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C:\Users\lenovo-lap\Desktop\قدامى ف1 2024-2025\"/>
    </mc:Choice>
  </mc:AlternateContent>
  <xr:revisionPtr revIDLastSave="0" documentId="13_ncr:1_{2E9A9455-3D1F-48ED-9568-ED8B47A5673D}" xr6:coauthVersionLast="47" xr6:coauthVersionMax="47" xr10:uidLastSave="{00000000-0000-0000-0000-000000000000}"/>
  <workbookProtection workbookAlgorithmName="SHA-512" workbookHashValue="LkwZF2Bggm/5JFmOh2+VrljYmt1uE48y4PTcl7Sz1LaSw/Mwb3w5YZLVNd+px88pUzkQn7KhAVAILSz3QySKLg==" workbookSaltValue="RFHNX0Tflxe/tr/+jHyvCA==" workbookSpinCount="100000" lockStructure="1"/>
  <bookViews>
    <workbookView xWindow="-108" yWindow="-108" windowWidth="23256" windowHeight="1257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med" sheetId="17" r:id="rId5"/>
    <sheet name="ورقة2" sheetId="4" state="hidden" r:id="rId6"/>
    <sheet name="ورقة4" sheetId="10" state="hidden" r:id="rId7"/>
  </sheets>
  <definedNames>
    <definedName name="_xlnm._FilterDatabase" localSheetId="1" hidden="1">'إدخال البيانات'!$I$6:$I$21</definedName>
    <definedName name="_xlnm._FilterDatabase" localSheetId="5" hidden="1">ورقة2!$A$1:$AN$1851</definedName>
    <definedName name="_xlnm._FilterDatabase" localSheetId="6" hidden="1">ورقة4!$A$1:$AX$1833</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5" l="1"/>
  <c r="AB5" i="5" s="1"/>
  <c r="Q5" i="5" l="1"/>
  <c r="W5" i="5"/>
  <c r="B46" i="5"/>
  <c r="I29" i="5"/>
  <c r="I8" i="5"/>
  <c r="B8" i="5" s="1"/>
  <c r="B45" i="5"/>
  <c r="G10" i="18" l="1"/>
  <c r="F10" i="18"/>
  <c r="E10" i="18"/>
  <c r="F1" i="18"/>
  <c r="DE5" i="17" l="1"/>
  <c r="CY5" i="17"/>
  <c r="G39" i="11"/>
  <c r="V31" i="11"/>
  <c r="V30" i="11"/>
  <c r="V29" i="11"/>
  <c r="V28" i="11"/>
  <c r="J25" i="11"/>
  <c r="AE22" i="11"/>
  <c r="E22" i="11"/>
  <c r="Z11" i="11"/>
  <c r="Y11" i="11" s="1"/>
  <c r="Z7" i="11"/>
  <c r="Y7" i="11" s="1"/>
  <c r="Z6" i="11"/>
  <c r="Y6" i="11" s="1"/>
  <c r="Z5" i="11"/>
  <c r="Y5" i="11" s="1"/>
  <c r="AD1" i="11"/>
  <c r="B1" i="1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9" i="5"/>
  <c r="AW29" i="5"/>
  <c r="AV29" i="5"/>
  <c r="AX28" i="5"/>
  <c r="AW28" i="5"/>
  <c r="AV28" i="5"/>
  <c r="AX26" i="5"/>
  <c r="AW26" i="5"/>
  <c r="AV26" i="5"/>
  <c r="AX25" i="5"/>
  <c r="AW25" i="5"/>
  <c r="AV25"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X15" i="5"/>
  <c r="AW15" i="5"/>
  <c r="AV15" i="5"/>
  <c r="AX14" i="5"/>
  <c r="AW14" i="5"/>
  <c r="AV14" i="5"/>
  <c r="AX13" i="5"/>
  <c r="AW13" i="5"/>
  <c r="AV13" i="5"/>
  <c r="AX12" i="5"/>
  <c r="AW12" i="5"/>
  <c r="AV12" i="5"/>
  <c r="AX11" i="5"/>
  <c r="AW11" i="5"/>
  <c r="AV11" i="5"/>
  <c r="AX10" i="5"/>
  <c r="AW10" i="5"/>
  <c r="AV10" i="5"/>
  <c r="AX9" i="5"/>
  <c r="AW9" i="5"/>
  <c r="AV9" i="5"/>
  <c r="AX8" i="5"/>
  <c r="AW8" i="5"/>
  <c r="AV8" i="5"/>
  <c r="AX7" i="5"/>
  <c r="AW7" i="5"/>
  <c r="AV7" i="5"/>
  <c r="AX6" i="5"/>
  <c r="AW6" i="5"/>
  <c r="AV6" i="5"/>
  <c r="AX5" i="5"/>
  <c r="AW5" i="5"/>
  <c r="AV5" i="5"/>
  <c r="AE4" i="5"/>
  <c r="K7" i="11" s="1"/>
  <c r="Z22" i="11" s="1"/>
  <c r="Y22" i="11" s="1"/>
  <c r="AB4" i="5"/>
  <c r="H7" i="11" s="1"/>
  <c r="Z21" i="11" s="1"/>
  <c r="Y21" i="11" s="1"/>
  <c r="W4" i="5"/>
  <c r="M5" i="17" s="1"/>
  <c r="AK2" i="5"/>
  <c r="AB2" i="5"/>
  <c r="DL5" i="17" s="1"/>
  <c r="W2" i="5"/>
  <c r="DM5" i="17" s="1"/>
  <c r="Q2" i="5"/>
  <c r="DN5" i="17" s="1"/>
  <c r="L2" i="5"/>
  <c r="DO5" i="17" s="1"/>
  <c r="Q4" i="5"/>
  <c r="L4" i="5"/>
  <c r="E4" i="5"/>
  <c r="D10" i="18"/>
  <c r="E3" i="5" s="1"/>
  <c r="C10" i="18"/>
  <c r="L3" i="5" s="1"/>
  <c r="AB3" i="5" s="1"/>
  <c r="B10" i="18"/>
  <c r="AE1" i="5" s="1"/>
  <c r="E5" i="17" s="1"/>
  <c r="A10" i="18"/>
  <c r="AB1" i="5" s="1"/>
  <c r="B7" i="18"/>
  <c r="W1" i="5" s="1"/>
  <c r="A7" i="18"/>
  <c r="Q1" i="5" s="1"/>
  <c r="D1" i="18"/>
  <c r="B42" i="5" l="1"/>
  <c r="B38" i="5"/>
  <c r="B41" i="5"/>
  <c r="B43" i="5"/>
  <c r="B39" i="5"/>
  <c r="B37" i="5"/>
  <c r="B44" i="5"/>
  <c r="B40" i="5"/>
  <c r="CV5" i="17"/>
  <c r="V25" i="5"/>
  <c r="J23" i="11" s="1"/>
  <c r="CW5" i="17"/>
  <c r="N5" i="17"/>
  <c r="D7" i="11"/>
  <c r="Z20" i="11" s="1"/>
  <c r="Y20" i="11" s="1"/>
  <c r="O5" i="17"/>
  <c r="Y28" i="5"/>
  <c r="R27" i="5" s="1"/>
  <c r="B19" i="11"/>
  <c r="I19" i="5"/>
  <c r="B19" i="5" s="1"/>
  <c r="Y11" i="5"/>
  <c r="S11" i="5" s="1"/>
  <c r="Y16" i="5"/>
  <c r="S16" i="5" s="1"/>
  <c r="Q17" i="5"/>
  <c r="K17" i="5" s="1"/>
  <c r="AG18" i="5"/>
  <c r="AA18" i="5" s="1"/>
  <c r="Y19" i="5"/>
  <c r="S19" i="5" s="1"/>
  <c r="AG8" i="5"/>
  <c r="AA8" i="5" s="1"/>
  <c r="Q9" i="5"/>
  <c r="K9" i="5" s="1"/>
  <c r="AG19" i="5"/>
  <c r="AA19" i="5" s="1"/>
  <c r="E2" i="5"/>
  <c r="Y9" i="5"/>
  <c r="S9" i="5" s="1"/>
  <c r="AG10" i="5"/>
  <c r="AA10" i="5" s="1"/>
  <c r="I11" i="5"/>
  <c r="B11" i="5" s="1"/>
  <c r="T6" i="5"/>
  <c r="AG9" i="5"/>
  <c r="AA9" i="5" s="1"/>
  <c r="I10" i="5"/>
  <c r="B10" i="5" s="1"/>
  <c r="AG11" i="5"/>
  <c r="AA11" i="5" s="1"/>
  <c r="I12" i="5"/>
  <c r="B12" i="5" s="1"/>
  <c r="Q15" i="5"/>
  <c r="K15" i="5" s="1"/>
  <c r="I18" i="5"/>
  <c r="B18" i="5" s="1"/>
  <c r="L1" i="5"/>
  <c r="H2" i="11" s="1"/>
  <c r="Q8" i="5"/>
  <c r="K8" i="5" s="1"/>
  <c r="Q10" i="5"/>
  <c r="K10" i="5" s="1"/>
  <c r="Y12" i="5"/>
  <c r="S12" i="5" s="1"/>
  <c r="AG15" i="5"/>
  <c r="AA15" i="5" s="1"/>
  <c r="I16" i="5"/>
  <c r="B16" i="5" s="1"/>
  <c r="Y18" i="5"/>
  <c r="S18" i="5" s="1"/>
  <c r="AG12" i="5"/>
  <c r="AA12" i="5" s="1"/>
  <c r="I15" i="5"/>
  <c r="B15" i="5" s="1"/>
  <c r="AG16" i="5"/>
  <c r="AA16" i="5" s="1"/>
  <c r="Y17" i="5"/>
  <c r="S17" i="5" s="1"/>
  <c r="Q19" i="5"/>
  <c r="K19" i="5" s="1"/>
  <c r="D2" i="11"/>
  <c r="E34" i="11" s="1"/>
  <c r="E39" i="11" s="1"/>
  <c r="A5" i="17"/>
  <c r="Y8" i="5"/>
  <c r="S8" i="5" s="1"/>
  <c r="I9" i="5"/>
  <c r="B9" i="5" s="1"/>
  <c r="Y10" i="5"/>
  <c r="S10" i="5" s="1"/>
  <c r="Q11" i="5"/>
  <c r="K11" i="5" s="1"/>
  <c r="Q12" i="5"/>
  <c r="K12" i="5" s="1"/>
  <c r="Y15" i="5"/>
  <c r="S15" i="5" s="1"/>
  <c r="Q16" i="5"/>
  <c r="K16" i="5" s="1"/>
  <c r="I17" i="5"/>
  <c r="B17" i="5" s="1"/>
  <c r="AG17" i="5"/>
  <c r="AA17" i="5" s="1"/>
  <c r="Q18" i="5"/>
  <c r="K18" i="5" s="1"/>
  <c r="K6" i="11"/>
  <c r="Z18" i="11" s="1"/>
  <c r="Y18" i="11" s="1"/>
  <c r="R5" i="17"/>
  <c r="D5" i="17"/>
  <c r="P2" i="11"/>
  <c r="Z4" i="11" s="1"/>
  <c r="Y4" i="11" s="1"/>
  <c r="I5" i="17"/>
  <c r="D4" i="11"/>
  <c r="C25" i="5"/>
  <c r="B27" i="11" s="1"/>
  <c r="G5" i="17"/>
  <c r="K5" i="11"/>
  <c r="Z14" i="11" s="1"/>
  <c r="Y14" i="11" s="1"/>
  <c r="C5" i="17"/>
  <c r="M2" i="11"/>
  <c r="Z3" i="11" s="1"/>
  <c r="Y3" i="11" s="1"/>
  <c r="H4" i="11"/>
  <c r="Z9" i="11" s="1"/>
  <c r="Y9" i="11" s="1"/>
  <c r="F5" i="17"/>
  <c r="H6" i="11"/>
  <c r="Z17" i="11" s="1"/>
  <c r="Y17" i="11" s="1"/>
  <c r="P5" i="17"/>
  <c r="Q5" i="17"/>
  <c r="P6" i="11"/>
  <c r="Z19" i="11" s="1"/>
  <c r="Y19" i="11" s="1"/>
  <c r="AE3" i="5"/>
  <c r="K4" i="11"/>
  <c r="Z10" i="11" s="1"/>
  <c r="Y10" i="11" s="1"/>
  <c r="J5" i="17"/>
  <c r="Q3" i="5"/>
  <c r="W3" i="5"/>
  <c r="D5" i="11"/>
  <c r="Z12" i="11" s="1"/>
  <c r="Y12" i="11" s="1"/>
  <c r="A29" i="5" l="1"/>
  <c r="C29" i="5" s="1"/>
  <c r="A33" i="5"/>
  <c r="C33" i="5" s="1"/>
  <c r="A26" i="5"/>
  <c r="C26" i="5" s="1"/>
  <c r="A30" i="5"/>
  <c r="C30" i="5" s="1"/>
  <c r="A28" i="5"/>
  <c r="C28" i="5" s="1"/>
  <c r="A32" i="5"/>
  <c r="C32" i="5" s="1"/>
  <c r="A36" i="5"/>
  <c r="C36" i="5" s="1"/>
  <c r="A34" i="5"/>
  <c r="C34" i="5" s="1"/>
  <c r="A27" i="5"/>
  <c r="C27" i="5" s="1"/>
  <c r="A31" i="5"/>
  <c r="C31" i="5" s="1"/>
  <c r="A35" i="5"/>
  <c r="C35" i="5" s="1"/>
  <c r="B8" i="11"/>
  <c r="N26" i="5"/>
  <c r="DB5" i="17" s="1"/>
  <c r="A18" i="5"/>
  <c r="AL21" i="5" s="1"/>
  <c r="AA5" i="17"/>
  <c r="A17" i="5"/>
  <c r="AL20" i="5" s="1"/>
  <c r="AQ5" i="17"/>
  <c r="AC5" i="17"/>
  <c r="A19" i="5"/>
  <c r="AL22" i="5" s="1"/>
  <c r="AY20" i="5"/>
  <c r="BC5" i="17"/>
  <c r="R11" i="5"/>
  <c r="AL32" i="5" s="1"/>
  <c r="AY33" i="5"/>
  <c r="AA13" i="5"/>
  <c r="BE5" i="17"/>
  <c r="AY13" i="5"/>
  <c r="AI5" i="17"/>
  <c r="AG5" i="17"/>
  <c r="AY24" i="5"/>
  <c r="R12" i="5"/>
  <c r="AL33" i="5" s="1"/>
  <c r="CQ5" i="17"/>
  <c r="CI5" i="17"/>
  <c r="CE5" i="17"/>
  <c r="CM5" i="17"/>
  <c r="R15" i="5"/>
  <c r="AL39" i="5" s="1"/>
  <c r="CU5" i="17"/>
  <c r="CO5" i="17"/>
  <c r="CK5" i="17"/>
  <c r="B6" i="5"/>
  <c r="DX5" i="17"/>
  <c r="R16" i="5"/>
  <c r="AL40" i="5" s="1"/>
  <c r="A10" i="5"/>
  <c r="AL10" i="5" s="1"/>
  <c r="AY37" i="5"/>
  <c r="BO5" i="17"/>
  <c r="AY40" i="5"/>
  <c r="R19" i="5"/>
  <c r="AL43" i="5" s="1"/>
  <c r="AY29" i="5"/>
  <c r="AY19" i="5"/>
  <c r="AW5" i="17"/>
  <c r="K22" i="11"/>
  <c r="Z18" i="5"/>
  <c r="AL47" i="5" s="1"/>
  <c r="J17" i="5"/>
  <c r="AL25" i="5" s="1"/>
  <c r="AY31" i="5"/>
  <c r="AY22" i="5"/>
  <c r="AY18" i="5"/>
  <c r="BS5" i="17"/>
  <c r="Z8" i="5"/>
  <c r="AL34" i="5" s="1"/>
  <c r="R9" i="5"/>
  <c r="AL30" i="5" s="1"/>
  <c r="AY26" i="5"/>
  <c r="BK5" i="17"/>
  <c r="AY44" i="5"/>
  <c r="BW5" i="17"/>
  <c r="Z11" i="5"/>
  <c r="AL37" i="5" s="1"/>
  <c r="Z15" i="5"/>
  <c r="AL44" i="5" s="1"/>
  <c r="CS5" i="17"/>
  <c r="Z10" i="5"/>
  <c r="AL36" i="5" s="1"/>
  <c r="BY5" i="17"/>
  <c r="AY11" i="5"/>
  <c r="D3" i="11"/>
  <c r="J9" i="5"/>
  <c r="AL14" i="5" s="1"/>
  <c r="AY41" i="5"/>
  <c r="AY34" i="5"/>
  <c r="B5" i="17"/>
  <c r="CX5" i="17"/>
  <c r="AY30" i="5"/>
  <c r="BQ5" i="17"/>
  <c r="AY10" i="5"/>
  <c r="S5" i="17"/>
  <c r="AY16" i="5"/>
  <c r="J8" i="5"/>
  <c r="AL13" i="5" s="1"/>
  <c r="A16" i="5"/>
  <c r="AL19" i="5" s="1"/>
  <c r="U5" i="17"/>
  <c r="AY5" i="5"/>
  <c r="AY45" i="5"/>
  <c r="Z19" i="5"/>
  <c r="AL48" i="5" s="1"/>
  <c r="A11" i="5"/>
  <c r="AL11" i="5" s="1"/>
  <c r="Z12" i="5"/>
  <c r="AL38" i="5" s="1"/>
  <c r="F20" i="5"/>
  <c r="AY8" i="5"/>
  <c r="AY5" i="17"/>
  <c r="AY12" i="5"/>
  <c r="J15" i="5"/>
  <c r="AL23" i="5" s="1"/>
  <c r="AY39" i="5"/>
  <c r="R18" i="5"/>
  <c r="AL42" i="5" s="1"/>
  <c r="BU5" i="17"/>
  <c r="Z9" i="5"/>
  <c r="AL35" i="5" s="1"/>
  <c r="N22" i="11"/>
  <c r="J10" i="5"/>
  <c r="AL15" i="5" s="1"/>
  <c r="A8" i="5"/>
  <c r="AL8" i="5" s="1"/>
  <c r="A12" i="5"/>
  <c r="AL12" i="5" s="1"/>
  <c r="AY32" i="5"/>
  <c r="I13" i="5"/>
  <c r="AE5" i="17"/>
  <c r="F13" i="5"/>
  <c r="AY9" i="5"/>
  <c r="AU5" i="17"/>
  <c r="Y5" i="17"/>
  <c r="AY7" i="5"/>
  <c r="CA5" i="17"/>
  <c r="AD13" i="5"/>
  <c r="Y13" i="5"/>
  <c r="Z17" i="5"/>
  <c r="AL46" i="5" s="1"/>
  <c r="AE13" i="5"/>
  <c r="CC5" i="17"/>
  <c r="AK5" i="17"/>
  <c r="AY36" i="5"/>
  <c r="W13" i="5"/>
  <c r="AY25" i="5"/>
  <c r="P20" i="5"/>
  <c r="AY15" i="5"/>
  <c r="AO5" i="17"/>
  <c r="J18" i="5"/>
  <c r="AL26" i="5" s="1"/>
  <c r="R10" i="5"/>
  <c r="AL31" i="5" s="1"/>
  <c r="X13" i="5"/>
  <c r="V13" i="5"/>
  <c r="AF13" i="5"/>
  <c r="BM5" i="17"/>
  <c r="R8" i="5"/>
  <c r="AL29" i="5" s="1"/>
  <c r="N13" i="5"/>
  <c r="AG20" i="5"/>
  <c r="AY43" i="5"/>
  <c r="BI5" i="17"/>
  <c r="AY35" i="5"/>
  <c r="AG13" i="5"/>
  <c r="AY28" i="5"/>
  <c r="Q20" i="5"/>
  <c r="H20" i="5"/>
  <c r="AF20" i="5"/>
  <c r="AY42" i="5"/>
  <c r="Z16" i="5"/>
  <c r="AL45" i="5" s="1"/>
  <c r="H13" i="5"/>
  <c r="P13" i="5"/>
  <c r="AE20" i="5"/>
  <c r="R17" i="5"/>
  <c r="AL41" i="5" s="1"/>
  <c r="Q13" i="5"/>
  <c r="O13" i="5"/>
  <c r="W5" i="17"/>
  <c r="AY6" i="5"/>
  <c r="A9" i="5"/>
  <c r="AL9" i="5" s="1"/>
  <c r="AD20" i="5"/>
  <c r="O20" i="5"/>
  <c r="AY21" i="5"/>
  <c r="G20" i="5"/>
  <c r="BG5" i="17"/>
  <c r="J19" i="5"/>
  <c r="AL28" i="5" s="1"/>
  <c r="AS5" i="17"/>
  <c r="Y20" i="5"/>
  <c r="AY23" i="5"/>
  <c r="AY38" i="5"/>
  <c r="J12" i="5"/>
  <c r="AL17" i="5" s="1"/>
  <c r="CG5" i="17"/>
  <c r="AY17" i="5"/>
  <c r="AY14" i="5"/>
  <c r="BA5" i="17"/>
  <c r="J16" i="5"/>
  <c r="AL24" i="5" s="1"/>
  <c r="V20" i="5"/>
  <c r="N20" i="5"/>
  <c r="X20" i="5"/>
  <c r="G13" i="5"/>
  <c r="Q24" i="5"/>
  <c r="AM5" i="17"/>
  <c r="W20" i="5"/>
  <c r="J11" i="5"/>
  <c r="AL16" i="5" s="1"/>
  <c r="I20" i="5"/>
  <c r="A15" i="5"/>
  <c r="AL18" i="5" s="1"/>
  <c r="Z8" i="11"/>
  <c r="Y8" i="11" s="1"/>
  <c r="B34" i="11"/>
  <c r="B39" i="11" s="1"/>
  <c r="H33" i="11"/>
  <c r="H38" i="11" s="1"/>
  <c r="H5" i="11"/>
  <c r="Z13" i="11" s="1"/>
  <c r="Y13" i="11" s="1"/>
  <c r="H5" i="17"/>
  <c r="K5" i="17"/>
  <c r="P5" i="11"/>
  <c r="Z15" i="11" s="1"/>
  <c r="Y15" i="11" s="1"/>
  <c r="L5" i="17"/>
  <c r="D6" i="11"/>
  <c r="Z16" i="11" s="1"/>
  <c r="Y16" i="11" s="1"/>
  <c r="Y27" i="5"/>
  <c r="M21" i="11" s="1"/>
  <c r="G28" i="11" l="1"/>
  <c r="DS5" i="17"/>
  <c r="DU5" i="17"/>
  <c r="B28" i="11"/>
  <c r="B29" i="11"/>
  <c r="DT5" i="17"/>
  <c r="DV5" i="17"/>
  <c r="DW5" i="17"/>
  <c r="S13" i="5"/>
  <c r="N27" i="5"/>
  <c r="N25" i="5" s="1"/>
  <c r="J24" i="11"/>
  <c r="AA20" i="5"/>
  <c r="AA15" i="11"/>
  <c r="AE15" i="11" s="1"/>
  <c r="AA8" i="11"/>
  <c r="AE8" i="11" s="1"/>
  <c r="AD27" i="5"/>
  <c r="DJ5" i="17" s="1"/>
  <c r="AA16" i="11"/>
  <c r="AE16" i="11" s="1"/>
  <c r="B13" i="5"/>
  <c r="AA6" i="11"/>
  <c r="AE6" i="11" s="1"/>
  <c r="AA7" i="11"/>
  <c r="AE7" i="11" s="1"/>
  <c r="AA11" i="11"/>
  <c r="AE11" i="11" s="1"/>
  <c r="AA19" i="11"/>
  <c r="AE19" i="11" s="1"/>
  <c r="AA3" i="11"/>
  <c r="AE3" i="11" s="1"/>
  <c r="AA12" i="11"/>
  <c r="AE12" i="11" s="1"/>
  <c r="AA20" i="11"/>
  <c r="AE20" i="11" s="1"/>
  <c r="AD26" i="5"/>
  <c r="DI5" i="17" s="1"/>
  <c r="AD25" i="5"/>
  <c r="F21" i="11" s="1"/>
  <c r="V24" i="11"/>
  <c r="J18" i="11" s="1"/>
  <c r="L18" i="11" s="1"/>
  <c r="V15" i="11"/>
  <c r="B16" i="11" s="1"/>
  <c r="I16" i="11" s="1"/>
  <c r="K20" i="5"/>
  <c r="V14" i="11"/>
  <c r="B15" i="11" s="1"/>
  <c r="B20" i="5"/>
  <c r="V12" i="11"/>
  <c r="B13" i="11" s="1"/>
  <c r="AA4" i="11"/>
  <c r="AE4" i="11" s="1"/>
  <c r="AA9" i="11"/>
  <c r="AE9" i="11" s="1"/>
  <c r="AA13" i="11"/>
  <c r="AE13" i="11" s="1"/>
  <c r="AA17" i="11"/>
  <c r="AE17" i="11" s="1"/>
  <c r="AA21" i="11"/>
  <c r="AE21" i="11" s="1"/>
  <c r="K13" i="5"/>
  <c r="V22" i="11"/>
  <c r="J16" i="11" s="1"/>
  <c r="V21" i="11"/>
  <c r="J15" i="11" s="1"/>
  <c r="V16" i="11"/>
  <c r="B17" i="11" s="1"/>
  <c r="V20" i="11"/>
  <c r="J14" i="11" s="1"/>
  <c r="V19" i="11"/>
  <c r="J13" i="11" s="1"/>
  <c r="V17" i="11"/>
  <c r="B18" i="11" s="1"/>
  <c r="V18" i="11"/>
  <c r="J12" i="11" s="1"/>
  <c r="V23" i="11"/>
  <c r="J17" i="11" s="1"/>
  <c r="AA5" i="11"/>
  <c r="AE5" i="11" s="1"/>
  <c r="AA10" i="11"/>
  <c r="AE10" i="11" s="1"/>
  <c r="AA14" i="11"/>
  <c r="AE14" i="11" s="1"/>
  <c r="AA18" i="11"/>
  <c r="AE18" i="11" s="1"/>
  <c r="S20" i="5"/>
  <c r="V13" i="11"/>
  <c r="B14" i="11" s="1"/>
  <c r="V11" i="11"/>
  <c r="B12" i="11" s="1"/>
  <c r="CZ5" i="17" l="1"/>
  <c r="E23" i="11"/>
  <c r="B30" i="11"/>
  <c r="DR5" i="17"/>
  <c r="DQ5" i="17"/>
  <c r="G30" i="11"/>
  <c r="G29" i="11"/>
  <c r="DP5" i="17"/>
  <c r="E24" i="11"/>
  <c r="Q21" i="11"/>
  <c r="AG29" i="5"/>
  <c r="DH5" i="17"/>
  <c r="DK5" i="17" s="1"/>
  <c r="K21" i="11"/>
  <c r="P18" i="11"/>
  <c r="Q18" i="11"/>
  <c r="K18" i="11"/>
  <c r="T21" i="5"/>
  <c r="N28" i="5" s="1"/>
  <c r="E25" i="11" s="1"/>
  <c r="H16" i="11"/>
  <c r="C16" i="11"/>
  <c r="D16" i="11"/>
  <c r="C15" i="11"/>
  <c r="D15" i="11"/>
  <c r="I15" i="11"/>
  <c r="H15" i="11"/>
  <c r="I14" i="11"/>
  <c r="D14" i="11"/>
  <c r="H14" i="11"/>
  <c r="C14" i="11"/>
  <c r="H17" i="11"/>
  <c r="D17" i="11"/>
  <c r="C17" i="11"/>
  <c r="I17" i="11"/>
  <c r="L13" i="11"/>
  <c r="K13" i="11"/>
  <c r="Q13" i="11"/>
  <c r="P13" i="11"/>
  <c r="P15" i="11"/>
  <c r="L15" i="11"/>
  <c r="K15" i="11"/>
  <c r="Q15" i="11"/>
  <c r="K17" i="11"/>
  <c r="Q17" i="11"/>
  <c r="P17" i="11"/>
  <c r="L17" i="11"/>
  <c r="P14" i="11"/>
  <c r="K14" i="11"/>
  <c r="L14" i="11"/>
  <c r="Q14" i="11"/>
  <c r="Q16" i="11"/>
  <c r="P16" i="11"/>
  <c r="L16" i="11"/>
  <c r="K16" i="11"/>
  <c r="D13" i="11"/>
  <c r="C13" i="11"/>
  <c r="I13" i="11"/>
  <c r="H13" i="11"/>
  <c r="I18" i="11"/>
  <c r="D18" i="11"/>
  <c r="H18" i="11"/>
  <c r="C18" i="11"/>
  <c r="C12" i="11"/>
  <c r="I12" i="11"/>
  <c r="H12" i="11"/>
  <c r="D12" i="11"/>
  <c r="K12" i="11"/>
  <c r="Q12" i="11"/>
  <c r="P12" i="11"/>
  <c r="L12" i="11"/>
  <c r="N29" i="5" l="1"/>
  <c r="V29" i="5" s="1"/>
  <c r="DF5" i="17" s="1"/>
  <c r="DA5" i="17"/>
  <c r="DC5" i="17"/>
  <c r="T1" i="11"/>
  <c r="CT5" i="17"/>
  <c r="CD5" i="17"/>
  <c r="BN5" i="17"/>
  <c r="AX5" i="17"/>
  <c r="AH5" i="17"/>
  <c r="CR5" i="17"/>
  <c r="CB5" i="17"/>
  <c r="BL5" i="17"/>
  <c r="AV5" i="17"/>
  <c r="AF5" i="17"/>
  <c r="BR5" i="17"/>
  <c r="AL5" i="17"/>
  <c r="CF5" i="17"/>
  <c r="AJ5" i="17"/>
  <c r="CP5" i="17"/>
  <c r="BZ5" i="17"/>
  <c r="BJ5" i="17"/>
  <c r="AT5" i="17"/>
  <c r="AD5" i="17"/>
  <c r="CN5" i="17"/>
  <c r="BX5" i="17"/>
  <c r="BH5" i="17"/>
  <c r="AR5" i="17"/>
  <c r="AB5" i="17"/>
  <c r="AZ5" i="17"/>
  <c r="T5" i="17"/>
  <c r="CL5" i="17"/>
  <c r="BV5" i="17"/>
  <c r="BF5" i="17"/>
  <c r="AP5" i="17"/>
  <c r="Z5" i="17"/>
  <c r="CJ5" i="17"/>
  <c r="BT5" i="17"/>
  <c r="BD5" i="17"/>
  <c r="AN5" i="17"/>
  <c r="X5" i="17"/>
  <c r="CH5" i="17"/>
  <c r="BB5" i="17"/>
  <c r="V5" i="17"/>
  <c r="BP5" i="17"/>
  <c r="T2" i="11"/>
  <c r="DD5" i="17" l="1"/>
  <c r="AC29" i="5"/>
  <c r="F38" i="11" s="1"/>
  <c r="E26" i="11"/>
  <c r="F33" i="11" s="1"/>
  <c r="DG5" i="17" l="1"/>
</calcChain>
</file>

<file path=xl/sharedStrings.xml><?xml version="1.0" encoding="utf-8"?>
<sst xmlns="http://schemas.openxmlformats.org/spreadsheetml/2006/main" count="72261" uniqueCount="4224">
  <si>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</si>
  <si>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</si>
  <si>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</si>
  <si>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</si>
  <si>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</si>
  <si>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</si>
  <si>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</si>
  <si>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</si>
  <si>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</si>
  <si>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</si>
  <si>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</si>
  <si>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</si>
  <si>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</si>
  <si>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</si>
  <si>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</si>
  <si>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</si>
  <si>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</si>
  <si>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</si>
  <si>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</si>
  <si>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</si>
  <si>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</si>
  <si>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</si>
  <si>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</si>
  <si>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</si>
  <si>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</si>
  <si>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</si>
  <si>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</si>
  <si>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</si>
  <si>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</si>
  <si>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</si>
  <si>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</si>
  <si>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</si>
  <si>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</si>
  <si>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</si>
  <si>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</si>
  <si>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</si>
  <si>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</si>
  <si>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</si>
  <si>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</si>
  <si>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</si>
  <si>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</si>
  <si>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</si>
  <si>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</si>
  <si>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</si>
  <si>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</si>
  <si>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</si>
  <si>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</si>
  <si>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</si>
  <si>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</si>
  <si>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</si>
  <si>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</si>
  <si>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</si>
  <si>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</si>
  <si>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</si>
  <si>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</si>
  <si>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</si>
  <si>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</si>
  <si>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</si>
  <si>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</si>
  <si>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</si>
  <si>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حسين</t>
  </si>
  <si>
    <t>صالح</t>
  </si>
  <si>
    <t>عمر</t>
  </si>
  <si>
    <t>محمود</t>
  </si>
  <si>
    <t>مروان</t>
  </si>
  <si>
    <t>الرابعة حديث</t>
  </si>
  <si>
    <t>محمد</t>
  </si>
  <si>
    <t>سالم</t>
  </si>
  <si>
    <t>عدنان</t>
  </si>
  <si>
    <t>علي</t>
  </si>
  <si>
    <t>يوسف</t>
  </si>
  <si>
    <t>جمال</t>
  </si>
  <si>
    <t>صلاح</t>
  </si>
  <si>
    <t>فائز</t>
  </si>
  <si>
    <t>محمد علي</t>
  </si>
  <si>
    <t>سليمان</t>
  </si>
  <si>
    <t>تيسير</t>
  </si>
  <si>
    <t>اسماعيل</t>
  </si>
  <si>
    <t>فواز</t>
  </si>
  <si>
    <t>بشير</t>
  </si>
  <si>
    <t>عبد الرحمن</t>
  </si>
  <si>
    <t>محسن</t>
  </si>
  <si>
    <t>جميل</t>
  </si>
  <si>
    <t>جورج</t>
  </si>
  <si>
    <t>عطيه</t>
  </si>
  <si>
    <t>بسام</t>
  </si>
  <si>
    <t>محي الدين</t>
  </si>
  <si>
    <t>رفيق</t>
  </si>
  <si>
    <t>غسان</t>
  </si>
  <si>
    <t>حسن</t>
  </si>
  <si>
    <t>عباس</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</si>
  <si>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</si>
  <si>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</si>
  <si>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</si>
  <si>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</si>
  <si>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</si>
  <si>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</si>
  <si>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</si>
  <si>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</si>
  <si>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</si>
  <si>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</si>
  <si>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</si>
  <si>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</si>
  <si>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</si>
  <si>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</si>
  <si>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</si>
  <si>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</si>
  <si>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</si>
  <si>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</si>
  <si>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</si>
  <si>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</si>
  <si>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</si>
  <si>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</si>
  <si>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</si>
  <si>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</si>
  <si>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</si>
  <si>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</si>
  <si>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</si>
  <si>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</si>
  <si>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</si>
  <si>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</si>
  <si>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</si>
  <si>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</si>
  <si>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</si>
  <si>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</si>
  <si>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عبده</t>
  </si>
  <si>
    <t>يونس</t>
  </si>
  <si>
    <t>مصطفى</t>
  </si>
  <si>
    <t>نبيل</t>
  </si>
  <si>
    <t>معن</t>
  </si>
  <si>
    <t>عماد</t>
  </si>
  <si>
    <t>هشام</t>
  </si>
  <si>
    <t>عبد</t>
  </si>
  <si>
    <t>موسى</t>
  </si>
  <si>
    <t>حبيب</t>
  </si>
  <si>
    <t>محمد بشار</t>
  </si>
  <si>
    <t>نادر</t>
  </si>
  <si>
    <t>رضوان</t>
  </si>
  <si>
    <t>فريد</t>
  </si>
  <si>
    <t>وليد</t>
  </si>
  <si>
    <t>سمير</t>
  </si>
  <si>
    <t>كمال</t>
  </si>
  <si>
    <t>نزيه</t>
  </si>
  <si>
    <t>غازي</t>
  </si>
  <si>
    <t>عبدو</t>
  </si>
  <si>
    <t>ممدوح</t>
  </si>
  <si>
    <t>فايز</t>
  </si>
  <si>
    <t>جابر</t>
  </si>
  <si>
    <t>رياض</t>
  </si>
  <si>
    <t>امين</t>
  </si>
  <si>
    <t>فاروق</t>
  </si>
  <si>
    <t>عادل</t>
  </si>
  <si>
    <t>سليم</t>
  </si>
  <si>
    <t>هيثم</t>
  </si>
  <si>
    <t>شريف</t>
  </si>
  <si>
    <t>علاء الدين</t>
  </si>
  <si>
    <t>مفيد</t>
  </si>
  <si>
    <t>زهير</t>
  </si>
  <si>
    <t>محمد عيد</t>
  </si>
  <si>
    <t>سهيل</t>
  </si>
  <si>
    <t>جهاد</t>
  </si>
  <si>
    <t>عبد الكريم</t>
  </si>
  <si>
    <t>فهد</t>
  </si>
  <si>
    <t>عارف</t>
  </si>
  <si>
    <t>عبدالله</t>
  </si>
  <si>
    <t>عمار</t>
  </si>
  <si>
    <t>حسان</t>
  </si>
  <si>
    <t>سامي</t>
  </si>
  <si>
    <t>عبد اللطيف</t>
  </si>
  <si>
    <t>حمزه</t>
  </si>
  <si>
    <t>نصر</t>
  </si>
  <si>
    <t>برهان</t>
  </si>
  <si>
    <t>صفوان</t>
  </si>
  <si>
    <t>لؤي</t>
  </si>
  <si>
    <t>عاطف</t>
  </si>
  <si>
    <t>فادي</t>
  </si>
  <si>
    <t>عبد الرحيم</t>
  </si>
  <si>
    <t>محمد بسام</t>
  </si>
  <si>
    <t>حسام الدين</t>
  </si>
  <si>
    <t>انطون</t>
  </si>
  <si>
    <t>اسامه</t>
  </si>
  <si>
    <t>فوزي</t>
  </si>
  <si>
    <t>معتز</t>
  </si>
  <si>
    <t>عبد الغني</t>
  </si>
  <si>
    <t>نسيب</t>
  </si>
  <si>
    <t>باسل</t>
  </si>
  <si>
    <t>معلا</t>
  </si>
  <si>
    <t>محمد عدنان</t>
  </si>
  <si>
    <t>نبيه</t>
  </si>
  <si>
    <t>محمد وليد</t>
  </si>
  <si>
    <t>عثمان</t>
  </si>
  <si>
    <t>سامر</t>
  </si>
  <si>
    <t>ميسر</t>
  </si>
  <si>
    <t>ياسين</t>
  </si>
  <si>
    <t>عفيف</t>
  </si>
  <si>
    <t>محمد اديب</t>
  </si>
  <si>
    <t>حسن حسن</t>
  </si>
  <si>
    <t>شعبان</t>
  </si>
  <si>
    <t>عبد الحميد</t>
  </si>
  <si>
    <t>سجيع</t>
  </si>
  <si>
    <t>عرفان</t>
  </si>
  <si>
    <t>حمدي</t>
  </si>
  <si>
    <t>سهام</t>
  </si>
  <si>
    <t>نهاد</t>
  </si>
  <si>
    <t>محمد منذر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</si>
  <si>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</si>
  <si>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</si>
  <si>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</si>
  <si>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</si>
  <si>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</si>
  <si>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</si>
  <si>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</si>
  <si>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</si>
  <si>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</si>
  <si>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</si>
  <si>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</si>
  <si>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</si>
  <si>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</si>
  <si>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</si>
  <si>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</si>
  <si>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</si>
  <si>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</si>
  <si>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</si>
  <si>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</si>
  <si>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</si>
  <si>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</si>
  <si>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</si>
  <si>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</si>
  <si>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</si>
  <si>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</si>
  <si>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</si>
  <si>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</si>
  <si>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</si>
  <si>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</si>
  <si>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</si>
  <si>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</si>
  <si>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</si>
  <si>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</si>
  <si>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</si>
  <si>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</si>
  <si>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نجوى</t>
  </si>
  <si>
    <t>زبيده</t>
  </si>
  <si>
    <t>منى</t>
  </si>
  <si>
    <t>سمر</t>
  </si>
  <si>
    <t>جميله</t>
  </si>
  <si>
    <t>عليا</t>
  </si>
  <si>
    <t>خديجه</t>
  </si>
  <si>
    <t>رجاء</t>
  </si>
  <si>
    <t>هند</t>
  </si>
  <si>
    <t>حنان</t>
  </si>
  <si>
    <t>فاتن</t>
  </si>
  <si>
    <t>نوال</t>
  </si>
  <si>
    <t>زينب</t>
  </si>
  <si>
    <t>ميساء</t>
  </si>
  <si>
    <t>وداد</t>
  </si>
  <si>
    <t>نديمه</t>
  </si>
  <si>
    <t>هناء</t>
  </si>
  <si>
    <t>دلال</t>
  </si>
  <si>
    <t>فاطمه</t>
  </si>
  <si>
    <t>سلام</t>
  </si>
  <si>
    <t>سحر</t>
  </si>
  <si>
    <t>منيره</t>
  </si>
  <si>
    <t>قمر</t>
  </si>
  <si>
    <t>ندى</t>
  </si>
  <si>
    <t>هيام</t>
  </si>
  <si>
    <t>كوكب</t>
  </si>
  <si>
    <t>سعاد</t>
  </si>
  <si>
    <t>سكينه</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</si>
  <si>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</si>
  <si>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</si>
  <si>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</si>
  <si>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</si>
  <si>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</si>
  <si>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</si>
  <si>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</si>
  <si>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</si>
  <si>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</si>
  <si>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</si>
  <si>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</si>
  <si>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</si>
  <si>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</si>
  <si>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</si>
  <si>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</si>
  <si>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</si>
  <si>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</si>
  <si>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نعيمه</t>
  </si>
  <si>
    <t>اميره</t>
  </si>
  <si>
    <t>غاده</t>
  </si>
  <si>
    <t>لطيفه</t>
  </si>
  <si>
    <t>صفاء</t>
  </si>
  <si>
    <t>باسمه</t>
  </si>
  <si>
    <t>ريما</t>
  </si>
  <si>
    <t>ابتسام</t>
  </si>
  <si>
    <t>سهيله</t>
  </si>
  <si>
    <t>الهام</t>
  </si>
  <si>
    <t>عائشه</t>
  </si>
  <si>
    <t>خوله</t>
  </si>
  <si>
    <t>بشرى</t>
  </si>
  <si>
    <t>هلا</t>
  </si>
  <si>
    <t>ليلى</t>
  </si>
  <si>
    <t>لينا</t>
  </si>
  <si>
    <t>نبيله</t>
  </si>
  <si>
    <t>سعده</t>
  </si>
  <si>
    <t>فطيم</t>
  </si>
  <si>
    <t>هديه</t>
  </si>
  <si>
    <t>فوزيه</t>
  </si>
  <si>
    <t>امل</t>
  </si>
  <si>
    <t>ناديا</t>
  </si>
  <si>
    <t>حميده</t>
  </si>
  <si>
    <t>عزيزه</t>
  </si>
  <si>
    <t>امنه</t>
  </si>
  <si>
    <t>سليمه</t>
  </si>
  <si>
    <t>اسد</t>
  </si>
  <si>
    <t>مياده</t>
  </si>
  <si>
    <t>خالديه</t>
  </si>
  <si>
    <t>نعمت</t>
  </si>
  <si>
    <t>ناريمان</t>
  </si>
  <si>
    <t>روضه</t>
  </si>
  <si>
    <t>فريال</t>
  </si>
  <si>
    <t>رانيا</t>
  </si>
  <si>
    <t>سهير</t>
  </si>
  <si>
    <t>ساميه</t>
  </si>
  <si>
    <t>مامون</t>
  </si>
  <si>
    <t>رحاب</t>
  </si>
  <si>
    <t>نهله</t>
  </si>
  <si>
    <t>غصون</t>
  </si>
  <si>
    <t>اسمهان</t>
  </si>
  <si>
    <t>فاديا</t>
  </si>
  <si>
    <t>روعه</t>
  </si>
  <si>
    <t>مهى</t>
  </si>
  <si>
    <t>رنا</t>
  </si>
  <si>
    <t>فتحيه</t>
  </si>
  <si>
    <t>عائده</t>
  </si>
  <si>
    <t>نبيهه</t>
  </si>
  <si>
    <t>هاجر</t>
  </si>
  <si>
    <t>ريم</t>
  </si>
  <si>
    <t>سوزان</t>
  </si>
  <si>
    <t>جهينه</t>
  </si>
  <si>
    <t>عفاف</t>
  </si>
  <si>
    <t>فريزه</t>
  </si>
  <si>
    <t>هناده</t>
  </si>
  <si>
    <t>لميس</t>
  </si>
  <si>
    <t>سوريا</t>
  </si>
  <si>
    <t>رغده</t>
  </si>
  <si>
    <t>ازدهار</t>
  </si>
  <si>
    <t>فتاه</t>
  </si>
  <si>
    <t>انيسه</t>
  </si>
  <si>
    <t>عواطف</t>
  </si>
  <si>
    <t>حسناء</t>
  </si>
  <si>
    <t>رقيه</t>
  </si>
  <si>
    <t>نظيره</t>
  </si>
  <si>
    <t>ملكه</t>
  </si>
  <si>
    <t>شهيره</t>
  </si>
  <si>
    <t>نور</t>
  </si>
  <si>
    <t>كاسر</t>
  </si>
  <si>
    <t>محمد منير</t>
  </si>
  <si>
    <t>نداء</t>
  </si>
  <si>
    <t>زهور</t>
  </si>
  <si>
    <t>رفيقه</t>
  </si>
  <si>
    <t>شمه</t>
  </si>
  <si>
    <t>هيله</t>
  </si>
  <si>
    <t>المقرر المسجل للمرة الأولى</t>
  </si>
  <si>
    <t>المقرر المسجل للمرة الثانية</t>
  </si>
  <si>
    <t>المقرر المسجل لاكثر من مرة</t>
  </si>
  <si>
    <t>place of birth</t>
  </si>
  <si>
    <t>Mother Name</t>
  </si>
  <si>
    <t>Father Name</t>
  </si>
  <si>
    <t>Full Name</t>
  </si>
  <si>
    <t>مكان ورقم القيد</t>
  </si>
  <si>
    <t>لا</t>
  </si>
  <si>
    <t>نعم</t>
  </si>
  <si>
    <t>دمشق</t>
  </si>
  <si>
    <t>علمي</t>
  </si>
  <si>
    <t>ريف دمشق</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</si>
  <si>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</si>
  <si>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</si>
  <si>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</si>
  <si>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</si>
  <si>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</si>
  <si>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</si>
  <si>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</si>
  <si>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</si>
  <si>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</si>
  <si>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</si>
  <si>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</si>
  <si>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</si>
  <si>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</si>
  <si>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</si>
  <si>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</si>
  <si>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</si>
  <si>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</si>
  <si>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</si>
  <si>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</si>
  <si>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النبك</t>
  </si>
  <si>
    <t>جرمانا</t>
  </si>
  <si>
    <t>قامشلي</t>
  </si>
  <si>
    <t>المالكية</t>
  </si>
  <si>
    <t>الحسكه</t>
  </si>
  <si>
    <t>راس العين</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</si>
  <si>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</si>
  <si>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</si>
  <si>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</si>
  <si>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</si>
  <si>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</si>
  <si>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</si>
  <si>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</si>
  <si>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</si>
  <si>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</si>
  <si>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</si>
  <si>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</si>
  <si>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</si>
  <si>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</si>
  <si>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</si>
  <si>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</si>
  <si>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</si>
  <si>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</si>
  <si>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</si>
  <si>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</si>
  <si>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</si>
  <si>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</si>
  <si>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هيثم </t>
  </si>
  <si>
    <t xml:space="preserve">ابراهيم </t>
  </si>
  <si>
    <t>حامد</t>
  </si>
  <si>
    <t>طه</t>
  </si>
  <si>
    <t xml:space="preserve">احمد </t>
  </si>
  <si>
    <t>خديجة</t>
  </si>
  <si>
    <t>ماري</t>
  </si>
  <si>
    <t>دعد</t>
  </si>
  <si>
    <t>نبيها</t>
  </si>
  <si>
    <t>تغريد</t>
  </si>
  <si>
    <t>ياسر</t>
  </si>
  <si>
    <t>محمد ياسر</t>
  </si>
  <si>
    <t>غادة</t>
  </si>
  <si>
    <t>جورجيت</t>
  </si>
  <si>
    <t>محمد فواز</t>
  </si>
  <si>
    <t>عز الدين</t>
  </si>
  <si>
    <t>ثريا</t>
  </si>
  <si>
    <t>دنيا</t>
  </si>
  <si>
    <t>عائشة</t>
  </si>
  <si>
    <t>غالب</t>
  </si>
  <si>
    <t>فلك</t>
  </si>
  <si>
    <t>اكرم</t>
  </si>
  <si>
    <t>حافظ</t>
  </si>
  <si>
    <t>صبحي</t>
  </si>
  <si>
    <t xml:space="preserve">محمد </t>
  </si>
  <si>
    <t>رابعه</t>
  </si>
  <si>
    <t>حاتم</t>
  </si>
  <si>
    <t>وفيق</t>
  </si>
  <si>
    <t>نواف</t>
  </si>
  <si>
    <t>فوزات</t>
  </si>
  <si>
    <t>نجاح</t>
  </si>
  <si>
    <t>اسعد</t>
  </si>
  <si>
    <t>طاهر</t>
  </si>
  <si>
    <t>فهميه</t>
  </si>
  <si>
    <t>حياة</t>
  </si>
  <si>
    <t>ايوب</t>
  </si>
  <si>
    <t>ريمه</t>
  </si>
  <si>
    <t>سعيد</t>
  </si>
  <si>
    <t>نجيب</t>
  </si>
  <si>
    <t>رشيد</t>
  </si>
  <si>
    <t>جيهان</t>
  </si>
  <si>
    <t>احلام</t>
  </si>
  <si>
    <t>رسميه</t>
  </si>
  <si>
    <t>زكريا</t>
  </si>
  <si>
    <t>منتهى</t>
  </si>
  <si>
    <t>نجود</t>
  </si>
  <si>
    <t>محمد الخطيب</t>
  </si>
  <si>
    <t>هاني</t>
  </si>
  <si>
    <t>قاسم</t>
  </si>
  <si>
    <t>هنادي</t>
  </si>
  <si>
    <t>زكيه</t>
  </si>
  <si>
    <t>نسرين</t>
  </si>
  <si>
    <t>نسيبه</t>
  </si>
  <si>
    <t>كفاح</t>
  </si>
  <si>
    <t>مهند</t>
  </si>
  <si>
    <t>اميمه</t>
  </si>
  <si>
    <t>رمضان</t>
  </si>
  <si>
    <t>جمانه</t>
  </si>
  <si>
    <t>جاسم</t>
  </si>
  <si>
    <t>حمده</t>
  </si>
  <si>
    <t>صبحيه</t>
  </si>
  <si>
    <t>عبد السلام</t>
  </si>
  <si>
    <t>زهيه</t>
  </si>
  <si>
    <t>حسنه</t>
  </si>
  <si>
    <t>رائده</t>
  </si>
  <si>
    <t>الثالثة</t>
  </si>
  <si>
    <t>الأولى</t>
  </si>
  <si>
    <t>الثانية</t>
  </si>
  <si>
    <t>الثالثة حديث</t>
  </si>
  <si>
    <t>الثانية حديث</t>
  </si>
  <si>
    <t>خلف</t>
  </si>
  <si>
    <t>صالحه</t>
  </si>
  <si>
    <t>نعيم</t>
  </si>
  <si>
    <t>صلاح الدين</t>
  </si>
  <si>
    <t>محمد حسن</t>
  </si>
  <si>
    <t>مرعي</t>
  </si>
  <si>
    <t>طلال</t>
  </si>
  <si>
    <t xml:space="preserve">علي </t>
  </si>
  <si>
    <t>سماهر</t>
  </si>
  <si>
    <t>عبيد</t>
  </si>
  <si>
    <t>وسام</t>
  </si>
  <si>
    <t>احسان</t>
  </si>
  <si>
    <t>عطا</t>
  </si>
  <si>
    <t>اعتدال</t>
  </si>
  <si>
    <t>اياد</t>
  </si>
  <si>
    <t>بهجت</t>
  </si>
  <si>
    <t>ماجده</t>
  </si>
  <si>
    <t>صابر</t>
  </si>
  <si>
    <t>مشهور</t>
  </si>
  <si>
    <t>انصاف</t>
  </si>
  <si>
    <t>اسيمه</t>
  </si>
  <si>
    <t>رامز</t>
  </si>
  <si>
    <t>نوفل</t>
  </si>
  <si>
    <t>ماهر</t>
  </si>
  <si>
    <t>جومانا</t>
  </si>
  <si>
    <t>خلدون</t>
  </si>
  <si>
    <t>منال</t>
  </si>
  <si>
    <t>شبلي</t>
  </si>
  <si>
    <t>رويده</t>
  </si>
  <si>
    <t>طارق</t>
  </si>
  <si>
    <t>انعام</t>
  </si>
  <si>
    <t>نديم</t>
  </si>
  <si>
    <t>وجيه</t>
  </si>
  <si>
    <t>رافت</t>
  </si>
  <si>
    <t>وائل</t>
  </si>
  <si>
    <t>راغده</t>
  </si>
  <si>
    <t>شوكت</t>
  </si>
  <si>
    <t>بثينه</t>
  </si>
  <si>
    <t>حمد</t>
  </si>
  <si>
    <t>لمى</t>
  </si>
  <si>
    <t>داوود</t>
  </si>
  <si>
    <t>سميه</t>
  </si>
  <si>
    <t>رسلان</t>
  </si>
  <si>
    <t>فضل الله</t>
  </si>
  <si>
    <t>آمال</t>
  </si>
  <si>
    <t>وسيم</t>
  </si>
  <si>
    <t>مفيده</t>
  </si>
  <si>
    <t>حسام</t>
  </si>
  <si>
    <t>مجد</t>
  </si>
  <si>
    <t>رويدا</t>
  </si>
  <si>
    <t>بيان</t>
  </si>
  <si>
    <t>وجيهه</t>
  </si>
  <si>
    <t>فضه</t>
  </si>
  <si>
    <t>باسم</t>
  </si>
  <si>
    <t>نورس</t>
  </si>
  <si>
    <t>فيروز</t>
  </si>
  <si>
    <t>كنج</t>
  </si>
  <si>
    <t>ساميا</t>
  </si>
  <si>
    <t>عامر</t>
  </si>
  <si>
    <t>سوريه</t>
  </si>
  <si>
    <t>ديب</t>
  </si>
  <si>
    <t>طالب</t>
  </si>
  <si>
    <t>رضا</t>
  </si>
  <si>
    <t>عيده</t>
  </si>
  <si>
    <t>فايزه</t>
  </si>
  <si>
    <t>شفيق</t>
  </si>
  <si>
    <t xml:space="preserve">فاطمه </t>
  </si>
  <si>
    <t xml:space="preserve">حسين </t>
  </si>
  <si>
    <t>علي علي</t>
  </si>
  <si>
    <t>مسعود</t>
  </si>
  <si>
    <t>بديع</t>
  </si>
  <si>
    <t>غياث</t>
  </si>
  <si>
    <t>رولا</t>
  </si>
  <si>
    <t>حسنا</t>
  </si>
  <si>
    <t>فراس</t>
  </si>
  <si>
    <t>عقل</t>
  </si>
  <si>
    <t>وفيقه</t>
  </si>
  <si>
    <t xml:space="preserve">سامر </t>
  </si>
  <si>
    <t>حيدر</t>
  </si>
  <si>
    <t>هاشم</t>
  </si>
  <si>
    <t>انيس</t>
  </si>
  <si>
    <t>صبا</t>
  </si>
  <si>
    <t>هالا</t>
  </si>
  <si>
    <t>بتول</t>
  </si>
  <si>
    <t>مالك</t>
  </si>
  <si>
    <t>عبد الناصر</t>
  </si>
  <si>
    <t>أحمد</t>
  </si>
  <si>
    <t xml:space="preserve">مها </t>
  </si>
  <si>
    <t>عبد المنعم</t>
  </si>
  <si>
    <t>ورده</t>
  </si>
  <si>
    <t>آمنة</t>
  </si>
  <si>
    <t>أمل</t>
  </si>
  <si>
    <t>فطوم</t>
  </si>
  <si>
    <t>جمعه</t>
  </si>
  <si>
    <t>شاديه</t>
  </si>
  <si>
    <t>اسما</t>
  </si>
  <si>
    <t>لمياء</t>
  </si>
  <si>
    <t>عهد</t>
  </si>
  <si>
    <t>شذى</t>
  </si>
  <si>
    <t>مديحه</t>
  </si>
  <si>
    <t>عبد الفتاح</t>
  </si>
  <si>
    <t>فاديه</t>
  </si>
  <si>
    <t>عبدالكريم</t>
  </si>
  <si>
    <t>صفا</t>
  </si>
  <si>
    <t>سهيلا</t>
  </si>
  <si>
    <t>هلال</t>
  </si>
  <si>
    <t>ليندا</t>
  </si>
  <si>
    <t>غفران</t>
  </si>
  <si>
    <t>نجلا</t>
  </si>
  <si>
    <t xml:space="preserve">سليمان </t>
  </si>
  <si>
    <t>تميم</t>
  </si>
  <si>
    <t>أمين</t>
  </si>
  <si>
    <t>ديانا</t>
  </si>
  <si>
    <t xml:space="preserve">منيره </t>
  </si>
  <si>
    <t xml:space="preserve">اسماعيل </t>
  </si>
  <si>
    <t>جمال الدين</t>
  </si>
  <si>
    <t xml:space="preserve">ايمان </t>
  </si>
  <si>
    <t>زائده</t>
  </si>
  <si>
    <t>عايد</t>
  </si>
  <si>
    <t>معروف</t>
  </si>
  <si>
    <t>عبد الحكيم</t>
  </si>
  <si>
    <t>سيده</t>
  </si>
  <si>
    <t>لوريس</t>
  </si>
  <si>
    <t>سميح</t>
  </si>
  <si>
    <t>هنا</t>
  </si>
  <si>
    <t>عوض</t>
  </si>
  <si>
    <t>زيد</t>
  </si>
  <si>
    <t>محمد نبيل</t>
  </si>
  <si>
    <t>ناهد</t>
  </si>
  <si>
    <t>فتون</t>
  </si>
  <si>
    <t>محمد زهير</t>
  </si>
  <si>
    <t>محمد هشام</t>
  </si>
  <si>
    <t>محمد رضوان</t>
  </si>
  <si>
    <t>محمد ايمن</t>
  </si>
  <si>
    <t>اديب</t>
  </si>
  <si>
    <t>وصال</t>
  </si>
  <si>
    <t xml:space="preserve">خديجه </t>
  </si>
  <si>
    <t xml:space="preserve">محاسن </t>
  </si>
  <si>
    <t xml:space="preserve">عبد الرحمن </t>
  </si>
  <si>
    <t>ميرفت</t>
  </si>
  <si>
    <t>يسيره</t>
  </si>
  <si>
    <t>محمد نور الدين</t>
  </si>
  <si>
    <t>عنايه</t>
  </si>
  <si>
    <t>وجدان</t>
  </si>
  <si>
    <t>جان</t>
  </si>
  <si>
    <t>مرهف</t>
  </si>
  <si>
    <t>محمد ماجد</t>
  </si>
  <si>
    <t>علا</t>
  </si>
  <si>
    <t>يارا حسن</t>
  </si>
  <si>
    <t>هزاع</t>
  </si>
  <si>
    <t>شحاده</t>
  </si>
  <si>
    <t xml:space="preserve">سمير </t>
  </si>
  <si>
    <t xml:space="preserve">حنان </t>
  </si>
  <si>
    <t xml:space="preserve">منير </t>
  </si>
  <si>
    <t xml:space="preserve">منى </t>
  </si>
  <si>
    <t>رندة</t>
  </si>
  <si>
    <t xml:space="preserve">هيام </t>
  </si>
  <si>
    <t>رونق</t>
  </si>
  <si>
    <t>القامشلي</t>
  </si>
  <si>
    <t>مشفى دوما</t>
  </si>
  <si>
    <t>تدمر</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</si>
  <si>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</si>
  <si>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</si>
  <si>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</si>
  <si>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</si>
  <si>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</si>
  <si>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</si>
  <si>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</si>
  <si>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</si>
  <si>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</si>
  <si>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</si>
  <si>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</si>
  <si>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</si>
  <si>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</si>
  <si>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</si>
  <si>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مصياف</t>
  </si>
  <si>
    <t>احمد محمد</t>
  </si>
  <si>
    <t>هالة</t>
  </si>
  <si>
    <t xml:space="preserve">فوزي </t>
  </si>
  <si>
    <t>اميمة</t>
  </si>
  <si>
    <t xml:space="preserve">سميره </t>
  </si>
  <si>
    <t xml:space="preserve">صالح </t>
  </si>
  <si>
    <t>زينب حسن</t>
  </si>
  <si>
    <t>جبلة</t>
  </si>
  <si>
    <t>يبرود</t>
  </si>
  <si>
    <t>الكويت</t>
  </si>
  <si>
    <t>مخيم اليرموك</t>
  </si>
  <si>
    <t>شهبا</t>
  </si>
  <si>
    <t>حماه</t>
  </si>
  <si>
    <t>معضمية</t>
  </si>
  <si>
    <t>دوما</t>
  </si>
  <si>
    <t>موحسن</t>
  </si>
  <si>
    <t>سلمية</t>
  </si>
  <si>
    <t>يرموك</t>
  </si>
  <si>
    <t>قدسيا</t>
  </si>
  <si>
    <t>جبله</t>
  </si>
  <si>
    <t>بانياس</t>
  </si>
  <si>
    <t>قطيفة</t>
  </si>
  <si>
    <t>مشفى درعا</t>
  </si>
  <si>
    <t>جيرود</t>
  </si>
  <si>
    <t>التل</t>
  </si>
  <si>
    <t>السيدة زينب</t>
  </si>
  <si>
    <t>الرياض</t>
  </si>
  <si>
    <t>نوى</t>
  </si>
  <si>
    <t>منين</t>
  </si>
  <si>
    <t xml:space="preserve">دمشق </t>
  </si>
  <si>
    <t>قطنا</t>
  </si>
  <si>
    <t>ميادين</t>
  </si>
  <si>
    <t xml:space="preserve">طرطوس </t>
  </si>
  <si>
    <t>زبداني</t>
  </si>
  <si>
    <t>قبر الست</t>
  </si>
  <si>
    <t>الكسوة</t>
  </si>
  <si>
    <t>سلحب</t>
  </si>
  <si>
    <t>ادلب</t>
  </si>
  <si>
    <t>جدة</t>
  </si>
  <si>
    <t>كفتين</t>
  </si>
  <si>
    <t>اشرفية الوادي</t>
  </si>
  <si>
    <t>بلاط</t>
  </si>
  <si>
    <t>رنكوس</t>
  </si>
  <si>
    <t>الشجر</t>
  </si>
  <si>
    <t>سرغايا</t>
  </si>
  <si>
    <t>وادي العيون</t>
  </si>
  <si>
    <t>صوران</t>
  </si>
  <si>
    <t>الهزاني</t>
  </si>
  <si>
    <t>سعسع</t>
  </si>
  <si>
    <t>اشرفية صحنايا</t>
  </si>
  <si>
    <t>عين الفيجة</t>
  </si>
  <si>
    <t>كسوة</t>
  </si>
  <si>
    <t>دير البخت</t>
  </si>
  <si>
    <t>خان شيخون</t>
  </si>
  <si>
    <t>يعفور</t>
  </si>
  <si>
    <t>زملكا</t>
  </si>
  <si>
    <t>القريا</t>
  </si>
  <si>
    <t xml:space="preserve">السويداء </t>
  </si>
  <si>
    <t>ابوظبي</t>
  </si>
  <si>
    <t>تلشهاب</t>
  </si>
  <si>
    <t>ابطع</t>
  </si>
  <si>
    <t>قلعة جندل</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</si>
  <si>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</si>
  <si>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</si>
  <si>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</si>
  <si>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</si>
  <si>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</si>
  <si>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</si>
  <si>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</si>
  <si>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</si>
  <si>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</si>
  <si>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</si>
  <si>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</si>
  <si>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</si>
  <si>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</si>
  <si>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</si>
  <si>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</si>
  <si>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</si>
  <si>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</si>
  <si>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</si>
  <si>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</si>
  <si>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</si>
  <si>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</si>
  <si>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</si>
  <si>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</si>
  <si>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</si>
  <si>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</si>
  <si>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</si>
  <si>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</si>
  <si>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</si>
  <si>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</si>
  <si>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</si>
  <si>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</si>
  <si>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</si>
  <si>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</si>
  <si>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</si>
  <si>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</si>
  <si>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</si>
  <si>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</si>
  <si>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</si>
  <si>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</si>
  <si>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</si>
  <si>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</si>
  <si>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</si>
  <si>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</si>
  <si>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</si>
  <si>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</si>
  <si>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</si>
  <si>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</si>
  <si>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</si>
  <si>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</si>
  <si>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</si>
  <si>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</si>
  <si>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</si>
  <si>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</si>
  <si>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</si>
  <si>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</si>
  <si>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</si>
  <si>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</si>
  <si>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</si>
  <si>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</si>
  <si>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</si>
  <si>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</si>
  <si>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</si>
  <si>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</si>
  <si>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</si>
  <si>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</si>
  <si>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 xml:space="preserve">جهينه </t>
  </si>
  <si>
    <t>محمد قاسم</t>
  </si>
  <si>
    <t>عروبة</t>
  </si>
  <si>
    <t>امان</t>
  </si>
  <si>
    <t>خليل مرعي</t>
  </si>
  <si>
    <t>مرام ضعضي</t>
  </si>
  <si>
    <t>هنوف</t>
  </si>
  <si>
    <t>روان الحاج موسى</t>
  </si>
  <si>
    <t>محمد عامر</t>
  </si>
  <si>
    <t>نارمان</t>
  </si>
  <si>
    <t>غدير البستان</t>
  </si>
  <si>
    <t>فضاء جعفر</t>
  </si>
  <si>
    <t>نجدت</t>
  </si>
  <si>
    <t>يمنه</t>
  </si>
  <si>
    <t>مشتى محفوض</t>
  </si>
  <si>
    <t>الاء الخضر</t>
  </si>
  <si>
    <t>مي جمعه</t>
  </si>
  <si>
    <t>ريم المغوش</t>
  </si>
  <si>
    <t>روزة</t>
  </si>
  <si>
    <t>مخلص</t>
  </si>
  <si>
    <t>فرج</t>
  </si>
  <si>
    <t>بتول المحمود</t>
  </si>
  <si>
    <t>بشرى حسن</t>
  </si>
  <si>
    <t>بيان درويش</t>
  </si>
  <si>
    <t>دارين عكاري</t>
  </si>
  <si>
    <t>أحمد توفيق</t>
  </si>
  <si>
    <t>رنيم سليمان</t>
  </si>
  <si>
    <t>سها</t>
  </si>
  <si>
    <t>سلمى عيسى</t>
  </si>
  <si>
    <t>ظبيه الشيحاوي</t>
  </si>
  <si>
    <t>رداح</t>
  </si>
  <si>
    <t>غفران حسن</t>
  </si>
  <si>
    <t>بعثة</t>
  </si>
  <si>
    <t>العجيلات</t>
  </si>
  <si>
    <t>ماري محمد</t>
  </si>
  <si>
    <t xml:space="preserve">ندى </t>
  </si>
  <si>
    <t>محمد عبد الجليل ضبع</t>
  </si>
  <si>
    <t>مصطفى كمال</t>
  </si>
  <si>
    <t>ملاذ البدوي</t>
  </si>
  <si>
    <t>محمد مخلص</t>
  </si>
  <si>
    <t>مهند جابر</t>
  </si>
  <si>
    <t>ناصر مزيان</t>
  </si>
  <si>
    <t>نهال عطيه</t>
  </si>
  <si>
    <t>هديل الشعار</t>
  </si>
  <si>
    <t>ورده رستم</t>
  </si>
  <si>
    <t>ولاء البياع</t>
  </si>
  <si>
    <t>ربى</t>
  </si>
  <si>
    <t>المنذر المحيسن</t>
  </si>
  <si>
    <t>ايمان الباسط</t>
  </si>
  <si>
    <t>ايه دهام</t>
  </si>
  <si>
    <t>ايهاب حويشان</t>
  </si>
  <si>
    <t>بشرى الخاير</t>
  </si>
  <si>
    <t>بيان الحاج</t>
  </si>
  <si>
    <t>جلال فندي</t>
  </si>
  <si>
    <t>زين الدار</t>
  </si>
  <si>
    <t>زهرة</t>
  </si>
  <si>
    <t>راما الصالح الشوالي</t>
  </si>
  <si>
    <t>رشا جاد الله</t>
  </si>
  <si>
    <t>رغد حمزه</t>
  </si>
  <si>
    <t>رهام العبدو</t>
  </si>
  <si>
    <t>زينب حسون</t>
  </si>
  <si>
    <t>زينب خنسه</t>
  </si>
  <si>
    <t xml:space="preserve">عدنيه </t>
  </si>
  <si>
    <t xml:space="preserve">نادره </t>
  </si>
  <si>
    <t>عبير عمران</t>
  </si>
  <si>
    <t>غرام قلفوني</t>
  </si>
  <si>
    <t>سائر</t>
  </si>
  <si>
    <t>لجين صقر</t>
  </si>
  <si>
    <t>المقروصه</t>
  </si>
  <si>
    <t>لؤي شاهين</t>
  </si>
  <si>
    <t>ليالي الابراهيم العكله</t>
  </si>
  <si>
    <t>ليلى حمزه</t>
  </si>
  <si>
    <t>ليليان حسن</t>
  </si>
  <si>
    <t>ريدان</t>
  </si>
  <si>
    <t>ماري الدكنجي</t>
  </si>
  <si>
    <t>محمد رائد حافظ</t>
  </si>
  <si>
    <t>الجزائرية</t>
  </si>
  <si>
    <t>منال سليمان</t>
  </si>
  <si>
    <t>ميريام عباس</t>
  </si>
  <si>
    <t>جوزيف</t>
  </si>
  <si>
    <t>نواره عثمان</t>
  </si>
  <si>
    <t>نور عواد</t>
  </si>
  <si>
    <t>هيا محمد</t>
  </si>
  <si>
    <t>وداد الشوبكي</t>
  </si>
  <si>
    <t>عبد الحي</t>
  </si>
  <si>
    <t>سفيره</t>
  </si>
  <si>
    <t>وئام خطيب</t>
  </si>
  <si>
    <t>المجيدل</t>
  </si>
  <si>
    <t>السوق</t>
  </si>
  <si>
    <t>الباب</t>
  </si>
  <si>
    <t>ديرالزور</t>
  </si>
  <si>
    <t>علي ابراهيم</t>
  </si>
  <si>
    <t>السودانية</t>
  </si>
  <si>
    <t>بدره</t>
  </si>
  <si>
    <t>ميسم</t>
  </si>
  <si>
    <t>حتيتة التركمان</t>
  </si>
  <si>
    <t>الهامة</t>
  </si>
  <si>
    <t>زينب صالح</t>
  </si>
  <si>
    <t>فريزه الهندي</t>
  </si>
  <si>
    <t>هامة</t>
  </si>
  <si>
    <t>مهنا</t>
  </si>
  <si>
    <t>نور عباس</t>
  </si>
  <si>
    <t>يارا احمد</t>
  </si>
  <si>
    <t>حفيظه</t>
  </si>
  <si>
    <t>تركمان</t>
  </si>
  <si>
    <t>محمد يوسف</t>
  </si>
  <si>
    <t>عين التينة</t>
  </si>
  <si>
    <t>القرداحة</t>
  </si>
  <si>
    <t>خيارة</t>
  </si>
  <si>
    <t>عبدالعزيز</t>
  </si>
  <si>
    <t>عبدالرزاق</t>
  </si>
  <si>
    <t>رجا</t>
  </si>
  <si>
    <t>محمد عثمان</t>
  </si>
  <si>
    <t>طليع</t>
  </si>
  <si>
    <t>المهدي العياش</t>
  </si>
  <si>
    <t xml:space="preserve">محي الدين </t>
  </si>
  <si>
    <t>حمدو الحاج علي</t>
  </si>
  <si>
    <t>محمد جهاد</t>
  </si>
  <si>
    <t>حيدر سلطان</t>
  </si>
  <si>
    <t>عائد</t>
  </si>
  <si>
    <t xml:space="preserve">هايل </t>
  </si>
  <si>
    <t>رهام مخلوف</t>
  </si>
  <si>
    <t xml:space="preserve">ليندا </t>
  </si>
  <si>
    <t>زينب محمد</t>
  </si>
  <si>
    <t>سحر السيد</t>
  </si>
  <si>
    <t>حمز ه</t>
  </si>
  <si>
    <t>تامر</t>
  </si>
  <si>
    <t>محمد خير ابو سمره</t>
  </si>
  <si>
    <t>محجة</t>
  </si>
  <si>
    <t>جومانة</t>
  </si>
  <si>
    <t>رويحينه</t>
  </si>
  <si>
    <t>محمد عامر جديني</t>
  </si>
  <si>
    <t xml:space="preserve">محمد محسن </t>
  </si>
  <si>
    <t>مدين</t>
  </si>
  <si>
    <t>اشرف</t>
  </si>
  <si>
    <t>اسرار</t>
  </si>
  <si>
    <t>سلطانه</t>
  </si>
  <si>
    <t>احمد سمير</t>
  </si>
  <si>
    <t>محمد محفوض</t>
  </si>
  <si>
    <t>محمد الطوالبة</t>
  </si>
  <si>
    <t>ليان بيطار</t>
  </si>
  <si>
    <t>ربا مخللاتي</t>
  </si>
  <si>
    <t>مركزان</t>
  </si>
  <si>
    <t>امجد الحجي</t>
  </si>
  <si>
    <t>باير</t>
  </si>
  <si>
    <t>روزه</t>
  </si>
  <si>
    <t>انوار النجم</t>
  </si>
  <si>
    <t>الاء الخطيب</t>
  </si>
  <si>
    <t>الاء الترك</t>
  </si>
  <si>
    <t>شقا</t>
  </si>
  <si>
    <t>احمد جمعه</t>
  </si>
  <si>
    <t>ازهار سجاع</t>
  </si>
  <si>
    <t>واكد</t>
  </si>
  <si>
    <t>الرشيده</t>
  </si>
  <si>
    <t>راما الكنج</t>
  </si>
  <si>
    <t>كاتبة</t>
  </si>
  <si>
    <t>كفر بني</t>
  </si>
  <si>
    <t>عمار البصيري</t>
  </si>
  <si>
    <t>مجد سليمان</t>
  </si>
  <si>
    <t>عصمت</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</si>
  <si>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</si>
  <si>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</si>
  <si>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</si>
  <si>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</si>
  <si>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</si>
  <si>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</si>
  <si>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</si>
  <si>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</si>
  <si>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</si>
  <si>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</si>
  <si>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</si>
  <si>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</si>
  <si>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</si>
  <si>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</si>
  <si>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</si>
  <si>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</si>
  <si>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</si>
  <si>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</si>
  <si>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</si>
  <si>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</si>
  <si>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</si>
  <si>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</si>
  <si>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</si>
  <si>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</si>
  <si>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</si>
  <si>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</si>
  <si>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</si>
  <si>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</si>
  <si>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</si>
  <si>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</si>
  <si>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</si>
  <si>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</si>
  <si>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</si>
  <si>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</si>
  <si>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</si>
  <si>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</si>
  <si>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</si>
  <si>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</si>
  <si>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</si>
  <si>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</si>
  <si>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 xml:space="preserve">مقدمة في الصحافة </t>
  </si>
  <si>
    <t xml:space="preserve">مادة اعلامية بلغة اجنبية (1) </t>
  </si>
  <si>
    <t xml:space="preserve">الكتابة للاذاعة والتلفزيون </t>
  </si>
  <si>
    <t xml:space="preserve">الافلام الوثائقية والبرامج التسجيلة </t>
  </si>
  <si>
    <t xml:space="preserve">مشروع اصدار جريدة اومجلة </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</si>
  <si>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</si>
  <si>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عمان</t>
  </si>
  <si>
    <t>ساره سليمان</t>
  </si>
  <si>
    <t>محمد عبد الله</t>
  </si>
  <si>
    <t>جلال</t>
  </si>
  <si>
    <t>محمد المحمد</t>
  </si>
  <si>
    <t>اسعد نخله</t>
  </si>
  <si>
    <t>حسام غزيل</t>
  </si>
  <si>
    <t>ندوه</t>
  </si>
  <si>
    <t>صديق</t>
  </si>
  <si>
    <t>محمد سعيد</t>
  </si>
  <si>
    <t>الفه</t>
  </si>
  <si>
    <t>محمد سالم</t>
  </si>
  <si>
    <t>لين بركات</t>
  </si>
  <si>
    <t>نور الحاج صالح سليمان</t>
  </si>
  <si>
    <t>كامل</t>
  </si>
  <si>
    <t>عبير حسن</t>
  </si>
  <si>
    <t>فايز حبوش</t>
  </si>
  <si>
    <t xml:space="preserve"> اللاذقيه</t>
  </si>
  <si>
    <t xml:space="preserve"> دمشق</t>
  </si>
  <si>
    <t xml:space="preserve"> يبرود</t>
  </si>
  <si>
    <t xml:space="preserve"> السويداء</t>
  </si>
  <si>
    <t xml:space="preserve"> الرقة</t>
  </si>
  <si>
    <t>سميرة</t>
  </si>
  <si>
    <t xml:space="preserve"> حوش عرب</t>
  </si>
  <si>
    <t xml:space="preserve">ميساء </t>
  </si>
  <si>
    <t xml:space="preserve"> يرموك</t>
  </si>
  <si>
    <t xml:space="preserve"> نوى</t>
  </si>
  <si>
    <t xml:space="preserve"> التل</t>
  </si>
  <si>
    <t xml:space="preserve"> اللاذقية</t>
  </si>
  <si>
    <t xml:space="preserve"> معضميه</t>
  </si>
  <si>
    <t xml:space="preserve"> جبله</t>
  </si>
  <si>
    <t xml:space="preserve"> مشفى دوما</t>
  </si>
  <si>
    <t>محمد الموسى</t>
  </si>
  <si>
    <t xml:space="preserve"> الفوعة</t>
  </si>
  <si>
    <t xml:space="preserve"> دير شميل</t>
  </si>
  <si>
    <t xml:space="preserve"> عين الشمس</t>
  </si>
  <si>
    <t xml:space="preserve"> راس العين</t>
  </si>
  <si>
    <t xml:space="preserve"> حمص</t>
  </si>
  <si>
    <t xml:space="preserve"> حلب</t>
  </si>
  <si>
    <t xml:space="preserve"> الجسر</t>
  </si>
  <si>
    <t xml:space="preserve"> مخيم اليرموك</t>
  </si>
  <si>
    <t xml:space="preserve"> دوما</t>
  </si>
  <si>
    <t xml:space="preserve"> جرمانا</t>
  </si>
  <si>
    <t xml:space="preserve"> حماه</t>
  </si>
  <si>
    <t xml:space="preserve"> سلميه</t>
  </si>
  <si>
    <t xml:space="preserve"> قلعه جندل</t>
  </si>
  <si>
    <t xml:space="preserve"> ادلب</t>
  </si>
  <si>
    <t xml:space="preserve"> قطنا</t>
  </si>
  <si>
    <t>منصورة</t>
  </si>
  <si>
    <t xml:space="preserve"> مصياف</t>
  </si>
  <si>
    <t xml:space="preserve"> الكامليه</t>
  </si>
  <si>
    <t xml:space="preserve"> ديماس</t>
  </si>
  <si>
    <t xml:space="preserve"> النبك</t>
  </si>
  <si>
    <t xml:space="preserve"> ابو فرج</t>
  </si>
  <si>
    <t xml:space="preserve"> طرطوس</t>
  </si>
  <si>
    <t xml:space="preserve"> امريكا نيبراسكا</t>
  </si>
  <si>
    <t xml:space="preserve"> ديرالزور</t>
  </si>
  <si>
    <t xml:space="preserve"> خان ارنبه</t>
  </si>
  <si>
    <t xml:space="preserve"> درعا</t>
  </si>
  <si>
    <t xml:space="preserve"> سرغايا</t>
  </si>
  <si>
    <t xml:space="preserve"> سبينه</t>
  </si>
  <si>
    <t xml:space="preserve">سهام </t>
  </si>
  <si>
    <t xml:space="preserve"> مليحة العطش</t>
  </si>
  <si>
    <t xml:space="preserve"> داريا</t>
  </si>
  <si>
    <t xml:space="preserve"> جبعدين</t>
  </si>
  <si>
    <t xml:space="preserve"> الحجر الاسود</t>
  </si>
  <si>
    <t xml:space="preserve">البوكمال </t>
  </si>
  <si>
    <t xml:space="preserve"> الشماميس</t>
  </si>
  <si>
    <t>محمد سامر</t>
  </si>
  <si>
    <t xml:space="preserve"> قامشلي</t>
  </si>
  <si>
    <t xml:space="preserve"> عرب الملك جركس</t>
  </si>
  <si>
    <t xml:space="preserve"> الرياض</t>
  </si>
  <si>
    <t xml:space="preserve"> حميميم</t>
  </si>
  <si>
    <t xml:space="preserve"> داعل</t>
  </si>
  <si>
    <t xml:space="preserve"> سلحب</t>
  </si>
  <si>
    <t>نصري</t>
  </si>
  <si>
    <t xml:space="preserve"> سعسع</t>
  </si>
  <si>
    <t xml:space="preserve"> الضمير</t>
  </si>
  <si>
    <t xml:space="preserve">روضه </t>
  </si>
  <si>
    <t>عمران</t>
  </si>
  <si>
    <t xml:space="preserve"> قبر الست</t>
  </si>
  <si>
    <t xml:space="preserve"> أريحا</t>
  </si>
  <si>
    <t xml:space="preserve"> الرقه</t>
  </si>
  <si>
    <t xml:space="preserve"> السيده زينب</t>
  </si>
  <si>
    <t xml:space="preserve"> جبلة</t>
  </si>
  <si>
    <t xml:space="preserve"> صحنايا</t>
  </si>
  <si>
    <t xml:space="preserve"> سلمية</t>
  </si>
  <si>
    <t xml:space="preserve"> القامشلي</t>
  </si>
  <si>
    <t xml:space="preserve"> الصنمين</t>
  </si>
  <si>
    <t xml:space="preserve"> قرين</t>
  </si>
  <si>
    <t xml:space="preserve">مبعوجة </t>
  </si>
  <si>
    <t xml:space="preserve"> المحروسه</t>
  </si>
  <si>
    <t xml:space="preserve">عبير </t>
  </si>
  <si>
    <t xml:space="preserve"> الزهراء</t>
  </si>
  <si>
    <t>محمدياسر</t>
  </si>
  <si>
    <t>وديعه</t>
  </si>
  <si>
    <t>ناجي</t>
  </si>
  <si>
    <t>غزاله</t>
  </si>
  <si>
    <t>منار</t>
  </si>
  <si>
    <t>بصرى الشام</t>
  </si>
  <si>
    <t>يحي</t>
  </si>
  <si>
    <t>صفية</t>
  </si>
  <si>
    <t>عبدالحميد</t>
  </si>
  <si>
    <t>سلمى</t>
  </si>
  <si>
    <t>قيصر</t>
  </si>
  <si>
    <t>سلطان</t>
  </si>
  <si>
    <t>محمد حسام</t>
  </si>
  <si>
    <t>فائق</t>
  </si>
  <si>
    <t>جوزفين</t>
  </si>
  <si>
    <t>رئيفة</t>
  </si>
  <si>
    <t>مدحت</t>
  </si>
  <si>
    <t>القطيلبية</t>
  </si>
  <si>
    <t>علي سليمان</t>
  </si>
  <si>
    <t>قارة</t>
  </si>
  <si>
    <t>فاضل</t>
  </si>
  <si>
    <t>علا سعيد</t>
  </si>
  <si>
    <t>أيمن</t>
  </si>
  <si>
    <t>بشرى علي</t>
  </si>
  <si>
    <t>نادية</t>
  </si>
  <si>
    <t>أنور</t>
  </si>
  <si>
    <t>محمدعماد</t>
  </si>
  <si>
    <t>فصل أول 2021-2022</t>
  </si>
  <si>
    <t>زلفه</t>
  </si>
  <si>
    <t>احمد الحسن</t>
  </si>
  <si>
    <t>عكيد</t>
  </si>
  <si>
    <t>احمد المقداد</t>
  </si>
  <si>
    <t>جليلة</t>
  </si>
  <si>
    <t>احمدجمال</t>
  </si>
  <si>
    <t>محمد ناصر</t>
  </si>
  <si>
    <t>رودانا</t>
  </si>
  <si>
    <t>البتول عيسى</t>
  </si>
  <si>
    <t>الين خضور</t>
  </si>
  <si>
    <t>جوهر</t>
  </si>
  <si>
    <t>سوسن سعد الله</t>
  </si>
  <si>
    <t>ايباء خلوف</t>
  </si>
  <si>
    <t>ايهاب عبدالرحيم</t>
  </si>
  <si>
    <t>باسل حاجولي</t>
  </si>
  <si>
    <t>بتول الاحمد</t>
  </si>
  <si>
    <t>بتول الجهني</t>
  </si>
  <si>
    <t>رونا</t>
  </si>
  <si>
    <t>بتول حجك</t>
  </si>
  <si>
    <t>بثينه ضوا</t>
  </si>
  <si>
    <t>براءه محرز</t>
  </si>
  <si>
    <t>بسمه الكنعان</t>
  </si>
  <si>
    <t>بشار حميه</t>
  </si>
  <si>
    <t>بشار حنا</t>
  </si>
  <si>
    <t>بشرى الحسن</t>
  </si>
  <si>
    <t xml:space="preserve">حكمت </t>
  </si>
  <si>
    <t>ابتهال</t>
  </si>
  <si>
    <t>بشرى ريا</t>
  </si>
  <si>
    <t>مجنه</t>
  </si>
  <si>
    <t>تسنيم حسن</t>
  </si>
  <si>
    <t>نور الهدى</t>
  </si>
  <si>
    <t>تيماء علي</t>
  </si>
  <si>
    <t>جادلله قرموشة</t>
  </si>
  <si>
    <t>جعفر حسين</t>
  </si>
  <si>
    <t>سفر</t>
  </si>
  <si>
    <t>جولي حبيب</t>
  </si>
  <si>
    <t xml:space="preserve">افلين </t>
  </si>
  <si>
    <t>حسين حيدر</t>
  </si>
  <si>
    <t>حلا احمد</t>
  </si>
  <si>
    <t>حلا الحسن</t>
  </si>
  <si>
    <t>حلا غانم</t>
  </si>
  <si>
    <t>إبراهيم</t>
  </si>
  <si>
    <t>خليل الحاطوم</t>
  </si>
  <si>
    <t>دانه عاصي</t>
  </si>
  <si>
    <t>هلاء</t>
  </si>
  <si>
    <t>دنيا حسن</t>
  </si>
  <si>
    <t>جنار</t>
  </si>
  <si>
    <t>قمري</t>
  </si>
  <si>
    <t>ديالا هلال</t>
  </si>
  <si>
    <t>ديما شيحه</t>
  </si>
  <si>
    <t>ربا معمر</t>
  </si>
  <si>
    <t>روزان</t>
  </si>
  <si>
    <t>رغد العقادالشماع</t>
  </si>
  <si>
    <t>رغد ديب</t>
  </si>
  <si>
    <t>رغد نداف</t>
  </si>
  <si>
    <t>رقيه العلي</t>
  </si>
  <si>
    <t>رنيم سلمون</t>
  </si>
  <si>
    <t>رنيم منذر</t>
  </si>
  <si>
    <t>نجاة</t>
  </si>
  <si>
    <t>رهام الغجري</t>
  </si>
  <si>
    <t>رهام علي</t>
  </si>
  <si>
    <t xml:space="preserve">منذر </t>
  </si>
  <si>
    <t>رهف حاج حميدي</t>
  </si>
  <si>
    <t>رولا علي</t>
  </si>
  <si>
    <t>رؤى مقداد</t>
  </si>
  <si>
    <t xml:space="preserve">حسن </t>
  </si>
  <si>
    <t>ريم الجراقي</t>
  </si>
  <si>
    <t>ريم الساعور</t>
  </si>
  <si>
    <t>محمد صابر</t>
  </si>
  <si>
    <t>ريم مصطفى</t>
  </si>
  <si>
    <t>آسيا</t>
  </si>
  <si>
    <t>همسه</t>
  </si>
  <si>
    <t>زينه مرهج</t>
  </si>
  <si>
    <t>سارة حجازي</t>
  </si>
  <si>
    <t>ساره حسن الملقب زغير</t>
  </si>
  <si>
    <t>ساهر</t>
  </si>
  <si>
    <t>سارة شعبان</t>
  </si>
  <si>
    <t>سلوان</t>
  </si>
  <si>
    <t>ساريه اورفه لي</t>
  </si>
  <si>
    <t>لنده</t>
  </si>
  <si>
    <t>سالي ابراهيم</t>
  </si>
  <si>
    <t xml:space="preserve">أيمن </t>
  </si>
  <si>
    <t>سالي علوش</t>
  </si>
  <si>
    <t>ساندي خضور</t>
  </si>
  <si>
    <t>سلام المحمد</t>
  </si>
  <si>
    <t>ذياب</t>
  </si>
  <si>
    <t>سها موسى</t>
  </si>
  <si>
    <t>سيلفا الحسين</t>
  </si>
  <si>
    <t>سيلفي سروبيان</t>
  </si>
  <si>
    <t xml:space="preserve">زوهراب </t>
  </si>
  <si>
    <t>زومينا</t>
  </si>
  <si>
    <t>شام عيسى</t>
  </si>
  <si>
    <t>شذى الاحمدالعلي</t>
  </si>
  <si>
    <t>صبا خضور</t>
  </si>
  <si>
    <t>صفاء الصلاحي</t>
  </si>
  <si>
    <t>طيف الحميده</t>
  </si>
  <si>
    <t>عباده جعفر</t>
  </si>
  <si>
    <t>طهران</t>
  </si>
  <si>
    <t>عبد الكريم الأطرش</t>
  </si>
  <si>
    <t>محمد واصل</t>
  </si>
  <si>
    <t>عتاب السعد</t>
  </si>
  <si>
    <t>عرين منصور</t>
  </si>
  <si>
    <t>عطاء المحمد</t>
  </si>
  <si>
    <t>علي شاويش</t>
  </si>
  <si>
    <t>علي مليكي</t>
  </si>
  <si>
    <t>عليا البشيرالمغربي</t>
  </si>
  <si>
    <t>رنه</t>
  </si>
  <si>
    <t>عليا السمان</t>
  </si>
  <si>
    <t>محمدأديب</t>
  </si>
  <si>
    <t>عمار نعمان</t>
  </si>
  <si>
    <t>عدوله</t>
  </si>
  <si>
    <t>غيداء عباس</t>
  </si>
  <si>
    <t>فارس العبد الله عزام</t>
  </si>
  <si>
    <t>فارس القاسم</t>
  </si>
  <si>
    <t>فاطمه عبود</t>
  </si>
  <si>
    <t>حيات</t>
  </si>
  <si>
    <t>فراس زينه</t>
  </si>
  <si>
    <t>فراس عبود</t>
  </si>
  <si>
    <t>فرح البريدي</t>
  </si>
  <si>
    <t>فهد الحجة</t>
  </si>
  <si>
    <t>فيحاء اليوسف</t>
  </si>
  <si>
    <t>كرديه</t>
  </si>
  <si>
    <t>فيروز احمد</t>
  </si>
  <si>
    <t>فيفيان صالح</t>
  </si>
  <si>
    <t>قصي الكوري</t>
  </si>
  <si>
    <t>قصي عباس</t>
  </si>
  <si>
    <t>كنان الخضور</t>
  </si>
  <si>
    <t>كليمه</t>
  </si>
  <si>
    <t>كنان سليمان</t>
  </si>
  <si>
    <t>لارا زيدان</t>
  </si>
  <si>
    <t>لارا نكد</t>
  </si>
  <si>
    <t>لانا الشوا</t>
  </si>
  <si>
    <t>لبنى الجزائري</t>
  </si>
  <si>
    <t>غسان ماهر</t>
  </si>
  <si>
    <t>لينه</t>
  </si>
  <si>
    <t>لجين الاخرس</t>
  </si>
  <si>
    <t>لجين بركات</t>
  </si>
  <si>
    <t>لجين صالح</t>
  </si>
  <si>
    <t>لجين قشلان</t>
  </si>
  <si>
    <t>محمداسامة</t>
  </si>
  <si>
    <t>لما حديفه</t>
  </si>
  <si>
    <t>ليلاس عمران</t>
  </si>
  <si>
    <t>لين المالح</t>
  </si>
  <si>
    <t>محمدأبوالخير</t>
  </si>
  <si>
    <t>لينه الاخرس</t>
  </si>
  <si>
    <t>مازن الحوري</t>
  </si>
  <si>
    <t>مايا الدهان</t>
  </si>
  <si>
    <t>مجد حمزه</t>
  </si>
  <si>
    <t>محمد الحبيب</t>
  </si>
  <si>
    <t>عندليب</t>
  </si>
  <si>
    <t>محمد الدياب</t>
  </si>
  <si>
    <t>رتعان</t>
  </si>
  <si>
    <t>الخنساء</t>
  </si>
  <si>
    <t>محمد المرعي</t>
  </si>
  <si>
    <t>فرات</t>
  </si>
  <si>
    <t>محمد عادل جعفو</t>
  </si>
  <si>
    <t>محمدمنير العبدالله</t>
  </si>
  <si>
    <t>محمود احمد</t>
  </si>
  <si>
    <t>فيراز</t>
  </si>
  <si>
    <t>مرح سليمان</t>
  </si>
  <si>
    <t>منار بدوي</t>
  </si>
  <si>
    <t>منار مهنا</t>
  </si>
  <si>
    <t>موسى العمار</t>
  </si>
  <si>
    <t>ميار عيد</t>
  </si>
  <si>
    <t>ميس حسن</t>
  </si>
  <si>
    <t xml:space="preserve">ابنسام </t>
  </si>
  <si>
    <t>نايف القصير</t>
  </si>
  <si>
    <t>لطيفة</t>
  </si>
  <si>
    <t>نبال الخطيب</t>
  </si>
  <si>
    <t>نسرين قاسم</t>
  </si>
  <si>
    <t>نوار المقداد</t>
  </si>
  <si>
    <t>نور الكبرا</t>
  </si>
  <si>
    <t>نور شاليش</t>
  </si>
  <si>
    <t>نور عبدالحميد</t>
  </si>
  <si>
    <t>نيفين المخللاتي النبكي</t>
  </si>
  <si>
    <t>هادي ابو حمدة</t>
  </si>
  <si>
    <t>هبه الرجا المحمد الدندل</t>
  </si>
  <si>
    <t>هبه الله الحمود الياسين</t>
  </si>
  <si>
    <t>هديل دشر</t>
  </si>
  <si>
    <t>هديه الرفاعي</t>
  </si>
  <si>
    <t>هلا الصالح</t>
  </si>
  <si>
    <t>هنديه</t>
  </si>
  <si>
    <t>هناء علي موسى</t>
  </si>
  <si>
    <t>درويش</t>
  </si>
  <si>
    <t>هنادي خليفه</t>
  </si>
  <si>
    <t>هيا الزرقه</t>
  </si>
  <si>
    <t>حيان</t>
  </si>
  <si>
    <t>هيا هلال</t>
  </si>
  <si>
    <t>هيلين علي</t>
  </si>
  <si>
    <t>وجد الشحود</t>
  </si>
  <si>
    <t>وفاء العيد</t>
  </si>
  <si>
    <t xml:space="preserve">عماد </t>
  </si>
  <si>
    <t>ولاء العبدالله</t>
  </si>
  <si>
    <t>ولاء ليلى</t>
  </si>
  <si>
    <t>وليد الأحمر</t>
  </si>
  <si>
    <t>مواهب عمران</t>
  </si>
  <si>
    <t>يارا صقر</t>
  </si>
  <si>
    <t>يزن الحاج خليل</t>
  </si>
  <si>
    <t>حلا السطام</t>
  </si>
  <si>
    <t>رغده محمد</t>
  </si>
  <si>
    <t>يارا شاهين</t>
  </si>
  <si>
    <t>نوافل</t>
  </si>
  <si>
    <t>ادبي</t>
  </si>
  <si>
    <t>شرعي</t>
  </si>
  <si>
    <t xml:space="preserve">قبو العوامية </t>
  </si>
  <si>
    <t xml:space="preserve">راس الخيمة </t>
  </si>
  <si>
    <t>انثى</t>
  </si>
  <si>
    <t xml:space="preserve">سوري </t>
  </si>
  <si>
    <t>بلودان</t>
  </si>
  <si>
    <t>سملين</t>
  </si>
  <si>
    <t xml:space="preserve">ملس </t>
  </si>
  <si>
    <t>برمانه رعد</t>
  </si>
  <si>
    <t>سقويين</t>
  </si>
  <si>
    <t xml:space="preserve">مساكن برزة </t>
  </si>
  <si>
    <t>المعره</t>
  </si>
  <si>
    <t>الحميري</t>
  </si>
  <si>
    <t>حلة عارا</t>
  </si>
  <si>
    <t xml:space="preserve">خان شيخون </t>
  </si>
  <si>
    <t>دلحه</t>
  </si>
  <si>
    <t xml:space="preserve">سافية نجم </t>
  </si>
  <si>
    <t>شبعه</t>
  </si>
  <si>
    <t xml:space="preserve">فطيرو </t>
  </si>
  <si>
    <t>الفصل الأول 2021-2022</t>
  </si>
  <si>
    <t>في حال وجود أي خطأ يمكنك التعديل من هنا</t>
  </si>
  <si>
    <t>الاستنفاذ</t>
  </si>
  <si>
    <t>سناء الصباغ</t>
  </si>
  <si>
    <t>رشا ابراهيم</t>
  </si>
  <si>
    <t>نمر</t>
  </si>
  <si>
    <t xml:space="preserve"> صيدا</t>
  </si>
  <si>
    <t>ايمان الارفلي</t>
  </si>
  <si>
    <t>حنين ساعور</t>
  </si>
  <si>
    <t>كبرياء حسن</t>
  </si>
  <si>
    <t>جديده عرطوز</t>
  </si>
  <si>
    <t>قمر الجلاد</t>
  </si>
  <si>
    <t>نادين داؤد</t>
  </si>
  <si>
    <t xml:space="preserve">سلمان </t>
  </si>
  <si>
    <t>زينب جعفر</t>
  </si>
  <si>
    <t xml:space="preserve"> الحيدريه</t>
  </si>
  <si>
    <t>ريم دبول</t>
  </si>
  <si>
    <t>بيان العابد</t>
  </si>
  <si>
    <t>لمى ربيع</t>
  </si>
  <si>
    <t xml:space="preserve"> قطيفه</t>
  </si>
  <si>
    <t>رزان مصطفى</t>
  </si>
  <si>
    <t xml:space="preserve"> بلعدر</t>
  </si>
  <si>
    <t>هبة حيدر</t>
  </si>
  <si>
    <t>معتصم</t>
  </si>
  <si>
    <t>هناء الاحمد</t>
  </si>
  <si>
    <t xml:space="preserve">الضمير الرمدان </t>
  </si>
  <si>
    <t>وعد البقاعي</t>
  </si>
  <si>
    <t>هيا عبد الحق</t>
  </si>
  <si>
    <t>محمد راغد</t>
  </si>
  <si>
    <t>لين فاضل</t>
  </si>
  <si>
    <t>بدوي</t>
  </si>
  <si>
    <t>مريم اليونس</t>
  </si>
  <si>
    <t>عبد الستار</t>
  </si>
  <si>
    <t xml:space="preserve">قطيفة </t>
  </si>
  <si>
    <t>اميمه كويتر ابو سمره</t>
  </si>
  <si>
    <t>لينا احمد</t>
  </si>
  <si>
    <t>صبا حلي</t>
  </si>
  <si>
    <t xml:space="preserve">الحمراء الحديدية </t>
  </si>
  <si>
    <t>فرح دللول</t>
  </si>
  <si>
    <t>رهام العمري</t>
  </si>
  <si>
    <t>محمد موفق الكردي</t>
  </si>
  <si>
    <t>نور الهدى ملقط</t>
  </si>
  <si>
    <t xml:space="preserve"> القطيفة</t>
  </si>
  <si>
    <t>الين هواري</t>
  </si>
  <si>
    <t>اسونتا عبود</t>
  </si>
  <si>
    <t>ادوار</t>
  </si>
  <si>
    <t>حنين ابو خير</t>
  </si>
  <si>
    <t>جويل السبع</t>
  </si>
  <si>
    <t>منار محمد احمد</t>
  </si>
  <si>
    <t>بدر</t>
  </si>
  <si>
    <t xml:space="preserve"> اعزاز</t>
  </si>
  <si>
    <t>الشيخ مسكين</t>
  </si>
  <si>
    <t>حسن الخطيب</t>
  </si>
  <si>
    <t>حنان خيربك</t>
  </si>
  <si>
    <t>هديل باره</t>
  </si>
  <si>
    <t>بسام هورو</t>
  </si>
  <si>
    <t>ثلاثيه</t>
  </si>
  <si>
    <t>فهد داود</t>
  </si>
  <si>
    <t>هديل صبحه</t>
  </si>
  <si>
    <t>مايا بدوي</t>
  </si>
  <si>
    <t xml:space="preserve"> دير علي</t>
  </si>
  <si>
    <t>لؤي حسن</t>
  </si>
  <si>
    <t xml:space="preserve"> الطراق</t>
  </si>
  <si>
    <t>يزن يوسف</t>
  </si>
  <si>
    <t>زين العابدين</t>
  </si>
  <si>
    <t xml:space="preserve"> منين</t>
  </si>
  <si>
    <t>مايا السعدوني</t>
  </si>
  <si>
    <t>سمر الحاج</t>
  </si>
  <si>
    <t>نصار</t>
  </si>
  <si>
    <t>سلام ملاك</t>
  </si>
  <si>
    <t xml:space="preserve"> ابو ظبي</t>
  </si>
  <si>
    <t>سارة المنديل</t>
  </si>
  <si>
    <t xml:space="preserve"> المعرة</t>
  </si>
  <si>
    <t>حنين صداقي</t>
  </si>
  <si>
    <t>مايا الغضه</t>
  </si>
  <si>
    <t>ماريت عبيد</t>
  </si>
  <si>
    <t xml:space="preserve"> معرة صيدنايا</t>
  </si>
  <si>
    <t>محمد الحسن</t>
  </si>
  <si>
    <t xml:space="preserve">غصون </t>
  </si>
  <si>
    <t xml:space="preserve"> القرنيه</t>
  </si>
  <si>
    <t>ضحى اشرفي</t>
  </si>
  <si>
    <t>ضحى القديمي</t>
  </si>
  <si>
    <t>جواهر</t>
  </si>
  <si>
    <t>السبخه</t>
  </si>
  <si>
    <t>هبا</t>
  </si>
  <si>
    <t>جودت</t>
  </si>
  <si>
    <t>سناء الخضر</t>
  </si>
  <si>
    <t>العزيزية</t>
  </si>
  <si>
    <t>عماد الدين</t>
  </si>
  <si>
    <t>فكرات</t>
  </si>
  <si>
    <t>ليندا تلي</t>
  </si>
  <si>
    <t xml:space="preserve"> دويليه</t>
  </si>
  <si>
    <t xml:space="preserve">يونس </t>
  </si>
  <si>
    <t>دعاء النزال</t>
  </si>
  <si>
    <t>افراح الظاهر</t>
  </si>
  <si>
    <t xml:space="preserve"> منكث الحطب</t>
  </si>
  <si>
    <t>ضحى القرن</t>
  </si>
  <si>
    <t>بتول علي</t>
  </si>
  <si>
    <t>ديانا خطيب</t>
  </si>
  <si>
    <t xml:space="preserve"> كفر نبل</t>
  </si>
  <si>
    <t>كنانه علي بك</t>
  </si>
  <si>
    <t>محمد يحيى</t>
  </si>
  <si>
    <t>ظافر دابان</t>
  </si>
  <si>
    <t xml:space="preserve"> منبج</t>
  </si>
  <si>
    <t>كنان خضور</t>
  </si>
  <si>
    <t>فرح هديها</t>
  </si>
  <si>
    <t xml:space="preserve">سحر </t>
  </si>
  <si>
    <t>منار مونس</t>
  </si>
  <si>
    <t>ادهم</t>
  </si>
  <si>
    <t xml:space="preserve"> اشرفيه صحنايا</t>
  </si>
  <si>
    <t xml:space="preserve"> ناصريه</t>
  </si>
  <si>
    <t>مرام الطباع</t>
  </si>
  <si>
    <t>محمد العلوان</t>
  </si>
  <si>
    <t>التمانعة</t>
  </si>
  <si>
    <t>رباب</t>
  </si>
  <si>
    <t>هلا نصار</t>
  </si>
  <si>
    <t>بيرقدار</t>
  </si>
  <si>
    <t>سلام رعد</t>
  </si>
  <si>
    <t>محمد ساهر</t>
  </si>
  <si>
    <t xml:space="preserve"> القصير</t>
  </si>
  <si>
    <t>راتب</t>
  </si>
  <si>
    <t xml:space="preserve"> ازرع</t>
  </si>
  <si>
    <t>محمد كريم الدروبي</t>
  </si>
  <si>
    <t>فاروق السالم</t>
  </si>
  <si>
    <t>رضوة</t>
  </si>
  <si>
    <t>ضعف الرسوم</t>
  </si>
  <si>
    <t>حرب</t>
  </si>
  <si>
    <t>لينا العوض</t>
  </si>
  <si>
    <t>محمد هواري</t>
  </si>
  <si>
    <t>غاده الراضي العنزي</t>
  </si>
  <si>
    <t>هبه صوان</t>
  </si>
  <si>
    <t>غدير اندوره</t>
  </si>
  <si>
    <t>هيفاء ركاب</t>
  </si>
  <si>
    <t xml:space="preserve"> حضر</t>
  </si>
  <si>
    <t>رزان ايوبي</t>
  </si>
  <si>
    <t>ياسمين المروح</t>
  </si>
  <si>
    <t>وسام شنار</t>
  </si>
  <si>
    <t>راما رشيدي</t>
  </si>
  <si>
    <t>حسناء هاشم</t>
  </si>
  <si>
    <t>عامر الحاج علي</t>
  </si>
  <si>
    <t>ولاء الفهد</t>
  </si>
  <si>
    <t>محمد سمير</t>
  </si>
  <si>
    <t>علاء الناصر</t>
  </si>
  <si>
    <t>بشار معن</t>
  </si>
  <si>
    <t xml:space="preserve"> ريمه</t>
  </si>
  <si>
    <t>مروه رمضان</t>
  </si>
  <si>
    <t>منار شلغين</t>
  </si>
  <si>
    <t>صميد</t>
  </si>
  <si>
    <t>ربى السعدي</t>
  </si>
  <si>
    <t>همسه البلعوس</t>
  </si>
  <si>
    <t>ساره الجركس</t>
  </si>
  <si>
    <t>علي غانم</t>
  </si>
  <si>
    <t>جومانه</t>
  </si>
  <si>
    <t>منيره سويدان</t>
  </si>
  <si>
    <t xml:space="preserve"> قاره</t>
  </si>
  <si>
    <t>ربيع الاحمد</t>
  </si>
  <si>
    <t>احمد الفارس العلي</t>
  </si>
  <si>
    <t>امونه</t>
  </si>
  <si>
    <t>اسيمه العوام</t>
  </si>
  <si>
    <t>ناهده ابرش</t>
  </si>
  <si>
    <t>عبد الهادي</t>
  </si>
  <si>
    <t>روزانا واكيم</t>
  </si>
  <si>
    <t>زهره عساف</t>
  </si>
  <si>
    <t>قطف الشيخه</t>
  </si>
  <si>
    <t xml:space="preserve"> المشرفه</t>
  </si>
  <si>
    <t>امينه مرشد</t>
  </si>
  <si>
    <t>ياسمين</t>
  </si>
  <si>
    <t>شادي هاشم</t>
  </si>
  <si>
    <t>تاج</t>
  </si>
  <si>
    <t>علي سليم</t>
  </si>
  <si>
    <t>جدوع</t>
  </si>
  <si>
    <t>محمد رياض</t>
  </si>
  <si>
    <t>بتول عبدو</t>
  </si>
  <si>
    <t>امل عبود</t>
  </si>
  <si>
    <t>ماريه</t>
  </si>
  <si>
    <t>غياث بركات</t>
  </si>
  <si>
    <t>فادي قاسم</t>
  </si>
  <si>
    <t>فيزه</t>
  </si>
  <si>
    <t>محمد عقاد</t>
  </si>
  <si>
    <t>محمد نذار</t>
  </si>
  <si>
    <t xml:space="preserve"> كسوه</t>
  </si>
  <si>
    <t>نور الهدى العلان</t>
  </si>
  <si>
    <t>خير الدين</t>
  </si>
  <si>
    <t>ريم شيخاني</t>
  </si>
  <si>
    <t xml:space="preserve"> الحسكه</t>
  </si>
  <si>
    <t>علا الحسن</t>
  </si>
  <si>
    <t>حنان سوكاني</t>
  </si>
  <si>
    <t xml:space="preserve"> نبك</t>
  </si>
  <si>
    <t>هناء حيدر</t>
  </si>
  <si>
    <t xml:space="preserve"> رأس المعره</t>
  </si>
  <si>
    <t>هدى قدوره</t>
  </si>
  <si>
    <t>احمد حسين</t>
  </si>
  <si>
    <t>سيما مردود</t>
  </si>
  <si>
    <t>الشدادة</t>
  </si>
  <si>
    <t>نيرمين حامض</t>
  </si>
  <si>
    <t>مها الدبس</t>
  </si>
  <si>
    <t>فاطمه زين</t>
  </si>
  <si>
    <t>امل الخليل</t>
  </si>
  <si>
    <t>هاله الراغب</t>
  </si>
  <si>
    <t>دياب</t>
  </si>
  <si>
    <t>عبير صلاح الدين</t>
  </si>
  <si>
    <t>هبه حجازي</t>
  </si>
  <si>
    <t>محمود موسى</t>
  </si>
  <si>
    <t>هبا صبح</t>
  </si>
  <si>
    <t>الفندارة</t>
  </si>
  <si>
    <t>لما الدخيل</t>
  </si>
  <si>
    <t>بتول الشرع</t>
  </si>
  <si>
    <t>عبد الهادي عثمان</t>
  </si>
  <si>
    <t>احمد مصون</t>
  </si>
  <si>
    <t>تمارا</t>
  </si>
  <si>
    <t>سان ماندي فرنسا</t>
  </si>
  <si>
    <t>هبه مصطفى</t>
  </si>
  <si>
    <t>ميناس النزال</t>
  </si>
  <si>
    <t>لينا اليونس</t>
  </si>
  <si>
    <t>رهام شرتوح</t>
  </si>
  <si>
    <t xml:space="preserve"> الثعله</t>
  </si>
  <si>
    <t>سلام رشيد</t>
  </si>
  <si>
    <t>الذنيبة</t>
  </si>
  <si>
    <t>محمد صقر</t>
  </si>
  <si>
    <t>فاطمه ميبر</t>
  </si>
  <si>
    <t>خنساء الصاري</t>
  </si>
  <si>
    <t>جلال الرضوان</t>
  </si>
  <si>
    <t>نيفين زرقه</t>
  </si>
  <si>
    <t>اريج حلبي</t>
  </si>
  <si>
    <t>بشار مرهج</t>
  </si>
  <si>
    <t>رشا حسن</t>
  </si>
  <si>
    <t>محمد عادل</t>
  </si>
  <si>
    <t>مروى كريزان</t>
  </si>
  <si>
    <t xml:space="preserve"> جيرود</t>
  </si>
  <si>
    <t>هبا الحاتم</t>
  </si>
  <si>
    <t>واثق</t>
  </si>
  <si>
    <t xml:space="preserve"> خبب</t>
  </si>
  <si>
    <t>مساكن السيدة زينيب</t>
  </si>
  <si>
    <t>ياسمين بناوي</t>
  </si>
  <si>
    <t>فهد عربي</t>
  </si>
  <si>
    <t>شروق الحمدان</t>
  </si>
  <si>
    <t>خانم يوسف</t>
  </si>
  <si>
    <t xml:space="preserve"> مشيرفه صغيره</t>
  </si>
  <si>
    <t>عبد الباقي</t>
  </si>
  <si>
    <t>محمود العلي</t>
  </si>
  <si>
    <t>حنان عبدالعال</t>
  </si>
  <si>
    <t>مرفت سليمان</t>
  </si>
  <si>
    <t>راجحه الحميدي</t>
  </si>
  <si>
    <t>فطومه العبد</t>
  </si>
  <si>
    <t xml:space="preserve"> فلاح ربو</t>
  </si>
  <si>
    <t>راميا رضوان</t>
  </si>
  <si>
    <t xml:space="preserve"> عطنه</t>
  </si>
  <si>
    <t>نور حسن</t>
  </si>
  <si>
    <t>علي شباني</t>
  </si>
  <si>
    <t>وسام مدغمش</t>
  </si>
  <si>
    <t>شارلي عبود</t>
  </si>
  <si>
    <t>ريشار</t>
  </si>
  <si>
    <t>نورهان عمران</t>
  </si>
  <si>
    <t>شروق كليه</t>
  </si>
  <si>
    <t>لمى حسن</t>
  </si>
  <si>
    <t>فاتح</t>
  </si>
  <si>
    <t xml:space="preserve">حماه وادي العيون </t>
  </si>
  <si>
    <t>حسام كركي</t>
  </si>
  <si>
    <t>محمدسعيد</t>
  </si>
  <si>
    <t>سمر اللطيف</t>
  </si>
  <si>
    <t xml:space="preserve"> دير الزور</t>
  </si>
  <si>
    <t>اسماء العبود الصالح</t>
  </si>
  <si>
    <t xml:space="preserve"> ميادين</t>
  </si>
  <si>
    <t>ضحى ابو روميه</t>
  </si>
  <si>
    <t xml:space="preserve"> دير العدس</t>
  </si>
  <si>
    <t>جعفر</t>
  </si>
  <si>
    <t>رشا سليمان</t>
  </si>
  <si>
    <t xml:space="preserve"> لاهثه</t>
  </si>
  <si>
    <t>هديل النمر</t>
  </si>
  <si>
    <t xml:space="preserve"> ترهونه</t>
  </si>
  <si>
    <t>قيس حسن</t>
  </si>
  <si>
    <t>حازم</t>
  </si>
  <si>
    <t>جولي السليمان</t>
  </si>
  <si>
    <t>تريز</t>
  </si>
  <si>
    <t>رهف العماطوري</t>
  </si>
  <si>
    <t>ندى سليطين</t>
  </si>
  <si>
    <t>صافي</t>
  </si>
  <si>
    <t>حطين</t>
  </si>
  <si>
    <t>عائده عماد</t>
  </si>
  <si>
    <t>فاطمه روميه</t>
  </si>
  <si>
    <t>مريم الحايك</t>
  </si>
  <si>
    <t>زينه</t>
  </si>
  <si>
    <t>المغريط</t>
  </si>
  <si>
    <t>ملحم</t>
  </si>
  <si>
    <t>ولاء الميهوب</t>
  </si>
  <si>
    <t xml:space="preserve"> دير البخت</t>
  </si>
  <si>
    <t>علا ديب</t>
  </si>
  <si>
    <t xml:space="preserve"> حرستا</t>
  </si>
  <si>
    <t>فلاطيه</t>
  </si>
  <si>
    <t>نور بغجاتي</t>
  </si>
  <si>
    <t>ولاء دياب</t>
  </si>
  <si>
    <t>محسن خضر</t>
  </si>
  <si>
    <t>أصيلة</t>
  </si>
  <si>
    <t>ماريا بطرس</t>
  </si>
  <si>
    <t>عبد النور</t>
  </si>
  <si>
    <t>صيدنايا</t>
  </si>
  <si>
    <t>تولين ماستر</t>
  </si>
  <si>
    <t>رغيد</t>
  </si>
  <si>
    <t>هبه الله حبيب</t>
  </si>
  <si>
    <t>طلعت</t>
  </si>
  <si>
    <t>رهف شيخاني</t>
  </si>
  <si>
    <t>محمد خالد</t>
  </si>
  <si>
    <t>سالي نسطه</t>
  </si>
  <si>
    <t>ريمون</t>
  </si>
  <si>
    <t>مي ابو شام</t>
  </si>
  <si>
    <t>عبد القادر</t>
  </si>
  <si>
    <t xml:space="preserve"> ببيلا</t>
  </si>
  <si>
    <t>ريم الراشد</t>
  </si>
  <si>
    <t>مو حسن</t>
  </si>
  <si>
    <t>مياده سلوم</t>
  </si>
  <si>
    <t>رقيه سقا اميني</t>
  </si>
  <si>
    <t>خديجه غنيمه</t>
  </si>
  <si>
    <t>ربيع</t>
  </si>
  <si>
    <t xml:space="preserve"> الرس</t>
  </si>
  <si>
    <t>سيلفا الشماس</t>
  </si>
  <si>
    <t>حسين علي</t>
  </si>
  <si>
    <t>غنى البردان</t>
  </si>
  <si>
    <t>محمد راتب</t>
  </si>
  <si>
    <t>دعاء الدباك</t>
  </si>
  <si>
    <t xml:space="preserve"> حجيره</t>
  </si>
  <si>
    <t>روعه زنكلو</t>
  </si>
  <si>
    <t xml:space="preserve"> اورم الجوز</t>
  </si>
  <si>
    <t>الفوعه</t>
  </si>
  <si>
    <t>مروه الحسين</t>
  </si>
  <si>
    <t>معين</t>
  </si>
  <si>
    <t>الاء جاهل</t>
  </si>
  <si>
    <t>ضحى الحميدي</t>
  </si>
  <si>
    <t>علا المذيب</t>
  </si>
  <si>
    <t>مريم سعيد</t>
  </si>
  <si>
    <t>ولاء طبنج</t>
  </si>
  <si>
    <t>عبير رباح</t>
  </si>
  <si>
    <t>نادين مقصود</t>
  </si>
  <si>
    <t>حلو</t>
  </si>
  <si>
    <t xml:space="preserve"> جويبات</t>
  </si>
  <si>
    <t>منار مسعود</t>
  </si>
  <si>
    <t>هديل</t>
  </si>
  <si>
    <t>حينة</t>
  </si>
  <si>
    <t>علا سليمان</t>
  </si>
  <si>
    <t>سنكري شمالي</t>
  </si>
  <si>
    <t>مجدي</t>
  </si>
  <si>
    <t>نور الهلال</t>
  </si>
  <si>
    <t>حسنوه</t>
  </si>
  <si>
    <t>قتيبه قطيش</t>
  </si>
  <si>
    <t xml:space="preserve"> عرى</t>
  </si>
  <si>
    <t>مادلين مقلد</t>
  </si>
  <si>
    <t xml:space="preserve"> رامي</t>
  </si>
  <si>
    <t>هزار مسعود</t>
  </si>
  <si>
    <t>راجح مرشد</t>
  </si>
  <si>
    <t>ريما عبد الله</t>
  </si>
  <si>
    <t>لين حمدان</t>
  </si>
  <si>
    <t>ميرنا حميدان</t>
  </si>
  <si>
    <t>هيا الرزق</t>
  </si>
  <si>
    <t>نورا المصطفى</t>
  </si>
  <si>
    <t>عناد</t>
  </si>
  <si>
    <t xml:space="preserve"> موحسن</t>
  </si>
  <si>
    <t>لوجين بلال</t>
  </si>
  <si>
    <t>وئام ضاوي</t>
  </si>
  <si>
    <t>ندى الظاهر نصر</t>
  </si>
  <si>
    <t>ناظم</t>
  </si>
  <si>
    <t>محمد الحوري</t>
  </si>
  <si>
    <t>دعاء عيسى</t>
  </si>
  <si>
    <t>بخيت</t>
  </si>
  <si>
    <t>غفران موسى</t>
  </si>
  <si>
    <t>ريمال النبواني</t>
  </si>
  <si>
    <t>شفيقه</t>
  </si>
  <si>
    <t>محمود سلامه بطحيش</t>
  </si>
  <si>
    <t>ولاء زين الدين</t>
  </si>
  <si>
    <t xml:space="preserve"> حزم</t>
  </si>
  <si>
    <t>الاء المحمد</t>
  </si>
  <si>
    <t>ندى الحسين</t>
  </si>
  <si>
    <t xml:space="preserve"> الشعفه</t>
  </si>
  <si>
    <t>شيرين محمد</t>
  </si>
  <si>
    <t xml:space="preserve"> القنيطره</t>
  </si>
  <si>
    <t>مجد زيتون</t>
  </si>
  <si>
    <t>مريم خاسكي</t>
  </si>
  <si>
    <t xml:space="preserve"> أم العمد</t>
  </si>
  <si>
    <t>رهف الهبول</t>
  </si>
  <si>
    <t>عبير البقاعي</t>
  </si>
  <si>
    <t>اسراء حسن</t>
  </si>
  <si>
    <t xml:space="preserve"> مديرا</t>
  </si>
  <si>
    <t>نازك</t>
  </si>
  <si>
    <t xml:space="preserve">محمد خير </t>
  </si>
  <si>
    <t>دعد الشعار</t>
  </si>
  <si>
    <t>محمد صهيب</t>
  </si>
  <si>
    <t>حنان حموي</t>
  </si>
  <si>
    <t xml:space="preserve"> الفجيره</t>
  </si>
  <si>
    <t>جورج تلبه</t>
  </si>
  <si>
    <t>بولس</t>
  </si>
  <si>
    <t>ماريروز مخائيل</t>
  </si>
  <si>
    <t xml:space="preserve"> حابا</t>
  </si>
  <si>
    <t>هبه رستم</t>
  </si>
  <si>
    <t>لجين حوا</t>
  </si>
  <si>
    <t>محمد بركات</t>
  </si>
  <si>
    <t>سراب علي</t>
  </si>
  <si>
    <t>مرح سلامي</t>
  </si>
  <si>
    <t>انوار السقال</t>
  </si>
  <si>
    <t>تهاني</t>
  </si>
  <si>
    <t>اعتدال القطان</t>
  </si>
  <si>
    <t>دارين حمداش</t>
  </si>
  <si>
    <t>أورم الجوز</t>
  </si>
  <si>
    <t>شيرين مدني</t>
  </si>
  <si>
    <t>هيا الجبر</t>
  </si>
  <si>
    <t>لارا قسطي</t>
  </si>
  <si>
    <t>دعاء السهلي</t>
  </si>
  <si>
    <t>ديانا الخضري</t>
  </si>
  <si>
    <t>محمد صمصام</t>
  </si>
  <si>
    <t>يارا حامد</t>
  </si>
  <si>
    <t>هادي</t>
  </si>
  <si>
    <t>نسيبه الرفاعي</t>
  </si>
  <si>
    <t>جوليانا ندروس</t>
  </si>
  <si>
    <t>لطفي</t>
  </si>
  <si>
    <t>ماريا حسين</t>
  </si>
  <si>
    <t>قصي</t>
  </si>
  <si>
    <t>انس عكاري</t>
  </si>
  <si>
    <t>مريم وسوف</t>
  </si>
  <si>
    <t xml:space="preserve"> جديده عرطوز</t>
  </si>
  <si>
    <t>صفاء سليمان</t>
  </si>
  <si>
    <t>الخميلة</t>
  </si>
  <si>
    <t>رزان نصر</t>
  </si>
  <si>
    <t>عمار يوسف</t>
  </si>
  <si>
    <t>سنا الفوال</t>
  </si>
  <si>
    <t>ربا طيفور</t>
  </si>
  <si>
    <t>محمد جلال</t>
  </si>
  <si>
    <t>عبير العمار</t>
  </si>
  <si>
    <t xml:space="preserve"> نمر</t>
  </si>
  <si>
    <t>ضحى المظلوم</t>
  </si>
  <si>
    <t>اليسار بدور</t>
  </si>
  <si>
    <t>يحمور</t>
  </si>
  <si>
    <t>دانيا وحود</t>
  </si>
  <si>
    <t>بيلسان نصره</t>
  </si>
  <si>
    <t>هيجانه</t>
  </si>
  <si>
    <t>بتول سيفو</t>
  </si>
  <si>
    <t>محمد زين العابدين</t>
  </si>
  <si>
    <t>غفران عزام</t>
  </si>
  <si>
    <t>حسناء قباني</t>
  </si>
  <si>
    <t>مطيع</t>
  </si>
  <si>
    <t>لارا هابراسو</t>
  </si>
  <si>
    <t xml:space="preserve"> الزربة</t>
  </si>
  <si>
    <t>اميره الخضر</t>
  </si>
  <si>
    <t>كمال الدين</t>
  </si>
  <si>
    <t>مايا الحفار</t>
  </si>
  <si>
    <t>محمد فادي</t>
  </si>
  <si>
    <t>صوفيا</t>
  </si>
  <si>
    <t>اوكرانيا</t>
  </si>
  <si>
    <t xml:space="preserve">مروان </t>
  </si>
  <si>
    <t>روان السيد شعيبي</t>
  </si>
  <si>
    <t>جولي اصطفان</t>
  </si>
  <si>
    <t>سندس قبلان</t>
  </si>
  <si>
    <t>جريس</t>
  </si>
  <si>
    <t xml:space="preserve"> صيدنايا</t>
  </si>
  <si>
    <t>حسن الجرماني</t>
  </si>
  <si>
    <t>نوار يونس</t>
  </si>
  <si>
    <t>رهف قبيطري</t>
  </si>
  <si>
    <t>انس موسى</t>
  </si>
  <si>
    <t>فياض</t>
  </si>
  <si>
    <t>سوسن منصور</t>
  </si>
  <si>
    <t>مايا العوف</t>
  </si>
  <si>
    <t>عبد المعين</t>
  </si>
  <si>
    <t>دعاء نظام</t>
  </si>
  <si>
    <t>لانا هاشم</t>
  </si>
  <si>
    <t>غيداء سلامه</t>
  </si>
  <si>
    <t>سيبال الحسين</t>
  </si>
  <si>
    <t>شاهر</t>
  </si>
  <si>
    <t xml:space="preserve"> البيضاء</t>
  </si>
  <si>
    <t>مهدي فياض</t>
  </si>
  <si>
    <t>محمد مشناتي</t>
  </si>
  <si>
    <t>جمال عبد الناصر</t>
  </si>
  <si>
    <t xml:space="preserve"> عين العرب</t>
  </si>
  <si>
    <t>ياسين ابو خروب</t>
  </si>
  <si>
    <t>يحيى الدهنه</t>
  </si>
  <si>
    <t>محمد التركماني</t>
  </si>
  <si>
    <t>هيا خليل</t>
  </si>
  <si>
    <t>زهرية</t>
  </si>
  <si>
    <t>غيث الساطي</t>
  </si>
  <si>
    <t>وليد حيبا</t>
  </si>
  <si>
    <t>رزان حاجي</t>
  </si>
  <si>
    <t xml:space="preserve"> الكويت</t>
  </si>
  <si>
    <t>ريان راشد</t>
  </si>
  <si>
    <t>دانيا احمد</t>
  </si>
  <si>
    <t xml:space="preserve"> بانياس</t>
  </si>
  <si>
    <t>عهد ابو عياش</t>
  </si>
  <si>
    <t>قبس</t>
  </si>
  <si>
    <t>محمد شوقي</t>
  </si>
  <si>
    <t>دعاء الموصللي</t>
  </si>
  <si>
    <t>كينده فارس</t>
  </si>
  <si>
    <t xml:space="preserve"> بقين</t>
  </si>
  <si>
    <t>محمد مازن اليبرودي</t>
  </si>
  <si>
    <t>محمود دغمان</t>
  </si>
  <si>
    <t>جميله مطر</t>
  </si>
  <si>
    <t>ساره الحلبي</t>
  </si>
  <si>
    <t>حسام اسعد</t>
  </si>
  <si>
    <t>فالح</t>
  </si>
  <si>
    <t xml:space="preserve"> السيدة زينب</t>
  </si>
  <si>
    <t>احمد رجا</t>
  </si>
  <si>
    <t>ميرا كريدلي</t>
  </si>
  <si>
    <t>بركات</t>
  </si>
  <si>
    <t>نغم ملاك</t>
  </si>
  <si>
    <t>لين جعفر</t>
  </si>
  <si>
    <t>نيرمين محمود</t>
  </si>
  <si>
    <t>نصر الدين</t>
  </si>
  <si>
    <t>احمد موسى</t>
  </si>
  <si>
    <t>محمد جعفر الصوص</t>
  </si>
  <si>
    <t>محمد حسان</t>
  </si>
  <si>
    <t>رنا مريدن</t>
  </si>
  <si>
    <t>عبد الجليل</t>
  </si>
  <si>
    <t>حكمت عبد السلام</t>
  </si>
  <si>
    <t>لونيدا عرابي</t>
  </si>
  <si>
    <t>اميره حلوم</t>
  </si>
  <si>
    <t>الللاذقية</t>
  </si>
  <si>
    <t>اليسار بعريني</t>
  </si>
  <si>
    <t xml:space="preserve"> الثوره</t>
  </si>
  <si>
    <t>ضحى القلعاني</t>
  </si>
  <si>
    <t>لجين رستم</t>
  </si>
  <si>
    <t>اليسار الحجلي</t>
  </si>
  <si>
    <t>ماريا برصه</t>
  </si>
  <si>
    <t>جبران</t>
  </si>
  <si>
    <t>صفاء ابو صعب</t>
  </si>
  <si>
    <t>سالي الغزي</t>
  </si>
  <si>
    <t>محمد صبح</t>
  </si>
  <si>
    <t>محي الدين الشربجي</t>
  </si>
  <si>
    <t xml:space="preserve"> نيصاف</t>
  </si>
  <si>
    <t>ياسر دياب</t>
  </si>
  <si>
    <t>امل عازر</t>
  </si>
  <si>
    <t>ريم المرعي</t>
  </si>
  <si>
    <t>شذا صباغ</t>
  </si>
  <si>
    <t>محمد غياث</t>
  </si>
  <si>
    <t>نغم مخلوف</t>
  </si>
  <si>
    <t xml:space="preserve"> زغرين</t>
  </si>
  <si>
    <t>مهدي</t>
  </si>
  <si>
    <t>ساره البعيني</t>
  </si>
  <si>
    <t>خالد ابو قاسم</t>
  </si>
  <si>
    <t>خزامه</t>
  </si>
  <si>
    <t>هديه عامر</t>
  </si>
  <si>
    <t xml:space="preserve"> بنغازي</t>
  </si>
  <si>
    <t>علي صافي</t>
  </si>
  <si>
    <t>محمد بسام تقي الدين</t>
  </si>
  <si>
    <t>بتول مصارع</t>
  </si>
  <si>
    <t>زهراء الصوص</t>
  </si>
  <si>
    <t>علام عبدو</t>
  </si>
  <si>
    <t xml:space="preserve"> بيت بدعه</t>
  </si>
  <si>
    <t>رنين ديب</t>
  </si>
  <si>
    <t>محمد عماد</t>
  </si>
  <si>
    <t>حلوه</t>
  </si>
  <si>
    <t>عبد الرحمن طقطق</t>
  </si>
  <si>
    <t>نور عريج</t>
  </si>
  <si>
    <t>محمد جهاد العوف</t>
  </si>
  <si>
    <t>محمد ياسين</t>
  </si>
  <si>
    <t>حسن نرش</t>
  </si>
  <si>
    <t>رائد</t>
  </si>
  <si>
    <t>احمد الرفاعي</t>
  </si>
  <si>
    <t>شهد خليل</t>
  </si>
  <si>
    <t>احمد سلوم</t>
  </si>
  <si>
    <t xml:space="preserve"> اشرفية صحنايا</t>
  </si>
  <si>
    <t>نسيم</t>
  </si>
  <si>
    <t>رزان محمود</t>
  </si>
  <si>
    <t>دعاء صباغ</t>
  </si>
  <si>
    <t>ثابت</t>
  </si>
  <si>
    <t>كوكو</t>
  </si>
  <si>
    <t>خالدية</t>
  </si>
  <si>
    <t>لجين حمود</t>
  </si>
  <si>
    <t>تهاني علي</t>
  </si>
  <si>
    <t>العنود النادر</t>
  </si>
  <si>
    <t>هبه الله الرفاعي</t>
  </si>
  <si>
    <t>سيدو</t>
  </si>
  <si>
    <t>دعاء القنطار</t>
  </si>
  <si>
    <t xml:space="preserve"> داما</t>
  </si>
  <si>
    <t>سارة اسعد</t>
  </si>
  <si>
    <t xml:space="preserve"> دمشق مشفى الجامعه</t>
  </si>
  <si>
    <t>ادهم النجم زين الدين</t>
  </si>
  <si>
    <t>جودي سمكري</t>
  </si>
  <si>
    <t>ناهيه الفي</t>
  </si>
  <si>
    <t>جيلان دعدوش</t>
  </si>
  <si>
    <t>درباسيه</t>
  </si>
  <si>
    <t>جريس السحاق</t>
  </si>
  <si>
    <t>حبيب ابراهيم</t>
  </si>
  <si>
    <t>ديانا الموعد</t>
  </si>
  <si>
    <t>دينا بكراوي</t>
  </si>
  <si>
    <t>شارقة</t>
  </si>
  <si>
    <t>زهراء مهدي</t>
  </si>
  <si>
    <t>ابتسام اليوسف</t>
  </si>
  <si>
    <t>رنا صعب</t>
  </si>
  <si>
    <t>راني</t>
  </si>
  <si>
    <t>غاده الصباغ</t>
  </si>
  <si>
    <t>محمد زياد مجذوب</t>
  </si>
  <si>
    <t>عبد الحميد الرفاعي</t>
  </si>
  <si>
    <t>محمد فهد</t>
  </si>
  <si>
    <t>براءه المنقل</t>
  </si>
  <si>
    <t>ولاء اسكافي</t>
  </si>
  <si>
    <t>هتون علي</t>
  </si>
  <si>
    <t>غسان حمدان</t>
  </si>
  <si>
    <t xml:space="preserve"> زاكية</t>
  </si>
  <si>
    <t>دانيه مصطفى</t>
  </si>
  <si>
    <t xml:space="preserve"> عرطوز</t>
  </si>
  <si>
    <t>لافا ياسين</t>
  </si>
  <si>
    <t>عفراء يوسف</t>
  </si>
  <si>
    <t>بيت خميس</t>
  </si>
  <si>
    <t>محمد الطويبي</t>
  </si>
  <si>
    <t>ساجده البرو</t>
  </si>
  <si>
    <t xml:space="preserve"> الامانه</t>
  </si>
  <si>
    <t>سلفانا الصيوان</t>
  </si>
  <si>
    <t>هشام الشيخ</t>
  </si>
  <si>
    <t>جيلان جمال</t>
  </si>
  <si>
    <t xml:space="preserve"> خزنه</t>
  </si>
  <si>
    <t>ريبال عقل</t>
  </si>
  <si>
    <t>باسمه الحسين</t>
  </si>
  <si>
    <t>الشدادي</t>
  </si>
  <si>
    <t>عبد القادر شاهين</t>
  </si>
  <si>
    <t xml:space="preserve"> بلاط</t>
  </si>
  <si>
    <t>دعاء موصللي</t>
  </si>
  <si>
    <t>دعاء المشعان</t>
  </si>
  <si>
    <t>هديل مزهر</t>
  </si>
  <si>
    <t>جودي مرعي</t>
  </si>
  <si>
    <t>غيداء طحطح</t>
  </si>
  <si>
    <t>رؤى الدهان</t>
  </si>
  <si>
    <t>سناء الغلاب</t>
  </si>
  <si>
    <t xml:space="preserve">جديدة عرطوز </t>
  </si>
  <si>
    <t>زينب سليمان</t>
  </si>
  <si>
    <t>ماجد سروجي</t>
  </si>
  <si>
    <t>نعمان</t>
  </si>
  <si>
    <t>رؤى رمضان</t>
  </si>
  <si>
    <t>نيرمين سحلول</t>
  </si>
  <si>
    <t>بتول الخطيب</t>
  </si>
  <si>
    <t>نورشان الحوري</t>
  </si>
  <si>
    <t>نديم خوري</t>
  </si>
  <si>
    <t>مشتى الحلو</t>
  </si>
  <si>
    <t>ريم سموني</t>
  </si>
  <si>
    <t>حسين كويدر</t>
  </si>
  <si>
    <t xml:space="preserve"> هامه</t>
  </si>
  <si>
    <t>غرام صالح</t>
  </si>
  <si>
    <t>هديل بيطار</t>
  </si>
  <si>
    <t xml:space="preserve"> الحصن</t>
  </si>
  <si>
    <t>يمامه دالاتي</t>
  </si>
  <si>
    <t>رؤى صليبي</t>
  </si>
  <si>
    <t>لانا اللطيف</t>
  </si>
  <si>
    <t>محمد نور الحريري</t>
  </si>
  <si>
    <t>لين خليل</t>
  </si>
  <si>
    <t xml:space="preserve"> سربيون</t>
  </si>
  <si>
    <t>هيا عوض</t>
  </si>
  <si>
    <t>لجين عساف</t>
  </si>
  <si>
    <t>بسام الحمادي</t>
  </si>
  <si>
    <t>روان الحمصي</t>
  </si>
  <si>
    <t>جود دقماق</t>
  </si>
  <si>
    <t>محمد ممدوح</t>
  </si>
  <si>
    <t>خوله دقاق</t>
  </si>
  <si>
    <t>رشا اللهياني</t>
  </si>
  <si>
    <t>فاتن الجاعوني</t>
  </si>
  <si>
    <t>كنان النداف</t>
  </si>
  <si>
    <t>محمود عثمان</t>
  </si>
  <si>
    <t>تفاحه</t>
  </si>
  <si>
    <t>البطيحة</t>
  </si>
  <si>
    <t>سكينه السليمان</t>
  </si>
  <si>
    <t>ريم كاتبه</t>
  </si>
  <si>
    <t>دعاء طعمه</t>
  </si>
  <si>
    <t>دوزكين محمود</t>
  </si>
  <si>
    <t>هبا الحلبي</t>
  </si>
  <si>
    <t>مياس مصري</t>
  </si>
  <si>
    <t>وعد العلي</t>
  </si>
  <si>
    <t>سحر غصن</t>
  </si>
  <si>
    <t>وفاء رضا</t>
  </si>
  <si>
    <t>نوار يوسف</t>
  </si>
  <si>
    <t>شكيب</t>
  </si>
  <si>
    <t>رمال الابراهيم</t>
  </si>
  <si>
    <t>باسل الكدرو الحماده</t>
  </si>
  <si>
    <t xml:space="preserve"> الخميسيه</t>
  </si>
  <si>
    <t>محمد عيد المقت</t>
  </si>
  <si>
    <t>شيركو شيخ بوزان</t>
  </si>
  <si>
    <t>ماجد الخيرو</t>
  </si>
  <si>
    <t xml:space="preserve"> ابو راسين</t>
  </si>
  <si>
    <t>يارا نصر</t>
  </si>
  <si>
    <t>سناء السهو</t>
  </si>
  <si>
    <t>ماهر اسعد</t>
  </si>
  <si>
    <t xml:space="preserve"> الدي</t>
  </si>
  <si>
    <t>مي عابد</t>
  </si>
  <si>
    <t>جبر</t>
  </si>
  <si>
    <t>حواش</t>
  </si>
  <si>
    <t>بشرى الطحان</t>
  </si>
  <si>
    <t xml:space="preserve"> كودنه</t>
  </si>
  <si>
    <t>حلا سماحه</t>
  </si>
  <si>
    <t>هاديه الحربي</t>
  </si>
  <si>
    <t>زياد ظافر</t>
  </si>
  <si>
    <t>ريم السلوم</t>
  </si>
  <si>
    <t xml:space="preserve"> اصيله</t>
  </si>
  <si>
    <t>الين طيفور</t>
  </si>
  <si>
    <t>حنان رعد</t>
  </si>
  <si>
    <t>نغم ايوب</t>
  </si>
  <si>
    <t>نتالي الجغامي</t>
  </si>
  <si>
    <t>منيف</t>
  </si>
  <si>
    <t>رهف الخليل</t>
  </si>
  <si>
    <t>نتالين حبوس</t>
  </si>
  <si>
    <t>سبيع</t>
  </si>
  <si>
    <t>رهف القبلان</t>
  </si>
  <si>
    <t xml:space="preserve"> تبنه</t>
  </si>
  <si>
    <t>ليلى ابو مغضب</t>
  </si>
  <si>
    <t>نعمة الله المولوي</t>
  </si>
  <si>
    <t>محمد جمال</t>
  </si>
  <si>
    <t>ليليان ابو الخير</t>
  </si>
  <si>
    <t>رخله</t>
  </si>
  <si>
    <t>هديل الدبس</t>
  </si>
  <si>
    <t xml:space="preserve"> يحمور</t>
  </si>
  <si>
    <t>منار احمد</t>
  </si>
  <si>
    <t>بديوي</t>
  </si>
  <si>
    <t>لميا</t>
  </si>
  <si>
    <t>مجد رنجوس</t>
  </si>
  <si>
    <t>بدر الدين</t>
  </si>
  <si>
    <t>محمد الشلبي</t>
  </si>
  <si>
    <t>رشاد</t>
  </si>
  <si>
    <t>امير</t>
  </si>
  <si>
    <t>حكمات</t>
  </si>
  <si>
    <t>فاطمه شمص</t>
  </si>
  <si>
    <t>محمد جواد</t>
  </si>
  <si>
    <t>مازن شاهين</t>
  </si>
  <si>
    <t>ريما عبد محمود</t>
  </si>
  <si>
    <t>البلاط</t>
  </si>
  <si>
    <t>المعتز بالله سكاوي</t>
  </si>
  <si>
    <t>عبد الحسيب</t>
  </si>
  <si>
    <t>زينب علي</t>
  </si>
  <si>
    <t>ضحى الاحمد</t>
  </si>
  <si>
    <t xml:space="preserve"> بسدقين</t>
  </si>
  <si>
    <t>ليتيسيا ميخائيل</t>
  </si>
  <si>
    <t>رزق الله</t>
  </si>
  <si>
    <t>كفاء</t>
  </si>
  <si>
    <t>دعاء الايمان التقي</t>
  </si>
  <si>
    <t xml:space="preserve"> صبوره</t>
  </si>
  <si>
    <t>خالد السليمان</t>
  </si>
  <si>
    <t>عيد</t>
  </si>
  <si>
    <t>ماجدولين السهلي</t>
  </si>
  <si>
    <t>نيرمين موصللي</t>
  </si>
  <si>
    <t>ليندا عباس</t>
  </si>
  <si>
    <t>مريم المصري</t>
  </si>
  <si>
    <t xml:space="preserve"> غزلانيه</t>
  </si>
  <si>
    <t>زينه علي</t>
  </si>
  <si>
    <t>اسيا</t>
  </si>
  <si>
    <t>روان التت</t>
  </si>
  <si>
    <t>بريفان باكير</t>
  </si>
  <si>
    <t>محمد سليم</t>
  </si>
  <si>
    <t>نارين</t>
  </si>
  <si>
    <t>غزاله صقر</t>
  </si>
  <si>
    <t xml:space="preserve"> بقعسم</t>
  </si>
  <si>
    <t xml:space="preserve"> زبداني</t>
  </si>
  <si>
    <t>محمد طارق النجار</t>
  </si>
  <si>
    <t>قمره</t>
  </si>
  <si>
    <t>زهره العليوي</t>
  </si>
  <si>
    <t>عماد الدين عبد الله</t>
  </si>
  <si>
    <t>فرح الدكر</t>
  </si>
  <si>
    <t>وجيها</t>
  </si>
  <si>
    <t>رحمه التمر</t>
  </si>
  <si>
    <t>غالية</t>
  </si>
  <si>
    <t>هزار نصار</t>
  </si>
  <si>
    <t>يارا القسطنطيني</t>
  </si>
  <si>
    <t>ياسمين الحايف</t>
  </si>
  <si>
    <t>لمى الزعيم</t>
  </si>
  <si>
    <t>هديل محمد عبيد</t>
  </si>
  <si>
    <t>ناريمان السالم</t>
  </si>
  <si>
    <t>رانيه عنتر</t>
  </si>
  <si>
    <t>ليلى غبرا</t>
  </si>
  <si>
    <t>عمر الجباعي</t>
  </si>
  <si>
    <t xml:space="preserve"> الشبكي</t>
  </si>
  <si>
    <t>عبير ونوس</t>
  </si>
  <si>
    <t xml:space="preserve">محمود </t>
  </si>
  <si>
    <t>حسام الحسين</t>
  </si>
  <si>
    <t>رنده علي ديب</t>
  </si>
  <si>
    <t>محمد نعيم</t>
  </si>
  <si>
    <t>خالد عميان</t>
  </si>
  <si>
    <t>ميرنا جروس</t>
  </si>
  <si>
    <t>اشرف عثمان</t>
  </si>
  <si>
    <t xml:space="preserve"> شام</t>
  </si>
  <si>
    <t>رفيف يوسف</t>
  </si>
  <si>
    <t>مجد دبوره</t>
  </si>
  <si>
    <t>رانيه الحاج عيسى</t>
  </si>
  <si>
    <t>كويت</t>
  </si>
  <si>
    <t>سونيا النصر الله</t>
  </si>
  <si>
    <t>لوتس منيف</t>
  </si>
  <si>
    <t>رشا علي</t>
  </si>
  <si>
    <t>نجوى مدخنه</t>
  </si>
  <si>
    <t>سندريلا جعبري</t>
  </si>
  <si>
    <t xml:space="preserve"> فطيرو</t>
  </si>
  <si>
    <t xml:space="preserve">نهاد </t>
  </si>
  <si>
    <t>منيره عجاج</t>
  </si>
  <si>
    <t>زينب حمود</t>
  </si>
  <si>
    <t>ريما العيد</t>
  </si>
  <si>
    <t>فرحان</t>
  </si>
  <si>
    <t>عبدالله الغانم</t>
  </si>
  <si>
    <t>لبنا اسعد</t>
  </si>
  <si>
    <t>زاهيه</t>
  </si>
  <si>
    <t>الدي</t>
  </si>
  <si>
    <t>صفيه الخطيب</t>
  </si>
  <si>
    <t>نور دقماق</t>
  </si>
  <si>
    <t>نور السمكري</t>
  </si>
  <si>
    <t>ساره النابلسي</t>
  </si>
  <si>
    <t>تغريد سلمو</t>
  </si>
  <si>
    <t>رهف فرج</t>
  </si>
  <si>
    <t xml:space="preserve"> الغارية</t>
  </si>
  <si>
    <t>راضي لطفي</t>
  </si>
  <si>
    <t xml:space="preserve"> جديدة عرطوز</t>
  </si>
  <si>
    <t>هدى صالح سليمان</t>
  </si>
  <si>
    <t>ولاء شرف الدين ابو فخر</t>
  </si>
  <si>
    <t>محمد ابو عواد</t>
  </si>
  <si>
    <t>ريم حسن</t>
  </si>
  <si>
    <t>رهام الحموي</t>
  </si>
  <si>
    <t>قمر بكر</t>
  </si>
  <si>
    <t>فاطمه سنوبر</t>
  </si>
  <si>
    <t xml:space="preserve"> جديدة الوادي</t>
  </si>
  <si>
    <t>شيرين الناصر</t>
  </si>
  <si>
    <t xml:space="preserve"> عالقين</t>
  </si>
  <si>
    <t>بشرى مداده</t>
  </si>
  <si>
    <t>رنا شيخه</t>
  </si>
  <si>
    <t>رهام عيسى</t>
  </si>
  <si>
    <t xml:space="preserve"> المويسه</t>
  </si>
  <si>
    <t>زينب عطفه</t>
  </si>
  <si>
    <t>حماه .سلمية</t>
  </si>
  <si>
    <t>ريم شاهين</t>
  </si>
  <si>
    <t xml:space="preserve"> بعبده</t>
  </si>
  <si>
    <t>ديما همداني</t>
  </si>
  <si>
    <t>علي العدي</t>
  </si>
  <si>
    <t xml:space="preserve"> تعنيتا</t>
  </si>
  <si>
    <t>بشرى اسعد</t>
  </si>
  <si>
    <t xml:space="preserve"> الدريكيش</t>
  </si>
  <si>
    <t>نبوغ البلخي</t>
  </si>
  <si>
    <t>رنا ناصر</t>
  </si>
  <si>
    <t>عفاف الصوص</t>
  </si>
  <si>
    <t>ابو ظبي</t>
  </si>
  <si>
    <t>مرام القباقلي</t>
  </si>
  <si>
    <t>مادلين الحنا</t>
  </si>
  <si>
    <t>محمد دركوش</t>
  </si>
  <si>
    <t>محمد عارف</t>
  </si>
  <si>
    <t>بيان الحبال</t>
  </si>
  <si>
    <t>وئام اسماعيل</t>
  </si>
  <si>
    <t>هيام الحسين الياسين</t>
  </si>
  <si>
    <t xml:space="preserve"> درخبيه</t>
  </si>
  <si>
    <t>غنوه</t>
  </si>
  <si>
    <t>هبه عابدين</t>
  </si>
  <si>
    <t>لبابة الشواف</t>
  </si>
  <si>
    <t>صفاء حسن</t>
  </si>
  <si>
    <t>مرام الشحف</t>
  </si>
  <si>
    <t>ليال العباس</t>
  </si>
  <si>
    <t>لاغوس</t>
  </si>
  <si>
    <t>فاطمه الجلاب</t>
  </si>
  <si>
    <t>منيره الحلبي</t>
  </si>
  <si>
    <t>ميرنا ابراهيم</t>
  </si>
  <si>
    <t>ولاء الحوري</t>
  </si>
  <si>
    <t>محمد شاكر</t>
  </si>
  <si>
    <t>غفران حسابا</t>
  </si>
  <si>
    <t>حنين مكنا</t>
  </si>
  <si>
    <t>ولاء محسن</t>
  </si>
  <si>
    <t>فضيله خرنوب</t>
  </si>
  <si>
    <t>محمد مامون</t>
  </si>
  <si>
    <t>ريم المصطفى</t>
  </si>
  <si>
    <t xml:space="preserve"> بطيحه نازحين</t>
  </si>
  <si>
    <t>حلا العبود</t>
  </si>
  <si>
    <t xml:space="preserve"> تادف</t>
  </si>
  <si>
    <t>احمد العالول</t>
  </si>
  <si>
    <t>سري</t>
  </si>
  <si>
    <t>تماره عيسى</t>
  </si>
  <si>
    <t>محمد مازن</t>
  </si>
  <si>
    <t>عمر الشايب</t>
  </si>
  <si>
    <t>ضحى السلق</t>
  </si>
  <si>
    <t>هيا الشريف</t>
  </si>
  <si>
    <t>محمد مروان</t>
  </si>
  <si>
    <t>فرحات</t>
  </si>
  <si>
    <t>هديل الجوهري</t>
  </si>
  <si>
    <t>عفراء شاهين</t>
  </si>
  <si>
    <t>رهف حسن</t>
  </si>
  <si>
    <t>انتصار حلوم</t>
  </si>
  <si>
    <t>حليم</t>
  </si>
  <si>
    <t>مريم جابر</t>
  </si>
  <si>
    <t>ليليان ابراهيم</t>
  </si>
  <si>
    <t>علا طه</t>
  </si>
  <si>
    <t>اميما</t>
  </si>
  <si>
    <t>لينا رحيم</t>
  </si>
  <si>
    <t xml:space="preserve"> الهامه</t>
  </si>
  <si>
    <t>الاء العلوي</t>
  </si>
  <si>
    <t>نور اسماعيل</t>
  </si>
  <si>
    <t>شروق الهدى سلوم</t>
  </si>
  <si>
    <t>رزان نزيهه</t>
  </si>
  <si>
    <t>رهف الشحادات</t>
  </si>
  <si>
    <t>مهيب</t>
  </si>
  <si>
    <t>دانا عتمه</t>
  </si>
  <si>
    <t>رزان ابو عامر</t>
  </si>
  <si>
    <t>دانا الطيان</t>
  </si>
  <si>
    <t>هيام الخضري</t>
  </si>
  <si>
    <t>دعاء الطن</t>
  </si>
  <si>
    <t>ديانا بركات</t>
  </si>
  <si>
    <t>فضه العثمان</t>
  </si>
  <si>
    <t xml:space="preserve"> كفر نبوده</t>
  </si>
  <si>
    <t xml:space="preserve"> المراح</t>
  </si>
  <si>
    <t>نبال حيدر</t>
  </si>
  <si>
    <t xml:space="preserve"> بيت فاعور</t>
  </si>
  <si>
    <t>اسراء حمزه</t>
  </si>
  <si>
    <t xml:space="preserve"> تلبيسه</t>
  </si>
  <si>
    <t>فتون المقت</t>
  </si>
  <si>
    <t>ليلى قاسم</t>
  </si>
  <si>
    <t>زهره الحسن المحمد الجاسم</t>
  </si>
  <si>
    <t xml:space="preserve"> شنان</t>
  </si>
  <si>
    <t>منى المصري</t>
  </si>
  <si>
    <t>حنين شريبا</t>
  </si>
  <si>
    <t>يارا سالم</t>
  </si>
  <si>
    <t xml:space="preserve"> الشجر</t>
  </si>
  <si>
    <t>زهور سلطان</t>
  </si>
  <si>
    <t>يسير</t>
  </si>
  <si>
    <t>الشوح</t>
  </si>
  <si>
    <t>حيدر مهنا</t>
  </si>
  <si>
    <t>رهف الرحيه</t>
  </si>
  <si>
    <t>آصف</t>
  </si>
  <si>
    <t>راما الفرا</t>
  </si>
  <si>
    <t xml:space="preserve">هزار </t>
  </si>
  <si>
    <t>رينه نوفل</t>
  </si>
  <si>
    <t xml:space="preserve"> جسر الشغور</t>
  </si>
  <si>
    <t>محمد نور النجار</t>
  </si>
  <si>
    <t>محمد صالح</t>
  </si>
  <si>
    <t>مريم شلفون</t>
  </si>
  <si>
    <t>نخلة</t>
  </si>
  <si>
    <t>ربلة</t>
  </si>
  <si>
    <t>فاطمه اللافي</t>
  </si>
  <si>
    <t xml:space="preserve"> بادية الضمير</t>
  </si>
  <si>
    <t>لمى عبد المعطي</t>
  </si>
  <si>
    <t>نور الهدى المزاوي</t>
  </si>
  <si>
    <t>ساره شاهين</t>
  </si>
  <si>
    <t>امجد خضر</t>
  </si>
  <si>
    <t>سيماز مصطفى</t>
  </si>
  <si>
    <t>رهف عمران</t>
  </si>
  <si>
    <t>غدير ابراهيم</t>
  </si>
  <si>
    <t xml:space="preserve"> بلغونس</t>
  </si>
  <si>
    <t>هبة مرعي</t>
  </si>
  <si>
    <t>جساس</t>
  </si>
  <si>
    <t>زهور زعيتر</t>
  </si>
  <si>
    <t xml:space="preserve"> حرجله</t>
  </si>
  <si>
    <t>سالي حامد</t>
  </si>
  <si>
    <t>تسنيم عميره</t>
  </si>
  <si>
    <t>وفاء الساعور</t>
  </si>
  <si>
    <t>حلا السقا</t>
  </si>
  <si>
    <t>باب الهوى</t>
  </si>
  <si>
    <t>هادية</t>
  </si>
  <si>
    <t>مبروك</t>
  </si>
  <si>
    <t>ساره الصفدي</t>
  </si>
  <si>
    <t>سعدو</t>
  </si>
  <si>
    <t>ريف السويداء</t>
  </si>
  <si>
    <t>جلال قاسم</t>
  </si>
  <si>
    <t xml:space="preserve">اقبال </t>
  </si>
  <si>
    <t xml:space="preserve">مخيم يرموك </t>
  </si>
  <si>
    <t>علا الشيخ</t>
  </si>
  <si>
    <t>ميساء الشدايده</t>
  </si>
  <si>
    <t>رهف الزمريق</t>
  </si>
  <si>
    <t>صقر</t>
  </si>
  <si>
    <t>ريم سالم</t>
  </si>
  <si>
    <t>سيانو</t>
  </si>
  <si>
    <t>اصف</t>
  </si>
  <si>
    <t>رهام سليمان</t>
  </si>
  <si>
    <t>مارينا علي</t>
  </si>
  <si>
    <t>اماني الدراخ</t>
  </si>
  <si>
    <t xml:space="preserve">ثابت </t>
  </si>
  <si>
    <t xml:space="preserve">الرمادي </t>
  </si>
  <si>
    <t>نور بكيه</t>
  </si>
  <si>
    <t>لمى الحاج حسين</t>
  </si>
  <si>
    <t>يسرى سلوم</t>
  </si>
  <si>
    <t>انس الرمحين</t>
  </si>
  <si>
    <t>رغد عامر</t>
  </si>
  <si>
    <t>شهناز خطاب</t>
  </si>
  <si>
    <t>فاطمة سعيد</t>
  </si>
  <si>
    <t>منجد</t>
  </si>
  <si>
    <t xml:space="preserve"> القادرية</t>
  </si>
  <si>
    <t>عبد الله الحسيناوي</t>
  </si>
  <si>
    <t xml:space="preserve">ميسون </t>
  </si>
  <si>
    <t>اريج حرفوش</t>
  </si>
  <si>
    <t>حنين ابو شاش</t>
  </si>
  <si>
    <t>غفران الحسو</t>
  </si>
  <si>
    <t>ايثار ابراهيم</t>
  </si>
  <si>
    <t xml:space="preserve"> جو</t>
  </si>
  <si>
    <t>جوليانا جلاحج</t>
  </si>
  <si>
    <t>يارا قصوري</t>
  </si>
  <si>
    <t>حسيب</t>
  </si>
  <si>
    <t>فرح علشه</t>
  </si>
  <si>
    <t xml:space="preserve"> القرداحه</t>
  </si>
  <si>
    <t>ريم أبو قش</t>
  </si>
  <si>
    <t>نرمين اسعد</t>
  </si>
  <si>
    <t>رغد ظاهر</t>
  </si>
  <si>
    <t xml:space="preserve"> بصرى الشام</t>
  </si>
  <si>
    <t>ولاء وطفه</t>
  </si>
  <si>
    <t>حسين صوان</t>
  </si>
  <si>
    <t>محمد راغد الديري</t>
  </si>
  <si>
    <t xml:space="preserve"> شمسكين</t>
  </si>
  <si>
    <t>ساره عبد القادر</t>
  </si>
  <si>
    <t>الاء ليلى</t>
  </si>
  <si>
    <t>رهف محمد</t>
  </si>
  <si>
    <t xml:space="preserve"> بعمره</t>
  </si>
  <si>
    <t>رهف سقر</t>
  </si>
  <si>
    <t>مريم فرزات</t>
  </si>
  <si>
    <t>وعد</t>
  </si>
  <si>
    <t xml:space="preserve">راس العين </t>
  </si>
  <si>
    <t>ميس الاسكندر</t>
  </si>
  <si>
    <t>عبد الرحمن فالح</t>
  </si>
  <si>
    <t>ربا الذياب</t>
  </si>
  <si>
    <t>أكرم</t>
  </si>
  <si>
    <t xml:space="preserve"> عطنة</t>
  </si>
  <si>
    <t>نور دوبه</t>
  </si>
  <si>
    <t xml:space="preserve">جبعدين </t>
  </si>
  <si>
    <t>مي علاء الدين</t>
  </si>
  <si>
    <t>المدثر</t>
  </si>
  <si>
    <t>رشا</t>
  </si>
  <si>
    <t>نايف ديب</t>
  </si>
  <si>
    <t>سدره خليفه</t>
  </si>
  <si>
    <t>حاتم حسابا</t>
  </si>
  <si>
    <t>نور الأحمد</t>
  </si>
  <si>
    <t>ضحى محمود</t>
  </si>
  <si>
    <t>جنا عبد الله</t>
  </si>
  <si>
    <t>احمد جلال كريزان</t>
  </si>
  <si>
    <t>اماني فروج</t>
  </si>
  <si>
    <t>ديا غاوي</t>
  </si>
  <si>
    <t>ملاك الزعبي</t>
  </si>
  <si>
    <t>الارقم</t>
  </si>
  <si>
    <t>عالمه</t>
  </si>
  <si>
    <t>فرح عوض</t>
  </si>
  <si>
    <t>نواره الناشف</t>
  </si>
  <si>
    <t>سميا</t>
  </si>
  <si>
    <t>راما البكري</t>
  </si>
  <si>
    <t>شمس الدين</t>
  </si>
  <si>
    <t>هبه القنعباني</t>
  </si>
  <si>
    <t>كايد</t>
  </si>
  <si>
    <t xml:space="preserve"> ام رواق</t>
  </si>
  <si>
    <t>بتول يوسف</t>
  </si>
  <si>
    <t>سندس عيسى</t>
  </si>
  <si>
    <t>محمود الخليل</t>
  </si>
  <si>
    <t>مرام عظمه</t>
  </si>
  <si>
    <t>انسام علوش</t>
  </si>
  <si>
    <t>سماح يغمور</t>
  </si>
  <si>
    <t>مهجه الكماري</t>
  </si>
  <si>
    <t>هلا منصور</t>
  </si>
  <si>
    <t>كرام خضره</t>
  </si>
  <si>
    <t>ناجح</t>
  </si>
  <si>
    <t xml:space="preserve"> طاحون الحلاوه</t>
  </si>
  <si>
    <t xml:space="preserve"> مساكن نجها</t>
  </si>
  <si>
    <t>هادر</t>
  </si>
  <si>
    <t xml:space="preserve"> يلدا</t>
  </si>
  <si>
    <t>الرنسية</t>
  </si>
  <si>
    <t>اديبه</t>
  </si>
  <si>
    <t>ملاك سرور</t>
  </si>
  <si>
    <t>فيصل الحسين</t>
  </si>
  <si>
    <t>رسم عبود</t>
  </si>
  <si>
    <t>بنان</t>
  </si>
  <si>
    <t>ديما عباس</t>
  </si>
  <si>
    <t>مرح حنون</t>
  </si>
  <si>
    <t>احلام العاسمي</t>
  </si>
  <si>
    <t>قمر الشيخ</t>
  </si>
  <si>
    <t>رفقة</t>
  </si>
  <si>
    <t>نرمين النابلسي</t>
  </si>
  <si>
    <t>رنيم شروف</t>
  </si>
  <si>
    <t>فضيه</t>
  </si>
  <si>
    <t>نور ادريس</t>
  </si>
  <si>
    <t>عفراء خرنوب</t>
  </si>
  <si>
    <t>نورهان البيرملي</t>
  </si>
  <si>
    <t>لين شيخ اوغلي</t>
  </si>
  <si>
    <t>هدى الحسين</t>
  </si>
  <si>
    <t>محمد رامي الماوردي الحفار</t>
  </si>
  <si>
    <t>محمد حسن كركرلي</t>
  </si>
  <si>
    <t>كرم سليمان</t>
  </si>
  <si>
    <t>احمد اليمني</t>
  </si>
  <si>
    <t xml:space="preserve"> كويت</t>
  </si>
  <si>
    <t>معاذ سقر</t>
  </si>
  <si>
    <t>محمد طارق كسرواني</t>
  </si>
  <si>
    <t>رشا شبعاني</t>
  </si>
  <si>
    <t>عدي العر</t>
  </si>
  <si>
    <t>نده</t>
  </si>
  <si>
    <t>ماهر كوسه</t>
  </si>
  <si>
    <t>دانيه مرتضى</t>
  </si>
  <si>
    <t xml:space="preserve">عائشه </t>
  </si>
  <si>
    <t>ايمان محمد</t>
  </si>
  <si>
    <t>قصيه</t>
  </si>
  <si>
    <t>حنين القنطار</t>
  </si>
  <si>
    <t>ليليان حمزه</t>
  </si>
  <si>
    <t xml:space="preserve">رانيا </t>
  </si>
  <si>
    <t>بشار رزق</t>
  </si>
  <si>
    <t xml:space="preserve">فطوم </t>
  </si>
  <si>
    <t>حفير تحتا</t>
  </si>
  <si>
    <t>محمد الشيخة</t>
  </si>
  <si>
    <t>بتول محمد</t>
  </si>
  <si>
    <t>رونيت دبوس</t>
  </si>
  <si>
    <t>حلا محمد</t>
  </si>
  <si>
    <t>علا حسن</t>
  </si>
  <si>
    <t>نور الحسين</t>
  </si>
  <si>
    <t>مصطفى محمد</t>
  </si>
  <si>
    <t>غرام خلف</t>
  </si>
  <si>
    <t xml:space="preserve"> تواني</t>
  </si>
  <si>
    <t>رؤى معروف</t>
  </si>
  <si>
    <t>رائدة الهمام</t>
  </si>
  <si>
    <t xml:space="preserve">فطومة </t>
  </si>
  <si>
    <t>عصماء الطويل</t>
  </si>
  <si>
    <t>غرام محمد</t>
  </si>
  <si>
    <t xml:space="preserve"> جديدة عبد الله</t>
  </si>
  <si>
    <t>لانا جيجه</t>
  </si>
  <si>
    <t>لجين عجايا</t>
  </si>
  <si>
    <t>بيان عبدالقادر</t>
  </si>
  <si>
    <t>لافا اسماعيل</t>
  </si>
  <si>
    <t>اكرام البرغل</t>
  </si>
  <si>
    <t>دعاء شخاشيرو</t>
  </si>
  <si>
    <t>لبانه بلان</t>
  </si>
  <si>
    <t>زينب رسلان</t>
  </si>
  <si>
    <t>محمدعدنان</t>
  </si>
  <si>
    <t>ميلانا العنداري</t>
  </si>
  <si>
    <t>فيليب</t>
  </si>
  <si>
    <t>علا حديد</t>
  </si>
  <si>
    <t>براءة</t>
  </si>
  <si>
    <t>شيماء عضم</t>
  </si>
  <si>
    <t>رزان الاحمد</t>
  </si>
  <si>
    <t>محمد بشر عبد السلام</t>
  </si>
  <si>
    <t>حيدر منصوره</t>
  </si>
  <si>
    <t>كارول مهنا</t>
  </si>
  <si>
    <t xml:space="preserve"> كفر كمره</t>
  </si>
  <si>
    <t>هديل الشناعه</t>
  </si>
  <si>
    <t>نشوه الحديدي</t>
  </si>
  <si>
    <t>بتول حمودي</t>
  </si>
  <si>
    <t>ريتا النجم</t>
  </si>
  <si>
    <t>معن خيطو</t>
  </si>
  <si>
    <t>تيماء يوسف</t>
  </si>
  <si>
    <t xml:space="preserve"> محيلبه</t>
  </si>
  <si>
    <t>عمر مشلح</t>
  </si>
  <si>
    <t>سعاد بخو</t>
  </si>
  <si>
    <t xml:space="preserve"> مكه المكرمه</t>
  </si>
  <si>
    <t>علي خيربك</t>
  </si>
  <si>
    <t>عواطف الناصر</t>
  </si>
  <si>
    <t>يعرب</t>
  </si>
  <si>
    <t>يارا زين الدين</t>
  </si>
  <si>
    <t>عائشة عبيد</t>
  </si>
  <si>
    <t>زوات</t>
  </si>
  <si>
    <t>لمى عطوني</t>
  </si>
  <si>
    <t xml:space="preserve"> مقيليبه</t>
  </si>
  <si>
    <t>ناهده مبارك</t>
  </si>
  <si>
    <t>سلام رحيمة</t>
  </si>
  <si>
    <t xml:space="preserve"> عين الفيجه</t>
  </si>
  <si>
    <t xml:space="preserve"> مرج السلطان</t>
  </si>
  <si>
    <t>جويل ابوسكه</t>
  </si>
  <si>
    <t>ديمه صقر</t>
  </si>
  <si>
    <t>عقاب</t>
  </si>
  <si>
    <t>رزان حوريه</t>
  </si>
  <si>
    <t>ريتا حسن</t>
  </si>
  <si>
    <t>نواره الباشا</t>
  </si>
  <si>
    <t>جمان حوريه ظاظا</t>
  </si>
  <si>
    <t>يزن حمره</t>
  </si>
  <si>
    <t>نور احمد</t>
  </si>
  <si>
    <t>بتول العثمان</t>
  </si>
  <si>
    <t>لجين مهنا</t>
  </si>
  <si>
    <t>عمار وهبه</t>
  </si>
  <si>
    <t>اسراء رمضان</t>
  </si>
  <si>
    <t>اسراء الشاهر</t>
  </si>
  <si>
    <t>يزن الطه</t>
  </si>
  <si>
    <t>نوار شلغين</t>
  </si>
  <si>
    <t xml:space="preserve"> صميد</t>
  </si>
  <si>
    <t xml:space="preserve">اكرم </t>
  </si>
  <si>
    <t>ضمان</t>
  </si>
  <si>
    <t>جود معاد</t>
  </si>
  <si>
    <t>هبه سليمان</t>
  </si>
  <si>
    <t>يعرب عاقل</t>
  </si>
  <si>
    <t>حسين ذيب</t>
  </si>
  <si>
    <t>محمد صبحي بارافي</t>
  </si>
  <si>
    <t>زينب عمران</t>
  </si>
  <si>
    <t>أديب</t>
  </si>
  <si>
    <t xml:space="preserve"> الحوائق</t>
  </si>
  <si>
    <t>ارام سماره</t>
  </si>
  <si>
    <t>بيان زينه</t>
  </si>
  <si>
    <t>سيدره حمود</t>
  </si>
  <si>
    <t>نادره الجندي</t>
  </si>
  <si>
    <t>ارمزاد</t>
  </si>
  <si>
    <t>الرقامة</t>
  </si>
  <si>
    <t>هديل اسعد</t>
  </si>
  <si>
    <t>كريم</t>
  </si>
  <si>
    <t>دمشق مزه جبل</t>
  </si>
  <si>
    <t>مريم غضبان</t>
  </si>
  <si>
    <t>محمد سامي</t>
  </si>
  <si>
    <t>بتول الشلبي</t>
  </si>
  <si>
    <t>حنين كامل مسعود</t>
  </si>
  <si>
    <t xml:space="preserve">بسام </t>
  </si>
  <si>
    <t>احمد رضوان</t>
  </si>
  <si>
    <t xml:space="preserve">وزيره </t>
  </si>
  <si>
    <t xml:space="preserve"> البيره</t>
  </si>
  <si>
    <t>اماني زين الدين</t>
  </si>
  <si>
    <t xml:space="preserve"> شهبا</t>
  </si>
  <si>
    <t>رهام سلوم</t>
  </si>
  <si>
    <t>زهراء الحلو</t>
  </si>
  <si>
    <t>دانيا الحمد</t>
  </si>
  <si>
    <t>حازم البدعيش</t>
  </si>
  <si>
    <t>رغد عليان</t>
  </si>
  <si>
    <t>اسراء عتمة</t>
  </si>
  <si>
    <t>علي حمزه الامام</t>
  </si>
  <si>
    <t xml:space="preserve"> حفير فوقا</t>
  </si>
  <si>
    <t>سلام الحمصي</t>
  </si>
  <si>
    <t>محمد محي الدين</t>
  </si>
  <si>
    <t>حميدة</t>
  </si>
  <si>
    <t>ميسون شريط</t>
  </si>
  <si>
    <t xml:space="preserve"> رميلان</t>
  </si>
  <si>
    <t>شمس الدين شمس الدين</t>
  </si>
  <si>
    <t xml:space="preserve"> نبل</t>
  </si>
  <si>
    <t>ناره محمد</t>
  </si>
  <si>
    <t>اصاله سلمان</t>
  </si>
  <si>
    <t>فادي العيسى</t>
  </si>
  <si>
    <t>سويدية كبيرة</t>
  </si>
  <si>
    <t>منار محرز</t>
  </si>
  <si>
    <t>هبه فياض</t>
  </si>
  <si>
    <t xml:space="preserve"> بشنين</t>
  </si>
  <si>
    <t>حازم كليب</t>
  </si>
  <si>
    <t>حوريه</t>
  </si>
  <si>
    <t>مروه يوسف</t>
  </si>
  <si>
    <t xml:space="preserve"> عين الكروم</t>
  </si>
  <si>
    <t>محمد السلوم</t>
  </si>
  <si>
    <t>بتول مصطفى</t>
  </si>
  <si>
    <t xml:space="preserve"> الطليعي</t>
  </si>
  <si>
    <t>هزار مرعي</t>
  </si>
  <si>
    <t>فاطمه هاشم</t>
  </si>
  <si>
    <t>رهام العلام</t>
  </si>
  <si>
    <t>فاطمه علام</t>
  </si>
  <si>
    <t>ابراهيم عازر</t>
  </si>
  <si>
    <t xml:space="preserve"> حينه</t>
  </si>
  <si>
    <t>حنين حاج حسين</t>
  </si>
  <si>
    <t>روان كمون</t>
  </si>
  <si>
    <t>جويل ميدع</t>
  </si>
  <si>
    <t xml:space="preserve"> مضايا</t>
  </si>
  <si>
    <t>راما جمعه</t>
  </si>
  <si>
    <t>نور شيرازي</t>
  </si>
  <si>
    <t>رهام هلال</t>
  </si>
  <si>
    <t>امجد محاسن</t>
  </si>
  <si>
    <t>مدينه</t>
  </si>
  <si>
    <t>محمود المرعي</t>
  </si>
  <si>
    <t xml:space="preserve"> جنين</t>
  </si>
  <si>
    <t>نورا العباس</t>
  </si>
  <si>
    <t>ملك غزال</t>
  </si>
  <si>
    <t>سندريلا البلعه</t>
  </si>
  <si>
    <t>نور محمود</t>
  </si>
  <si>
    <t xml:space="preserve"> ابوظبي</t>
  </si>
  <si>
    <t>راما الجليلاتي</t>
  </si>
  <si>
    <t>يارا عمران</t>
  </si>
  <si>
    <t>مرح عمران</t>
  </si>
  <si>
    <t>كرم الله سويد</t>
  </si>
  <si>
    <t xml:space="preserve"> مشفىدوما</t>
  </si>
  <si>
    <t>عبد العزيز حبال</t>
  </si>
  <si>
    <t xml:space="preserve"> جده</t>
  </si>
  <si>
    <t>نذيره الرفاعي</t>
  </si>
  <si>
    <t>نتالي صبيح</t>
  </si>
  <si>
    <t xml:space="preserve"> ستمرخو</t>
  </si>
  <si>
    <t>نورا حسن</t>
  </si>
  <si>
    <t>بتول الحريري</t>
  </si>
  <si>
    <t xml:space="preserve"> علما</t>
  </si>
  <si>
    <t>هدى الجنيد السليمان</t>
  </si>
  <si>
    <t>جنيد</t>
  </si>
  <si>
    <t>نيرمين دراج</t>
  </si>
  <si>
    <t>جبل الشيخ</t>
  </si>
  <si>
    <t>علاء الدين القابوني</t>
  </si>
  <si>
    <t>منال الزراد</t>
  </si>
  <si>
    <t>لميس عبيد</t>
  </si>
  <si>
    <t>نيرمين لحام</t>
  </si>
  <si>
    <t>ميرا نوفل</t>
  </si>
  <si>
    <t>سماح الجمال</t>
  </si>
  <si>
    <t>هيا مللي</t>
  </si>
  <si>
    <t>روان ناشوق</t>
  </si>
  <si>
    <t>الزهراء دادش</t>
  </si>
  <si>
    <t>رهام ديوب</t>
  </si>
  <si>
    <t>زين موسى</t>
  </si>
  <si>
    <t>راما خطاب</t>
  </si>
  <si>
    <t>سيما</t>
  </si>
  <si>
    <t>صديقه</t>
  </si>
  <si>
    <t>عطاف</t>
  </si>
  <si>
    <t>منيره درويش</t>
  </si>
  <si>
    <t>وعد شعراني</t>
  </si>
  <si>
    <t>صهيب ابراهيم</t>
  </si>
  <si>
    <t>سعدية</t>
  </si>
  <si>
    <t>تيرمعلة</t>
  </si>
  <si>
    <t>نايف النواد</t>
  </si>
  <si>
    <t>تركية</t>
  </si>
  <si>
    <t>البوتة</t>
  </si>
  <si>
    <t>موفق حلاق</t>
  </si>
  <si>
    <t>اللقصير</t>
  </si>
  <si>
    <t>وسيم طعمه</t>
  </si>
  <si>
    <t>سهام البجيرمي</t>
  </si>
  <si>
    <t>ساره الحفار</t>
  </si>
  <si>
    <t>تامر دبور</t>
  </si>
  <si>
    <t>وهيب</t>
  </si>
  <si>
    <t>ادلينا</t>
  </si>
  <si>
    <t>سندس سليمان</t>
  </si>
  <si>
    <t>محسنلي</t>
  </si>
  <si>
    <t>فاطمه الظاهر</t>
  </si>
  <si>
    <t>علي حسون</t>
  </si>
  <si>
    <t>بقصم</t>
  </si>
  <si>
    <t>محمد لطفي</t>
  </si>
  <si>
    <t xml:space="preserve">كفر بطنا </t>
  </si>
  <si>
    <t>رنا يزبك</t>
  </si>
  <si>
    <t>كفاح وسوف</t>
  </si>
  <si>
    <t xml:space="preserve"> عنبوره</t>
  </si>
  <si>
    <t>شحاده السيد احمد</t>
  </si>
  <si>
    <t>بدور السوسي</t>
  </si>
  <si>
    <t>رشا فليطي</t>
  </si>
  <si>
    <t>احمد العبود</t>
  </si>
  <si>
    <t xml:space="preserve"> محكان</t>
  </si>
  <si>
    <t>محمد عدنان الدهبي</t>
  </si>
  <si>
    <t>الهام عبد الرزاق</t>
  </si>
  <si>
    <t>نور صبيحه</t>
  </si>
  <si>
    <t>محمد سالم التركماني</t>
  </si>
  <si>
    <t>محمد يامن اسماعيل</t>
  </si>
  <si>
    <t>هبه الباشا</t>
  </si>
  <si>
    <t>هزار محمد</t>
  </si>
  <si>
    <t>ردينه العلي</t>
  </si>
  <si>
    <t>ربا البويضاني</t>
  </si>
  <si>
    <t>ريم محمد</t>
  </si>
  <si>
    <t>عمار بدران</t>
  </si>
  <si>
    <t>سهير اسماعيل</t>
  </si>
  <si>
    <t>رهف مرسي كناكري</t>
  </si>
  <si>
    <t>خديجه باكير</t>
  </si>
  <si>
    <t xml:space="preserve"> بويضة</t>
  </si>
  <si>
    <t>نور الهدى صالح حيدر</t>
  </si>
  <si>
    <t xml:space="preserve"> رأس المعرة</t>
  </si>
  <si>
    <t>مرح ياسين</t>
  </si>
  <si>
    <t>محمد صوان</t>
  </si>
  <si>
    <t>محمد صالح الشعار</t>
  </si>
  <si>
    <t>محمد تيسير</t>
  </si>
  <si>
    <t>حيدر خليل</t>
  </si>
  <si>
    <t>شطحة</t>
  </si>
  <si>
    <t>نور الهدى زعيتر</t>
  </si>
  <si>
    <t>ميسون الحاج</t>
  </si>
  <si>
    <t>طريف</t>
  </si>
  <si>
    <t xml:space="preserve"> البصيره</t>
  </si>
  <si>
    <t>نور مونس رضوان</t>
  </si>
  <si>
    <t>تمينة</t>
  </si>
  <si>
    <t>رهف خليفه</t>
  </si>
  <si>
    <t>بيان نكاش</t>
  </si>
  <si>
    <t>يمان حموده</t>
  </si>
  <si>
    <t>عفراء ياغي</t>
  </si>
  <si>
    <t>راما دللول</t>
  </si>
  <si>
    <t>هشام المصري</t>
  </si>
  <si>
    <t>موسى طالب</t>
  </si>
  <si>
    <t>محمد باقر</t>
  </si>
  <si>
    <t>رند ظاظا</t>
  </si>
  <si>
    <t>طارق دنون</t>
  </si>
  <si>
    <t>كوكب قصيص</t>
  </si>
  <si>
    <t>شذى البربور</t>
  </si>
  <si>
    <t>ام الرمان</t>
  </si>
  <si>
    <t>رهام الحلبي الرباط</t>
  </si>
  <si>
    <t>لمى السلكه</t>
  </si>
  <si>
    <t>لينا الحسن</t>
  </si>
  <si>
    <t xml:space="preserve">غيداء </t>
  </si>
  <si>
    <t>خالد بيرقدار</t>
  </si>
  <si>
    <t>يمنى وهبي</t>
  </si>
  <si>
    <t xml:space="preserve"> الناصريه</t>
  </si>
  <si>
    <t>احمد الشيخ</t>
  </si>
  <si>
    <t>امينه خليفه</t>
  </si>
  <si>
    <t>دانيه سوركلي</t>
  </si>
  <si>
    <t>يسرا نضر</t>
  </si>
  <si>
    <t>روز ناجي</t>
  </si>
  <si>
    <t>سكارلت باظه</t>
  </si>
  <si>
    <t xml:space="preserve"> حواش</t>
  </si>
  <si>
    <t>رائده زليخه</t>
  </si>
  <si>
    <t>ساره صالح</t>
  </si>
  <si>
    <t>هيا الهزاع الحمد</t>
  </si>
  <si>
    <t>وفاء هزاع</t>
  </si>
  <si>
    <t>هديل حسين</t>
  </si>
  <si>
    <t>فرح سمره</t>
  </si>
  <si>
    <t>تمام</t>
  </si>
  <si>
    <t>نغم قعدان</t>
  </si>
  <si>
    <t>ميادة</t>
  </si>
  <si>
    <t>علا حورانيه</t>
  </si>
  <si>
    <t>لينا الخنسه</t>
  </si>
  <si>
    <t>مجد اللمداني</t>
  </si>
  <si>
    <t>ليما الشوفي</t>
  </si>
  <si>
    <t xml:space="preserve"> رأس العين</t>
  </si>
  <si>
    <t>غنى متيني</t>
  </si>
  <si>
    <t>مونا</t>
  </si>
  <si>
    <t>زينب عكيد</t>
  </si>
  <si>
    <t>شهد شقير</t>
  </si>
  <si>
    <t>مرام الارنب</t>
  </si>
  <si>
    <t>محمد مكي</t>
  </si>
  <si>
    <t xml:space="preserve"> دبي</t>
  </si>
  <si>
    <t>محمد الشيخ</t>
  </si>
  <si>
    <t>ليلى الميداني</t>
  </si>
  <si>
    <t>هيلدا نايله</t>
  </si>
  <si>
    <t>غياث ويحا</t>
  </si>
  <si>
    <t>احمد لالا</t>
  </si>
  <si>
    <t>ديانا شبابيبي</t>
  </si>
  <si>
    <t>يمنى خادم السروجي</t>
  </si>
  <si>
    <t>قصي طرابيه</t>
  </si>
  <si>
    <t>لارا الحلو</t>
  </si>
  <si>
    <t>عبدالقادر</t>
  </si>
  <si>
    <t>حسام جهجاه</t>
  </si>
  <si>
    <t>مجد وهيبي</t>
  </si>
  <si>
    <t>محمد يزن الدردري</t>
  </si>
  <si>
    <t>لين النجار</t>
  </si>
  <si>
    <t>حنان بريغش</t>
  </si>
  <si>
    <t>شيرين الخضور</t>
  </si>
  <si>
    <t xml:space="preserve">معر تحرمة </t>
  </si>
  <si>
    <t>فصل ثاني 2021-2022</t>
  </si>
  <si>
    <t>الفصل الثاني 2021-2022</t>
  </si>
  <si>
    <t>الفصل الأول 2022-2023</t>
  </si>
  <si>
    <t>مي</t>
  </si>
  <si>
    <t>مهران أبو مغضب</t>
  </si>
  <si>
    <t>انس عبيد</t>
  </si>
  <si>
    <t>امون</t>
  </si>
  <si>
    <t>تولين مصطفى</t>
  </si>
  <si>
    <t>نوره</t>
  </si>
  <si>
    <t>مكيه</t>
  </si>
  <si>
    <t>زليخة</t>
  </si>
  <si>
    <t>عبد الحميد الحاج عبد</t>
  </si>
  <si>
    <t>عبير تركو</t>
  </si>
  <si>
    <t>مؤمنه</t>
  </si>
  <si>
    <t xml:space="preserve">علي حسن </t>
  </si>
  <si>
    <t>ملكة</t>
  </si>
  <si>
    <t>نور الدين راجح</t>
  </si>
  <si>
    <t>وائل خضري</t>
  </si>
  <si>
    <t>وداد رحمه</t>
  </si>
  <si>
    <t>عنان</t>
  </si>
  <si>
    <t>عامر ابو حامد</t>
  </si>
  <si>
    <t>حفيضه شحاده</t>
  </si>
  <si>
    <t>تركيه النواد</t>
  </si>
  <si>
    <t>بيهم</t>
  </si>
  <si>
    <t>مارلين</t>
  </si>
  <si>
    <t>غفران المشعل</t>
  </si>
  <si>
    <t>نهلة</t>
  </si>
  <si>
    <t>فاديه حسن حمدي</t>
  </si>
  <si>
    <t>روشان بيان</t>
  </si>
  <si>
    <t>فائده</t>
  </si>
  <si>
    <t>سامر حسنه</t>
  </si>
  <si>
    <t>مانويلا</t>
  </si>
  <si>
    <t>عبد الهادي حناوي</t>
  </si>
  <si>
    <t>ثلجة</t>
  </si>
  <si>
    <t>مجدلين</t>
  </si>
  <si>
    <t>ليليان الناقولا اليوسف</t>
  </si>
  <si>
    <t>مرح شاهين</t>
  </si>
  <si>
    <t>نغم صالحه</t>
  </si>
  <si>
    <t>يامن القيروط</t>
  </si>
  <si>
    <t>اخلاص دبين</t>
  </si>
  <si>
    <t>مجاهد</t>
  </si>
  <si>
    <t>بشرى الشنواني</t>
  </si>
  <si>
    <t>ديمة زيتون</t>
  </si>
  <si>
    <t>نجله</t>
  </si>
  <si>
    <t>مياسه</t>
  </si>
  <si>
    <t>ماي</t>
  </si>
  <si>
    <t>ريم فرهود</t>
  </si>
  <si>
    <t>زين سالم</t>
  </si>
  <si>
    <t>اهداب</t>
  </si>
  <si>
    <t>نبيليا</t>
  </si>
  <si>
    <t>منور</t>
  </si>
  <si>
    <t>حاجه</t>
  </si>
  <si>
    <t>لبانة علي</t>
  </si>
  <si>
    <t>فتنه</t>
  </si>
  <si>
    <t>ليليان خربوط</t>
  </si>
  <si>
    <t>بوران</t>
  </si>
  <si>
    <t>هلا شحاده</t>
  </si>
  <si>
    <t>اماني</t>
  </si>
  <si>
    <t>اروى</t>
  </si>
  <si>
    <t>منى المردود</t>
  </si>
  <si>
    <t>وضحه</t>
  </si>
  <si>
    <t>عنايا</t>
  </si>
  <si>
    <t>تيماء العمري</t>
  </si>
  <si>
    <t>ريتا</t>
  </si>
  <si>
    <t>دينا رمضان</t>
  </si>
  <si>
    <t>وردة</t>
  </si>
  <si>
    <t>راما بني المرجه</t>
  </si>
  <si>
    <t>ملك زيدان</t>
  </si>
  <si>
    <t>رزان نمره</t>
  </si>
  <si>
    <t>زهراء ابو رجبه</t>
  </si>
  <si>
    <t>رؤى</t>
  </si>
  <si>
    <t>ساره موسى</t>
  </si>
  <si>
    <t>سانرا ناصيف</t>
  </si>
  <si>
    <t>نجمه</t>
  </si>
  <si>
    <t>فرحه</t>
  </si>
  <si>
    <t>محاسن</t>
  </si>
  <si>
    <t>سيطه</t>
  </si>
  <si>
    <t>تبارك</t>
  </si>
  <si>
    <t>ماري الشناعه</t>
  </si>
  <si>
    <t>ماسه جبري</t>
  </si>
  <si>
    <t>فطمه</t>
  </si>
  <si>
    <t>غاليه</t>
  </si>
  <si>
    <t>شفيقة</t>
  </si>
  <si>
    <t>صونيا</t>
  </si>
  <si>
    <t>نور هزيمه</t>
  </si>
  <si>
    <t>اميره شيخاني</t>
  </si>
  <si>
    <t>راياه</t>
  </si>
  <si>
    <t>تماضر</t>
  </si>
  <si>
    <t>هدى عز الدين</t>
  </si>
  <si>
    <t>وائل ابورسلان</t>
  </si>
  <si>
    <t>حذيفه</t>
  </si>
  <si>
    <t>سولاف شحادة</t>
  </si>
  <si>
    <t>نيروز</t>
  </si>
  <si>
    <t>نوفه</t>
  </si>
  <si>
    <t>امنه اسعد</t>
  </si>
  <si>
    <t>امنه بري</t>
  </si>
  <si>
    <t>ايمان مصطفى</t>
  </si>
  <si>
    <t>ايه الخطيب</t>
  </si>
  <si>
    <t>نورا</t>
  </si>
  <si>
    <t>دانه الاسدي</t>
  </si>
  <si>
    <t>نانسي</t>
  </si>
  <si>
    <t>رغد الاطرش</t>
  </si>
  <si>
    <t>رؤى احسان</t>
  </si>
  <si>
    <t>محمد نوري</t>
  </si>
  <si>
    <t>ريم ديوب</t>
  </si>
  <si>
    <t>سعاه</t>
  </si>
  <si>
    <t>زينب مهدي</t>
  </si>
  <si>
    <t>زنوب</t>
  </si>
  <si>
    <t>سلام شحاده</t>
  </si>
  <si>
    <t>عاصي</t>
  </si>
  <si>
    <t xml:space="preserve">محسن </t>
  </si>
  <si>
    <t>شكريه</t>
  </si>
  <si>
    <t>ربيعه</t>
  </si>
  <si>
    <t>غصن</t>
  </si>
  <si>
    <t>عبد الرحمن المطيط</t>
  </si>
  <si>
    <t>نور الهدى باكير</t>
  </si>
  <si>
    <t>ولاده</t>
  </si>
  <si>
    <t>علاء جبري</t>
  </si>
  <si>
    <t>سماح</t>
  </si>
  <si>
    <t>فاطمه محمد</t>
  </si>
  <si>
    <t>فرح أبو قورة</t>
  </si>
  <si>
    <t>رزان</t>
  </si>
  <si>
    <t>قصي حمزة</t>
  </si>
  <si>
    <t>كنانه نصر</t>
  </si>
  <si>
    <t>كفا</t>
  </si>
  <si>
    <t>لينا اسكندر خليل</t>
  </si>
  <si>
    <t>ماري سليمان</t>
  </si>
  <si>
    <t>محمد آله رشي</t>
  </si>
  <si>
    <t>رفاه</t>
  </si>
  <si>
    <t>غيداء</t>
  </si>
  <si>
    <t>مريم المحمد المعقوري</t>
  </si>
  <si>
    <t>الطاف</t>
  </si>
  <si>
    <t>ميرنا الناقولا</t>
  </si>
  <si>
    <t>ميس ابو خير</t>
  </si>
  <si>
    <t>ميسم النقار</t>
  </si>
  <si>
    <t>نبراس العبيد الذيب</t>
  </si>
  <si>
    <t>نور عقيل</t>
  </si>
  <si>
    <t>نورا عجميه</t>
  </si>
  <si>
    <t>زهريه</t>
  </si>
  <si>
    <t>هبه جميل</t>
  </si>
  <si>
    <t>هلال صالحه</t>
  </si>
  <si>
    <t>هند حسن</t>
  </si>
  <si>
    <t>مراكز</t>
  </si>
  <si>
    <t>هيا ابو النعاج</t>
  </si>
  <si>
    <t>وصال عبد الله</t>
  </si>
  <si>
    <t>رومه</t>
  </si>
  <si>
    <t>ثمينة</t>
  </si>
  <si>
    <t>احمد الضيا</t>
  </si>
  <si>
    <t>احمد برنيه</t>
  </si>
  <si>
    <t>محمد مظر</t>
  </si>
  <si>
    <t>أسماء الجلود العبد</t>
  </si>
  <si>
    <t>اسماعيل ماشفج</t>
  </si>
  <si>
    <t>الاء القيق</t>
  </si>
  <si>
    <t>نهوه</t>
  </si>
  <si>
    <t>الاء الكور</t>
  </si>
  <si>
    <t>الاء خليفه</t>
  </si>
  <si>
    <t>اليسار سالوخه</t>
  </si>
  <si>
    <t>امان قداح</t>
  </si>
  <si>
    <t>اماني علاف</t>
  </si>
  <si>
    <t>اماني مكيه</t>
  </si>
  <si>
    <t>نجاه</t>
  </si>
  <si>
    <t>اميره الحميد</t>
  </si>
  <si>
    <t>زريفه</t>
  </si>
  <si>
    <t>اندرا الاحمر</t>
  </si>
  <si>
    <t>انس السيد</t>
  </si>
  <si>
    <t>ايا بركات</t>
  </si>
  <si>
    <t>ايلاف رحمون</t>
  </si>
  <si>
    <t>ايه تباع</t>
  </si>
  <si>
    <t>حسينه</t>
  </si>
  <si>
    <t>بثينه محمد</t>
  </si>
  <si>
    <t>بشرى الاسعد</t>
  </si>
  <si>
    <t>خانم</t>
  </si>
  <si>
    <t>بيان الصغير</t>
  </si>
  <si>
    <t>تغريد الجلالي</t>
  </si>
  <si>
    <t>نهال</t>
  </si>
  <si>
    <t>جعفر سليم</t>
  </si>
  <si>
    <t>حمزه السقا</t>
  </si>
  <si>
    <t>ناهي</t>
  </si>
  <si>
    <t>زوبيدا</t>
  </si>
  <si>
    <t>محمد حامد</t>
  </si>
  <si>
    <t>لجين</t>
  </si>
  <si>
    <t>محمد ضياء الدين</t>
  </si>
  <si>
    <t>ديما بكرزهدي</t>
  </si>
  <si>
    <t>رهف</t>
  </si>
  <si>
    <t>راما عمران</t>
  </si>
  <si>
    <t>رامه ناعمه</t>
  </si>
  <si>
    <t>هدا</t>
  </si>
  <si>
    <t>ربى رقيه</t>
  </si>
  <si>
    <t>اكرم اسعد</t>
  </si>
  <si>
    <t>لبنى</t>
  </si>
  <si>
    <t>رقيه مبروكه</t>
  </si>
  <si>
    <t>هيفين</t>
  </si>
  <si>
    <t>رولا حاتم</t>
  </si>
  <si>
    <t>نبهان</t>
  </si>
  <si>
    <t>زلوح محمد</t>
  </si>
  <si>
    <t>ليلاء</t>
  </si>
  <si>
    <t>زين كحله</t>
  </si>
  <si>
    <t>هويده</t>
  </si>
  <si>
    <t>زينب الحسين</t>
  </si>
  <si>
    <t>طوران</t>
  </si>
  <si>
    <t>أحلام</t>
  </si>
  <si>
    <t>زينب وسوف</t>
  </si>
  <si>
    <t>رفيدا</t>
  </si>
  <si>
    <t>سعد الدين الكردي</t>
  </si>
  <si>
    <t>حباه</t>
  </si>
  <si>
    <t>شيخه</t>
  </si>
  <si>
    <t>مونال</t>
  </si>
  <si>
    <t>نجلاء</t>
  </si>
  <si>
    <t>علا الرضوان</t>
  </si>
  <si>
    <t>رمزيه</t>
  </si>
  <si>
    <t>علي الراشد</t>
  </si>
  <si>
    <t>نايفه</t>
  </si>
  <si>
    <t>حسيبى</t>
  </si>
  <si>
    <t>علي نصر</t>
  </si>
  <si>
    <t>فكريه</t>
  </si>
  <si>
    <t>اليندا</t>
  </si>
  <si>
    <t>غنوه النبواني</t>
  </si>
  <si>
    <t>عبله</t>
  </si>
  <si>
    <t>فاطمه الاحمد</t>
  </si>
  <si>
    <t>عيشي</t>
  </si>
  <si>
    <t>رماء</t>
  </si>
  <si>
    <t>لما</t>
  </si>
  <si>
    <t>شامه</t>
  </si>
  <si>
    <t>ندره</t>
  </si>
  <si>
    <t>لميس فاضل</t>
  </si>
  <si>
    <t>هدوء</t>
  </si>
  <si>
    <t>لميس مسعود</t>
  </si>
  <si>
    <t>راميتا</t>
  </si>
  <si>
    <t>ماري زينيه</t>
  </si>
  <si>
    <t>محمد بكر مجبل</t>
  </si>
  <si>
    <t>محمد بكران</t>
  </si>
  <si>
    <t>وليده</t>
  </si>
  <si>
    <t xml:space="preserve">عزيزه </t>
  </si>
  <si>
    <t>محمد خير اسماعيل</t>
  </si>
  <si>
    <t>محمد زياد البيات</t>
  </si>
  <si>
    <t>رانيه</t>
  </si>
  <si>
    <t>محمد عباده منصور</t>
  </si>
  <si>
    <t>محمد عبد الفتاح</t>
  </si>
  <si>
    <t>رسمية</t>
  </si>
  <si>
    <t>مرام خريطه</t>
  </si>
  <si>
    <t>جوهينا</t>
  </si>
  <si>
    <t>مروه عبلا</t>
  </si>
  <si>
    <t>نشيده</t>
  </si>
  <si>
    <t>شذا</t>
  </si>
  <si>
    <t>ميسم ضاهر</t>
  </si>
  <si>
    <t>لميه</t>
  </si>
  <si>
    <t>ميمونه ادريس</t>
  </si>
  <si>
    <t>رلى</t>
  </si>
  <si>
    <t>افرنجيه</t>
  </si>
  <si>
    <t>فدوى</t>
  </si>
  <si>
    <t>نور عبد القادر</t>
  </si>
  <si>
    <t>نور عيد</t>
  </si>
  <si>
    <t>يسره</t>
  </si>
  <si>
    <t>هاديه حمدو</t>
  </si>
  <si>
    <t>هبه زين</t>
  </si>
  <si>
    <t>هبه فرحات</t>
  </si>
  <si>
    <t>شلبيه</t>
  </si>
  <si>
    <t>هبا عيسى</t>
  </si>
  <si>
    <t>سلام عز الدين</t>
  </si>
  <si>
    <t>ايه ابو شاهين</t>
  </si>
  <si>
    <t>سعادت</t>
  </si>
  <si>
    <t>الاء عبد الله</t>
  </si>
  <si>
    <t>خضره</t>
  </si>
  <si>
    <t>امجد قانقوش</t>
  </si>
  <si>
    <t>انوار عبد المالك</t>
  </si>
  <si>
    <t>ايمان بغدادي</t>
  </si>
  <si>
    <t>عبدالرؤوف</t>
  </si>
  <si>
    <t>ايه دلعو</t>
  </si>
  <si>
    <t>ميراي</t>
  </si>
  <si>
    <t>ميرنا</t>
  </si>
  <si>
    <t>دانيا ابورميح</t>
  </si>
  <si>
    <t>ردينه جمال الدين</t>
  </si>
  <si>
    <t>رزان الحسنيه</t>
  </si>
  <si>
    <t>ميا</t>
  </si>
  <si>
    <t>رنيم سمسميه</t>
  </si>
  <si>
    <t>روان ابو خير</t>
  </si>
  <si>
    <t>ساميلا</t>
  </si>
  <si>
    <t>جمال عبدالناصر</t>
  </si>
  <si>
    <t>غيثاء</t>
  </si>
  <si>
    <t>زينب البقاعي</t>
  </si>
  <si>
    <t>محمداسماعيل</t>
  </si>
  <si>
    <t>صفيه</t>
  </si>
  <si>
    <t>ساره الخطيب</t>
  </si>
  <si>
    <t>سلمى محمد</t>
  </si>
  <si>
    <t>نعامه</t>
  </si>
  <si>
    <t>سوزان رحمه</t>
  </si>
  <si>
    <t>علا الايوبي</t>
  </si>
  <si>
    <t>وسيلا</t>
  </si>
  <si>
    <t>علي دالي</t>
  </si>
  <si>
    <t>هدله</t>
  </si>
  <si>
    <t>فادية</t>
  </si>
  <si>
    <t>قرنفله</t>
  </si>
  <si>
    <t>غنوه ناصيف اسعد</t>
  </si>
  <si>
    <t>فيضه</t>
  </si>
  <si>
    <t>فادي البطرس</t>
  </si>
  <si>
    <t>فاطمه حسين</t>
  </si>
  <si>
    <t>فاطمه عمشه</t>
  </si>
  <si>
    <t>كيندا عبد الله</t>
  </si>
  <si>
    <t>يازي</t>
  </si>
  <si>
    <t>خالصه</t>
  </si>
  <si>
    <t>لبانه صالح</t>
  </si>
  <si>
    <t>لبنى عمر</t>
  </si>
  <si>
    <t>لجينه جمعه</t>
  </si>
  <si>
    <t>لما صالح</t>
  </si>
  <si>
    <t>ليال عاصي</t>
  </si>
  <si>
    <t>مسيله</t>
  </si>
  <si>
    <t>نورما</t>
  </si>
  <si>
    <t>ناجيه</t>
  </si>
  <si>
    <t>محمدامين</t>
  </si>
  <si>
    <t>محمد عدنان محي الدين</t>
  </si>
  <si>
    <t>محمد كامل</t>
  </si>
  <si>
    <t>محمد علي موسى</t>
  </si>
  <si>
    <t>نزهه</t>
  </si>
  <si>
    <t>مريم مهدي العريبي</t>
  </si>
  <si>
    <t>معاني</t>
  </si>
  <si>
    <t>معاني الخلف</t>
  </si>
  <si>
    <t>منى يونس</t>
  </si>
  <si>
    <t>مياس الاغا</t>
  </si>
  <si>
    <t>نميله</t>
  </si>
  <si>
    <t>ناريمان الغزالي</t>
  </si>
  <si>
    <t>ناريمان زيتون</t>
  </si>
  <si>
    <t>مفتخر</t>
  </si>
  <si>
    <t>رفيا</t>
  </si>
  <si>
    <t>نسرين الناعمه</t>
  </si>
  <si>
    <t>نورشان قره جولي</t>
  </si>
  <si>
    <t>نيروز ابوحمدان</t>
  </si>
  <si>
    <t>منيفه</t>
  </si>
  <si>
    <t>هبه سعيد</t>
  </si>
  <si>
    <t>سحاب</t>
  </si>
  <si>
    <t>ضحى</t>
  </si>
  <si>
    <t>نعمه</t>
  </si>
  <si>
    <t>يزن ابوسمره</t>
  </si>
  <si>
    <t>احمد نور عليو</t>
  </si>
  <si>
    <t>اسامه الطحان</t>
  </si>
  <si>
    <t>كميلا</t>
  </si>
  <si>
    <t>ايمان نوري</t>
  </si>
  <si>
    <t>اويس عباس</t>
  </si>
  <si>
    <t>الاء حمدان</t>
  </si>
  <si>
    <t xml:space="preserve">نبيل </t>
  </si>
  <si>
    <t>بثينه العوض</t>
  </si>
  <si>
    <t xml:space="preserve">عدنان </t>
  </si>
  <si>
    <t>ندا</t>
  </si>
  <si>
    <t>غازيه</t>
  </si>
  <si>
    <t>تماره</t>
  </si>
  <si>
    <t>عاطفه</t>
  </si>
  <si>
    <t>حلا العبد الله</t>
  </si>
  <si>
    <t>حلا شبيب</t>
  </si>
  <si>
    <t>سندس</t>
  </si>
  <si>
    <t>حيدر نعمان</t>
  </si>
  <si>
    <t>ديمه سلمو</t>
  </si>
  <si>
    <t>راما ابوعدله</t>
  </si>
  <si>
    <t xml:space="preserve">نسرين </t>
  </si>
  <si>
    <t>رزان ناصر</t>
  </si>
  <si>
    <t>رولة</t>
  </si>
  <si>
    <t>رشا عدنان</t>
  </si>
  <si>
    <t>عتاب</t>
  </si>
  <si>
    <t>سهر</t>
  </si>
  <si>
    <t>ريم شريبه</t>
  </si>
  <si>
    <t>سكيه</t>
  </si>
  <si>
    <t>سكينه شمص</t>
  </si>
  <si>
    <t>سلاف أخرس</t>
  </si>
  <si>
    <t>أمينه</t>
  </si>
  <si>
    <t>سلمى حاضر</t>
  </si>
  <si>
    <t xml:space="preserve">محمد سميح </t>
  </si>
  <si>
    <t xml:space="preserve">امل </t>
  </si>
  <si>
    <t>كاترين</t>
  </si>
  <si>
    <t>حرية</t>
  </si>
  <si>
    <t>جهيده</t>
  </si>
  <si>
    <t>لوريان</t>
  </si>
  <si>
    <t>عبد الرحمن المذيب</t>
  </si>
  <si>
    <t>علا ميا</t>
  </si>
  <si>
    <t>علي الخضر</t>
  </si>
  <si>
    <t>علي اليوسف</t>
  </si>
  <si>
    <t xml:space="preserve">مهى </t>
  </si>
  <si>
    <t xml:space="preserve">عمر </t>
  </si>
  <si>
    <t>غاده العبود</t>
  </si>
  <si>
    <t>صبريه</t>
  </si>
  <si>
    <t>غروب</t>
  </si>
  <si>
    <t>بعثيه</t>
  </si>
  <si>
    <t>فاديا الحموي</t>
  </si>
  <si>
    <t>شيمه</t>
  </si>
  <si>
    <t xml:space="preserve">جودت </t>
  </si>
  <si>
    <t>لبابه الجلاد</t>
  </si>
  <si>
    <t xml:space="preserve">محمد سمير </t>
  </si>
  <si>
    <t>ليدا ابو زيدان</t>
  </si>
  <si>
    <t>ليلاس الحايك</t>
  </si>
  <si>
    <t>رغد</t>
  </si>
  <si>
    <t>رنى</t>
  </si>
  <si>
    <t>منا</t>
  </si>
  <si>
    <t xml:space="preserve">أنور </t>
  </si>
  <si>
    <t>نخله</t>
  </si>
  <si>
    <t>مجد حسن</t>
  </si>
  <si>
    <t>مجدولين عيسى</t>
  </si>
  <si>
    <t>جورية</t>
  </si>
  <si>
    <t xml:space="preserve">محمد سامر </t>
  </si>
  <si>
    <t xml:space="preserve">نور </t>
  </si>
  <si>
    <t>محمد مهدي الزين</t>
  </si>
  <si>
    <t xml:space="preserve">عبد الوهاب </t>
  </si>
  <si>
    <t>مرح شمعه</t>
  </si>
  <si>
    <t>مروه الحمادي الكوسا</t>
  </si>
  <si>
    <t>مريم قاق</t>
  </si>
  <si>
    <t>عبد الرسول</t>
  </si>
  <si>
    <t>مصطفى الأفندي</t>
  </si>
  <si>
    <t>هبه</t>
  </si>
  <si>
    <t>منير صفوري</t>
  </si>
  <si>
    <t>رندا</t>
  </si>
  <si>
    <t xml:space="preserve">انيس </t>
  </si>
  <si>
    <t>عدلة</t>
  </si>
  <si>
    <t>نور الهدى الأحمد</t>
  </si>
  <si>
    <t>وحيد</t>
  </si>
  <si>
    <t>نور شمس</t>
  </si>
  <si>
    <t xml:space="preserve">حمزه </t>
  </si>
  <si>
    <t>فهمية</t>
  </si>
  <si>
    <t>بسما</t>
  </si>
  <si>
    <t>هديل عبد الغني</t>
  </si>
  <si>
    <t>خزنه</t>
  </si>
  <si>
    <t>لطفيه</t>
  </si>
  <si>
    <t>هيفاء ابوزيد</t>
  </si>
  <si>
    <t>ولاء ابومره</t>
  </si>
  <si>
    <t>ميامه</t>
  </si>
  <si>
    <t xml:space="preserve">مريفه </t>
  </si>
  <si>
    <t>عبير غريبة</t>
  </si>
  <si>
    <t xml:space="preserve">أمنة </t>
  </si>
  <si>
    <t>اسماء علي</t>
  </si>
  <si>
    <t>اكرام الكسابرة</t>
  </si>
  <si>
    <t>الاء حسين</t>
  </si>
  <si>
    <t xml:space="preserve">فواز </t>
  </si>
  <si>
    <t>سلافة</t>
  </si>
  <si>
    <t>املي جزايرلي</t>
  </si>
  <si>
    <t>امنه تينه</t>
  </si>
  <si>
    <t>حورية</t>
  </si>
  <si>
    <t>ايه الصحناوي</t>
  </si>
  <si>
    <t xml:space="preserve">راجي </t>
  </si>
  <si>
    <t xml:space="preserve">محمد علي </t>
  </si>
  <si>
    <t>حذيفه يوسف</t>
  </si>
  <si>
    <t>حسين عبد النبي</t>
  </si>
  <si>
    <t>دعاء الرحيه</t>
  </si>
  <si>
    <t>عاروسه</t>
  </si>
  <si>
    <t xml:space="preserve">فريز </t>
  </si>
  <si>
    <t>يازه</t>
  </si>
  <si>
    <t>رهف الحفار</t>
  </si>
  <si>
    <t xml:space="preserve">ريمه </t>
  </si>
  <si>
    <t xml:space="preserve">وجيه </t>
  </si>
  <si>
    <t xml:space="preserve">رباح </t>
  </si>
  <si>
    <t xml:space="preserve">فرحان </t>
  </si>
  <si>
    <t>نواظر</t>
  </si>
  <si>
    <t>لبنه</t>
  </si>
  <si>
    <t>ساره الكنج</t>
  </si>
  <si>
    <t>نهيده</t>
  </si>
  <si>
    <t>ساره محمد</t>
  </si>
  <si>
    <t>سماح الفلاح</t>
  </si>
  <si>
    <t>شيرين علي</t>
  </si>
  <si>
    <t>ضحيه</t>
  </si>
  <si>
    <t>عبد الناصر عثمان</t>
  </si>
  <si>
    <t>علي الصيداوي</t>
  </si>
  <si>
    <t xml:space="preserve">محمد نبيل </t>
  </si>
  <si>
    <t xml:space="preserve">نواره </t>
  </si>
  <si>
    <t xml:space="preserve">فيصل </t>
  </si>
  <si>
    <t>كمال الصافتلي</t>
  </si>
  <si>
    <t>زليخه</t>
  </si>
  <si>
    <t xml:space="preserve">هاجر </t>
  </si>
  <si>
    <t>فيحاء</t>
  </si>
  <si>
    <t>ليليان حمد</t>
  </si>
  <si>
    <t>لين الابيض</t>
  </si>
  <si>
    <t>لين رفاعه</t>
  </si>
  <si>
    <t>باديه</t>
  </si>
  <si>
    <t xml:space="preserve">مخائيل </t>
  </si>
  <si>
    <t>مروه عجال</t>
  </si>
  <si>
    <t>محمد رفيق</t>
  </si>
  <si>
    <t xml:space="preserve">كمال </t>
  </si>
  <si>
    <t>سائده</t>
  </si>
  <si>
    <t>وزيره</t>
  </si>
  <si>
    <t>نادين القاسم</t>
  </si>
  <si>
    <t>روكسين</t>
  </si>
  <si>
    <t xml:space="preserve">رقيه </t>
  </si>
  <si>
    <t xml:space="preserve">سراب </t>
  </si>
  <si>
    <t>نور رستم</t>
  </si>
  <si>
    <t>اخلاص</t>
  </si>
  <si>
    <t>ثروت</t>
  </si>
  <si>
    <t>هيا ناصر</t>
  </si>
  <si>
    <t>وصال رنكوس</t>
  </si>
  <si>
    <t>وجيهة</t>
  </si>
  <si>
    <t>يارا الاسعد</t>
  </si>
  <si>
    <t>يحيى الزهري</t>
  </si>
  <si>
    <t>احمد أبو عساف</t>
  </si>
  <si>
    <t>احمد الكردي</t>
  </si>
  <si>
    <t>احمد قاضي</t>
  </si>
  <si>
    <t>اسامة المحمود</t>
  </si>
  <si>
    <t>الاء حسامو</t>
  </si>
  <si>
    <t>الاء رشيد</t>
  </si>
  <si>
    <t>الاء طويسي</t>
  </si>
  <si>
    <t>الاء غانم</t>
  </si>
  <si>
    <t>اليسار نصور</t>
  </si>
  <si>
    <t>امل فرهود</t>
  </si>
  <si>
    <t>انانا قاموع</t>
  </si>
  <si>
    <t>حنين ابراهيم</t>
  </si>
  <si>
    <t>فاطمه اسعد</t>
  </si>
  <si>
    <t>سلاف يوسف</t>
  </si>
  <si>
    <t>فردوس</t>
  </si>
  <si>
    <t>احمد الأحمد</t>
  </si>
  <si>
    <t>الوحشية20</t>
  </si>
  <si>
    <t>احمد البلبيسي</t>
  </si>
  <si>
    <t>كلسومه</t>
  </si>
  <si>
    <t>نوى 595</t>
  </si>
  <si>
    <t>احمد المبارك</t>
  </si>
  <si>
    <t xml:space="preserve">العشارن112ة </t>
  </si>
  <si>
    <t>احمد بركات</t>
  </si>
  <si>
    <t>احمد طه</t>
  </si>
  <si>
    <t>وفاء حاجي حسين</t>
  </si>
  <si>
    <t>عوينة 683</t>
  </si>
  <si>
    <t>ادم سليمان</t>
  </si>
  <si>
    <t>ساطع</t>
  </si>
  <si>
    <t>مزرعة بيت علان 8</t>
  </si>
  <si>
    <t>استرفانه بلال</t>
  </si>
  <si>
    <t>بكري</t>
  </si>
  <si>
    <t>البئرين 8</t>
  </si>
  <si>
    <t>اسراء الشيخ علي</t>
  </si>
  <si>
    <t>يمنى</t>
  </si>
  <si>
    <t>اسماء العودة الله</t>
  </si>
  <si>
    <t>المسميه117</t>
  </si>
  <si>
    <t>اسيل القادره</t>
  </si>
  <si>
    <t>كفريه 30</t>
  </si>
  <si>
    <t>الاء الحجار</t>
  </si>
  <si>
    <t>الاء سخيطه</t>
  </si>
  <si>
    <t>خان شيخون 252</t>
  </si>
  <si>
    <t>الاء سيدسليمان</t>
  </si>
  <si>
    <t>شمالية ٥٢٨</t>
  </si>
  <si>
    <t>الاء فهمي</t>
  </si>
  <si>
    <t>الساعلي</t>
  </si>
  <si>
    <t>عين الشرقية 54</t>
  </si>
  <si>
    <t>اليسار حيدر</t>
  </si>
  <si>
    <t>مقدمين 99</t>
  </si>
  <si>
    <t>اليمامه عيد</t>
  </si>
  <si>
    <t>حلبكو 38</t>
  </si>
  <si>
    <t>اماني كوجان</t>
  </si>
  <si>
    <t>قنوات بركة 1</t>
  </si>
  <si>
    <t>امير دلا</t>
  </si>
  <si>
    <t>نبع الطيب 35</t>
  </si>
  <si>
    <t>اميرة الرباع</t>
  </si>
  <si>
    <t>رزانيوة 71/36</t>
  </si>
  <si>
    <t>اميره سليمان</t>
  </si>
  <si>
    <t>واسط 8/85</t>
  </si>
  <si>
    <t>امين الحسين</t>
  </si>
  <si>
    <t>راجحه</t>
  </si>
  <si>
    <t>ايه الحجار</t>
  </si>
  <si>
    <t>ايه جوهره</t>
  </si>
  <si>
    <t>افتخار</t>
  </si>
  <si>
    <t>معضمية 245</t>
  </si>
  <si>
    <t>ايه محمود</t>
  </si>
  <si>
    <t>جنين</t>
  </si>
  <si>
    <t>براءه البودي</t>
  </si>
  <si>
    <t>شيخضاهر 3210</t>
  </si>
  <si>
    <t>بريوان منلامحمد</t>
  </si>
  <si>
    <t>نظيفه</t>
  </si>
  <si>
    <t>42الخضراء</t>
  </si>
  <si>
    <t>بشره معقالي</t>
  </si>
  <si>
    <t>صفاء الشمسيني</t>
  </si>
  <si>
    <t>المنصورة 2</t>
  </si>
  <si>
    <t>بشرى الفارس</t>
  </si>
  <si>
    <t>جبا 92</t>
  </si>
  <si>
    <t>بلسم الماضي</t>
  </si>
  <si>
    <t>بهاءالدين الوقاف</t>
  </si>
  <si>
    <t>عمادالدين</t>
  </si>
  <si>
    <t>حنجور 3</t>
  </si>
  <si>
    <t>تسنيم عجاج</t>
  </si>
  <si>
    <t>نعير</t>
  </si>
  <si>
    <t>تهاني محمدو</t>
  </si>
  <si>
    <t>حي بازار غربي 70</t>
  </si>
  <si>
    <t>تيا فروخ</t>
  </si>
  <si>
    <t>ثائر حميدي</t>
  </si>
  <si>
    <t>مركدة 174</t>
  </si>
  <si>
    <t>جمانه حامد</t>
  </si>
  <si>
    <t>عنايات</t>
  </si>
  <si>
    <t>مشيرفه 1</t>
  </si>
  <si>
    <t>جهينه خربوطلي</t>
  </si>
  <si>
    <t>ناصريه94</t>
  </si>
  <si>
    <t>جيانا رزوق</t>
  </si>
  <si>
    <t>منور 14</t>
  </si>
  <si>
    <t>حسن المراد</t>
  </si>
  <si>
    <t>عبدالباسط</t>
  </si>
  <si>
    <t>الظاهرية 5</t>
  </si>
  <si>
    <t>حسن صالح</t>
  </si>
  <si>
    <t>دوير بعبدة11</t>
  </si>
  <si>
    <t>حسين العلي الاحمد</t>
  </si>
  <si>
    <t>صهباء</t>
  </si>
  <si>
    <t>الشرق 62</t>
  </si>
  <si>
    <t>حلا الخطيب</t>
  </si>
  <si>
    <t>حي القاعة 98</t>
  </si>
  <si>
    <t>حمد الحلال</t>
  </si>
  <si>
    <t>296عرمان</t>
  </si>
  <si>
    <t>حنين صادق</t>
  </si>
  <si>
    <t>فديو 102</t>
  </si>
  <si>
    <t>خالده الدكاك</t>
  </si>
  <si>
    <t>جرمانا  1316</t>
  </si>
  <si>
    <t>خليل جلو</t>
  </si>
  <si>
    <t>قرية قاح 16</t>
  </si>
  <si>
    <t>داليا رزوق</t>
  </si>
  <si>
    <t>قرية كنيسات 1</t>
  </si>
  <si>
    <t>درين ريدان</t>
  </si>
  <si>
    <t>ام الزيتون21</t>
  </si>
  <si>
    <t>دعاء راغب</t>
  </si>
  <si>
    <t>89 وادي العيون</t>
  </si>
  <si>
    <t>دعاء صوان</t>
  </si>
  <si>
    <t>سرغايا 177</t>
  </si>
  <si>
    <t>ديانا ظريفه</t>
  </si>
  <si>
    <t>ابو جرش 1058</t>
  </si>
  <si>
    <t>ديمه جعفر</t>
  </si>
  <si>
    <t>17/03/1996</t>
  </si>
  <si>
    <t>شهبا- 278</t>
  </si>
  <si>
    <t>راما رجب</t>
  </si>
  <si>
    <t>شيخضاهر 322</t>
  </si>
  <si>
    <t>رائد طحان</t>
  </si>
  <si>
    <t>شاهزنان</t>
  </si>
  <si>
    <t>الفوعة حاج حسن 72</t>
  </si>
  <si>
    <t>رزان سلمان</t>
  </si>
  <si>
    <t>الكرامة 74</t>
  </si>
  <si>
    <t>قيس</t>
  </si>
  <si>
    <t>رشا محفوض</t>
  </si>
  <si>
    <t>سيانو41</t>
  </si>
  <si>
    <t>رغد الحمصي العطار</t>
  </si>
  <si>
    <t>عصفور 149</t>
  </si>
  <si>
    <t>رغد مزنا</t>
  </si>
  <si>
    <t>النزهة69</t>
  </si>
  <si>
    <t>رنا عباس</t>
  </si>
  <si>
    <t>232دير ماما</t>
  </si>
  <si>
    <t>رنا ليلى</t>
  </si>
  <si>
    <t>لطف الله</t>
  </si>
  <si>
    <t>سنجوان 65</t>
  </si>
  <si>
    <t>رهام عبد الوهاب</t>
  </si>
  <si>
    <t>قبلية 88</t>
  </si>
  <si>
    <t>رواد شاهين</t>
  </si>
  <si>
    <t>حميص 12</t>
  </si>
  <si>
    <t>رولانا السيد</t>
  </si>
  <si>
    <t>عبادة 90</t>
  </si>
  <si>
    <t>رؤى طه</t>
  </si>
  <si>
    <t>عناب 87</t>
  </si>
  <si>
    <t>ريم كوكش</t>
  </si>
  <si>
    <t>عبد الستّار</t>
  </si>
  <si>
    <t>كفرسوسة 348</t>
  </si>
  <si>
    <t>ريم مسعود</t>
  </si>
  <si>
    <t>الخرسا 11</t>
  </si>
  <si>
    <t>زهير رمضان</t>
  </si>
  <si>
    <t>الأسد دمسرخو سابقا 40</t>
  </si>
  <si>
    <t>سارة أبو عبود</t>
  </si>
  <si>
    <t>صحنايا 105</t>
  </si>
  <si>
    <t>ساره عابد</t>
  </si>
  <si>
    <t>ثائر</t>
  </si>
  <si>
    <t>شرقيه 38</t>
  </si>
  <si>
    <t>ساره هنديه</t>
  </si>
  <si>
    <t>كفير الزيت</t>
  </si>
  <si>
    <t>ساريه الغضبان</t>
  </si>
  <si>
    <t>ساهر الموسى</t>
  </si>
  <si>
    <t>مناء</t>
  </si>
  <si>
    <t>طيبة الامام 24</t>
  </si>
  <si>
    <t>سحر سعيد</t>
  </si>
  <si>
    <t>صاره رزقو</t>
  </si>
  <si>
    <t>راس العين عباه 89</t>
  </si>
  <si>
    <t>سلاف بوحسون</t>
  </si>
  <si>
    <t>شقا 211</t>
  </si>
  <si>
    <t>سلام البلخي</t>
  </si>
  <si>
    <t>عسكريه</t>
  </si>
  <si>
    <t>معربة 29</t>
  </si>
  <si>
    <t>سليم محمد علي كريدي</t>
  </si>
  <si>
    <t>محلة الجامع 41</t>
  </si>
  <si>
    <t>سومر سلامه</t>
  </si>
  <si>
    <t>جبلة  كفردبيل  55</t>
  </si>
  <si>
    <t>سيدرا حسن</t>
  </si>
  <si>
    <t xml:space="preserve">القريمانية 9 </t>
  </si>
  <si>
    <t>سيرلا الحاج محمد</t>
  </si>
  <si>
    <t>جصين21</t>
  </si>
  <si>
    <t>سيلدا شيخاني</t>
  </si>
  <si>
    <t>1139 اكراد</t>
  </si>
  <si>
    <t>سيماز سليمان</t>
  </si>
  <si>
    <t>بري شرقي 144</t>
  </si>
  <si>
    <t>شهد الحسين</t>
  </si>
  <si>
    <t>امجد</t>
  </si>
  <si>
    <t>المزرعة 341</t>
  </si>
  <si>
    <t>شهد انبيعه</t>
  </si>
  <si>
    <t>شيخضاهر 2722</t>
  </si>
  <si>
    <t>شهد سلام</t>
  </si>
  <si>
    <t>اسعاف</t>
  </si>
  <si>
    <t>طربا 25</t>
  </si>
  <si>
    <t>صخر الدندن</t>
  </si>
  <si>
    <t xml:space="preserve">1/1 صغيير </t>
  </si>
  <si>
    <t>صفاء بركه</t>
  </si>
  <si>
    <t>اشرفية صحنايا 93</t>
  </si>
  <si>
    <t>صفاء صوان</t>
  </si>
  <si>
    <t>طارق محاحي</t>
  </si>
  <si>
    <t>منيرة</t>
  </si>
  <si>
    <t>طبريا كفر سبت</t>
  </si>
  <si>
    <t>طارق معلا</t>
  </si>
  <si>
    <t>طه الطه</t>
  </si>
  <si>
    <t>ميادين غرب 8</t>
  </si>
  <si>
    <t>عبد الحميد جوهر</t>
  </si>
  <si>
    <t>محمد ضياء</t>
  </si>
  <si>
    <t>قنوات حيواطية 524</t>
  </si>
  <si>
    <t>عبد الرحيم عرموش</t>
  </si>
  <si>
    <t>محمد ناظم</t>
  </si>
  <si>
    <t>جديدة الوادي 88</t>
  </si>
  <si>
    <t>عبد الغني الدج</t>
  </si>
  <si>
    <t>الشرقية202</t>
  </si>
  <si>
    <t>عبد الكريم عباس</t>
  </si>
  <si>
    <t>عبد الله ابو بكر</t>
  </si>
  <si>
    <t>رأس المعرة 132</t>
  </si>
  <si>
    <t>عبدالرحمن الحاج يوسف</t>
  </si>
  <si>
    <t>عبدالمعين</t>
  </si>
  <si>
    <t>خان شيخون 79</t>
  </si>
  <si>
    <t>عبدو البرهو</t>
  </si>
  <si>
    <t>كامله</t>
  </si>
  <si>
    <t>السنلانيه 5</t>
  </si>
  <si>
    <t>علا ديوب</t>
  </si>
  <si>
    <t>علي ابوحمود</t>
  </si>
  <si>
    <t>علي الاطرش</t>
  </si>
  <si>
    <t>هويدة</t>
  </si>
  <si>
    <t>انب 35</t>
  </si>
  <si>
    <t>علي صالح</t>
  </si>
  <si>
    <t>بندر</t>
  </si>
  <si>
    <t>حرفا 68</t>
  </si>
  <si>
    <t>عليا السعدي</t>
  </si>
  <si>
    <t>عماد المصري</t>
  </si>
  <si>
    <t>افتكار</t>
  </si>
  <si>
    <t>الطيبة17</t>
  </si>
  <si>
    <t>عمار شعبان</t>
  </si>
  <si>
    <t>طبريا</t>
  </si>
  <si>
    <t>عمار مراد</t>
  </si>
  <si>
    <t>عمران حلواني</t>
  </si>
  <si>
    <t>قنوات خ 103</t>
  </si>
  <si>
    <t>غاده الاوس</t>
  </si>
  <si>
    <t>لوسي</t>
  </si>
  <si>
    <t>السالمية 4</t>
  </si>
  <si>
    <t>غازي عللوه</t>
  </si>
  <si>
    <t>درعا 514</t>
  </si>
  <si>
    <t>غنوة صافي</t>
  </si>
  <si>
    <t>العنازة 39</t>
  </si>
  <si>
    <t>غنوه غبره</t>
  </si>
  <si>
    <t>بكا 92</t>
  </si>
  <si>
    <t>غنى عاصي</t>
  </si>
  <si>
    <t>الدريكيش</t>
  </si>
  <si>
    <t>فاطمه خطاب</t>
  </si>
  <si>
    <t>فداء بيطار</t>
  </si>
  <si>
    <t>شرقية 18</t>
  </si>
  <si>
    <t>فيصل العلي</t>
  </si>
  <si>
    <t>الشعغة 32</t>
  </si>
  <si>
    <t>قاسم قاسم</t>
  </si>
  <si>
    <t>حدادة 35</t>
  </si>
  <si>
    <t>قبس القاعد</t>
  </si>
  <si>
    <t>زايد</t>
  </si>
  <si>
    <t>غباغب 210</t>
  </si>
  <si>
    <t>كامله طويل</t>
  </si>
  <si>
    <t>بيت شوهر 9</t>
  </si>
  <si>
    <t>كلودا سلهب</t>
  </si>
  <si>
    <t>مزرعة رويس44</t>
  </si>
  <si>
    <t>لانا رحمون</t>
  </si>
  <si>
    <t>جويبات 8</t>
  </si>
  <si>
    <t>لبانه السرحان</t>
  </si>
  <si>
    <t>محمدسليمان</t>
  </si>
  <si>
    <t>29/8/1978</t>
  </si>
  <si>
    <t>جرابلس 314</t>
  </si>
  <si>
    <t>لبنى العلي</t>
  </si>
  <si>
    <t>باب سباع</t>
  </si>
  <si>
    <t>لجين عبود</t>
  </si>
  <si>
    <t>حمين28</t>
  </si>
  <si>
    <t>لما عياش</t>
  </si>
  <si>
    <t>المزة 540</t>
  </si>
  <si>
    <t>لمى بدران</t>
  </si>
  <si>
    <t>بيلي29</t>
  </si>
  <si>
    <t>لوليا الملقي</t>
  </si>
  <si>
    <t>جروة 38</t>
  </si>
  <si>
    <t>لينا هزاع</t>
  </si>
  <si>
    <t>نجها9</t>
  </si>
  <si>
    <t>ماسة طرابيشي</t>
  </si>
  <si>
    <t>ماريا</t>
  </si>
  <si>
    <t>مساكن برزة 78</t>
  </si>
  <si>
    <t>قيمرية طبالة 475</t>
  </si>
  <si>
    <t>محمد الدندن</t>
  </si>
  <si>
    <t>صندلية صغير 1/1</t>
  </si>
  <si>
    <t>محمد السرماني</t>
  </si>
  <si>
    <t>حمدو</t>
  </si>
  <si>
    <t>العزيزية 96</t>
  </si>
  <si>
    <t>محمد باكير</t>
  </si>
  <si>
    <t>معربا 115</t>
  </si>
  <si>
    <t>نهيلا</t>
  </si>
  <si>
    <t>بانياس 715</t>
  </si>
  <si>
    <t>محمد دايج</t>
  </si>
  <si>
    <t>رده</t>
  </si>
  <si>
    <t>القيصرية 8</t>
  </si>
  <si>
    <t>محمد لؤي القشاط</t>
  </si>
  <si>
    <t>قنوات شويكة 104</t>
  </si>
  <si>
    <t>محمد همام رشيد</t>
  </si>
  <si>
    <t>القطيفة٣٥٦</t>
  </si>
  <si>
    <t>محمد يحيى الحمصي</t>
  </si>
  <si>
    <t>شاغور مزاز214</t>
  </si>
  <si>
    <t>محمود حافظ الشريف</t>
  </si>
  <si>
    <t>هبة</t>
  </si>
  <si>
    <t>داعل 55</t>
  </si>
  <si>
    <t>مرح جهجاه</t>
  </si>
  <si>
    <t>شحاذه</t>
  </si>
  <si>
    <t>سهوة 148</t>
  </si>
  <si>
    <t>مفيده شاهين</t>
  </si>
  <si>
    <t>رنكوس 153</t>
  </si>
  <si>
    <t>مرح محمد</t>
  </si>
  <si>
    <t>ناهيه</t>
  </si>
  <si>
    <t>جب رملة 123</t>
  </si>
  <si>
    <t>مرح يونس</t>
  </si>
  <si>
    <t>تماسيل</t>
  </si>
  <si>
    <t>بانياس عنينيزة 12</t>
  </si>
  <si>
    <t>مروه عوض</t>
  </si>
  <si>
    <t>مهاجرين 937</t>
  </si>
  <si>
    <t>مصطفى السلامه</t>
  </si>
  <si>
    <t>حمص الحمرات 19</t>
  </si>
  <si>
    <t>مصطفى الكسار</t>
  </si>
  <si>
    <t>أمينة</t>
  </si>
  <si>
    <t>السفلانية 4</t>
  </si>
  <si>
    <t>مضر ميهوب</t>
  </si>
  <si>
    <t>الطراق 10</t>
  </si>
  <si>
    <t>معاذ الرفاعي</t>
  </si>
  <si>
    <t>سلمين7</t>
  </si>
  <si>
    <t>ملاك العلي</t>
  </si>
  <si>
    <t>هوازن</t>
  </si>
  <si>
    <t>العشة 129</t>
  </si>
  <si>
    <t>منارة جيجان</t>
  </si>
  <si>
    <t>القطيفة 187</t>
  </si>
  <si>
    <t>منور الحاج يوسف</t>
  </si>
  <si>
    <t>خان شيخون79</t>
  </si>
  <si>
    <t>منى صقلي</t>
  </si>
  <si>
    <t>نذيره</t>
  </si>
  <si>
    <t>جرمانا 1530</t>
  </si>
  <si>
    <t>مؤمنه العبد المجيد</t>
  </si>
  <si>
    <t>المجيحية36/39</t>
  </si>
  <si>
    <t>مؤيد شيخ الشباب</t>
  </si>
  <si>
    <t>المزة 90</t>
  </si>
  <si>
    <t>ميرنا العشي</t>
  </si>
  <si>
    <t>الميدان زنبركجي 1</t>
  </si>
  <si>
    <t>ميس الريم ابراهيم</t>
  </si>
  <si>
    <t>ميس حمود</t>
  </si>
  <si>
    <t>يبرود 363</t>
  </si>
  <si>
    <t>ميس رمضان</t>
  </si>
  <si>
    <t>عبدالناصر</t>
  </si>
  <si>
    <t>الغزلانية</t>
  </si>
  <si>
    <t>ميس عليا</t>
  </si>
  <si>
    <t>السلمية- تلدرة39</t>
  </si>
  <si>
    <t>ميساء حمزه</t>
  </si>
  <si>
    <t>عرمان 400</t>
  </si>
  <si>
    <t>ميساء ونوس</t>
  </si>
  <si>
    <t>دير ماما 82</t>
  </si>
  <si>
    <t>ندى دبليز</t>
  </si>
  <si>
    <t>محمد فراس</t>
  </si>
  <si>
    <t>سيف الدولة 607</t>
  </si>
  <si>
    <t>ندى ملقط</t>
  </si>
  <si>
    <t>القطيفة 4</t>
  </si>
  <si>
    <t>نسرين جمال الدين</t>
  </si>
  <si>
    <t xml:space="preserve">عين الفيجة </t>
  </si>
  <si>
    <t>نسرين صالح</t>
  </si>
  <si>
    <t>محمدخير</t>
  </si>
  <si>
    <t>الناصرة عرب الصبيح</t>
  </si>
  <si>
    <t>نغم حمدان</t>
  </si>
  <si>
    <t>علياء</t>
  </si>
  <si>
    <t>سريجس 16</t>
  </si>
  <si>
    <t>نهى الحمود</t>
  </si>
  <si>
    <t>صطوف</t>
  </si>
  <si>
    <t>البدرية 1</t>
  </si>
  <si>
    <t>نور السالم</t>
  </si>
  <si>
    <t>نور القنطار</t>
  </si>
  <si>
    <t>كناكر 6</t>
  </si>
  <si>
    <t>نور الهدى العقيلي</t>
  </si>
  <si>
    <t>نور جورية</t>
  </si>
  <si>
    <t>الحريف 5</t>
  </si>
  <si>
    <t>نور عدله</t>
  </si>
  <si>
    <t>الكنائس</t>
  </si>
  <si>
    <t>نوران أبوعلي</t>
  </si>
  <si>
    <t>العنازة 47</t>
  </si>
  <si>
    <t>نيرمين عكام</t>
  </si>
  <si>
    <t>محمدوليد</t>
  </si>
  <si>
    <t>قارلق258</t>
  </si>
  <si>
    <t>هبه القابوني</t>
  </si>
  <si>
    <t>شمالية 259</t>
  </si>
  <si>
    <t>هديل الفهد</t>
  </si>
  <si>
    <t>سويدان شامية 22</t>
  </si>
  <si>
    <t>هيثم العص</t>
  </si>
  <si>
    <t>بعمرائيل 5</t>
  </si>
  <si>
    <t>وسام المقداد</t>
  </si>
  <si>
    <t>غصم 49</t>
  </si>
  <si>
    <t>وسيم ياسين</t>
  </si>
  <si>
    <t>صفد الصالحية</t>
  </si>
  <si>
    <t>ولاء الريس</t>
  </si>
  <si>
    <t>الشرقية 76</t>
  </si>
  <si>
    <t>ولاء العكش</t>
  </si>
  <si>
    <t>عدال</t>
  </si>
  <si>
    <t>معضميه126</t>
  </si>
  <si>
    <t>ولاء حسين</t>
  </si>
  <si>
    <t>القطيفة 217</t>
  </si>
  <si>
    <t>يارا الشومري</t>
  </si>
  <si>
    <t>صلخد ٢٦٠</t>
  </si>
  <si>
    <t>2013/2012</t>
  </si>
  <si>
    <t>يارا بلان</t>
  </si>
  <si>
    <t>جرمانا 1142</t>
  </si>
  <si>
    <t>يارا بيجو</t>
  </si>
  <si>
    <t>جوزه 8</t>
  </si>
  <si>
    <t>يارا عبد الكريم</t>
  </si>
  <si>
    <t>حسنيه</t>
  </si>
  <si>
    <t>الغجر 2/35</t>
  </si>
  <si>
    <t>ياسمين الكردي</t>
  </si>
  <si>
    <t xml:space="preserve">شاغور 6 </t>
  </si>
  <si>
    <t>6/</t>
  </si>
  <si>
    <t xml:space="preserve">الرابعة </t>
  </si>
  <si>
    <t xml:space="preserve">الثالثة </t>
  </si>
  <si>
    <t>الاولى</t>
  </si>
  <si>
    <t xml:space="preserve">الثانية </t>
  </si>
  <si>
    <t>الفصل الثاني 2022-2023</t>
  </si>
  <si>
    <t>احمد الحناوي</t>
  </si>
  <si>
    <t>احمد إسماعيل</t>
  </si>
  <si>
    <t>نجوه</t>
  </si>
  <si>
    <t>الهام طريش</t>
  </si>
  <si>
    <t>ثناء الابير</t>
  </si>
  <si>
    <t>ديانا عبد الرحيم</t>
  </si>
  <si>
    <t>لامع</t>
  </si>
  <si>
    <t>رشا الحامض</t>
  </si>
  <si>
    <t>روز نمرة</t>
  </si>
  <si>
    <t>شاهين</t>
  </si>
  <si>
    <t>وزيرة</t>
  </si>
  <si>
    <t>رؤى إبراهيم</t>
  </si>
  <si>
    <t>شاديا  القاسم</t>
  </si>
  <si>
    <t>شروق بقلي</t>
  </si>
  <si>
    <t>عادل الياسين</t>
  </si>
  <si>
    <t>زعل</t>
  </si>
  <si>
    <t>سبته</t>
  </si>
  <si>
    <t>فرح إسماعيل</t>
  </si>
  <si>
    <t>جميلة</t>
  </si>
  <si>
    <t>ليث إبراهيم</t>
  </si>
  <si>
    <t>مرام</t>
  </si>
  <si>
    <t>ماريا صالح</t>
  </si>
  <si>
    <t>محمد الشعار</t>
  </si>
  <si>
    <t>محمد حسين</t>
  </si>
  <si>
    <t>محمد فادي الشعابين</t>
  </si>
  <si>
    <t>مها عاصي</t>
  </si>
  <si>
    <t>نور العامري</t>
  </si>
  <si>
    <t>طراد</t>
  </si>
  <si>
    <t>هديل حامد</t>
  </si>
  <si>
    <t>حبيبه</t>
  </si>
  <si>
    <t>هند الراضي</t>
  </si>
  <si>
    <t>راكان</t>
  </si>
  <si>
    <t>رضيه</t>
  </si>
  <si>
    <t>يارا الساحلي</t>
  </si>
  <si>
    <t xml:space="preserve"> ف س</t>
  </si>
  <si>
    <t>ف س</t>
  </si>
  <si>
    <t>محمد امجد ريحان</t>
  </si>
  <si>
    <t>احمد المنيني</t>
  </si>
  <si>
    <t>بادره</t>
  </si>
  <si>
    <t>سمر ديوب</t>
  </si>
  <si>
    <t>يمنا</t>
  </si>
  <si>
    <t>عمادالدين عبدو</t>
  </si>
  <si>
    <t>نورالدين</t>
  </si>
  <si>
    <t>قتيبه الهوير</t>
  </si>
  <si>
    <t>لمعه</t>
  </si>
  <si>
    <t>مجد ديب</t>
  </si>
  <si>
    <t>ولاء عربي</t>
  </si>
  <si>
    <t>الفصل الأول 2023-2024</t>
  </si>
  <si>
    <t>المهدي الموسى</t>
  </si>
  <si>
    <t>احمد القدوري</t>
  </si>
  <si>
    <t>احمد يونس</t>
  </si>
  <si>
    <t>فصل</t>
  </si>
  <si>
    <t>اليس سماره</t>
  </si>
  <si>
    <t>اميرة الطحان</t>
  </si>
  <si>
    <t>اميره حماديه</t>
  </si>
  <si>
    <t>محمدنورالدين</t>
  </si>
  <si>
    <t>ايمان حسن</t>
  </si>
  <si>
    <t>رفاعية</t>
  </si>
  <si>
    <t>ايمن الرفاعي</t>
  </si>
  <si>
    <t>إيمان يوسف</t>
  </si>
  <si>
    <t>أحمد حبوش</t>
  </si>
  <si>
    <t>أليسار غيبه</t>
  </si>
  <si>
    <t>غادة دبا</t>
  </si>
  <si>
    <t>أماني شلحه</t>
  </si>
  <si>
    <t>بتول العلي</t>
  </si>
  <si>
    <t>بتول عطيه</t>
  </si>
  <si>
    <t>بشرى الناصر</t>
  </si>
  <si>
    <t>بشرى جديد</t>
  </si>
  <si>
    <t>زريف</t>
  </si>
  <si>
    <t>بيان الرمضان</t>
  </si>
  <si>
    <t>تيماء جربوع</t>
  </si>
  <si>
    <t>تيماء عيد</t>
  </si>
  <si>
    <t>جودي المصري</t>
  </si>
  <si>
    <t>جولي حنا</t>
  </si>
  <si>
    <t>طوني</t>
  </si>
  <si>
    <t>حنان معتوق</t>
  </si>
  <si>
    <t>جينان العنبر</t>
  </si>
  <si>
    <t>حذيفه المشعان</t>
  </si>
  <si>
    <t>حنين نفاع</t>
  </si>
  <si>
    <t>خالد الحريري</t>
  </si>
  <si>
    <t>ختام الغزالي</t>
  </si>
  <si>
    <t>عواد</t>
  </si>
  <si>
    <t>خلدون محمد</t>
  </si>
  <si>
    <t>دانا عيطه</t>
  </si>
  <si>
    <t>دعاء شحاده</t>
  </si>
  <si>
    <t>دلع فهد</t>
  </si>
  <si>
    <t>ديما داود</t>
  </si>
  <si>
    <t>رانيا عيسى</t>
  </si>
  <si>
    <t>ربا شاويش</t>
  </si>
  <si>
    <t>بهية</t>
  </si>
  <si>
    <t>ربا منجد</t>
  </si>
  <si>
    <t>ايمان الدربي</t>
  </si>
  <si>
    <t>رحمه الجمعه</t>
  </si>
  <si>
    <t>رغد الخراط</t>
  </si>
  <si>
    <t>رنا المصري</t>
  </si>
  <si>
    <t>شاها</t>
  </si>
  <si>
    <t>رهام النابلسي</t>
  </si>
  <si>
    <t>رهف الشتيوي</t>
  </si>
  <si>
    <t>رهف العجي</t>
  </si>
  <si>
    <t>رهف العيسى</t>
  </si>
  <si>
    <t>رهف زيدان</t>
  </si>
  <si>
    <t>رهف عيسى</t>
  </si>
  <si>
    <t>روعة سعيد</t>
  </si>
  <si>
    <t>ريم المنصور</t>
  </si>
  <si>
    <t>ريم درويش</t>
  </si>
  <si>
    <t>عزالدين</t>
  </si>
  <si>
    <t>زهراء حمزه</t>
  </si>
  <si>
    <t>زينب ابراهيم</t>
  </si>
  <si>
    <t>زينب معروف</t>
  </si>
  <si>
    <t>زينه الحاج</t>
  </si>
  <si>
    <t>سلاف</t>
  </si>
  <si>
    <t>ساره الطباع</t>
  </si>
  <si>
    <t>سحر كيوان</t>
  </si>
  <si>
    <t>فلاح</t>
  </si>
  <si>
    <t>سدره عجيب</t>
  </si>
  <si>
    <t>سلاف الناصر</t>
  </si>
  <si>
    <t>سماح سعادات</t>
  </si>
  <si>
    <t>سمر رجا</t>
  </si>
  <si>
    <t>سمر عثمان</t>
  </si>
  <si>
    <t>سميره دالي</t>
  </si>
  <si>
    <t>ضحى دبرها</t>
  </si>
  <si>
    <t>شوقي</t>
  </si>
  <si>
    <t>دعاء</t>
  </si>
  <si>
    <t>عطاء الصلاج</t>
  </si>
  <si>
    <t>عبداالله</t>
  </si>
  <si>
    <t>عطاء ونوس</t>
  </si>
  <si>
    <t>علا ملحم</t>
  </si>
  <si>
    <t>عايده</t>
  </si>
  <si>
    <t>علاء سعود</t>
  </si>
  <si>
    <t>علي ديب</t>
  </si>
  <si>
    <t>علي عبدالله</t>
  </si>
  <si>
    <t>علي كريميد</t>
  </si>
  <si>
    <t>علي مبارك</t>
  </si>
  <si>
    <t>علي يوسف</t>
  </si>
  <si>
    <t>ساقب</t>
  </si>
  <si>
    <t>عمر السفراني</t>
  </si>
  <si>
    <t>غدير غالي</t>
  </si>
  <si>
    <t>عقيل</t>
  </si>
  <si>
    <t>غفران خليل</t>
  </si>
  <si>
    <t>عطية</t>
  </si>
  <si>
    <t>شهيرة</t>
  </si>
  <si>
    <t>غنى الجبه</t>
  </si>
  <si>
    <t>غيث العتر</t>
  </si>
  <si>
    <t>فاتنه المجركش</t>
  </si>
  <si>
    <t>فارس الدندن</t>
  </si>
  <si>
    <t>فضيله</t>
  </si>
  <si>
    <t>فارس عصفورا</t>
  </si>
  <si>
    <t>ميخائيل</t>
  </si>
  <si>
    <t>فاطر محمود</t>
  </si>
  <si>
    <t>فاطمه الغنام</t>
  </si>
  <si>
    <t>نسوم</t>
  </si>
  <si>
    <t>فاطمه خشيني</t>
  </si>
  <si>
    <t>فايز مرعي</t>
  </si>
  <si>
    <t>فضيله الحكيم</t>
  </si>
  <si>
    <t>قصي العمري</t>
  </si>
  <si>
    <t>قمر سلوم</t>
  </si>
  <si>
    <t>لارا محفوض</t>
  </si>
  <si>
    <t>لاروز ابراهيم</t>
  </si>
  <si>
    <t>شمسة</t>
  </si>
  <si>
    <t>لبنه الرجو</t>
  </si>
  <si>
    <t>لورين ديوب</t>
  </si>
  <si>
    <t>فتاة</t>
  </si>
  <si>
    <t>لين صافي</t>
  </si>
  <si>
    <t>نوال محمود</t>
  </si>
  <si>
    <t>ماجده المحيميد</t>
  </si>
  <si>
    <t>ملوح</t>
  </si>
  <si>
    <t>نورية</t>
  </si>
  <si>
    <t>مازن جبر</t>
  </si>
  <si>
    <t>محمد ابوطبشه</t>
  </si>
  <si>
    <t>محمد العرسالي</t>
  </si>
  <si>
    <t>محمد العواد الملحم</t>
  </si>
  <si>
    <t>محمد باسل العمادي</t>
  </si>
  <si>
    <t>محمد سليمان</t>
  </si>
  <si>
    <t>مخلف</t>
  </si>
  <si>
    <t>خاتون</t>
  </si>
  <si>
    <t>محمد عدي قناه</t>
  </si>
  <si>
    <t>محمد سلطان حمد</t>
  </si>
  <si>
    <t>محمود مرقباوي</t>
  </si>
  <si>
    <t>مروه مسعود الشباط</t>
  </si>
  <si>
    <t>مرزوق</t>
  </si>
  <si>
    <t>مصطفى رحال</t>
  </si>
  <si>
    <t>كونول</t>
  </si>
  <si>
    <t>معاذ العوادالملحم</t>
  </si>
  <si>
    <t>ملاك امين الثلاج</t>
  </si>
  <si>
    <t>منار حسن</t>
  </si>
  <si>
    <t>منذر الحاج احمد</t>
  </si>
  <si>
    <t>نوريه</t>
  </si>
  <si>
    <t>مها ابراهيم</t>
  </si>
  <si>
    <t>ميار جيجان</t>
  </si>
  <si>
    <t>ميرة القزاز</t>
  </si>
  <si>
    <t>ميساء الاحمد</t>
  </si>
  <si>
    <t>صبرى</t>
  </si>
  <si>
    <t>ميساء عوض</t>
  </si>
  <si>
    <t>ميلاد المطلق</t>
  </si>
  <si>
    <t>هلاله</t>
  </si>
  <si>
    <t>نادين عاصي</t>
  </si>
  <si>
    <t>حبوس</t>
  </si>
  <si>
    <t>نداء حسين</t>
  </si>
  <si>
    <t>فهيمه</t>
  </si>
  <si>
    <t>ندى زريفه</t>
  </si>
  <si>
    <t>نسرين سليمان</t>
  </si>
  <si>
    <t>نور البعريني</t>
  </si>
  <si>
    <t>هبة عبداللطيف</t>
  </si>
  <si>
    <t>شاديا</t>
  </si>
  <si>
    <t>هبه اسماعيل</t>
  </si>
  <si>
    <t>روسيه</t>
  </si>
  <si>
    <t>هيا فاضل</t>
  </si>
  <si>
    <t>باخيس</t>
  </si>
  <si>
    <t>والهى العيسى</t>
  </si>
  <si>
    <t>شمس</t>
  </si>
  <si>
    <t>عدله</t>
  </si>
  <si>
    <t>وردلين الورعه</t>
  </si>
  <si>
    <t>وعد الحسن</t>
  </si>
  <si>
    <t>نشميه</t>
  </si>
  <si>
    <t>ولاء ابوشاهين</t>
  </si>
  <si>
    <t>ولاء السليمان</t>
  </si>
  <si>
    <t>ولاء السيد</t>
  </si>
  <si>
    <t>نها</t>
  </si>
  <si>
    <t>ولاء خالد</t>
  </si>
  <si>
    <t>ولاء صفصف</t>
  </si>
  <si>
    <t>يارا الويش</t>
  </si>
  <si>
    <t>ياسمين حامد</t>
  </si>
  <si>
    <t>السنة ف1</t>
  </si>
  <si>
    <t>19/</t>
  </si>
  <si>
    <t>رقم22</t>
  </si>
  <si>
    <t>اية المقت</t>
  </si>
  <si>
    <t>إرسال ملف الإستمارة (Excel ) عبر البريد الإلكتروني إلى العنوان التالي :
medopenlearning@gmail.com 
ويجب أن يكون موضوع الإيميل هو الرقم الإمتحاني للطالب</t>
  </si>
  <si>
    <t>إستمارة طالب برنامج الإعلام الفصل الثاني للعام الدراسي2025/2024</t>
  </si>
  <si>
    <t>الفصل الثاني2023-2024</t>
  </si>
  <si>
    <t>الرقم الامتحاني</t>
  </si>
  <si>
    <t>الاسم</t>
  </si>
  <si>
    <t>اسم الأب</t>
  </si>
  <si>
    <t>اسم الام</t>
  </si>
  <si>
    <t>الايقافوالحرمان</t>
  </si>
  <si>
    <t>تاريج الايقاف</t>
  </si>
  <si>
    <t>منقطع ف1 2022-2023</t>
  </si>
  <si>
    <t>فصل ثاني 2022-2023</t>
  </si>
  <si>
    <t>F33</t>
  </si>
  <si>
    <t>1</t>
  </si>
  <si>
    <t>رسوم الانقطاع</t>
  </si>
  <si>
    <t>منقطع ف1 23/24</t>
  </si>
  <si>
    <t>منقطع ف2 2023/2024</t>
  </si>
  <si>
    <t>احلام حسن</t>
  </si>
  <si>
    <t>احمد الحج</t>
  </si>
  <si>
    <t>12/1/19995</t>
  </si>
  <si>
    <t>تل بستان</t>
  </si>
  <si>
    <t>الغرب</t>
  </si>
  <si>
    <t>برقم/81/</t>
  </si>
  <si>
    <t>برقم51/</t>
  </si>
  <si>
    <t>الحراك</t>
  </si>
  <si>
    <t>1/1/19990</t>
  </si>
  <si>
    <t>الاء محمود</t>
  </si>
  <si>
    <t>الشنية</t>
  </si>
  <si>
    <t>الفلسطينة السورية</t>
  </si>
  <si>
    <t>الحريف</t>
  </si>
  <si>
    <t>سبينة</t>
  </si>
  <si>
    <t>برقم86</t>
  </si>
  <si>
    <t xml:space="preserve">اشرفية صحنايا </t>
  </si>
  <si>
    <t>اماني جنيات</t>
  </si>
  <si>
    <t>غزلانية</t>
  </si>
  <si>
    <t>برقم33/</t>
  </si>
  <si>
    <t>دير ماما</t>
  </si>
  <si>
    <t>بكا</t>
  </si>
  <si>
    <t>25/</t>
  </si>
  <si>
    <t>ايمان معمو هلاوي</t>
  </si>
  <si>
    <t>برمانة المشايخ</t>
  </si>
  <si>
    <t>ايه الرياحي</t>
  </si>
  <si>
    <t>عنيزة</t>
  </si>
  <si>
    <t>باب السباع</t>
  </si>
  <si>
    <t>ايهاب علي</t>
  </si>
  <si>
    <t>قرية قصيه</t>
  </si>
  <si>
    <t>18/</t>
  </si>
  <si>
    <t>دمر</t>
  </si>
  <si>
    <t>بتول عبد الرحمن</t>
  </si>
  <si>
    <t>بنمرة</t>
  </si>
  <si>
    <t>برقم63/</t>
  </si>
  <si>
    <t xml:space="preserve">الدريكيش </t>
  </si>
  <si>
    <t>الزينه</t>
  </si>
  <si>
    <t>دبي</t>
  </si>
  <si>
    <t>دير لزور</t>
  </si>
  <si>
    <t>دير الزولا</t>
  </si>
  <si>
    <t>برقم61/</t>
  </si>
  <si>
    <t>برقم44/</t>
  </si>
  <si>
    <t>28/</t>
  </si>
  <si>
    <t>قطلبية</t>
  </si>
  <si>
    <t>برقم32/</t>
  </si>
  <si>
    <t>17/</t>
  </si>
  <si>
    <t>برقم68/</t>
  </si>
  <si>
    <t>شبعا</t>
  </si>
  <si>
    <t>1-</t>
  </si>
  <si>
    <t>7/</t>
  </si>
  <si>
    <t>برقم41/</t>
  </si>
  <si>
    <t>جرمانل</t>
  </si>
  <si>
    <t>خالد أبو ترابي</t>
  </si>
  <si>
    <t>قرفا</t>
  </si>
  <si>
    <t>كفر حور</t>
  </si>
  <si>
    <t>دينا بشونه</t>
  </si>
  <si>
    <t>عين العرب</t>
  </si>
  <si>
    <t xml:space="preserve">دوما </t>
  </si>
  <si>
    <t xml:space="preserve">جبلة </t>
  </si>
  <si>
    <t>88 تمديد للمرة الأخيرة</t>
  </si>
  <si>
    <t>راما إسماعيل</t>
  </si>
  <si>
    <t>دانيال</t>
  </si>
  <si>
    <t>باب جنة</t>
  </si>
  <si>
    <t>برقم46</t>
  </si>
  <si>
    <t>برقم70/</t>
  </si>
  <si>
    <t>10/</t>
  </si>
  <si>
    <t>برقم42/</t>
  </si>
  <si>
    <t>برقم56/</t>
  </si>
  <si>
    <t>رنيم حمزة</t>
  </si>
  <si>
    <t>برقم34/</t>
  </si>
  <si>
    <t>حرستا</t>
  </si>
  <si>
    <t>الصنمين</t>
  </si>
  <si>
    <t>الدانا</t>
  </si>
  <si>
    <t>بريزه</t>
  </si>
  <si>
    <t>معيصري</t>
  </si>
  <si>
    <t>رهف صايمة</t>
  </si>
  <si>
    <t>محممد صفوح</t>
  </si>
  <si>
    <t>باسمة</t>
  </si>
  <si>
    <t>ضهر مطرو</t>
  </si>
  <si>
    <t>قرداحه</t>
  </si>
  <si>
    <t>برقم45/</t>
  </si>
  <si>
    <t>برقم/50/</t>
  </si>
  <si>
    <t>برقم47</t>
  </si>
  <si>
    <t>برقم69</t>
  </si>
  <si>
    <t>برقم29</t>
  </si>
  <si>
    <t>برقم31/</t>
  </si>
  <si>
    <t>8/</t>
  </si>
  <si>
    <t>برقم54</t>
  </si>
  <si>
    <t>عسير</t>
  </si>
  <si>
    <t>طفص</t>
  </si>
  <si>
    <t>الصايد</t>
  </si>
  <si>
    <t>أشرفية</t>
  </si>
  <si>
    <t>سهير الحمدان</t>
  </si>
  <si>
    <t>برقم71</t>
  </si>
  <si>
    <t>برقم74/</t>
  </si>
  <si>
    <t>خراب</t>
  </si>
  <si>
    <t>دريكيش</t>
  </si>
  <si>
    <t>ناديه سلمان</t>
  </si>
  <si>
    <t>عبد الرزاق جولاق</t>
  </si>
  <si>
    <t>برقم66/</t>
  </si>
  <si>
    <t>افره</t>
  </si>
  <si>
    <t>نبك</t>
  </si>
  <si>
    <t>عفاف الهايس</t>
  </si>
  <si>
    <t>برقم60/</t>
  </si>
  <si>
    <t>ريم/5/</t>
  </si>
  <si>
    <t>برقم85/</t>
  </si>
  <si>
    <t>9/</t>
  </si>
  <si>
    <t>برقم65</t>
  </si>
  <si>
    <t>20/</t>
  </si>
  <si>
    <t>المريحات</t>
  </si>
  <si>
    <t xml:space="preserve">يرموك </t>
  </si>
  <si>
    <t>البطار</t>
  </si>
  <si>
    <t>عناية القدة</t>
  </si>
  <si>
    <t>ازرع</t>
  </si>
  <si>
    <t>برقم80</t>
  </si>
  <si>
    <t>الشجرة</t>
  </si>
  <si>
    <t>محمدبسام</t>
  </si>
  <si>
    <t>عربية سورية</t>
  </si>
  <si>
    <t>2-</t>
  </si>
  <si>
    <t>برقم43</t>
  </si>
  <si>
    <t>صندليه صغير</t>
  </si>
  <si>
    <t>الحارا</t>
  </si>
  <si>
    <t>فاطمه حمود</t>
  </si>
  <si>
    <t>برقم35/</t>
  </si>
  <si>
    <t xml:space="preserve">خربة الورد </t>
  </si>
  <si>
    <t>راريا</t>
  </si>
  <si>
    <t>المشرفه</t>
  </si>
  <si>
    <t>سورية</t>
  </si>
  <si>
    <t>فرح الصياح</t>
  </si>
  <si>
    <t>الحتان</t>
  </si>
  <si>
    <t>برقم72</t>
  </si>
  <si>
    <t>عمارات تحتاني</t>
  </si>
  <si>
    <t>جده</t>
  </si>
  <si>
    <t>برقم/83/</t>
  </si>
  <si>
    <t>587/استثناء</t>
  </si>
  <si>
    <t>خلخلة</t>
  </si>
  <si>
    <t>21/</t>
  </si>
  <si>
    <t>صلنفة</t>
  </si>
  <si>
    <t>1/1/19995</t>
  </si>
  <si>
    <t>قطيلبية</t>
  </si>
  <si>
    <t>المراج</t>
  </si>
  <si>
    <t>دوكر</t>
  </si>
  <si>
    <t xml:space="preserve">نمر </t>
  </si>
  <si>
    <t>برقم64/</t>
  </si>
  <si>
    <t>برقم59</t>
  </si>
  <si>
    <t>برقم79/</t>
  </si>
  <si>
    <t>53/</t>
  </si>
  <si>
    <t>جب رملة</t>
  </si>
  <si>
    <t>برقم40/</t>
  </si>
  <si>
    <t>البصيرة</t>
  </si>
  <si>
    <t>برقم/90/</t>
  </si>
  <si>
    <t>برقم49/</t>
  </si>
  <si>
    <t xml:space="preserve">البياضيه </t>
  </si>
  <si>
    <t>برقم30</t>
  </si>
  <si>
    <t>عامي</t>
  </si>
  <si>
    <t xml:space="preserve">ريف دمشق </t>
  </si>
  <si>
    <t>برقم36</t>
  </si>
  <si>
    <t>برقم37</t>
  </si>
  <si>
    <t xml:space="preserve">السكرية </t>
  </si>
  <si>
    <t>فيق</t>
  </si>
  <si>
    <t>برقم 87/</t>
  </si>
  <si>
    <t>الزهراء</t>
  </si>
  <si>
    <t>14/</t>
  </si>
  <si>
    <t>كرفس</t>
  </si>
  <si>
    <t>برقم/77/</t>
  </si>
  <si>
    <t>برقم48</t>
  </si>
  <si>
    <t>1/1/19993</t>
  </si>
  <si>
    <t>برقم52/</t>
  </si>
  <si>
    <t>25/5//1999</t>
  </si>
  <si>
    <t>الحجر الأسود</t>
  </si>
  <si>
    <t>كفر الزيت</t>
  </si>
  <si>
    <t>صيدا</t>
  </si>
  <si>
    <t>جباب</t>
  </si>
  <si>
    <t>58/</t>
  </si>
  <si>
    <t>برقم67/</t>
  </si>
  <si>
    <t>بدا</t>
  </si>
  <si>
    <t>سان كلو فرنسا</t>
  </si>
  <si>
    <t>ديماس</t>
  </si>
  <si>
    <t>السهو</t>
  </si>
  <si>
    <t>مريانا كناني</t>
  </si>
  <si>
    <t>كوسر</t>
  </si>
  <si>
    <t>معر تمصرين</t>
  </si>
  <si>
    <t>معرتمصرين</t>
  </si>
  <si>
    <t>معين خليل</t>
  </si>
  <si>
    <t>1/1/19991</t>
  </si>
  <si>
    <t>بهم</t>
  </si>
  <si>
    <t>برقم73/</t>
  </si>
  <si>
    <t>برقم76</t>
  </si>
  <si>
    <t>قطفة</t>
  </si>
  <si>
    <t>برقم57/</t>
  </si>
  <si>
    <t xml:space="preserve">الشنية </t>
  </si>
  <si>
    <t>دير شميل</t>
  </si>
  <si>
    <t>4/</t>
  </si>
  <si>
    <t>قحطانية</t>
  </si>
  <si>
    <t>13/</t>
  </si>
  <si>
    <t>بيت الخطيب</t>
  </si>
  <si>
    <t>برقم62/</t>
  </si>
  <si>
    <t>المنتزه</t>
  </si>
  <si>
    <t>عقربا</t>
  </si>
  <si>
    <t>1/1/19997</t>
  </si>
  <si>
    <t>رقم24</t>
  </si>
  <si>
    <t>نوف جمعه</t>
  </si>
  <si>
    <t>3/</t>
  </si>
  <si>
    <t>هامه</t>
  </si>
  <si>
    <t xml:space="preserve">الفاخورة </t>
  </si>
  <si>
    <t xml:space="preserve">اللاذقية </t>
  </si>
  <si>
    <t>هديل رضا</t>
  </si>
  <si>
    <t>راس المعرة</t>
  </si>
  <si>
    <t>قبرالست</t>
  </si>
  <si>
    <t>22/7/19995</t>
  </si>
  <si>
    <t>الحمراء</t>
  </si>
  <si>
    <t>برقم39/</t>
  </si>
  <si>
    <t>برقم38/</t>
  </si>
  <si>
    <t>حمص- المخرم مخرم فوقاني</t>
  </si>
  <si>
    <t>برقم55</t>
  </si>
  <si>
    <t xml:space="preserve">عربين </t>
  </si>
  <si>
    <t>السعودية عنيزه</t>
  </si>
  <si>
    <t>وليم سعادة</t>
  </si>
  <si>
    <t>برقم82</t>
  </si>
  <si>
    <t>الرقه</t>
  </si>
  <si>
    <t>يسرى بدوي</t>
  </si>
  <si>
    <t>احمد القدور</t>
  </si>
  <si>
    <t>بشار الحلبي</t>
  </si>
  <si>
    <t>دانا بارودي</t>
  </si>
  <si>
    <t>رامي سفر</t>
  </si>
  <si>
    <t>رحاب ملحم</t>
  </si>
  <si>
    <t>رشا الباشا</t>
  </si>
  <si>
    <t>رئيف</t>
  </si>
  <si>
    <t>رشا الصبيح المحاميد</t>
  </si>
  <si>
    <t xml:space="preserve">احسان  </t>
  </si>
  <si>
    <t>روعه الخجا</t>
  </si>
  <si>
    <t>عبد الحفيظ</t>
  </si>
  <si>
    <t>محمد خالد المحاميد</t>
  </si>
  <si>
    <t>نصيب</t>
  </si>
  <si>
    <t>محمد فطايري</t>
  </si>
  <si>
    <t>جلاء</t>
  </si>
  <si>
    <t>عثمان شيخ عبدو</t>
  </si>
  <si>
    <t>قباسين</t>
  </si>
  <si>
    <t>صفوان الرمحين</t>
  </si>
  <si>
    <t>عطا الله</t>
  </si>
  <si>
    <t>فالنتينا</t>
  </si>
  <si>
    <t>موسكو</t>
  </si>
  <si>
    <t>سعاد عوض</t>
  </si>
  <si>
    <t>فاطمه شاهين</t>
  </si>
  <si>
    <t>الحصان</t>
  </si>
  <si>
    <t>هناء يوسف</t>
  </si>
  <si>
    <t>ولاء هواري</t>
  </si>
  <si>
    <t>فاطمه السمره</t>
  </si>
  <si>
    <t>يارا صالح</t>
  </si>
  <si>
    <t>عبدالحسيب</t>
  </si>
  <si>
    <t>محمد ايهاب نطفجي</t>
  </si>
  <si>
    <t>محمود الحسن</t>
  </si>
  <si>
    <t>بدور</t>
  </si>
  <si>
    <t>الجبين</t>
  </si>
  <si>
    <t>رهام محمود</t>
  </si>
  <si>
    <t>مشيرى العباس</t>
  </si>
  <si>
    <t>رستن</t>
  </si>
  <si>
    <t>فينوس سعيد</t>
  </si>
  <si>
    <t>نظيرة</t>
  </si>
  <si>
    <t>قاسم ارمني</t>
  </si>
  <si>
    <t>وائل الخوري</t>
  </si>
  <si>
    <t>سالي ديبو</t>
  </si>
  <si>
    <t>علاء القطيفان</t>
  </si>
  <si>
    <t>محمد بلال محفوظ</t>
  </si>
  <si>
    <t>مالك عليا</t>
  </si>
  <si>
    <t>مسيرة</t>
  </si>
  <si>
    <t>تل درا</t>
  </si>
  <si>
    <t>محمد نزار الدقر</t>
  </si>
  <si>
    <t>فطنا</t>
  </si>
  <si>
    <t>ناهد عياش</t>
  </si>
  <si>
    <t>محمد صفوت</t>
  </si>
  <si>
    <t>سعيد خليفه</t>
  </si>
  <si>
    <t>عنود الناجي</t>
  </si>
  <si>
    <t xml:space="preserve">ماجدة </t>
  </si>
  <si>
    <t>فلسطينية السورية</t>
  </si>
  <si>
    <t>هاني الجراقي</t>
  </si>
  <si>
    <t>هديل الشمالي</t>
  </si>
  <si>
    <t>ميليا</t>
  </si>
  <si>
    <t>حميص</t>
  </si>
  <si>
    <t>هنادي القليح</t>
  </si>
  <si>
    <t>هيام سليمان</t>
  </si>
  <si>
    <t>سعدا</t>
  </si>
  <si>
    <t>سميكه</t>
  </si>
  <si>
    <t>ولاء الشعار</t>
  </si>
  <si>
    <t>ابراهيم الحموي</t>
  </si>
  <si>
    <t>انس مدلجي</t>
  </si>
  <si>
    <t>اياد غانم</t>
  </si>
  <si>
    <t>حسام ابوزيد</t>
  </si>
  <si>
    <t>حمزه السيد</t>
  </si>
  <si>
    <t>بدريه</t>
  </si>
  <si>
    <t>رزان اليسقي</t>
  </si>
  <si>
    <t>صباح ديب</t>
  </si>
  <si>
    <t>طارق الغلاييني</t>
  </si>
  <si>
    <t xml:space="preserve">عبد المعين طلعت </t>
  </si>
  <si>
    <t>عمر قباني</t>
  </si>
  <si>
    <t>فراس شمو</t>
  </si>
  <si>
    <t>منى اللطميني</t>
  </si>
  <si>
    <t>هديل الغضبان</t>
  </si>
  <si>
    <t>يامن الحجة</t>
  </si>
  <si>
    <t>سهيلة</t>
  </si>
  <si>
    <t xml:space="preserve">                                                       المقررات المسجلة في الفصل الأول للعام الدراسي2025/2024
ملاحظة 1:تقع اختيار جميع هذه المقررات على مسؤولية الطالب.
ملاحظة 2 :لا تعدل هذه المقررات أو يضاف تسجيل أي مقرر بعد تسديد الرسوم وتثبيت التسجيل .</t>
  </si>
  <si>
    <t>A</t>
  </si>
  <si>
    <t/>
  </si>
  <si>
    <t>0</t>
  </si>
  <si>
    <t>ي</t>
  </si>
  <si>
    <t>مرسوم عام2025</t>
  </si>
  <si>
    <t>2/ترفع بموجب مرسوم</t>
  </si>
  <si>
    <t>4 بموجب مرسوم</t>
  </si>
  <si>
    <t>4/ترفع بموجب مرسوم</t>
  </si>
  <si>
    <t>مرسوم فصل اول فقط</t>
  </si>
  <si>
    <t>6/ ترفع بموجب مرسوم</t>
  </si>
  <si>
    <t>3/ترفع بموجب مرسوم</t>
  </si>
  <si>
    <t>5-بموجب مرسوم</t>
  </si>
  <si>
    <t>2/ ترفع بموجب مرسوم</t>
  </si>
  <si>
    <t>4-بموجب مرسوم</t>
  </si>
  <si>
    <t>4/ ترفع بموجب مرسوم</t>
  </si>
  <si>
    <t>6/ ترفع بموجب المرسوم</t>
  </si>
  <si>
    <t>مرسوم فصل اول 2025</t>
  </si>
  <si>
    <t>4- بموجب مرسوم</t>
  </si>
  <si>
    <t>3/ ترفع بموجب مرسوم</t>
  </si>
  <si>
    <t>2- بموجب مرسوم</t>
  </si>
  <si>
    <t>2- ترفع بموجب مرسوم</t>
  </si>
  <si>
    <t>4+ بموجب مرسوم</t>
  </si>
  <si>
    <t>2/ بموجب مرسوم</t>
  </si>
  <si>
    <t>5/ ترفع بموجب مرسوم</t>
  </si>
  <si>
    <t>4/إعادة ارتباط عسكري</t>
  </si>
  <si>
    <t>5/ترفع بموجب مرسوم</t>
  </si>
  <si>
    <t>ترفع بموجب مرسوم/6/</t>
  </si>
  <si>
    <t>5- ترفع بموجب مرسوم</t>
  </si>
  <si>
    <t>4- ترفع بموجب مرسوم</t>
  </si>
  <si>
    <t>6/ترفع بموجب مرسوم</t>
  </si>
  <si>
    <t>5 بموجب مرسوم</t>
  </si>
  <si>
    <t>3- بموجب مرسوم</t>
  </si>
  <si>
    <t>6/ ترقع بموجب المرسوم</t>
  </si>
  <si>
    <t>4-ترفع بموجب مرسوم</t>
  </si>
  <si>
    <t>4 ترفع بموجب مرسوم</t>
  </si>
  <si>
    <t>3-بموجب مرسوم</t>
  </si>
  <si>
    <t>6 ترفع بموجب مرسوم</t>
  </si>
  <si>
    <t>مرسوم عام 2025</t>
  </si>
  <si>
    <t>مرسوم 2025</t>
  </si>
  <si>
    <t>لؤي التيناوي</t>
  </si>
  <si>
    <t>عساف</t>
  </si>
  <si>
    <t>كندة العواد</t>
  </si>
  <si>
    <t xml:space="preserve">مستنفذ </t>
  </si>
  <si>
    <t>أحمد الأشقر</t>
  </si>
  <si>
    <t>محمد عرفان</t>
  </si>
  <si>
    <t>حسين إسماعيل</t>
  </si>
  <si>
    <t>خالد جزاع</t>
  </si>
  <si>
    <t>1/كانون الثاني1987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</si>
</sst>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2010000]yyyy/mm/dd;@"/>
  </numFmts>
  <fonts count="116"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
      <sz val="11"/>
      <color theme="1"/>
      <name val="Arial"/>
      <family val="2"/>
      <scheme val="minor"/>
    </font>
    <font>
      <b/>
      <sz val="22"/>
      <name val="Arial"/>
      <family val="2"/>
      <scheme val="minor"/>
    </font>
    <font>
      <b/>
      <sz val="22"/>
      <color theme="1"/>
      <name val="Arial"/>
      <family val="2"/>
      <scheme val="minor"/>
    </font>
    <font>
      <sz val="10"/>
      <color indexed="8"/>
      <name val="Arial"/>
      <family val="2"/>
    </font>
    <font>
      <sz val="11"/>
      <color indexed="8"/>
      <name val="Calibri"/>
      <family val="2"/>
    </font>
    <font>
      <u/>
      <sz val="11"/>
      <color theme="1"/>
      <name val="Arial"/>
      <family val="2"/>
      <scheme val="minor"/>
    </font>
    <font>
      <sz val="10"/>
      <color indexed="8"/>
      <name val="Arial"/>
      <family val="2"/>
    </font>
    <font>
      <sz val="11"/>
      <color indexed="8"/>
      <name val="Calibri"/>
      <family val="2"/>
    </font>
    <font>
      <sz val="11"/>
      <color indexed="8"/>
      <name val="Calibri"/>
      <family val="2"/>
    </font>
    <font>
      <sz val="22"/>
      <name val="Arial"/>
      <family val="2"/>
      <scheme val="minor"/>
    </font>
    <font>
      <sz val="20"/>
      <name val="Arial"/>
      <family val="2"/>
      <scheme val="minor"/>
    </font>
    <font>
      <sz val="18"/>
      <name val="Arial"/>
      <family val="2"/>
      <scheme val="minor"/>
    </font>
    <font>
      <sz val="16"/>
      <name val="Arial"/>
      <family val="2"/>
      <scheme val="minor"/>
    </font>
    <font>
      <b/>
      <sz val="11"/>
      <color theme="1"/>
      <name val="Arial"/>
      <family val="2"/>
      <scheme val="minor"/>
    </font>
    <font>
      <sz val="9"/>
      <color rgb="FFFF0000"/>
      <name val="Arial"/>
      <family val="2"/>
      <scheme val="minor"/>
    </font>
    <font>
      <sz val="12"/>
      <color theme="1"/>
      <name val="Sakkal Majalla"/>
    </font>
    <font>
      <sz val="12"/>
      <name val="Sakkal Majalla"/>
    </font>
    <font>
      <sz val="18"/>
      <color theme="1"/>
      <name val="Arial"/>
      <family val="2"/>
      <scheme val="minor"/>
    </font>
    <font>
      <sz val="11"/>
      <color indexed="8"/>
      <name val="Calibri"/>
      <family val="2"/>
    </font>
    <font>
      <sz val="10"/>
      <color indexed="8"/>
      <name val="Arial"/>
      <family val="2"/>
    </font>
    <font>
      <b/>
      <sz val="16"/>
      <name val="Sakkal Majalla"/>
    </font>
    <font>
      <sz val="11"/>
      <name val="Calibri"/>
      <family val="2"/>
    </font>
    <font>
      <sz val="11"/>
      <name val="Arial"/>
      <family val="2"/>
      <charset val="178"/>
      <scheme val="minor"/>
    </font>
  </fonts>
  <fills count="2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rgb="FFFFFF00"/>
        <bgColor indexed="64"/>
      </patternFill>
    </fill>
    <fill>
      <patternFill patternType="solid">
        <fgColor theme="0"/>
        <bgColor indexed="0"/>
      </patternFill>
    </fill>
    <fill>
      <patternFill patternType="solid">
        <fgColor indexed="22"/>
        <bgColor indexed="0"/>
      </patternFill>
    </fill>
    <fill>
      <patternFill patternType="solid">
        <fgColor theme="7" tint="0.79998168889431442"/>
        <bgColor indexed="64"/>
      </patternFill>
    </fill>
  </fills>
  <borders count="170">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auto="1"/>
      </left>
      <right style="dashDot">
        <color theme="0"/>
      </right>
      <top/>
      <bottom/>
      <diagonal/>
    </border>
    <border>
      <left style="thin">
        <color indexed="8"/>
      </left>
      <right style="thin">
        <color indexed="8"/>
      </right>
      <top/>
      <bottom/>
      <diagonal/>
    </border>
  </borders>
  <cellStyleXfs count="13">
    <xf numFmtId="0" fontId="0" fillId="0" borderId="0"/>
    <xf numFmtId="0" fontId="10" fillId="0" borderId="0" applyNumberFormat="0" applyFill="0" applyBorder="0" applyAlignment="0" applyProtection="0"/>
    <xf numFmtId="0" fontId="7" fillId="0" borderId="0"/>
    <xf numFmtId="0" fontId="8" fillId="0" borderId="0"/>
    <xf numFmtId="0" fontId="93" fillId="0" borderId="0"/>
    <xf numFmtId="0" fontId="96" fillId="0" borderId="0"/>
    <xf numFmtId="0" fontId="96" fillId="0" borderId="0"/>
    <xf numFmtId="0" fontId="99" fillId="0" borderId="0"/>
    <xf numFmtId="0" fontId="99" fillId="0" borderId="0"/>
    <xf numFmtId="0" fontId="96" fillId="0" borderId="0"/>
    <xf numFmtId="0" fontId="96" fillId="0" borderId="0"/>
    <xf numFmtId="0" fontId="112" fillId="0" borderId="0"/>
    <xf numFmtId="0" fontId="96" fillId="0" borderId="0"/>
  </cellStyleXfs>
  <cellXfs count="675">
    <xf numFmtId="0" fontId="0" fillId="0" borderId="0" xfId="0"/>
    <xf numFmtId="0" fontId="0" fillId="0" borderId="0" xfId="0" applyProtection="1">
      <protection hidden="1"/>
    </xf>
    <xf numFmtId="0" fontId="2" fillId="0" borderId="0" xfId="0" applyFont="1" applyProtection="1">
      <protection hidden="1"/>
    </xf>
    <xf numFmtId="0" fontId="11" fillId="0" borderId="0" xfId="0" applyFont="1" applyProtection="1">
      <protection hidden="1"/>
    </xf>
    <xf numFmtId="0" fontId="12" fillId="0" borderId="0" xfId="0" applyFont="1" applyAlignment="1" applyProtection="1">
      <alignment horizontal="center" vertical="center"/>
      <protection hidden="1"/>
    </xf>
    <xf numFmtId="0" fontId="12" fillId="0" borderId="0" xfId="0" applyFont="1" applyProtection="1">
      <protection hidden="1"/>
    </xf>
    <xf numFmtId="0" fontId="13" fillId="0" borderId="0" xfId="0" applyFont="1" applyProtection="1">
      <protection hidden="1"/>
    </xf>
    <xf numFmtId="0" fontId="12" fillId="0" borderId="0" xfId="0" applyFont="1" applyAlignment="1" applyProtection="1">
      <alignment horizontal="center"/>
      <protection hidden="1"/>
    </xf>
    <xf numFmtId="0" fontId="14"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5" fillId="0" borderId="0" xfId="0" applyFont="1" applyAlignment="1" applyProtection="1">
      <alignment vertical="center"/>
      <protection hidden="1"/>
    </xf>
    <xf numFmtId="0" fontId="16" fillId="0" borderId="0" xfId="1" applyFont="1" applyFill="1" applyBorder="1" applyProtection="1">
      <protection hidden="1"/>
    </xf>
    <xf numFmtId="0" fontId="12"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2"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24" fillId="3" borderId="1" xfId="0" applyFont="1" applyFill="1" applyBorder="1" applyAlignment="1" applyProtection="1">
      <alignment horizontal="center" vertical="center"/>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1"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9"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9"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2" fillId="0" borderId="0" xfId="0" applyFont="1" applyAlignment="1">
      <alignment horizontal="center" vertical="center"/>
    </xf>
    <xf numFmtId="0" fontId="29" fillId="0" borderId="0" xfId="0" applyFont="1"/>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1" fillId="0" borderId="0" xfId="0" applyFont="1" applyAlignment="1" applyProtection="1">
      <alignment vertical="center"/>
      <protection hidden="1"/>
    </xf>
    <xf numFmtId="0" fontId="42" fillId="0" borderId="0" xfId="0" applyFont="1"/>
    <xf numFmtId="0" fontId="43" fillId="6" borderId="17" xfId="0" applyFont="1" applyFill="1" applyBorder="1" applyAlignment="1">
      <alignment vertical="center"/>
    </xf>
    <xf numFmtId="0" fontId="9"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8" fillId="0" borderId="0" xfId="0" applyFont="1"/>
    <xf numFmtId="0" fontId="51" fillId="0" borderId="0" xfId="0" applyFont="1" applyAlignment="1">
      <alignment horizontal="center"/>
    </xf>
    <xf numFmtId="0" fontId="51" fillId="0" borderId="0" xfId="0" applyFont="1"/>
    <xf numFmtId="0" fontId="54" fillId="11" borderId="82" xfId="1" applyFont="1" applyFill="1" applyBorder="1"/>
    <xf numFmtId="0" fontId="58" fillId="0" borderId="0" xfId="0" applyFont="1"/>
    <xf numFmtId="0" fontId="58" fillId="0" borderId="0" xfId="0" applyFont="1" applyAlignment="1">
      <alignment horizontal="center"/>
    </xf>
    <xf numFmtId="0" fontId="60" fillId="0" borderId="0" xfId="1" applyFont="1" applyFill="1" applyBorder="1" applyAlignment="1">
      <alignment vertical="center" wrapText="1"/>
    </xf>
    <xf numFmtId="0" fontId="60" fillId="0" borderId="0" xfId="1" applyFont="1" applyFill="1" applyAlignment="1"/>
    <xf numFmtId="0" fontId="62" fillId="17" borderId="23" xfId="0" applyFont="1" applyFill="1" applyBorder="1" applyAlignment="1" applyProtection="1">
      <alignment horizontal="center" vertical="center"/>
      <protection locked="0" hidden="1"/>
    </xf>
    <xf numFmtId="0" fontId="24" fillId="17" borderId="3" xfId="0" applyFont="1" applyFill="1" applyBorder="1" applyAlignment="1" applyProtection="1">
      <alignment horizontal="center" vertical="center"/>
      <protection hidden="1"/>
    </xf>
    <xf numFmtId="0" fontId="24" fillId="17" borderId="52" xfId="0" applyFont="1" applyFill="1" applyBorder="1" applyAlignment="1" applyProtection="1">
      <alignment horizontal="center" vertical="center"/>
      <protection hidden="1"/>
    </xf>
    <xf numFmtId="0" fontId="24" fillId="17" borderId="64" xfId="0" applyFont="1" applyFill="1" applyBorder="1" applyAlignment="1" applyProtection="1">
      <alignment horizontal="center" vertical="center"/>
      <protection hidden="1"/>
    </xf>
    <xf numFmtId="0" fontId="0" fillId="17" borderId="3" xfId="0" applyFill="1" applyBorder="1" applyAlignment="1" applyProtection="1">
      <alignment horizontal="center" vertical="center"/>
      <protection hidden="1"/>
    </xf>
    <xf numFmtId="0" fontId="0" fillId="17" borderId="52" xfId="0" applyFill="1" applyBorder="1" applyAlignment="1" applyProtection="1">
      <alignment horizontal="center" vertical="center"/>
      <protection hidden="1"/>
    </xf>
    <xf numFmtId="0" fontId="0" fillId="17" borderId="64" xfId="0" applyFill="1" applyBorder="1" applyAlignment="1" applyProtection="1">
      <alignment horizontal="center" vertical="center"/>
      <protection hidden="1"/>
    </xf>
    <xf numFmtId="0" fontId="29" fillId="10" borderId="0" xfId="0" applyFont="1" applyFill="1"/>
    <xf numFmtId="0" fontId="0" fillId="10" borderId="0" xfId="0" applyFill="1"/>
    <xf numFmtId="0" fontId="25" fillId="10" borderId="0" xfId="0" applyFont="1" applyFill="1"/>
    <xf numFmtId="0" fontId="25" fillId="10" borderId="0" xfId="0" applyFont="1" applyFill="1" applyAlignment="1" applyProtection="1">
      <alignment horizontal="center" vertical="center"/>
      <protection hidden="1"/>
    </xf>
    <xf numFmtId="0" fontId="9" fillId="0" borderId="16" xfId="0" applyFont="1" applyBorder="1" applyAlignment="1">
      <alignment vertical="center"/>
    </xf>
    <xf numFmtId="0" fontId="43" fillId="0" borderId="17" xfId="0" applyFont="1" applyBorder="1" applyAlignment="1">
      <alignment vertical="center"/>
    </xf>
    <xf numFmtId="0" fontId="0" fillId="0" borderId="16" xfId="0" applyBorder="1" applyAlignment="1">
      <alignment vertical="center"/>
    </xf>
    <xf numFmtId="0" fontId="9"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1" borderId="0" xfId="0" applyFont="1" applyFill="1" applyAlignment="1" applyProtection="1">
      <alignment vertical="center"/>
      <protection hidden="1"/>
    </xf>
    <xf numFmtId="0" fontId="56" fillId="20" borderId="102"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3" fillId="0" borderId="94" xfId="0" applyFont="1" applyBorder="1" applyAlignment="1" applyProtection="1">
      <alignment vertical="center"/>
      <protection hidden="1"/>
    </xf>
    <xf numFmtId="165" fontId="65" fillId="0" borderId="94" xfId="0" applyNumberFormat="1" applyFont="1" applyBorder="1" applyAlignment="1" applyProtection="1">
      <alignment vertical="center" shrinkToFit="1"/>
      <protection hidden="1"/>
    </xf>
    <xf numFmtId="165" fontId="66" fillId="0" borderId="94" xfId="0" applyNumberFormat="1" applyFont="1" applyBorder="1" applyAlignment="1" applyProtection="1">
      <alignment vertical="center"/>
      <protection hidden="1"/>
    </xf>
    <xf numFmtId="165" fontId="25" fillId="0" borderId="94" xfId="0" applyNumberFormat="1" applyFont="1" applyBorder="1" applyAlignment="1" applyProtection="1">
      <alignment vertical="center" shrinkToFit="1"/>
      <protection hidden="1"/>
    </xf>
    <xf numFmtId="0" fontId="9"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1" fillId="6" borderId="94" xfId="0" applyFont="1" applyFill="1" applyBorder="1" applyAlignment="1" applyProtection="1">
      <alignment horizontal="center" vertical="center" shrinkToFit="1"/>
      <protection hidden="1"/>
    </xf>
    <xf numFmtId="0" fontId="83" fillId="10" borderId="94" xfId="0" applyFont="1" applyFill="1" applyBorder="1" applyAlignment="1" applyProtection="1">
      <alignment horizontal="center" vertical="center" shrinkToFit="1"/>
      <protection hidden="1"/>
    </xf>
    <xf numFmtId="0" fontId="84" fillId="10" borderId="94" xfId="0" applyFont="1" applyFill="1" applyBorder="1" applyAlignment="1" applyProtection="1">
      <alignment horizontal="center" vertical="center" shrinkToFit="1"/>
      <protection hidden="1"/>
    </xf>
    <xf numFmtId="0" fontId="85" fillId="6" borderId="94" xfId="1" applyFont="1" applyFill="1" applyBorder="1" applyAlignment="1" applyProtection="1">
      <alignment horizontal="center" vertical="center" shrinkToFit="1"/>
      <protection hidden="1"/>
    </xf>
    <xf numFmtId="0" fontId="79" fillId="10" borderId="94" xfId="0" applyFont="1" applyFill="1" applyBorder="1" applyAlignment="1" applyProtection="1">
      <alignment horizontal="center" vertical="center" shrinkToFit="1"/>
      <protection hidden="1"/>
    </xf>
    <xf numFmtId="0" fontId="86" fillId="6" borderId="94" xfId="0" applyFont="1" applyFill="1" applyBorder="1" applyAlignment="1" applyProtection="1">
      <alignment horizontal="center" vertical="center" shrinkToFit="1"/>
      <protection hidden="1"/>
    </xf>
    <xf numFmtId="49" fontId="67" fillId="3" borderId="94" xfId="0" applyNumberFormat="1" applyFont="1" applyFill="1" applyBorder="1" applyAlignment="1" applyProtection="1">
      <alignment horizontal="center" vertical="center" shrinkToFit="1"/>
      <protection hidden="1"/>
    </xf>
    <xf numFmtId="164" fontId="67" fillId="3" borderId="94" xfId="0" applyNumberFormat="1" applyFont="1" applyFill="1" applyBorder="1" applyAlignment="1" applyProtection="1">
      <alignment horizontal="center" vertical="center" shrinkToFit="1"/>
      <protection hidden="1"/>
    </xf>
    <xf numFmtId="0" fontId="83" fillId="0" borderId="94" xfId="0" applyFont="1" applyBorder="1" applyAlignment="1" applyProtection="1">
      <alignment horizontal="center" vertical="center" shrinkToFit="1"/>
      <protection hidden="1"/>
    </xf>
    <xf numFmtId="14" fontId="68" fillId="0" borderId="94" xfId="0" applyNumberFormat="1" applyFont="1" applyBorder="1" applyAlignment="1" applyProtection="1">
      <alignment horizontal="center" vertical="center" shrinkToFit="1"/>
      <protection hidden="1"/>
    </xf>
    <xf numFmtId="0" fontId="67" fillId="3" borderId="94"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4" xfId="0" applyFont="1" applyBorder="1" applyAlignment="1" applyProtection="1">
      <alignment vertical="center"/>
      <protection hidden="1"/>
    </xf>
    <xf numFmtId="0" fontId="79" fillId="23" borderId="94" xfId="0" applyFont="1" applyFill="1" applyBorder="1" applyAlignment="1" applyProtection="1">
      <alignment horizontal="center" vertical="center" shrinkToFit="1"/>
      <protection hidden="1"/>
    </xf>
    <xf numFmtId="0" fontId="67" fillId="3" borderId="94" xfId="1" applyFont="1" applyFill="1" applyBorder="1" applyAlignment="1" applyProtection="1">
      <alignment horizontal="center" vertical="center" shrinkToFit="1"/>
      <protection hidden="1"/>
    </xf>
    <xf numFmtId="0" fontId="79" fillId="11" borderId="94"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7" fillId="3" borderId="94" xfId="0" applyFont="1" applyFill="1" applyBorder="1" applyAlignment="1" applyProtection="1">
      <alignment horizontal="center" vertical="center" shrinkToFit="1"/>
      <protection hidden="1"/>
    </xf>
    <xf numFmtId="0" fontId="28" fillId="10"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1" fillId="2" borderId="19" xfId="0" applyFont="1" applyFill="1" applyBorder="1" applyAlignment="1" applyProtection="1">
      <alignment horizontal="center" vertical="center" wrapText="1"/>
      <protection hidden="1"/>
    </xf>
    <xf numFmtId="0" fontId="73" fillId="0" borderId="0" xfId="0" applyFont="1" applyProtection="1">
      <protection hidden="1"/>
    </xf>
    <xf numFmtId="0" fontId="73" fillId="3" borderId="1" xfId="0" applyFont="1" applyFill="1" applyBorder="1" applyAlignment="1" applyProtection="1">
      <alignment horizontal="center" vertical="center"/>
      <protection hidden="1"/>
    </xf>
    <xf numFmtId="0" fontId="73" fillId="23" borderId="0" xfId="0" applyFont="1" applyFill="1" applyAlignment="1" applyProtection="1">
      <alignment horizontal="center" vertical="center"/>
      <protection hidden="1"/>
    </xf>
    <xf numFmtId="0" fontId="73" fillId="23" borderId="0" xfId="0" applyFont="1" applyFill="1" applyProtection="1">
      <protection hidden="1"/>
    </xf>
    <xf numFmtId="0" fontId="72" fillId="0" borderId="29" xfId="0" applyFont="1" applyBorder="1" applyAlignment="1" applyProtection="1">
      <alignment horizontal="center" vertical="center"/>
      <protection hidden="1"/>
    </xf>
    <xf numFmtId="0" fontId="73" fillId="23" borderId="0" xfId="0" applyFont="1" applyFill="1" applyAlignment="1" applyProtection="1">
      <alignment horizontal="center" vertical="center" wrapText="1"/>
      <protection hidden="1"/>
    </xf>
    <xf numFmtId="0" fontId="72"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3"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8" fillId="0" borderId="0" xfId="0" applyFont="1" applyAlignment="1" applyProtection="1">
      <alignment horizontal="center" vertical="center"/>
      <protection hidden="1"/>
    </xf>
    <xf numFmtId="0" fontId="73" fillId="0" borderId="23" xfId="0" applyFont="1" applyBorder="1" applyAlignment="1" applyProtection="1">
      <alignment horizontal="center" vertical="center"/>
      <protection hidden="1"/>
    </xf>
    <xf numFmtId="0" fontId="73"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3"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73" fillId="0" borderId="0" xfId="0" applyFont="1" applyAlignment="1" applyProtection="1">
      <alignment vertical="center" wrapText="1"/>
      <protection hidden="1"/>
    </xf>
    <xf numFmtId="0" fontId="73" fillId="0" borderId="0" xfId="0" applyFont="1" applyAlignment="1" applyProtection="1">
      <alignment vertical="top" wrapTex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right" vertical="center" shrinkToFit="1"/>
      <protection hidden="1"/>
    </xf>
    <xf numFmtId="0" fontId="90" fillId="0" borderId="12" xfId="0" applyFont="1" applyBorder="1" applyAlignment="1" applyProtection="1">
      <alignment horizontal="left" vertical="center" shrinkToFit="1"/>
      <protection hidden="1"/>
    </xf>
    <xf numFmtId="0" fontId="89" fillId="0" borderId="12"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165" fontId="26" fillId="0" borderId="101" xfId="0" applyNumberFormat="1" applyFont="1" applyBorder="1" applyAlignment="1" applyProtection="1">
      <alignment vertical="center" shrinkToFit="1"/>
      <protection hidden="1"/>
    </xf>
    <xf numFmtId="0" fontId="26" fillId="0" borderId="101" xfId="0" applyFont="1" applyBorder="1" applyAlignment="1" applyProtection="1">
      <alignment vertical="center" shrinkToFit="1"/>
      <protection hidden="1"/>
    </xf>
    <xf numFmtId="0" fontId="13" fillId="23"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3" fillId="0" borderId="53" xfId="0" applyFont="1" applyBorder="1" applyAlignment="1" applyProtection="1">
      <alignment horizontal="center" vertical="center" shrinkToFit="1"/>
      <protection hidden="1"/>
    </xf>
    <xf numFmtId="0" fontId="70" fillId="0" borderId="60" xfId="0" applyFont="1" applyBorder="1" applyAlignment="1" applyProtection="1">
      <alignment horizontal="center" vertical="center"/>
      <protection hidden="1"/>
    </xf>
    <xf numFmtId="49" fontId="0" fillId="0" borderId="0" xfId="0" applyNumberFormat="1" applyProtection="1">
      <protection hidden="1"/>
    </xf>
    <xf numFmtId="0" fontId="46" fillId="9" borderId="148" xfId="0" applyFont="1" applyFill="1" applyBorder="1" applyAlignment="1" applyProtection="1">
      <alignment horizontal="center" vertical="center"/>
      <protection hidden="1"/>
    </xf>
    <xf numFmtId="49" fontId="46" fillId="9" borderId="148" xfId="0" applyNumberFormat="1" applyFont="1" applyFill="1" applyBorder="1" applyAlignment="1" applyProtection="1">
      <alignment horizontal="center" vertical="center"/>
      <protection hidden="1"/>
    </xf>
    <xf numFmtId="0" fontId="46" fillId="9" borderId="149" xfId="0" applyFont="1" applyFill="1" applyBorder="1" applyAlignment="1" applyProtection="1">
      <alignment horizontal="center" vertical="center"/>
      <protection hidden="1"/>
    </xf>
    <xf numFmtId="49" fontId="87" fillId="5" borderId="150" xfId="0" applyNumberFormat="1" applyFont="1" applyFill="1" applyBorder="1" applyAlignment="1" applyProtection="1">
      <alignment horizontal="center" vertical="center" shrinkToFit="1"/>
      <protection locked="0" hidden="1"/>
    </xf>
    <xf numFmtId="0" fontId="87" fillId="5" borderId="150" xfId="0" applyFont="1" applyFill="1" applyBorder="1" applyAlignment="1" applyProtection="1">
      <alignment horizontal="center" vertical="center" shrinkToFit="1"/>
      <protection locked="0" hidden="1"/>
    </xf>
    <xf numFmtId="0" fontId="87" fillId="5" borderId="151" xfId="0" applyFont="1" applyFill="1" applyBorder="1" applyAlignment="1" applyProtection="1">
      <alignment horizontal="center" vertical="center" shrinkToFit="1"/>
      <protection locked="0" hidden="1"/>
    </xf>
    <xf numFmtId="0" fontId="46" fillId="9" borderId="152" xfId="0" applyFont="1" applyFill="1" applyBorder="1" applyAlignment="1" applyProtection="1">
      <alignment horizontal="center" vertical="center"/>
      <protection hidden="1"/>
    </xf>
    <xf numFmtId="0" fontId="46" fillId="9" borderId="153" xfId="0" applyFont="1" applyFill="1" applyBorder="1" applyAlignment="1" applyProtection="1">
      <alignment horizontal="center" vertical="center"/>
      <protection hidden="1"/>
    </xf>
    <xf numFmtId="0" fontId="46" fillId="9" borderId="154" xfId="0" applyFont="1" applyFill="1" applyBorder="1" applyAlignment="1" applyProtection="1">
      <alignment horizontal="center" vertical="center"/>
      <protection hidden="1"/>
    </xf>
    <xf numFmtId="49" fontId="71" fillId="0" borderId="0" xfId="0" applyNumberFormat="1" applyFont="1" applyAlignment="1" applyProtection="1">
      <alignment shrinkToFit="1"/>
      <protection hidden="1"/>
    </xf>
    <xf numFmtId="0" fontId="87"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7" fillId="5" borderId="158" xfId="0" applyFont="1" applyFill="1" applyBorder="1" applyAlignment="1" applyProtection="1">
      <alignment horizontal="center" vertical="center" shrinkToFit="1"/>
      <protection locked="0" hidden="1"/>
    </xf>
    <xf numFmtId="0" fontId="46" fillId="9" borderId="159" xfId="0" applyFont="1" applyFill="1" applyBorder="1" applyAlignment="1" applyProtection="1">
      <alignment horizontal="center" vertical="center"/>
      <protection hidden="1"/>
    </xf>
    <xf numFmtId="164" fontId="87" fillId="5" borderId="158" xfId="0" applyNumberFormat="1" applyFont="1" applyFill="1" applyBorder="1" applyAlignment="1" applyProtection="1">
      <alignment horizontal="center" vertical="center" shrinkToFit="1"/>
      <protection locked="0" hidden="1"/>
    </xf>
    <xf numFmtId="0" fontId="87" fillId="5" borderId="155" xfId="0" applyFont="1" applyFill="1" applyBorder="1" applyAlignment="1" applyProtection="1">
      <alignment horizontal="center" vertical="center" shrinkToFit="1"/>
      <protection hidden="1"/>
    </xf>
    <xf numFmtId="0" fontId="87" fillId="5" borderId="157" xfId="0" applyFont="1" applyFill="1" applyBorder="1" applyAlignment="1" applyProtection="1">
      <alignment horizontal="center" vertical="center" shrinkToFit="1"/>
      <protection hidden="1"/>
    </xf>
    <xf numFmtId="164" fontId="87" fillId="5" borderId="155"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0" fontId="30" fillId="11" borderId="31" xfId="0" applyFont="1" applyFill="1" applyBorder="1" applyAlignment="1" applyProtection="1">
      <alignment horizontal="center" vertical="center"/>
      <protection hidden="1"/>
    </xf>
    <xf numFmtId="0" fontId="30" fillId="11" borderId="32" xfId="0" applyFont="1" applyFill="1" applyBorder="1" applyAlignment="1" applyProtection="1">
      <alignment horizontal="center" vertical="center"/>
      <protection hidden="1"/>
    </xf>
    <xf numFmtId="14" fontId="30" fillId="11"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1" borderId="31" xfId="0" applyFont="1" applyFill="1" applyBorder="1" applyAlignment="1" applyProtection="1">
      <alignment horizontal="center" vertical="center"/>
      <protection hidden="1"/>
    </xf>
    <xf numFmtId="0" fontId="31" fillId="11" borderId="32" xfId="0" applyFont="1" applyFill="1" applyBorder="1" applyAlignment="1" applyProtection="1">
      <alignment horizontal="center" vertical="center"/>
      <protection hidden="1"/>
    </xf>
    <xf numFmtId="14" fontId="31" fillId="11" borderId="32" xfId="0" applyNumberFormat="1" applyFont="1" applyFill="1" applyBorder="1" applyAlignment="1" applyProtection="1">
      <alignment horizontal="center" vertical="center"/>
      <protection hidden="1"/>
    </xf>
    <xf numFmtId="0" fontId="77" fillId="19" borderId="33" xfId="0" applyFont="1" applyFill="1" applyBorder="1" applyAlignment="1" applyProtection="1">
      <alignment horizontal="center"/>
      <protection hidden="1"/>
    </xf>
    <xf numFmtId="164" fontId="77" fillId="19" borderId="33" xfId="0" applyNumberFormat="1" applyFont="1" applyFill="1" applyBorder="1" applyAlignment="1" applyProtection="1">
      <alignment horizontal="center"/>
      <protection hidden="1"/>
    </xf>
    <xf numFmtId="49" fontId="77" fillId="19" borderId="33" xfId="0" applyNumberFormat="1" applyFont="1" applyFill="1" applyBorder="1" applyAlignment="1" applyProtection="1">
      <alignment horizontal="center"/>
      <protection hidden="1"/>
    </xf>
    <xf numFmtId="0" fontId="77" fillId="19" borderId="34" xfId="0" applyFont="1" applyFill="1" applyBorder="1" applyAlignment="1" applyProtection="1">
      <alignment horizontal="center"/>
      <protection hidden="1"/>
    </xf>
    <xf numFmtId="0" fontId="77" fillId="19" borderId="41" xfId="0" applyFont="1" applyFill="1" applyBorder="1" applyAlignment="1" applyProtection="1">
      <alignment horizontal="center"/>
      <protection hidden="1"/>
    </xf>
    <xf numFmtId="0" fontId="77" fillId="19" borderId="35" xfId="0" applyFont="1" applyFill="1" applyBorder="1" applyAlignment="1" applyProtection="1">
      <alignment horizontal="center"/>
      <protection hidden="1"/>
    </xf>
    <xf numFmtId="0" fontId="77" fillId="19" borderId="140" xfId="0" applyFont="1" applyFill="1" applyBorder="1" applyAlignment="1" applyProtection="1">
      <alignment horizontal="center"/>
      <protection hidden="1"/>
    </xf>
    <xf numFmtId="0" fontId="50" fillId="17" borderId="141" xfId="0" applyFont="1" applyFill="1" applyBorder="1" applyAlignment="1" applyProtection="1">
      <alignment horizontal="center" vertical="center"/>
      <protection hidden="1"/>
    </xf>
    <xf numFmtId="0" fontId="77" fillId="9" borderId="20" xfId="0" applyFont="1" applyFill="1" applyBorder="1" applyAlignment="1" applyProtection="1">
      <alignment horizontal="center" vertical="center"/>
      <protection hidden="1"/>
    </xf>
    <xf numFmtId="0" fontId="50" fillId="17" borderId="20" xfId="0" applyFont="1" applyFill="1" applyBorder="1" applyAlignment="1" applyProtection="1">
      <alignment horizontal="center" vertical="center"/>
      <protection hidden="1"/>
    </xf>
    <xf numFmtId="0" fontId="77" fillId="9" borderId="134" xfId="0" applyFont="1" applyFill="1" applyBorder="1" applyAlignment="1" applyProtection="1">
      <alignment horizontal="center" vertical="center"/>
      <protection hidden="1"/>
    </xf>
    <xf numFmtId="0" fontId="50" fillId="17" borderId="133" xfId="0" applyFont="1" applyFill="1" applyBorder="1" applyAlignment="1" applyProtection="1">
      <alignment horizontal="center" vertical="center"/>
      <protection hidden="1"/>
    </xf>
    <xf numFmtId="0" fontId="77" fillId="9" borderId="142" xfId="0" applyFont="1" applyFill="1" applyBorder="1" applyAlignment="1" applyProtection="1">
      <alignment horizontal="center" vertical="center"/>
      <protection hidden="1"/>
    </xf>
    <xf numFmtId="0" fontId="77" fillId="3" borderId="133" xfId="0" applyFont="1" applyFill="1" applyBorder="1" applyAlignment="1" applyProtection="1">
      <alignment horizontal="center" vertical="center"/>
      <protection hidden="1"/>
    </xf>
    <xf numFmtId="0" fontId="77" fillId="3" borderId="20" xfId="0" applyFont="1" applyFill="1" applyBorder="1" applyAlignment="1" applyProtection="1">
      <alignment horizontal="center" vertical="center"/>
      <protection hidden="1"/>
    </xf>
    <xf numFmtId="1" fontId="77" fillId="3" borderId="134" xfId="0" applyNumberFormat="1" applyFont="1" applyFill="1" applyBorder="1" applyAlignment="1" applyProtection="1">
      <alignment horizontal="center"/>
      <protection hidden="1"/>
    </xf>
    <xf numFmtId="0" fontId="77" fillId="3" borderId="134" xfId="0" applyFont="1" applyFill="1" applyBorder="1" applyAlignment="1" applyProtection="1">
      <alignment horizontal="center"/>
      <protection hidden="1"/>
    </xf>
    <xf numFmtId="0" fontId="77" fillId="3" borderId="133" xfId="0" applyFont="1" applyFill="1" applyBorder="1" applyAlignment="1" applyProtection="1">
      <alignment horizontal="center"/>
      <protection hidden="1"/>
    </xf>
    <xf numFmtId="0" fontId="77" fillId="3" borderId="20" xfId="0" applyFont="1" applyFill="1" applyBorder="1" applyAlignment="1" applyProtection="1">
      <alignment horizontal="center"/>
      <protection hidden="1"/>
    </xf>
    <xf numFmtId="0" fontId="78" fillId="3" borderId="20" xfId="0" applyFont="1" applyFill="1" applyBorder="1" applyAlignment="1" applyProtection="1">
      <alignment horizontal="center"/>
      <protection hidden="1"/>
    </xf>
    <xf numFmtId="0" fontId="77" fillId="3" borderId="20" xfId="0" applyFont="1" applyFill="1" applyBorder="1" applyProtection="1">
      <protection hidden="1"/>
    </xf>
    <xf numFmtId="0" fontId="77" fillId="3" borderId="134"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47" fillId="9" borderId="0" xfId="0" applyFont="1" applyFill="1" applyAlignment="1" applyProtection="1">
      <alignment horizontal="center" vertical="center" wrapText="1"/>
      <protection hidden="1"/>
    </xf>
    <xf numFmtId="1" fontId="94" fillId="0" borderId="20" xfId="4" applyNumberFormat="1" applyFont="1" applyBorder="1" applyAlignment="1">
      <alignment horizontal="center" vertical="center" shrinkToFit="1"/>
    </xf>
    <xf numFmtId="0" fontId="94" fillId="0" borderId="20" xfId="4" applyFont="1" applyBorder="1" applyAlignment="1">
      <alignment horizontal="center" vertical="center" shrinkToFit="1"/>
    </xf>
    <xf numFmtId="14" fontId="0" fillId="0" borderId="0" xfId="0" applyNumberFormat="1"/>
    <xf numFmtId="0" fontId="95" fillId="0" borderId="20" xfId="3" applyFont="1" applyBorder="1" applyAlignment="1">
      <alignment horizontal="center" vertical="center" shrinkToFit="1" readingOrder="2"/>
    </xf>
    <xf numFmtId="0" fontId="0" fillId="0" borderId="0" xfId="0" applyAlignment="1">
      <alignment horizontal="center"/>
    </xf>
    <xf numFmtId="0" fontId="97" fillId="0" borderId="161" xfId="5" applyFont="1" applyBorder="1" applyAlignment="1">
      <alignment wrapText="1"/>
    </xf>
    <xf numFmtId="0" fontId="0" fillId="3" borderId="0" xfId="0" applyFill="1"/>
    <xf numFmtId="0" fontId="0" fillId="0" borderId="161" xfId="0" applyBorder="1"/>
    <xf numFmtId="0" fontId="0" fillId="3" borderId="161" xfId="0" applyFill="1" applyBorder="1"/>
    <xf numFmtId="0" fontId="97" fillId="0" borderId="161" xfId="6" applyFont="1" applyBorder="1" applyAlignment="1">
      <alignment horizontal="right" wrapText="1"/>
    </xf>
    <xf numFmtId="0" fontId="97" fillId="0" borderId="0" xfId="6" applyFont="1" applyAlignment="1">
      <alignment horizontal="right" wrapText="1"/>
    </xf>
    <xf numFmtId="0" fontId="97" fillId="0" borderId="0" xfId="5" applyFont="1" applyAlignment="1">
      <alignment wrapText="1"/>
    </xf>
    <xf numFmtId="0" fontId="37" fillId="0" borderId="0" xfId="0" applyFont="1" applyAlignment="1" applyProtection="1">
      <alignment horizontal="center" vertical="center"/>
      <protection hidden="1"/>
    </xf>
    <xf numFmtId="0" fontId="32" fillId="0" borderId="29" xfId="0" applyFont="1" applyBorder="1" applyAlignment="1" applyProtection="1">
      <alignment horizontal="center" vertical="center"/>
      <protection hidden="1"/>
    </xf>
    <xf numFmtId="0" fontId="95" fillId="0" borderId="0" xfId="3" applyFont="1" applyAlignment="1">
      <alignment horizontal="center" vertical="center" shrinkToFit="1" readingOrder="2"/>
    </xf>
    <xf numFmtId="1" fontId="94" fillId="0" borderId="162" xfId="4" applyNumberFormat="1" applyFont="1" applyBorder="1" applyAlignment="1">
      <alignment horizontal="center" vertical="center" shrinkToFit="1"/>
    </xf>
    <xf numFmtId="0" fontId="94" fillId="0" borderId="162" xfId="4" applyFont="1" applyBorder="1" applyAlignment="1">
      <alignment horizontal="center" vertical="center" shrinkToFit="1"/>
    </xf>
    <xf numFmtId="0" fontId="98" fillId="0" borderId="0" xfId="0" applyFont="1"/>
    <xf numFmtId="0" fontId="73" fillId="23" borderId="119" xfId="0" applyFont="1" applyFill="1" applyBorder="1" applyAlignment="1" applyProtection="1">
      <alignment vertical="center" wrapText="1"/>
      <protection hidden="1"/>
    </xf>
    <xf numFmtId="0" fontId="73" fillId="23" borderId="120" xfId="0" applyFont="1" applyFill="1" applyBorder="1" applyAlignment="1" applyProtection="1">
      <alignment vertical="center" wrapText="1"/>
      <protection hidden="1"/>
    </xf>
    <xf numFmtId="0" fontId="73" fillId="23" borderId="121" xfId="0" applyFont="1" applyFill="1" applyBorder="1" applyAlignment="1" applyProtection="1">
      <alignment vertical="center" wrapText="1"/>
      <protection hidden="1"/>
    </xf>
    <xf numFmtId="0" fontId="73" fillId="23" borderId="122" xfId="0" applyFont="1" applyFill="1" applyBorder="1" applyAlignment="1" applyProtection="1">
      <alignment vertical="center" wrapText="1"/>
      <protection hidden="1"/>
    </xf>
    <xf numFmtId="0" fontId="73" fillId="23" borderId="123" xfId="0" applyFont="1" applyFill="1" applyBorder="1" applyAlignment="1" applyProtection="1">
      <alignment vertical="center" wrapText="1"/>
      <protection hidden="1"/>
    </xf>
    <xf numFmtId="0" fontId="73" fillId="23" borderId="124" xfId="0" applyFont="1" applyFill="1" applyBorder="1" applyAlignment="1" applyProtection="1">
      <alignment vertical="center" wrapText="1"/>
      <protection hidden="1"/>
    </xf>
    <xf numFmtId="0" fontId="0" fillId="0" borderId="20" xfId="0" applyBorder="1" applyAlignment="1">
      <alignment horizontal="center"/>
    </xf>
    <xf numFmtId="0" fontId="95" fillId="0" borderId="162" xfId="3" applyFont="1" applyBorder="1" applyAlignment="1">
      <alignment horizontal="center" vertical="center" shrinkToFit="1" readingOrder="2"/>
    </xf>
    <xf numFmtId="0" fontId="102" fillId="0" borderId="0" xfId="0" applyFont="1"/>
    <xf numFmtId="0" fontId="103" fillId="0" borderId="0" xfId="0" applyFont="1"/>
    <xf numFmtId="0" fontId="104" fillId="0" borderId="0" xfId="0" applyFont="1"/>
    <xf numFmtId="0" fontId="105" fillId="0" borderId="0" xfId="0" applyFont="1"/>
    <xf numFmtId="0" fontId="106" fillId="0" borderId="0" xfId="0" applyFont="1" applyProtection="1">
      <protection hidden="1"/>
    </xf>
    <xf numFmtId="0" fontId="107" fillId="0" borderId="0" xfId="0" applyFont="1" applyProtection="1">
      <protection hidden="1"/>
    </xf>
    <xf numFmtId="0" fontId="11" fillId="25" borderId="0" xfId="0" applyFont="1" applyFill="1" applyProtection="1">
      <protection hidden="1"/>
    </xf>
    <xf numFmtId="0" fontId="11" fillId="25" borderId="0" xfId="0" applyFont="1" applyFill="1"/>
    <xf numFmtId="0" fontId="22" fillId="25" borderId="0" xfId="0" applyFont="1" applyFill="1" applyAlignment="1" applyProtection="1">
      <alignment shrinkToFit="1"/>
      <protection hidden="1"/>
    </xf>
    <xf numFmtId="0" fontId="17" fillId="25" borderId="0" xfId="0" applyFont="1" applyFill="1" applyAlignment="1" applyProtection="1">
      <alignment vertical="center"/>
      <protection hidden="1"/>
    </xf>
    <xf numFmtId="0" fontId="18" fillId="25" borderId="0" xfId="0" applyFont="1" applyFill="1" applyAlignment="1" applyProtection="1">
      <alignment vertical="center"/>
      <protection hidden="1"/>
    </xf>
    <xf numFmtId="0" fontId="23" fillId="25" borderId="0" xfId="0" applyFont="1" applyFill="1" applyProtection="1">
      <protection hidden="1"/>
    </xf>
    <xf numFmtId="0" fontId="19" fillId="25" borderId="0" xfId="0" applyFont="1" applyFill="1" applyAlignment="1" applyProtection="1">
      <alignment vertical="center"/>
      <protection hidden="1"/>
    </xf>
    <xf numFmtId="0" fontId="19" fillId="25" borderId="0" xfId="0" applyFont="1" applyFill="1" applyAlignment="1" applyProtection="1">
      <alignment vertical="center" shrinkToFit="1"/>
      <protection hidden="1"/>
    </xf>
    <xf numFmtId="0" fontId="19" fillId="25" borderId="0" xfId="0" applyFont="1" applyFill="1" applyAlignment="1" applyProtection="1">
      <alignment horizontal="center" vertical="center"/>
      <protection hidden="1"/>
    </xf>
    <xf numFmtId="0" fontId="14" fillId="25" borderId="0" xfId="0" applyFont="1" applyFill="1" applyAlignment="1" applyProtection="1">
      <alignment vertical="center"/>
      <protection hidden="1"/>
    </xf>
    <xf numFmtId="0" fontId="97" fillId="21" borderId="163" xfId="9" applyFont="1" applyFill="1" applyBorder="1" applyAlignment="1">
      <alignment horizontal="right" wrapText="1"/>
    </xf>
    <xf numFmtId="0" fontId="101" fillId="21" borderId="163" xfId="8" applyFont="1" applyFill="1" applyBorder="1" applyAlignment="1">
      <alignment wrapText="1"/>
    </xf>
    <xf numFmtId="0" fontId="97" fillId="21" borderId="0" xfId="9" applyFont="1" applyFill="1" applyAlignment="1">
      <alignment wrapText="1"/>
    </xf>
    <xf numFmtId="0" fontId="0" fillId="21" borderId="0" xfId="0" applyFill="1"/>
    <xf numFmtId="14" fontId="0" fillId="21" borderId="0" xfId="0" applyNumberFormat="1" applyFill="1"/>
    <xf numFmtId="0" fontId="100" fillId="21" borderId="163" xfId="7" applyFont="1" applyFill="1" applyBorder="1" applyAlignment="1">
      <alignment horizontal="right" wrapText="1"/>
    </xf>
    <xf numFmtId="0" fontId="97" fillId="21" borderId="163" xfId="9" applyFont="1" applyFill="1" applyBorder="1" applyAlignment="1">
      <alignment wrapText="1"/>
    </xf>
    <xf numFmtId="0" fontId="0" fillId="21" borderId="163" xfId="0" applyFill="1" applyBorder="1"/>
    <xf numFmtId="0" fontId="77" fillId="21" borderId="163" xfId="0" applyFont="1" applyFill="1" applyBorder="1" applyAlignment="1">
      <alignment horizontal="center" vertical="center" shrinkToFit="1" readingOrder="2"/>
    </xf>
    <xf numFmtId="14" fontId="0" fillId="21" borderId="163" xfId="0" applyNumberFormat="1" applyFill="1" applyBorder="1"/>
    <xf numFmtId="0" fontId="11" fillId="21" borderId="163" xfId="0" applyFont="1" applyFill="1" applyBorder="1"/>
    <xf numFmtId="0" fontId="29" fillId="21" borderId="0" xfId="0" applyFont="1" applyFill="1"/>
    <xf numFmtId="0" fontId="97" fillId="26" borderId="163" xfId="9" applyFont="1" applyFill="1" applyBorder="1" applyAlignment="1">
      <alignment horizontal="center"/>
    </xf>
    <xf numFmtId="0" fontId="97" fillId="21" borderId="161" xfId="5" applyFont="1" applyFill="1" applyBorder="1" applyAlignment="1">
      <alignment wrapText="1"/>
    </xf>
    <xf numFmtId="0" fontId="0" fillId="21" borderId="161" xfId="0" applyFill="1" applyBorder="1"/>
    <xf numFmtId="0" fontId="0" fillId="21" borderId="165" xfId="0" applyFill="1" applyBorder="1"/>
    <xf numFmtId="0" fontId="97" fillId="21" borderId="165" xfId="9" applyFont="1" applyFill="1" applyBorder="1" applyAlignment="1">
      <alignment wrapText="1"/>
    </xf>
    <xf numFmtId="0" fontId="0" fillId="21" borderId="166" xfId="0" applyFill="1" applyBorder="1"/>
    <xf numFmtId="0" fontId="0" fillId="0" borderId="162" xfId="0" applyBorder="1"/>
    <xf numFmtId="0" fontId="94" fillId="0" borderId="0" xfId="4" applyFont="1" applyAlignment="1">
      <alignment horizontal="center" vertical="center" shrinkToFit="1"/>
    </xf>
    <xf numFmtId="1" fontId="94" fillId="0" borderId="0" xfId="4" applyNumberFormat="1" applyFont="1" applyAlignment="1">
      <alignment horizontal="center" vertical="center" shrinkToFit="1"/>
    </xf>
    <xf numFmtId="0" fontId="97" fillId="27" borderId="167" xfId="12" applyFont="1" applyFill="1" applyBorder="1" applyAlignment="1">
      <alignment horizontal="center"/>
    </xf>
    <xf numFmtId="0" fontId="113" fillId="21" borderId="128" xfId="0" applyFont="1" applyFill="1" applyBorder="1" applyAlignment="1">
      <alignment horizontal="center" vertical="center" shrinkToFit="1"/>
    </xf>
    <xf numFmtId="0" fontId="27" fillId="15" borderId="168" xfId="0" applyFont="1" applyFill="1" applyBorder="1" applyAlignment="1" applyProtection="1">
      <alignment vertical="center"/>
      <protection hidden="1"/>
    </xf>
    <xf numFmtId="0" fontId="27" fillId="15" borderId="32" xfId="0" applyFont="1" applyFill="1" applyBorder="1" applyAlignment="1" applyProtection="1">
      <alignment vertical="center"/>
      <protection hidden="1"/>
    </xf>
    <xf numFmtId="166" fontId="97" fillId="27" borderId="167" xfId="12" applyNumberFormat="1" applyFont="1" applyFill="1" applyBorder="1" applyAlignment="1">
      <alignment horizontal="center"/>
    </xf>
    <xf numFmtId="0" fontId="97" fillId="27" borderId="169" xfId="12" applyFont="1" applyFill="1" applyBorder="1" applyAlignment="1">
      <alignment horizontal="center"/>
    </xf>
    <xf numFmtId="0" fontId="97" fillId="27" borderId="0" xfId="12" applyFont="1" applyFill="1" applyAlignment="1">
      <alignment horizontal="center"/>
    </xf>
    <xf numFmtId="19" fontId="0" fillId="0" borderId="0" xfId="0" applyNumberFormat="1"/>
    <xf numFmtId="0" fontId="97" fillId="21" borderId="165" xfId="10" applyFont="1" applyFill="1" applyBorder="1" applyAlignment="1">
      <alignment wrapText="1"/>
    </xf>
    <xf numFmtId="0" fontId="110" fillId="21" borderId="140" xfId="0" applyFont="1" applyFill="1" applyBorder="1"/>
    <xf numFmtId="0" fontId="111" fillId="21" borderId="0" xfId="11" applyFont="1" applyFill="1" applyAlignment="1">
      <alignment wrapText="1"/>
    </xf>
    <xf numFmtId="0" fontId="109" fillId="21" borderId="166" xfId="0" applyFont="1" applyFill="1" applyBorder="1" applyAlignment="1">
      <alignment horizontal="center"/>
    </xf>
    <xf numFmtId="0" fontId="77" fillId="21" borderId="166" xfId="0" applyFont="1" applyFill="1" applyBorder="1" applyAlignment="1">
      <alignment horizontal="center"/>
    </xf>
    <xf numFmtId="0" fontId="77" fillId="21" borderId="163" xfId="0" applyFont="1" applyFill="1" applyBorder="1" applyAlignment="1">
      <alignment horizontal="center"/>
    </xf>
    <xf numFmtId="0" fontId="109" fillId="21" borderId="165" xfId="0" applyFont="1" applyFill="1" applyBorder="1" applyAlignment="1">
      <alignment horizontal="center"/>
    </xf>
    <xf numFmtId="0" fontId="77" fillId="21" borderId="165" xfId="0" applyFont="1" applyFill="1" applyBorder="1" applyAlignment="1">
      <alignment horizontal="center"/>
    </xf>
    <xf numFmtId="0" fontId="111" fillId="21" borderId="165" xfId="11" applyFont="1" applyFill="1" applyBorder="1" applyAlignment="1">
      <alignment horizontal="right" wrapText="1"/>
    </xf>
    <xf numFmtId="0" fontId="111" fillId="21" borderId="165" xfId="11" applyFont="1" applyFill="1" applyBorder="1" applyAlignment="1">
      <alignment wrapText="1"/>
    </xf>
    <xf numFmtId="0" fontId="108" fillId="21" borderId="165" xfId="0" applyFont="1" applyFill="1" applyBorder="1" applyAlignment="1">
      <alignment horizontal="center"/>
    </xf>
    <xf numFmtId="0" fontId="108" fillId="21" borderId="165" xfId="0" applyFont="1" applyFill="1" applyBorder="1"/>
    <xf numFmtId="0" fontId="58" fillId="21" borderId="165" xfId="0" applyFont="1" applyFill="1" applyBorder="1"/>
    <xf numFmtId="0" fontId="77" fillId="21" borderId="165" xfId="0" applyFont="1" applyFill="1" applyBorder="1" applyAlignment="1">
      <alignment horizontal="center" vertical="center"/>
    </xf>
    <xf numFmtId="0" fontId="110" fillId="21" borderId="165" xfId="0" applyFont="1" applyFill="1" applyBorder="1" applyAlignment="1">
      <alignment horizontal="center"/>
    </xf>
    <xf numFmtId="0" fontId="110" fillId="21" borderId="163" xfId="0" applyFont="1" applyFill="1" applyBorder="1"/>
    <xf numFmtId="0" fontId="97" fillId="0" borderId="0" xfId="11" applyFont="1" applyAlignment="1">
      <alignment horizontal="right" wrapText="1"/>
    </xf>
    <xf numFmtId="0" fontId="97" fillId="0" borderId="0" xfId="11" applyFont="1" applyAlignment="1">
      <alignment wrapText="1"/>
    </xf>
    <xf numFmtId="0" fontId="97" fillId="25" borderId="0" xfId="11" applyFont="1" applyFill="1" applyAlignment="1">
      <alignment wrapText="1"/>
    </xf>
    <xf numFmtId="0" fontId="0" fillId="25" borderId="0" xfId="0" applyFill="1"/>
    <xf numFmtId="0" fontId="114" fillId="14" borderId="0" xfId="11" applyFont="1" applyFill="1" applyAlignment="1">
      <alignment horizontal="right" wrapText="1"/>
    </xf>
    <xf numFmtId="0" fontId="115" fillId="14" borderId="0" xfId="0" applyFont="1" applyFill="1"/>
    <xf numFmtId="0" fontId="114" fillId="14" borderId="0" xfId="11" applyFont="1" applyFill="1" applyAlignment="1">
      <alignment wrapText="1"/>
    </xf>
    <xf numFmtId="0" fontId="109" fillId="25" borderId="0" xfId="0" applyFont="1" applyFill="1" applyAlignment="1">
      <alignment horizontal="center"/>
    </xf>
    <xf numFmtId="0" fontId="97" fillId="25" borderId="0" xfId="9" applyFont="1" applyFill="1" applyAlignment="1">
      <alignment wrapText="1"/>
    </xf>
    <xf numFmtId="0" fontId="0" fillId="14" borderId="0" xfId="0" applyFill="1"/>
    <xf numFmtId="0" fontId="97" fillId="28" borderId="0" xfId="11" applyFont="1" applyFill="1" applyAlignment="1">
      <alignment horizontal="right" wrapText="1"/>
    </xf>
    <xf numFmtId="0" fontId="0" fillId="28" borderId="0" xfId="0" applyFill="1"/>
    <xf numFmtId="0" fontId="108" fillId="25" borderId="0" xfId="0" applyFont="1" applyFill="1" applyAlignment="1">
      <alignment horizontal="center"/>
    </xf>
    <xf numFmtId="0" fontId="108" fillId="14" borderId="0" xfId="0" applyFont="1" applyFill="1" applyAlignment="1">
      <alignment horizontal="center"/>
    </xf>
    <xf numFmtId="0" fontId="97" fillId="14" borderId="0" xfId="9" applyFont="1" applyFill="1" applyAlignment="1">
      <alignment wrapText="1"/>
    </xf>
    <xf numFmtId="0" fontId="109" fillId="14" borderId="0" xfId="0" applyFont="1" applyFill="1" applyAlignment="1">
      <alignment horizontal="center"/>
    </xf>
    <xf numFmtId="0" fontId="97" fillId="14" borderId="0" xfId="11" applyFont="1" applyFill="1" applyAlignment="1">
      <alignment horizontal="right" wrapText="1"/>
    </xf>
    <xf numFmtId="0" fontId="97" fillId="14" borderId="0" xfId="11" applyFont="1" applyFill="1" applyAlignment="1">
      <alignment wrapText="1"/>
    </xf>
    <xf numFmtId="0" fontId="0" fillId="0" borderId="33" xfId="0" applyBorder="1"/>
    <xf numFmtId="0" fontId="109" fillId="25" borderId="33" xfId="0" applyFont="1" applyFill="1" applyBorder="1" applyAlignment="1">
      <alignment horizontal="center"/>
    </xf>
    <xf numFmtId="0" fontId="97" fillId="0" borderId="33" xfId="11" applyFont="1" applyBorder="1" applyAlignment="1">
      <alignment horizontal="right" wrapText="1"/>
    </xf>
    <xf numFmtId="0" fontId="97" fillId="28" borderId="33" xfId="11" applyFont="1" applyFill="1" applyBorder="1" applyAlignment="1">
      <alignment horizontal="right" wrapText="1"/>
    </xf>
    <xf numFmtId="0" fontId="108" fillId="25" borderId="33" xfId="0" applyFont="1" applyFill="1" applyBorder="1" applyAlignment="1">
      <alignment horizontal="center"/>
    </xf>
    <xf numFmtId="0" fontId="77" fillId="25" borderId="33" xfId="0" applyFont="1" applyFill="1" applyBorder="1" applyAlignment="1">
      <alignment horizontal="center"/>
    </xf>
    <xf numFmtId="0" fontId="97" fillId="0" borderId="20" xfId="11" applyFont="1" applyBorder="1" applyAlignment="1">
      <alignment horizontal="right" wrapText="1"/>
    </xf>
    <xf numFmtId="0" fontId="97" fillId="21" borderId="164" xfId="9" applyFont="1" applyFill="1" applyBorder="1" applyAlignment="1">
      <alignment wrapText="1"/>
    </xf>
    <xf numFmtId="0" fontId="55" fillId="11" borderId="81" xfId="0" applyFont="1" applyFill="1" applyBorder="1" applyAlignment="1">
      <alignment horizontal="right" wrapText="1"/>
    </xf>
    <xf numFmtId="0" fontId="55" fillId="11" borderId="40" xfId="0" applyFont="1" applyFill="1" applyBorder="1" applyAlignment="1">
      <alignment horizontal="right" wrapText="1"/>
    </xf>
    <xf numFmtId="0" fontId="55" fillId="11" borderId="82"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5" fillId="11" borderId="58" xfId="0" applyFont="1" applyFill="1" applyBorder="1" applyAlignment="1">
      <alignment horizontal="right" wrapText="1"/>
    </xf>
    <xf numFmtId="0" fontId="55" fillId="11" borderId="0" xfId="0" applyFont="1" applyFill="1" applyAlignment="1">
      <alignment horizontal="right" wrapText="1"/>
    </xf>
    <xf numFmtId="0" fontId="55" fillId="11" borderId="8" xfId="0" applyFont="1" applyFill="1" applyBorder="1" applyAlignment="1">
      <alignment horizontal="right" wrapText="1"/>
    </xf>
    <xf numFmtId="0" fontId="50" fillId="0" borderId="0" xfId="0" applyFont="1" applyAlignment="1">
      <alignment horizontal="right" vertical="center" wrapText="1"/>
    </xf>
    <xf numFmtId="0" fontId="50" fillId="0" borderId="0" xfId="0" applyFont="1" applyAlignment="1">
      <alignment horizontal="center"/>
    </xf>
    <xf numFmtId="0" fontId="55" fillId="11" borderId="81" xfId="0" applyFont="1" applyFill="1" applyBorder="1" applyAlignment="1">
      <alignment horizontal="center"/>
    </xf>
    <xf numFmtId="0" fontId="55" fillId="11" borderId="40" xfId="0" applyFont="1" applyFill="1" applyBorder="1" applyAlignment="1">
      <alignment horizontal="center"/>
    </xf>
    <xf numFmtId="0" fontId="57" fillId="11" borderId="40" xfId="1" applyFont="1" applyFill="1" applyBorder="1" applyAlignment="1">
      <alignment horizontal="center"/>
    </xf>
    <xf numFmtId="0" fontId="57" fillId="11" borderId="82" xfId="1" applyFont="1" applyFill="1" applyBorder="1" applyAlignment="1">
      <alignment horizontal="center"/>
    </xf>
    <xf numFmtId="0" fontId="55" fillId="11" borderId="83" xfId="0" applyFont="1" applyFill="1" applyBorder="1" applyAlignment="1">
      <alignment horizontal="right"/>
    </xf>
    <xf numFmtId="0" fontId="55" fillId="11" borderId="84" xfId="0" applyFont="1" applyFill="1" applyBorder="1" applyAlignment="1">
      <alignment horizontal="right"/>
    </xf>
    <xf numFmtId="0" fontId="55" fillId="11" borderId="85" xfId="0" applyFont="1" applyFill="1" applyBorder="1" applyAlignment="1">
      <alignment horizontal="right"/>
    </xf>
    <xf numFmtId="9" fontId="55" fillId="11" borderId="78" xfId="0" applyNumberFormat="1" applyFont="1" applyFill="1" applyBorder="1" applyAlignment="1">
      <alignment horizontal="right" vertical="center"/>
    </xf>
    <xf numFmtId="0" fontId="55" fillId="11" borderId="86" xfId="0" applyFont="1" applyFill="1" applyBorder="1" applyAlignment="1">
      <alignment horizontal="right" vertical="center"/>
    </xf>
    <xf numFmtId="0" fontId="55" fillId="11" borderId="58" xfId="0" applyFont="1" applyFill="1" applyBorder="1" applyAlignment="1">
      <alignment horizontal="center" vertical="center" wrapText="1"/>
    </xf>
    <xf numFmtId="0" fontId="55" fillId="11" borderId="0" xfId="0" applyFont="1" applyFill="1" applyAlignment="1">
      <alignment horizontal="center" vertical="center" wrapText="1"/>
    </xf>
    <xf numFmtId="0" fontId="55" fillId="11" borderId="57" xfId="0" applyFont="1" applyFill="1" applyBorder="1" applyAlignment="1">
      <alignment horizontal="center" vertical="center" wrapText="1"/>
    </xf>
    <xf numFmtId="0" fontId="55" fillId="11" borderId="77" xfId="0" applyFont="1" applyFill="1" applyBorder="1" applyAlignment="1">
      <alignment horizontal="right" vertical="center" wrapText="1"/>
    </xf>
    <xf numFmtId="0" fontId="55" fillId="11" borderId="78" xfId="0" applyFont="1" applyFill="1" applyBorder="1" applyAlignment="1">
      <alignment horizontal="right" vertical="center" wrapText="1"/>
    </xf>
    <xf numFmtId="9" fontId="55" fillId="11" borderId="78" xfId="0" applyNumberFormat="1" applyFont="1" applyFill="1" applyBorder="1" applyAlignment="1">
      <alignment horizontal="right"/>
    </xf>
    <xf numFmtId="0" fontId="55" fillId="11" borderId="86" xfId="0" applyFont="1" applyFill="1" applyBorder="1" applyAlignment="1">
      <alignment horizontal="right"/>
    </xf>
    <xf numFmtId="0" fontId="55" fillId="11" borderId="78" xfId="0" applyFont="1" applyFill="1" applyBorder="1" applyAlignment="1">
      <alignment horizontal="right"/>
    </xf>
    <xf numFmtId="0" fontId="55" fillId="11" borderId="83" xfId="0" applyFont="1" applyFill="1" applyBorder="1" applyAlignment="1">
      <alignment horizontal="right" vertical="center"/>
    </xf>
    <xf numFmtId="0" fontId="55" fillId="11" borderId="84" xfId="0" applyFont="1" applyFill="1" applyBorder="1" applyAlignment="1">
      <alignment horizontal="right" vertical="center"/>
    </xf>
    <xf numFmtId="0" fontId="55" fillId="11" borderId="85" xfId="0" applyFont="1" applyFill="1" applyBorder="1" applyAlignment="1">
      <alignment horizontal="right" vertical="center"/>
    </xf>
    <xf numFmtId="9" fontId="55" fillId="11" borderId="78" xfId="0" applyNumberFormat="1" applyFont="1" applyFill="1" applyBorder="1" applyAlignment="1">
      <alignment horizontal="right" vertical="center" wrapText="1"/>
    </xf>
    <xf numFmtId="0" fontId="55" fillId="11" borderId="86" xfId="0" applyFont="1" applyFill="1" applyBorder="1" applyAlignment="1">
      <alignment horizontal="right" vertical="center" wrapText="1"/>
    </xf>
    <xf numFmtId="0" fontId="55" fillId="11" borderId="83" xfId="0" applyFont="1" applyFill="1" applyBorder="1" applyAlignment="1">
      <alignment horizontal="right" wrapText="1"/>
    </xf>
    <xf numFmtId="0" fontId="55" fillId="11" borderId="84" xfId="0" applyFont="1" applyFill="1" applyBorder="1" applyAlignment="1">
      <alignment horizontal="right" wrapText="1"/>
    </xf>
    <xf numFmtId="0" fontId="55" fillId="11" borderId="85" xfId="0" applyFont="1" applyFill="1" applyBorder="1" applyAlignment="1">
      <alignment horizontal="right" wrapText="1"/>
    </xf>
    <xf numFmtId="0" fontId="55" fillId="11" borderId="87" xfId="0" applyFont="1" applyFill="1" applyBorder="1" applyAlignment="1">
      <alignment horizontal="right" vertical="center"/>
    </xf>
    <xf numFmtId="0" fontId="55" fillId="11" borderId="88" xfId="0" applyFont="1" applyFill="1" applyBorder="1" applyAlignment="1">
      <alignment horizontal="right" vertical="center"/>
    </xf>
    <xf numFmtId="0" fontId="55" fillId="11" borderId="89" xfId="0" applyFont="1" applyFill="1" applyBorder="1" applyAlignment="1">
      <alignment horizontal="right" vertical="center"/>
    </xf>
    <xf numFmtId="9" fontId="55" fillId="11" borderId="90" xfId="0" applyNumberFormat="1" applyFont="1" applyFill="1" applyBorder="1" applyAlignment="1">
      <alignment horizontal="right" vertical="center"/>
    </xf>
    <xf numFmtId="0" fontId="55" fillId="11" borderId="91" xfId="0" applyFont="1" applyFill="1" applyBorder="1" applyAlignment="1">
      <alignment horizontal="right" vertical="center"/>
    </xf>
    <xf numFmtId="0" fontId="55" fillId="11" borderId="77" xfId="0" applyFont="1" applyFill="1" applyBorder="1" applyAlignment="1">
      <alignment horizontal="right" vertical="center"/>
    </xf>
    <xf numFmtId="0" fontId="55" fillId="11" borderId="78" xfId="0" applyFont="1" applyFill="1" applyBorder="1" applyAlignment="1">
      <alignment horizontal="right" vertical="center"/>
    </xf>
    <xf numFmtId="9" fontId="55" fillId="11" borderId="78" xfId="1" applyNumberFormat="1" applyFont="1" applyFill="1" applyBorder="1" applyAlignment="1">
      <alignment horizontal="right" vertical="center"/>
    </xf>
    <xf numFmtId="0" fontId="55" fillId="11" borderId="86" xfId="1" applyFont="1" applyFill="1" applyBorder="1" applyAlignment="1">
      <alignment horizontal="right" vertical="center"/>
    </xf>
    <xf numFmtId="0" fontId="55" fillId="11" borderId="81" xfId="0" applyFont="1" applyFill="1" applyBorder="1" applyAlignment="1">
      <alignment horizontal="right"/>
    </xf>
    <xf numFmtId="0" fontId="55" fillId="11" borderId="40" xfId="0" applyFont="1" applyFill="1" applyBorder="1" applyAlignment="1">
      <alignment horizontal="right"/>
    </xf>
    <xf numFmtId="0" fontId="55" fillId="11" borderId="82" xfId="0" applyFont="1" applyFill="1" applyBorder="1" applyAlignment="1">
      <alignment horizontal="right"/>
    </xf>
    <xf numFmtId="0" fontId="56" fillId="11" borderId="78" xfId="0" applyFont="1" applyFill="1" applyBorder="1" applyAlignment="1">
      <alignment horizontal="right" vertical="center"/>
    </xf>
    <xf numFmtId="0" fontId="56" fillId="11" borderId="86" xfId="0" applyFont="1" applyFill="1" applyBorder="1" applyAlignment="1">
      <alignment horizontal="right" vertical="center"/>
    </xf>
    <xf numFmtId="0" fontId="54" fillId="11" borderId="81" xfId="1" applyFont="1" applyFill="1" applyBorder="1" applyAlignment="1">
      <alignment horizontal="right"/>
    </xf>
    <xf numFmtId="0" fontId="54" fillId="11" borderId="40" xfId="1" applyFont="1" applyFill="1" applyBorder="1" applyAlignment="1">
      <alignment horizontal="right"/>
    </xf>
    <xf numFmtId="0" fontId="54" fillId="11" borderId="82" xfId="1" applyFont="1" applyFill="1" applyBorder="1" applyAlignment="1">
      <alignment horizontal="right"/>
    </xf>
    <xf numFmtId="0" fontId="49" fillId="0" borderId="0" xfId="0" applyFont="1" applyAlignment="1">
      <alignment horizontal="center"/>
    </xf>
    <xf numFmtId="0" fontId="50" fillId="0" borderId="8" xfId="0" applyFont="1" applyBorder="1" applyAlignment="1">
      <alignment horizontal="right"/>
    </xf>
    <xf numFmtId="0" fontId="52" fillId="11" borderId="70" xfId="0" applyFont="1" applyFill="1" applyBorder="1" applyAlignment="1">
      <alignment horizontal="center" vertical="center"/>
    </xf>
    <xf numFmtId="0" fontId="53" fillId="11" borderId="71" xfId="0" applyFont="1" applyFill="1" applyBorder="1" applyAlignment="1">
      <alignment horizontal="center" vertical="center"/>
    </xf>
    <xf numFmtId="0" fontId="53" fillId="11" borderId="77" xfId="0" applyFont="1" applyFill="1" applyBorder="1" applyAlignment="1">
      <alignment horizontal="center" vertical="center"/>
    </xf>
    <xf numFmtId="0" fontId="53" fillId="11" borderId="78" xfId="0" applyFont="1" applyFill="1" applyBorder="1" applyAlignment="1">
      <alignment horizontal="center" vertical="center"/>
    </xf>
    <xf numFmtId="0" fontId="53" fillId="11" borderId="72" xfId="0" applyFont="1" applyFill="1" applyBorder="1" applyAlignment="1">
      <alignment horizontal="center" vertical="center"/>
    </xf>
    <xf numFmtId="0" fontId="53" fillId="11" borderId="73" xfId="0" applyFont="1" applyFill="1" applyBorder="1" applyAlignment="1">
      <alignment horizontal="center" vertical="center"/>
    </xf>
    <xf numFmtId="0" fontId="53" fillId="11" borderId="79" xfId="0" applyFont="1" applyFill="1" applyBorder="1" applyAlignment="1">
      <alignment horizontal="center" vertical="center"/>
    </xf>
    <xf numFmtId="0" fontId="53" fillId="11" borderId="80" xfId="0" applyFont="1" applyFill="1" applyBorder="1" applyAlignment="1">
      <alignment horizontal="center" vertical="center"/>
    </xf>
    <xf numFmtId="0" fontId="54" fillId="11" borderId="74" xfId="1" applyFont="1" applyFill="1" applyBorder="1" applyAlignment="1">
      <alignment horizontal="right"/>
    </xf>
    <xf numFmtId="0" fontId="54" fillId="11" borderId="75" xfId="1" applyFont="1" applyFill="1" applyBorder="1" applyAlignment="1">
      <alignment horizontal="right"/>
    </xf>
    <xf numFmtId="0" fontId="54" fillId="11" borderId="76" xfId="1" applyFont="1" applyFill="1" applyBorder="1" applyAlignment="1">
      <alignment horizontal="right"/>
    </xf>
    <xf numFmtId="0" fontId="92" fillId="0" borderId="0" xfId="0" applyFont="1" applyAlignment="1" applyProtection="1">
      <alignment horizontal="center" vertical="center"/>
      <protection hidden="1"/>
    </xf>
    <xf numFmtId="0" fontId="92"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69" fillId="22" borderId="0" xfId="0" applyFont="1" applyFill="1" applyAlignment="1" applyProtection="1">
      <alignment horizontal="right" vertical="center"/>
      <protection hidden="1"/>
    </xf>
    <xf numFmtId="0" fontId="87" fillId="0" borderId="0" xfId="0" applyFont="1" applyAlignment="1" applyProtection="1">
      <alignment horizontal="right" vertical="center" wrapText="1"/>
      <protection hidden="1"/>
    </xf>
    <xf numFmtId="0" fontId="67" fillId="0" borderId="94" xfId="1" applyFont="1" applyFill="1" applyBorder="1" applyAlignment="1" applyProtection="1">
      <alignment horizontal="right" vertical="center" shrinkToFit="1"/>
      <protection hidden="1"/>
    </xf>
    <xf numFmtId="0" fontId="80" fillId="0" borderId="94" xfId="1" applyFont="1" applyFill="1" applyBorder="1" applyAlignment="1" applyProtection="1">
      <alignment horizontal="right" vertical="center" shrinkToFit="1"/>
      <protection hidden="1"/>
    </xf>
    <xf numFmtId="0" fontId="79" fillId="23" borderId="94" xfId="0" applyFont="1" applyFill="1" applyBorder="1" applyAlignment="1" applyProtection="1">
      <alignment horizontal="center" vertical="center" shrinkToFit="1"/>
      <protection hidden="1"/>
    </xf>
    <xf numFmtId="164" fontId="67" fillId="3" borderId="94" xfId="1" applyNumberFormat="1" applyFont="1" applyFill="1" applyBorder="1" applyAlignment="1" applyProtection="1">
      <alignment horizontal="center" vertical="center" shrinkToFit="1"/>
      <protection hidden="1"/>
    </xf>
    <xf numFmtId="0" fontId="67" fillId="0" borderId="94" xfId="0" applyFont="1" applyBorder="1" applyAlignment="1" applyProtection="1">
      <alignment horizontal="right" vertical="center" shrinkToFit="1"/>
      <protection hidden="1"/>
    </xf>
    <xf numFmtId="0" fontId="67" fillId="3" borderId="94" xfId="0" applyFont="1" applyFill="1" applyBorder="1" applyAlignment="1" applyProtection="1">
      <alignment horizontal="right" vertical="center" shrinkToFit="1"/>
      <protection hidden="1"/>
    </xf>
    <xf numFmtId="0" fontId="67" fillId="3" borderId="94" xfId="1" applyFont="1" applyFill="1" applyBorder="1" applyAlignment="1" applyProtection="1">
      <alignment horizontal="right" vertical="center" shrinkToFit="1"/>
      <protection hidden="1"/>
    </xf>
    <xf numFmtId="0" fontId="67" fillId="3" borderId="94" xfId="1" applyNumberFormat="1"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21" fillId="6" borderId="0" xfId="0" applyFont="1" applyFill="1" applyAlignment="1" applyProtection="1">
      <alignment horizontal="center"/>
      <protection hidden="1"/>
    </xf>
    <xf numFmtId="165" fontId="47" fillId="12" borderId="111" xfId="0" applyNumberFormat="1" applyFont="1" applyFill="1" applyBorder="1" applyAlignment="1" applyProtection="1">
      <alignment horizontal="center" vertical="center" shrinkToFit="1"/>
      <protection hidden="1"/>
    </xf>
    <xf numFmtId="165" fontId="47" fillId="12" borderId="112" xfId="0" applyNumberFormat="1" applyFont="1" applyFill="1" applyBorder="1" applyAlignment="1" applyProtection="1">
      <alignment horizontal="center" vertical="center" shrinkToFit="1"/>
      <protection hidden="1"/>
    </xf>
    <xf numFmtId="165" fontId="47" fillId="12" borderId="113" xfId="0" applyNumberFormat="1" applyFont="1" applyFill="1" applyBorder="1" applyAlignment="1" applyProtection="1">
      <alignment horizontal="center" vertical="center" shrinkToFit="1"/>
      <protection hidden="1"/>
    </xf>
    <xf numFmtId="165" fontId="47" fillId="12" borderId="103" xfId="0" applyNumberFormat="1" applyFont="1" applyFill="1" applyBorder="1" applyAlignment="1" applyProtection="1">
      <alignment horizontal="center" vertical="center" shrinkToFit="1"/>
      <protection hidden="1"/>
    </xf>
    <xf numFmtId="165" fontId="47" fillId="12" borderId="0" xfId="0" applyNumberFormat="1" applyFont="1" applyFill="1" applyAlignment="1" applyProtection="1">
      <alignment horizontal="center" vertical="center" shrinkToFit="1"/>
      <protection hidden="1"/>
    </xf>
    <xf numFmtId="165" fontId="47" fillId="12" borderId="114" xfId="0" applyNumberFormat="1" applyFont="1" applyFill="1" applyBorder="1" applyAlignment="1" applyProtection="1">
      <alignment horizontal="center" vertical="center" shrinkToFit="1"/>
      <protection hidden="1"/>
    </xf>
    <xf numFmtId="165" fontId="47" fillId="12" borderId="115" xfId="0" applyNumberFormat="1" applyFont="1" applyFill="1" applyBorder="1" applyAlignment="1" applyProtection="1">
      <alignment horizontal="center" vertical="center" shrinkToFit="1"/>
      <protection hidden="1"/>
    </xf>
    <xf numFmtId="165" fontId="47" fillId="12" borderId="102" xfId="0" applyNumberFormat="1" applyFont="1" applyFill="1" applyBorder="1" applyAlignment="1" applyProtection="1">
      <alignment horizontal="center" vertical="center" shrinkToFit="1"/>
      <protection hidden="1"/>
    </xf>
    <xf numFmtId="165" fontId="47" fillId="12" borderId="116" xfId="0" applyNumberFormat="1" applyFont="1" applyFill="1" applyBorder="1" applyAlignment="1" applyProtection="1">
      <alignment horizontal="center" vertical="center" shrinkToFit="1"/>
      <protection hidden="1"/>
    </xf>
    <xf numFmtId="0" fontId="64" fillId="20" borderId="111" xfId="0" applyFont="1" applyFill="1" applyBorder="1" applyAlignment="1" applyProtection="1">
      <alignment horizontal="center" vertical="center" shrinkToFit="1"/>
      <protection hidden="1"/>
    </xf>
    <xf numFmtId="0" fontId="64" fillId="20" borderId="112" xfId="0" applyFont="1" applyFill="1" applyBorder="1" applyAlignment="1" applyProtection="1">
      <alignment horizontal="center" vertical="center" shrinkToFit="1"/>
      <protection hidden="1"/>
    </xf>
    <xf numFmtId="0" fontId="64" fillId="20" borderId="113" xfId="0" applyFont="1" applyFill="1" applyBorder="1" applyAlignment="1" applyProtection="1">
      <alignment horizontal="center" vertical="center" shrinkToFit="1"/>
      <protection hidden="1"/>
    </xf>
    <xf numFmtId="0" fontId="64" fillId="20" borderId="103" xfId="0" applyFont="1" applyFill="1" applyBorder="1" applyAlignment="1" applyProtection="1">
      <alignment horizontal="center" vertical="center" shrinkToFit="1"/>
      <protection hidden="1"/>
    </xf>
    <xf numFmtId="0" fontId="64" fillId="20" borderId="0" xfId="0" applyFont="1" applyFill="1" applyAlignment="1" applyProtection="1">
      <alignment horizontal="center" vertical="center" shrinkToFit="1"/>
      <protection hidden="1"/>
    </xf>
    <xf numFmtId="0" fontId="64" fillId="20" borderId="114" xfId="0" applyFont="1" applyFill="1" applyBorder="1" applyAlignment="1" applyProtection="1">
      <alignment horizontal="center" vertical="center" shrinkToFit="1"/>
      <protection hidden="1"/>
    </xf>
    <xf numFmtId="0" fontId="64" fillId="20" borderId="115" xfId="0" applyFont="1" applyFill="1" applyBorder="1" applyAlignment="1" applyProtection="1">
      <alignment horizontal="center" vertical="center" shrinkToFit="1"/>
      <protection hidden="1"/>
    </xf>
    <xf numFmtId="0" fontId="64" fillId="20" borderId="102" xfId="0" applyFont="1" applyFill="1" applyBorder="1" applyAlignment="1" applyProtection="1">
      <alignment horizontal="center" vertical="center" shrinkToFit="1"/>
      <protection hidden="1"/>
    </xf>
    <xf numFmtId="0" fontId="64" fillId="20" borderId="116"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1" fontId="80" fillId="3" borderId="94" xfId="1" applyNumberFormat="1" applyFont="1" applyFill="1" applyBorder="1" applyAlignment="1" applyProtection="1">
      <alignment horizontal="center" vertical="center" wrapText="1" shrinkToFit="1"/>
      <protection hidden="1"/>
    </xf>
    <xf numFmtId="0" fontId="80" fillId="3" borderId="94" xfId="1" applyFont="1" applyFill="1" applyBorder="1" applyAlignment="1" applyProtection="1">
      <alignment horizontal="center" vertical="center" shrinkToFit="1"/>
      <protection hidden="1"/>
    </xf>
    <xf numFmtId="0" fontId="79" fillId="11" borderId="94" xfId="0" applyFont="1" applyFill="1" applyBorder="1" applyAlignment="1" applyProtection="1">
      <alignment horizontal="center" vertical="center" shrinkToFit="1"/>
      <protection hidden="1"/>
    </xf>
    <xf numFmtId="0" fontId="82" fillId="3" borderId="94" xfId="1" applyFont="1" applyFill="1" applyBorder="1" applyAlignment="1" applyProtection="1">
      <alignment horizontal="center" vertical="center" shrinkToFit="1"/>
      <protection hidden="1"/>
    </xf>
    <xf numFmtId="0" fontId="67" fillId="3" borderId="94" xfId="1" applyFont="1" applyFill="1" applyBorder="1" applyAlignment="1" applyProtection="1">
      <alignment horizontal="center" vertical="center" shrinkToFit="1"/>
      <protection hidden="1"/>
    </xf>
    <xf numFmtId="0" fontId="67" fillId="3" borderId="94" xfId="0" applyFont="1" applyFill="1" applyBorder="1" applyAlignment="1" applyProtection="1">
      <alignment horizontal="center" vertical="center" shrinkToFit="1"/>
      <protection hidden="1"/>
    </xf>
    <xf numFmtId="1" fontId="67" fillId="3" borderId="94" xfId="1" applyNumberFormat="1" applyFont="1" applyFill="1" applyBorder="1" applyAlignment="1" applyProtection="1">
      <alignment horizontal="center" vertical="center" shrinkToFit="1"/>
      <protection hidden="1"/>
    </xf>
    <xf numFmtId="0" fontId="79" fillId="24" borderId="94" xfId="0" applyFont="1" applyFill="1" applyBorder="1" applyAlignment="1" applyProtection="1">
      <alignment horizontal="center" vertical="center" shrinkToFit="1"/>
      <protection hidden="1"/>
    </xf>
    <xf numFmtId="49" fontId="67" fillId="3" borderId="94" xfId="1" applyNumberFormat="1" applyFont="1" applyFill="1" applyBorder="1" applyAlignment="1" applyProtection="1">
      <alignment horizontal="center" vertical="center" shrinkToFit="1"/>
      <protection hidden="1"/>
    </xf>
    <xf numFmtId="0" fontId="25" fillId="0" borderId="94" xfId="0" applyFont="1" applyBorder="1" applyAlignment="1" applyProtection="1">
      <alignment horizontal="center" vertical="center"/>
      <protection hidden="1"/>
    </xf>
    <xf numFmtId="0" fontId="5" fillId="3" borderId="9" xfId="0" applyFont="1" applyFill="1" applyBorder="1" applyAlignment="1" applyProtection="1">
      <alignment horizontal="center" vertical="center" shrinkToFit="1"/>
      <protection hidden="1"/>
    </xf>
    <xf numFmtId="0" fontId="28" fillId="10" borderId="6" xfId="0" applyFont="1" applyFill="1" applyBorder="1" applyAlignment="1">
      <alignment horizontal="center" vertical="center"/>
    </xf>
    <xf numFmtId="0" fontId="28" fillId="10" borderId="27" xfId="0" applyFont="1" applyFill="1" applyBorder="1" applyAlignment="1">
      <alignment horizontal="center" vertical="center"/>
    </xf>
    <xf numFmtId="0" fontId="28" fillId="10" borderId="6"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7" fillId="3" borderId="94" xfId="1" applyFont="1" applyFill="1" applyBorder="1" applyAlignment="1" applyProtection="1">
      <alignment horizontal="center" vertical="center" shrinkToFit="1"/>
      <protection locked="0" hidden="1"/>
    </xf>
    <xf numFmtId="0" fontId="33" fillId="5" borderId="21"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7" xfId="0" applyFont="1" applyFill="1" applyBorder="1" applyAlignment="1">
      <alignment horizontal="center" vertical="center"/>
    </xf>
    <xf numFmtId="0" fontId="28" fillId="10" borderId="7" xfId="0" applyFont="1" applyFill="1" applyBorder="1" applyAlignment="1">
      <alignment horizontal="center" vertical="center"/>
    </xf>
    <xf numFmtId="0" fontId="28" fillId="10" borderId="8" xfId="0" applyFont="1" applyFill="1" applyBorder="1" applyAlignment="1">
      <alignment horizontal="center" vertical="center"/>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38" fillId="0" borderId="94" xfId="0" applyFont="1" applyBorder="1" applyAlignment="1" applyProtection="1">
      <alignment horizontal="center" vertical="center"/>
      <protection hidden="1"/>
    </xf>
    <xf numFmtId="165" fontId="26" fillId="12" borderId="94" xfId="0" applyNumberFormat="1" applyFont="1" applyFill="1" applyBorder="1" applyAlignment="1" applyProtection="1">
      <alignment horizontal="center" vertical="center" shrinkToFit="1"/>
      <protection hidden="1"/>
    </xf>
    <xf numFmtId="0" fontId="64" fillId="20" borderId="99" xfId="0" applyFont="1" applyFill="1" applyBorder="1" applyAlignment="1" applyProtection="1">
      <alignment horizontal="center" vertical="center"/>
      <protection hidden="1"/>
    </xf>
    <xf numFmtId="0" fontId="44" fillId="21" borderId="100" xfId="0" applyFont="1" applyFill="1" applyBorder="1" applyAlignment="1" applyProtection="1">
      <alignment horizontal="center" vertical="center"/>
      <protection hidden="1"/>
    </xf>
    <xf numFmtId="0" fontId="44" fillId="21" borderId="94" xfId="0" applyFont="1" applyFill="1" applyBorder="1" applyAlignment="1" applyProtection="1">
      <alignment horizontal="center" vertical="center"/>
      <protection hidden="1"/>
    </xf>
    <xf numFmtId="0" fontId="44" fillId="21" borderId="101" xfId="0" applyFont="1" applyFill="1" applyBorder="1" applyAlignment="1" applyProtection="1">
      <alignment horizontal="center" vertical="center"/>
      <protection hidden="1"/>
    </xf>
    <xf numFmtId="0" fontId="9" fillId="0" borderId="94" xfId="0" applyFont="1" applyBorder="1" applyAlignment="1" applyProtection="1">
      <alignment horizontal="center" vertical="center"/>
      <protection hidden="1"/>
    </xf>
    <xf numFmtId="0" fontId="63" fillId="0" borderId="94" xfId="0" applyFont="1" applyBorder="1" applyAlignment="1" applyProtection="1">
      <alignment horizontal="center" vertical="center"/>
      <protection hidden="1"/>
    </xf>
    <xf numFmtId="0" fontId="64" fillId="20" borderId="103" xfId="0" applyFont="1" applyFill="1" applyBorder="1" applyAlignment="1" applyProtection="1">
      <alignment horizontal="center" vertical="center"/>
      <protection hidden="1"/>
    </xf>
    <xf numFmtId="0" fontId="64" fillId="20" borderId="0" xfId="0" applyFont="1" applyFill="1" applyAlignment="1" applyProtection="1">
      <alignment horizontal="center" vertical="center"/>
      <protection hidden="1"/>
    </xf>
    <xf numFmtId="0" fontId="40" fillId="0" borderId="94" xfId="0" applyFont="1" applyBorder="1" applyAlignment="1" applyProtection="1">
      <alignment horizontal="center" vertical="center"/>
      <protection hidden="1"/>
    </xf>
    <xf numFmtId="0" fontId="64" fillId="10" borderId="99" xfId="0" applyFont="1" applyFill="1" applyBorder="1" applyAlignment="1" applyProtection="1">
      <alignment horizontal="center" vertical="center"/>
      <protection hidden="1"/>
    </xf>
    <xf numFmtId="165" fontId="25" fillId="12" borderId="100" xfId="0" applyNumberFormat="1" applyFont="1" applyFill="1" applyBorder="1" applyAlignment="1" applyProtection="1">
      <alignment horizontal="center" vertical="center" shrinkToFit="1"/>
      <protection hidden="1"/>
    </xf>
    <xf numFmtId="165" fontId="25" fillId="12" borderId="94" xfId="0" applyNumberFormat="1" applyFont="1" applyFill="1" applyBorder="1" applyAlignment="1" applyProtection="1">
      <alignment horizontal="center" vertical="center" shrinkToFit="1"/>
      <protection hidden="1"/>
    </xf>
    <xf numFmtId="165" fontId="25" fillId="12" borderId="101" xfId="0" applyNumberFormat="1" applyFont="1" applyFill="1" applyBorder="1" applyAlignment="1" applyProtection="1">
      <alignment horizontal="center" vertical="center" shrinkToFit="1"/>
      <protection hidden="1"/>
    </xf>
    <xf numFmtId="0" fontId="38" fillId="0" borderId="95" xfId="0" applyFont="1" applyBorder="1" applyAlignment="1" applyProtection="1">
      <alignment horizontal="center" vertical="center"/>
      <protection hidden="1"/>
    </xf>
    <xf numFmtId="0" fontId="39" fillId="16" borderId="94" xfId="0" applyFont="1" applyFill="1" applyBorder="1" applyAlignment="1" applyProtection="1">
      <alignment horizontal="center" vertical="center"/>
      <protection hidden="1"/>
    </xf>
    <xf numFmtId="0" fontId="26" fillId="12" borderId="100" xfId="0" applyFont="1" applyFill="1" applyBorder="1" applyAlignment="1" applyProtection="1">
      <alignment horizontal="center" vertical="center"/>
      <protection locked="0" hidden="1"/>
    </xf>
    <xf numFmtId="0" fontId="26" fillId="12" borderId="94" xfId="0" applyFont="1" applyFill="1" applyBorder="1" applyAlignment="1" applyProtection="1">
      <alignment horizontal="center" vertical="center"/>
      <protection locked="0" hidden="1"/>
    </xf>
    <xf numFmtId="0" fontId="26" fillId="12" borderId="101" xfId="0" applyFont="1" applyFill="1" applyBorder="1" applyAlignment="1" applyProtection="1">
      <alignment horizontal="center" vertical="center"/>
      <protection locked="0" hidden="1"/>
    </xf>
    <xf numFmtId="0" fontId="36" fillId="10" borderId="17" xfId="1" applyFont="1" applyFill="1" applyBorder="1" applyAlignment="1" applyProtection="1">
      <alignment horizontal="center" vertical="center"/>
    </xf>
    <xf numFmtId="0" fontId="36" fillId="10" borderId="0" xfId="1" applyFont="1" applyFill="1" applyBorder="1" applyAlignment="1" applyProtection="1">
      <alignment horizontal="center" vertical="center"/>
    </xf>
    <xf numFmtId="0" fontId="36" fillId="10" borderId="17" xfId="1" applyFont="1" applyFill="1" applyBorder="1" applyAlignment="1" applyProtection="1">
      <alignment horizontal="center" vertical="center" wrapText="1"/>
    </xf>
    <xf numFmtId="0" fontId="36" fillId="10" borderId="0" xfId="1" applyFont="1" applyFill="1" applyBorder="1" applyAlignment="1" applyProtection="1">
      <alignment horizontal="center" vertical="center" wrapText="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28" fillId="10" borderId="54" xfId="0" applyFont="1" applyFill="1" applyBorder="1" applyAlignment="1">
      <alignment horizontal="center" vertical="center"/>
    </xf>
    <xf numFmtId="0" fontId="34" fillId="10" borderId="0" xfId="1" applyFont="1" applyFill="1" applyBorder="1" applyAlignment="1" applyProtection="1">
      <alignment horizontal="center" vertical="center" wrapText="1"/>
    </xf>
    <xf numFmtId="0" fontId="45" fillId="3" borderId="68" xfId="0" applyFont="1" applyFill="1" applyBorder="1" applyAlignment="1" applyProtection="1">
      <alignment horizontal="center" vertical="center" shrinkToFit="1"/>
      <protection hidden="1"/>
    </xf>
    <xf numFmtId="0" fontId="45" fillId="3" borderId="22" xfId="0" applyFont="1" applyFill="1" applyBorder="1" applyAlignment="1" applyProtection="1">
      <alignment horizontal="center" vertical="center" shrinkToFit="1"/>
      <protection hidden="1"/>
    </xf>
    <xf numFmtId="0" fontId="45" fillId="3" borderId="69" xfId="0" applyFont="1" applyFill="1" applyBorder="1" applyAlignment="1" applyProtection="1">
      <alignment horizontal="center" vertical="center" shrinkToFit="1"/>
      <protection hidden="1"/>
    </xf>
    <xf numFmtId="0" fontId="39" fillId="16" borderId="100" xfId="0" applyFont="1" applyFill="1" applyBorder="1" applyAlignment="1" applyProtection="1">
      <alignment horizontal="center" vertical="center"/>
      <protection hidden="1"/>
    </xf>
    <xf numFmtId="0" fontId="39" fillId="16" borderId="101" xfId="0" applyFont="1" applyFill="1" applyBorder="1" applyAlignment="1" applyProtection="1">
      <alignment horizontal="center" vertical="center"/>
      <protection hidden="1"/>
    </xf>
    <xf numFmtId="0" fontId="61" fillId="0" borderId="94" xfId="0" applyFont="1" applyBorder="1" applyAlignment="1" applyProtection="1">
      <alignment horizontal="center"/>
      <protection hidden="1"/>
    </xf>
    <xf numFmtId="0" fontId="64" fillId="10" borderId="99" xfId="0" applyFont="1" applyFill="1" applyBorder="1" applyAlignment="1" applyProtection="1">
      <alignment horizontal="center" vertical="center" wrapText="1"/>
      <protection hidden="1"/>
    </xf>
    <xf numFmtId="0" fontId="28" fillId="11" borderId="0" xfId="0" applyFont="1" applyFill="1" applyAlignment="1" applyProtection="1">
      <alignment horizontal="center" vertical="center"/>
      <protection hidden="1"/>
    </xf>
    <xf numFmtId="0" fontId="56" fillId="20" borderId="102" xfId="0" applyFont="1" applyFill="1" applyBorder="1" applyAlignment="1" applyProtection="1">
      <alignment horizontal="center" vertical="center"/>
      <protection hidden="1"/>
    </xf>
    <xf numFmtId="0" fontId="64" fillId="20" borderId="102" xfId="0" applyFont="1" applyFill="1" applyBorder="1" applyAlignment="1" applyProtection="1">
      <alignment horizontal="center" vertical="center"/>
      <protection hidden="1"/>
    </xf>
    <xf numFmtId="165" fontId="26" fillId="12" borderId="100" xfId="0" applyNumberFormat="1" applyFont="1" applyFill="1" applyBorder="1" applyAlignment="1" applyProtection="1">
      <alignment horizontal="center" vertical="center" shrinkToFit="1"/>
      <protection hidden="1"/>
    </xf>
    <xf numFmtId="165" fontId="26" fillId="12" borderId="101" xfId="0" applyNumberFormat="1" applyFont="1" applyFill="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73" fillId="0" borderId="96" xfId="0" applyFont="1" applyBorder="1" applyAlignment="1" applyProtection="1">
      <alignment horizontal="right" vertical="center" shrinkToFit="1"/>
      <protection hidden="1"/>
    </xf>
    <xf numFmtId="0" fontId="73" fillId="0" borderId="12" xfId="0" applyFont="1" applyBorder="1" applyAlignment="1" applyProtection="1">
      <alignment horizontal="right" vertical="center" shrinkToFit="1"/>
      <protection hidden="1"/>
    </xf>
    <xf numFmtId="165" fontId="73" fillId="3" borderId="12" xfId="0" applyNumberFormat="1" applyFont="1" applyFill="1" applyBorder="1" applyAlignment="1" applyProtection="1">
      <alignment horizontal="right" vertical="center" shrinkToFit="1"/>
      <protection hidden="1"/>
    </xf>
    <xf numFmtId="165" fontId="73" fillId="3" borderId="97"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3" fillId="3" borderId="12" xfId="0" applyFont="1" applyFill="1" applyBorder="1" applyAlignment="1" applyProtection="1">
      <alignment horizontal="center" vertical="center" shrinkToFit="1"/>
      <protection hidden="1"/>
    </xf>
    <xf numFmtId="0" fontId="73" fillId="3" borderId="97" xfId="0" applyFont="1" applyFill="1" applyBorder="1" applyAlignment="1" applyProtection="1">
      <alignment horizontal="center" vertical="center" shrinkToFit="1"/>
      <protection hidden="1"/>
    </xf>
    <xf numFmtId="165" fontId="72" fillId="19" borderId="12" xfId="0" applyNumberFormat="1" applyFont="1" applyFill="1" applyBorder="1" applyAlignment="1" applyProtection="1">
      <alignment horizontal="right" vertical="center" shrinkToFit="1"/>
      <protection hidden="1"/>
    </xf>
    <xf numFmtId="165" fontId="72" fillId="19"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3"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2" fillId="19" borderId="61" xfId="0" applyFont="1" applyFill="1" applyBorder="1" applyAlignment="1" applyProtection="1">
      <alignment horizontal="center" vertical="center" shrinkToFit="1"/>
      <protection hidden="1"/>
    </xf>
    <xf numFmtId="0" fontId="72" fillId="19" borderId="13" xfId="0" applyFont="1" applyFill="1" applyBorder="1" applyAlignment="1" applyProtection="1">
      <alignment horizontal="center" vertical="center" shrinkToFit="1"/>
      <protection hidden="1"/>
    </xf>
    <xf numFmtId="0" fontId="73" fillId="23" borderId="120" xfId="0" applyFont="1" applyFill="1" applyBorder="1" applyAlignment="1" applyProtection="1">
      <alignment horizontal="center" vertical="center"/>
      <protection hidden="1"/>
    </xf>
    <xf numFmtId="0" fontId="73" fillId="0" borderId="61" xfId="0" applyFont="1" applyBorder="1" applyAlignment="1" applyProtection="1">
      <alignment horizontal="center" vertical="center" shrinkToFit="1"/>
      <protection hidden="1"/>
    </xf>
    <xf numFmtId="0" fontId="73"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3" fillId="0" borderId="20" xfId="0" applyFont="1" applyBorder="1" applyAlignment="1" applyProtection="1">
      <alignment horizontal="center" vertical="center" shrinkToFit="1"/>
      <protection hidden="1"/>
    </xf>
    <xf numFmtId="0" fontId="73" fillId="0" borderId="60" xfId="0" applyFont="1" applyBorder="1" applyAlignment="1" applyProtection="1">
      <alignment horizontal="center" vertical="center" shrinkToFit="1"/>
      <protection hidden="1"/>
    </xf>
    <xf numFmtId="0" fontId="73" fillId="0" borderId="0" xfId="0" applyFont="1" applyAlignment="1" applyProtection="1">
      <alignment horizontal="center" vertical="center" shrinkToFit="1"/>
      <protection hidden="1"/>
    </xf>
    <xf numFmtId="0" fontId="73" fillId="0" borderId="96" xfId="0" applyFont="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74" fillId="6" borderId="61" xfId="0" applyFont="1" applyFill="1" applyBorder="1" applyAlignment="1" applyProtection="1">
      <alignment horizontal="center" shrinkToFit="1"/>
      <protection hidden="1"/>
    </xf>
    <xf numFmtId="0" fontId="74" fillId="6" borderId="13" xfId="0" applyFont="1" applyFill="1" applyBorder="1" applyAlignment="1" applyProtection="1">
      <alignment horizontal="center" shrinkToFit="1"/>
      <protection hidden="1"/>
    </xf>
    <xf numFmtId="0" fontId="74" fillId="6" borderId="98" xfId="0" applyFont="1" applyFill="1" applyBorder="1" applyAlignment="1" applyProtection="1">
      <alignment horizontal="center" shrinkToFit="1"/>
      <protection hidden="1"/>
    </xf>
    <xf numFmtId="0" fontId="74" fillId="6" borderId="60" xfId="0" applyFont="1" applyFill="1" applyBorder="1" applyAlignment="1" applyProtection="1">
      <alignment horizontal="center" vertical="center" shrinkToFit="1"/>
      <protection hidden="1"/>
    </xf>
    <xf numFmtId="0" fontId="74" fillId="6" borderId="0" xfId="0" applyFont="1" applyFill="1" applyAlignment="1" applyProtection="1">
      <alignment horizontal="center" vertical="center" shrinkToFit="1"/>
      <protection hidden="1"/>
    </xf>
    <xf numFmtId="0" fontId="74" fillId="6" borderId="93" xfId="0" applyFont="1" applyFill="1" applyBorder="1" applyAlignment="1" applyProtection="1">
      <alignment horizontal="center" vertical="center" shrinkToFit="1"/>
      <protection hidden="1"/>
    </xf>
    <xf numFmtId="0" fontId="74" fillId="6" borderId="11" xfId="0" applyFont="1" applyFill="1" applyBorder="1" applyAlignment="1" applyProtection="1">
      <alignment horizontal="center" vertical="center" shrinkToFit="1"/>
      <protection hidden="1"/>
    </xf>
    <xf numFmtId="0" fontId="74" fillId="6" borderId="92"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165" fontId="73" fillId="3" borderId="12" xfId="0" applyNumberFormat="1" applyFont="1" applyFill="1" applyBorder="1" applyAlignment="1" applyProtection="1">
      <alignment horizontal="right" shrinkToFit="1"/>
      <protection hidden="1"/>
    </xf>
    <xf numFmtId="165" fontId="73" fillId="3" borderId="97" xfId="0" applyNumberFormat="1" applyFont="1" applyFill="1" applyBorder="1" applyAlignment="1" applyProtection="1">
      <alignment horizontal="right" shrinkToFit="1"/>
      <protection hidden="1"/>
    </xf>
    <xf numFmtId="0" fontId="74" fillId="6" borderId="1" xfId="0" applyFont="1" applyFill="1" applyBorder="1" applyAlignment="1" applyProtection="1">
      <alignment horizontal="center" vertical="center" shrinkToFit="1"/>
      <protection hidden="1"/>
    </xf>
    <xf numFmtId="0" fontId="12" fillId="0" borderId="0" xfId="0" applyFont="1" applyAlignment="1" applyProtection="1">
      <alignment horizontal="right" vertical="center" wrapText="1"/>
      <protection hidden="1"/>
    </xf>
    <xf numFmtId="0" fontId="12"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3" fillId="3" borderId="12" xfId="0" applyNumberFormat="1" applyFont="1" applyFill="1" applyBorder="1" applyAlignment="1" applyProtection="1">
      <alignment horizontal="center" vertical="center" shrinkToFit="1"/>
      <protection hidden="1"/>
    </xf>
    <xf numFmtId="0" fontId="89" fillId="3" borderId="12" xfId="0" applyFont="1" applyFill="1" applyBorder="1" applyAlignment="1" applyProtection="1">
      <alignment horizontal="center" vertical="center" shrinkToFit="1"/>
      <protection hidden="1"/>
    </xf>
    <xf numFmtId="0" fontId="89" fillId="0" borderId="12" xfId="0" applyFont="1" applyBorder="1" applyAlignment="1" applyProtection="1">
      <alignment horizontal="right" vertical="center" shrinkToFit="1"/>
      <protection hidden="1"/>
    </xf>
    <xf numFmtId="0" fontId="90" fillId="3" borderId="12" xfId="0" applyFont="1" applyFill="1" applyBorder="1" applyAlignment="1" applyProtection="1">
      <alignment horizontal="center" vertical="center" shrinkToFit="1"/>
      <protection hidden="1"/>
    </xf>
    <xf numFmtId="164" fontId="89" fillId="3" borderId="12" xfId="0" applyNumberFormat="1"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89" fillId="0" borderId="107" xfId="0" applyFont="1" applyBorder="1" applyAlignment="1" applyProtection="1">
      <alignment horizontal="left" vertical="center" shrinkToFit="1"/>
      <protection hidden="1"/>
    </xf>
    <xf numFmtId="0" fontId="89" fillId="0" borderId="13" xfId="0" applyFont="1" applyBorder="1" applyAlignment="1" applyProtection="1">
      <alignment horizontal="right"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0" fontId="90" fillId="3" borderId="13" xfId="0" applyFont="1" applyFill="1" applyBorder="1" applyAlignment="1" applyProtection="1">
      <alignment horizontal="center" vertical="center" shrinkToFit="1"/>
      <protection hidden="1"/>
    </xf>
    <xf numFmtId="0" fontId="90" fillId="3" borderId="118" xfId="0" applyFont="1" applyFill="1" applyBorder="1" applyAlignment="1" applyProtection="1">
      <alignment horizontal="center" vertical="center" shrinkToFit="1"/>
      <protection hidden="1"/>
    </xf>
    <xf numFmtId="0" fontId="89" fillId="3" borderId="107" xfId="0" applyFont="1" applyFill="1" applyBorder="1" applyAlignment="1" applyProtection="1">
      <alignment horizontal="center" vertical="center" shrinkToFit="1"/>
      <protection hidden="1"/>
    </xf>
    <xf numFmtId="49" fontId="90" fillId="3" borderId="13" xfId="0" applyNumberFormat="1" applyFont="1" applyFill="1" applyBorder="1" applyAlignment="1" applyProtection="1">
      <alignment horizontal="center" vertical="center" shrinkToFit="1"/>
      <protection hidden="1"/>
    </xf>
    <xf numFmtId="22" fontId="72" fillId="0" borderId="51" xfId="0" applyNumberFormat="1" applyFont="1" applyBorder="1" applyAlignment="1" applyProtection="1">
      <alignment horizontal="center" vertical="center" readingOrder="2"/>
      <protection hidden="1"/>
    </xf>
    <xf numFmtId="0" fontId="90" fillId="0" borderId="104" xfId="0" applyFont="1" applyBorder="1" applyAlignment="1" applyProtection="1">
      <alignment horizontal="right" vertical="center" shrinkToFit="1"/>
      <protection hidden="1"/>
    </xf>
    <xf numFmtId="0" fontId="90" fillId="0" borderId="14" xfId="0" applyFont="1" applyBorder="1" applyAlignment="1" applyProtection="1">
      <alignment horizontal="right" vertical="center" shrinkToFit="1"/>
      <protection hidden="1"/>
    </xf>
    <xf numFmtId="0" fontId="91" fillId="3" borderId="14" xfId="1" applyNumberFormat="1" applyFont="1" applyFill="1" applyBorder="1" applyAlignment="1" applyProtection="1">
      <alignment horizontal="center" vertical="center" shrinkToFit="1"/>
      <protection hidden="1"/>
    </xf>
    <xf numFmtId="0" fontId="90" fillId="0" borderId="14" xfId="0" applyFont="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90" fillId="3" borderId="14" xfId="0" applyFont="1" applyFill="1" applyBorder="1" applyAlignment="1" applyProtection="1">
      <alignment horizontal="center" vertical="center" shrinkToFit="1"/>
      <protection hidden="1"/>
    </xf>
    <xf numFmtId="0" fontId="90" fillId="0" borderId="106" xfId="0" applyFont="1" applyBorder="1" applyAlignment="1" applyProtection="1">
      <alignment horizontal="right" vertical="center" shrinkToFit="1"/>
      <protection hidden="1"/>
    </xf>
    <xf numFmtId="0" fontId="90" fillId="0" borderId="12" xfId="0" applyFont="1" applyBorder="1" applyAlignment="1" applyProtection="1">
      <alignment horizontal="right" vertical="center" shrinkToFit="1"/>
      <protection hidden="1"/>
    </xf>
    <xf numFmtId="0" fontId="72" fillId="0" borderId="51" xfId="0" applyFont="1" applyBorder="1" applyAlignment="1" applyProtection="1">
      <alignment horizontal="center" vertical="center" readingOrder="2"/>
      <protection hidden="1"/>
    </xf>
    <xf numFmtId="0" fontId="90" fillId="3" borderId="105" xfId="0" applyFont="1" applyFill="1" applyBorder="1" applyAlignment="1" applyProtection="1">
      <alignment horizontal="center" vertical="center" shrinkToFit="1"/>
      <protection hidden="1"/>
    </xf>
    <xf numFmtId="0" fontId="90" fillId="0" borderId="12" xfId="0" applyFont="1" applyBorder="1" applyAlignment="1" applyProtection="1">
      <alignment horizontal="left" vertical="center" shrinkToFit="1"/>
      <protection hidden="1"/>
    </xf>
    <xf numFmtId="0" fontId="90" fillId="0" borderId="107" xfId="0" applyFont="1" applyBorder="1" applyAlignment="1" applyProtection="1">
      <alignment horizontal="left"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2" fillId="3" borderId="12" xfId="0" applyFont="1" applyFill="1" applyBorder="1" applyAlignment="1" applyProtection="1">
      <alignment horizontal="right" vertical="center" shrinkToFit="1"/>
      <protection hidden="1"/>
    </xf>
    <xf numFmtId="0" fontId="72" fillId="3" borderId="97" xfId="0" applyFont="1" applyFill="1" applyBorder="1" applyAlignment="1" applyProtection="1">
      <alignment horizontal="right" vertical="center" shrinkToFit="1"/>
      <protection hidden="1"/>
    </xf>
    <xf numFmtId="0" fontId="73" fillId="0" borderId="12" xfId="0" applyFont="1" applyBorder="1" applyAlignment="1" applyProtection="1">
      <alignment horizontal="center" shrinkToFit="1"/>
      <protection hidden="1"/>
    </xf>
    <xf numFmtId="0" fontId="73" fillId="0" borderId="97"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12" fillId="13" borderId="5" xfId="0" applyFont="1" applyFill="1" applyBorder="1" applyAlignment="1" applyProtection="1">
      <alignment horizontal="right" vertical="center" wrapText="1"/>
      <protection hidden="1"/>
    </xf>
    <xf numFmtId="0" fontId="12" fillId="13" borderId="0" xfId="0" applyFont="1" applyFill="1" applyAlignment="1" applyProtection="1">
      <alignment horizontal="right" vertical="center" wrapText="1"/>
      <protection hidden="1"/>
    </xf>
    <xf numFmtId="0" fontId="89" fillId="0" borderId="117" xfId="0" applyFont="1" applyBorder="1" applyAlignment="1" applyProtection="1">
      <alignment horizontal="right" vertical="center" shrinkToFit="1"/>
      <protection hidden="1"/>
    </xf>
    <xf numFmtId="0" fontId="89" fillId="0" borderId="106" xfId="0" applyFont="1" applyBorder="1" applyAlignment="1" applyProtection="1">
      <alignment horizontal="right" vertical="center" shrinkToFit="1"/>
      <protection hidden="1"/>
    </xf>
    <xf numFmtId="0" fontId="47" fillId="9" borderId="160" xfId="0" applyFont="1" applyFill="1" applyBorder="1" applyAlignment="1" applyProtection="1">
      <alignment horizontal="center" vertical="center" wrapText="1"/>
      <protection hidden="1"/>
    </xf>
    <xf numFmtId="0" fontId="47" fillId="9"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xf numFmtId="0" fontId="75" fillId="6" borderId="145" xfId="0" applyFont="1" applyFill="1" applyBorder="1" applyAlignment="1" applyProtection="1">
      <alignment horizontal="center" vertical="center"/>
      <protection hidden="1"/>
    </xf>
    <xf numFmtId="0" fontId="75" fillId="6" borderId="144" xfId="0" applyFont="1" applyFill="1" applyBorder="1" applyAlignment="1" applyProtection="1">
      <alignment horizontal="center" vertical="center"/>
      <protection hidden="1"/>
    </xf>
    <xf numFmtId="0" fontId="75" fillId="3" borderId="110" xfId="0" applyFont="1" applyFill="1" applyBorder="1" applyAlignment="1" applyProtection="1">
      <alignment horizontal="center" vertical="center" textRotation="90" wrapText="1"/>
      <protection hidden="1"/>
    </xf>
    <xf numFmtId="0" fontId="75" fillId="3" borderId="109" xfId="0" applyFont="1" applyFill="1" applyBorder="1" applyAlignment="1" applyProtection="1">
      <alignment horizontal="center" vertical="center" textRotation="90" wrapText="1"/>
      <protection hidden="1"/>
    </xf>
    <xf numFmtId="0" fontId="75" fillId="3" borderId="136" xfId="0" applyFont="1" applyFill="1" applyBorder="1" applyAlignment="1" applyProtection="1">
      <alignment horizontal="center" vertical="center" textRotation="90" wrapText="1"/>
      <protection hidden="1"/>
    </xf>
    <xf numFmtId="0" fontId="75" fillId="3" borderId="8" xfId="0" applyFont="1" applyFill="1" applyBorder="1" applyAlignment="1" applyProtection="1">
      <alignment horizontal="center" vertical="center" textRotation="90" wrapText="1"/>
      <protection hidden="1"/>
    </xf>
    <xf numFmtId="0" fontId="75" fillId="6" borderId="146" xfId="0" applyFont="1" applyFill="1" applyBorder="1" applyAlignment="1" applyProtection="1">
      <alignment horizontal="center" vertical="center"/>
      <protection hidden="1"/>
    </xf>
    <xf numFmtId="0" fontId="75" fillId="3" borderId="137" xfId="0" applyFont="1" applyFill="1" applyBorder="1" applyAlignment="1" applyProtection="1">
      <alignment horizontal="center" vertical="center" textRotation="90" wrapText="1"/>
      <protection hidden="1"/>
    </xf>
    <xf numFmtId="0" fontId="30" fillId="14" borderId="0" xfId="0" applyFont="1" applyFill="1" applyAlignment="1" applyProtection="1">
      <alignment horizontal="center" vertical="center"/>
      <protection hidden="1"/>
    </xf>
    <xf numFmtId="0" fontId="30" fillId="14" borderId="29" xfId="0" applyFont="1" applyFill="1" applyBorder="1" applyAlignment="1" applyProtection="1">
      <alignment horizontal="center" vertical="center"/>
      <protection hidden="1"/>
    </xf>
    <xf numFmtId="0" fontId="30" fillId="10" borderId="125" xfId="0" applyFont="1" applyFill="1" applyBorder="1" applyAlignment="1" applyProtection="1">
      <alignment horizontal="center" vertical="center"/>
      <protection hidden="1"/>
    </xf>
    <xf numFmtId="0" fontId="30" fillId="10" borderId="0" xfId="0" applyFont="1" applyFill="1" applyAlignment="1" applyProtection="1">
      <alignment horizontal="center" vertical="center"/>
      <protection hidden="1"/>
    </xf>
    <xf numFmtId="0" fontId="30" fillId="10" borderId="126" xfId="0" applyFont="1" applyFill="1" applyBorder="1" applyAlignment="1" applyProtection="1">
      <alignment horizontal="center" vertical="center"/>
      <protection hidden="1"/>
    </xf>
    <xf numFmtId="0" fontId="27" fillId="22" borderId="125" xfId="0" applyFont="1" applyFill="1" applyBorder="1" applyAlignment="1" applyProtection="1">
      <alignment horizontal="center" vertical="center"/>
      <protection hidden="1"/>
    </xf>
    <xf numFmtId="0" fontId="27" fillId="22" borderId="0" xfId="0" applyFont="1" applyFill="1" applyAlignment="1" applyProtection="1">
      <alignment horizontal="center" vertical="center"/>
      <protection hidden="1"/>
    </xf>
    <xf numFmtId="0" fontId="27" fillId="22" borderId="108" xfId="0" applyFont="1" applyFill="1" applyBorder="1" applyAlignment="1" applyProtection="1">
      <alignment horizontal="center" vertical="center"/>
      <protection hidden="1"/>
    </xf>
    <xf numFmtId="0" fontId="27" fillId="22" borderId="126" xfId="0" applyFont="1" applyFill="1" applyBorder="1" applyAlignment="1" applyProtection="1">
      <alignment horizontal="center" vertical="center"/>
      <protection hidden="1"/>
    </xf>
    <xf numFmtId="0" fontId="27" fillId="15" borderId="32" xfId="0" applyFont="1" applyFill="1" applyBorder="1" applyAlignment="1" applyProtection="1">
      <alignment horizontal="center" vertical="center"/>
      <protection hidden="1"/>
    </xf>
    <xf numFmtId="0" fontId="27" fillId="15" borderId="36" xfId="0" applyFont="1" applyFill="1" applyBorder="1" applyAlignment="1" applyProtection="1">
      <alignment horizontal="center" vertical="center"/>
      <protection hidden="1"/>
    </xf>
    <xf numFmtId="0" fontId="75" fillId="6" borderId="14" xfId="0" applyFont="1" applyFill="1" applyBorder="1" applyAlignment="1" applyProtection="1">
      <alignment horizontal="center" vertical="center"/>
      <protection hidden="1"/>
    </xf>
    <xf numFmtId="0" fontId="27" fillId="15" borderId="37" xfId="0" applyFont="1" applyFill="1" applyBorder="1" applyAlignment="1" applyProtection="1">
      <alignment horizontal="center" vertical="center"/>
      <protection hidden="1"/>
    </xf>
    <xf numFmtId="0" fontId="27" fillId="15" borderId="38" xfId="0" applyFont="1" applyFill="1" applyBorder="1" applyAlignment="1" applyProtection="1">
      <alignment horizontal="center" vertical="center"/>
      <protection hidden="1"/>
    </xf>
    <xf numFmtId="0" fontId="75" fillId="6" borderId="143" xfId="0" applyFont="1" applyFill="1" applyBorder="1" applyAlignment="1" applyProtection="1">
      <alignment horizontal="center" vertical="center"/>
      <protection hidden="1"/>
    </xf>
    <xf numFmtId="0" fontId="75" fillId="3" borderId="135" xfId="0" applyFont="1" applyFill="1" applyBorder="1" applyAlignment="1" applyProtection="1">
      <alignment horizontal="center" vertical="center" textRotation="90" wrapText="1"/>
      <protection hidden="1"/>
    </xf>
    <xf numFmtId="0" fontId="75" fillId="6" borderId="147" xfId="0" applyFont="1" applyFill="1" applyBorder="1" applyAlignment="1" applyProtection="1">
      <alignment horizontal="center" vertical="center"/>
      <protection hidden="1"/>
    </xf>
    <xf numFmtId="0" fontId="37" fillId="4" borderId="43" xfId="0" applyFont="1" applyFill="1" applyBorder="1" applyAlignment="1" applyProtection="1">
      <alignment horizontal="center" vertical="center"/>
      <protection hidden="1"/>
    </xf>
    <xf numFmtId="0" fontId="37" fillId="4" borderId="46" xfId="0" applyFont="1" applyFill="1" applyBorder="1" applyAlignment="1" applyProtection="1">
      <alignment horizontal="center" vertical="center"/>
      <protection hidden="1"/>
    </xf>
    <xf numFmtId="0" fontId="37" fillId="4" borderId="0" xfId="0" applyFont="1" applyFill="1" applyAlignment="1" applyProtection="1">
      <alignment horizontal="center" vertical="center"/>
      <protection hidden="1"/>
    </xf>
    <xf numFmtId="0" fontId="35" fillId="4" borderId="0" xfId="0" applyFont="1" applyFill="1" applyAlignment="1" applyProtection="1">
      <alignment horizontal="center" vertical="center"/>
      <protection hidden="1"/>
    </xf>
    <xf numFmtId="0" fontId="0" fillId="0" borderId="0" xfId="0"/>
    <xf numFmtId="0" fontId="27" fillId="0" borderId="0" xfId="0" applyFont="1" applyAlignment="1" applyProtection="1">
      <alignment horizontal="center" vertical="center"/>
      <protection hidden="1"/>
    </xf>
    <xf numFmtId="0" fontId="37" fillId="4" borderId="42" xfId="0" applyFont="1" applyFill="1" applyBorder="1" applyAlignment="1" applyProtection="1">
      <alignment horizontal="center" vertical="center"/>
      <protection hidden="1"/>
    </xf>
    <xf numFmtId="0" fontId="37" fillId="4" borderId="45" xfId="0" applyFont="1" applyFill="1" applyBorder="1" applyAlignment="1" applyProtection="1">
      <alignment horizontal="center" vertical="center"/>
      <protection hidden="1"/>
    </xf>
    <xf numFmtId="0" fontId="37" fillId="4" borderId="48" xfId="0" applyFont="1" applyFill="1" applyBorder="1" applyAlignment="1" applyProtection="1">
      <alignment horizontal="center" vertical="center"/>
      <protection hidden="1"/>
    </xf>
    <xf numFmtId="0" fontId="37" fillId="4" borderId="49" xfId="0" applyFont="1" applyFill="1" applyBorder="1" applyAlignment="1" applyProtection="1">
      <alignment horizontal="center" vertical="center"/>
      <protection hidden="1"/>
    </xf>
    <xf numFmtId="0" fontId="37" fillId="4" borderId="50" xfId="0" applyFont="1" applyFill="1" applyBorder="1" applyAlignment="1" applyProtection="1">
      <alignment horizontal="center" vertical="center"/>
      <protection hidden="1"/>
    </xf>
    <xf numFmtId="0" fontId="37" fillId="4" borderId="44" xfId="0" applyFont="1" applyFill="1" applyBorder="1" applyAlignment="1" applyProtection="1">
      <alignment horizontal="center" vertical="center"/>
      <protection hidden="1"/>
    </xf>
    <xf numFmtId="0" fontId="37" fillId="4" borderId="47" xfId="0" applyFont="1" applyFill="1" applyBorder="1" applyAlignment="1" applyProtection="1">
      <alignment horizontal="center" vertical="center"/>
      <protection hidden="1"/>
    </xf>
    <xf numFmtId="0" fontId="38" fillId="18" borderId="138" xfId="0" applyFont="1" applyFill="1" applyBorder="1" applyAlignment="1" applyProtection="1">
      <alignment horizontal="center" vertical="center" wrapText="1"/>
      <protection hidden="1"/>
    </xf>
    <xf numFmtId="0" fontId="38" fillId="18" borderId="130" xfId="0" applyFont="1" applyFill="1" applyBorder="1" applyAlignment="1" applyProtection="1">
      <alignment horizontal="center" vertical="center" wrapText="1"/>
      <protection hidden="1"/>
    </xf>
    <xf numFmtId="0" fontId="38" fillId="18" borderId="20" xfId="0" applyFont="1" applyFill="1" applyBorder="1" applyAlignment="1" applyProtection="1">
      <alignment horizontal="center" vertical="center"/>
      <protection hidden="1"/>
    </xf>
    <xf numFmtId="0" fontId="38" fillId="18" borderId="139" xfId="0" applyFont="1" applyFill="1" applyBorder="1" applyAlignment="1" applyProtection="1">
      <alignment horizontal="center" vertical="center" wrapText="1"/>
      <protection hidden="1"/>
    </xf>
    <xf numFmtId="0" fontId="38" fillId="18" borderId="132" xfId="0" applyFont="1" applyFill="1" applyBorder="1" applyAlignment="1" applyProtection="1">
      <alignment horizontal="center" vertical="center" wrapText="1"/>
      <protection hidden="1"/>
    </xf>
    <xf numFmtId="0" fontId="38" fillId="18" borderId="133" xfId="0" applyFont="1" applyFill="1" applyBorder="1" applyAlignment="1" applyProtection="1">
      <alignment horizontal="center" vertical="center" wrapText="1"/>
      <protection hidden="1"/>
    </xf>
    <xf numFmtId="0" fontId="63" fillId="18" borderId="20" xfId="0" applyFont="1" applyFill="1" applyBorder="1" applyAlignment="1" applyProtection="1">
      <alignment horizontal="center" vertical="center" wrapText="1"/>
      <protection hidden="1"/>
    </xf>
    <xf numFmtId="0" fontId="63" fillId="18" borderId="20" xfId="0" applyFont="1" applyFill="1" applyBorder="1" applyAlignment="1" applyProtection="1">
      <alignment horizontal="center" vertical="center"/>
      <protection hidden="1"/>
    </xf>
    <xf numFmtId="0" fontId="38" fillId="18" borderId="59" xfId="0" applyFont="1" applyFill="1" applyBorder="1" applyAlignment="1" applyProtection="1">
      <alignment horizontal="center" vertical="center" wrapText="1"/>
      <protection hidden="1"/>
    </xf>
    <xf numFmtId="0" fontId="38" fillId="18" borderId="131" xfId="0" applyFont="1" applyFill="1" applyBorder="1" applyAlignment="1" applyProtection="1">
      <alignment horizontal="center" vertical="center" wrapText="1"/>
      <protection hidden="1"/>
    </xf>
    <xf numFmtId="0" fontId="27" fillId="0" borderId="127"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4"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76" fillId="18" borderId="139" xfId="0" applyFont="1" applyFill="1" applyBorder="1" applyAlignment="1" applyProtection="1">
      <alignment horizontal="center" vertical="center"/>
      <protection hidden="1"/>
    </xf>
    <xf numFmtId="0" fontId="76" fillId="18" borderId="132" xfId="0" applyFont="1" applyFill="1" applyBorder="1" applyAlignment="1" applyProtection="1">
      <alignment horizontal="center" vertical="center"/>
      <protection hidden="1"/>
    </xf>
    <xf numFmtId="0" fontId="63" fillId="18" borderId="59" xfId="0" applyFont="1" applyFill="1" applyBorder="1" applyAlignment="1" applyProtection="1">
      <alignment horizontal="center" vertical="center" textRotation="90" wrapText="1"/>
      <protection hidden="1"/>
    </xf>
    <xf numFmtId="0" fontId="63" fillId="18" borderId="131" xfId="0" applyFont="1" applyFill="1" applyBorder="1" applyAlignment="1" applyProtection="1">
      <alignment horizontal="center" vertical="center" textRotation="90" wrapText="1"/>
      <protection hidden="1"/>
    </xf>
    <xf numFmtId="0" fontId="63" fillId="18" borderId="139" xfId="0" applyFont="1" applyFill="1" applyBorder="1" applyAlignment="1" applyProtection="1">
      <alignment horizontal="center" vertical="center" textRotation="90" wrapText="1"/>
      <protection hidden="1"/>
    </xf>
    <xf numFmtId="0" fontId="63" fillId="18" borderId="132" xfId="0" applyFont="1" applyFill="1" applyBorder="1" applyAlignment="1" applyProtection="1">
      <alignment horizontal="center" vertical="center" textRotation="90" wrapText="1"/>
      <protection hidden="1"/>
    </xf>
    <xf numFmtId="0" fontId="76" fillId="18" borderId="138" xfId="0" applyFont="1" applyFill="1" applyBorder="1" applyAlignment="1" applyProtection="1">
      <alignment horizontal="center" vertical="center"/>
      <protection hidden="1"/>
    </xf>
    <xf numFmtId="0" fontId="76" fillId="18" borderId="130" xfId="0" applyFont="1" applyFill="1" applyBorder="1" applyAlignment="1" applyProtection="1">
      <alignment horizontal="center" vertical="center"/>
      <protection hidden="1"/>
    </xf>
    <xf numFmtId="0" fontId="76" fillId="18" borderId="59" xfId="0" applyFont="1" applyFill="1" applyBorder="1" applyAlignment="1" applyProtection="1">
      <alignment horizontal="center" vertical="center"/>
      <protection hidden="1"/>
    </xf>
    <xf numFmtId="0" fontId="76" fillId="18" borderId="131" xfId="0" applyFont="1" applyFill="1" applyBorder="1" applyAlignment="1" applyProtection="1">
      <alignment horizontal="center" vertical="center"/>
      <protection hidden="1"/>
    </xf>
    <xf numFmtId="0" fontId="63" fillId="18" borderId="138" xfId="0" applyFont="1" applyFill="1" applyBorder="1" applyAlignment="1" applyProtection="1">
      <alignment horizontal="center" vertical="center" textRotation="90"/>
      <protection hidden="1"/>
    </xf>
    <xf numFmtId="0" fontId="63" fillId="18" borderId="130" xfId="0" applyFont="1" applyFill="1" applyBorder="1" applyAlignment="1" applyProtection="1">
      <alignment horizontal="center" vertical="center" textRotation="90"/>
      <protection hidden="1"/>
    </xf>
  </cellXfs>
  <cellStyles count="13">
    <cellStyle name="Normal 2" xfId="2" xr:uid="{00000000-0005-0000-0000-000002000000}"/>
    <cellStyle name="Normal 2 2" xfId="3" xr:uid="{00000000-0005-0000-0000-000003000000}"/>
    <cellStyle name="Normal 3" xfId="4" xr:uid="{00000000-0005-0000-0000-000004000000}"/>
    <cellStyle name="Normal_Sheet1" xfId="10" xr:uid="{00000000-0005-0000-0000-000005000000}"/>
    <cellStyle name="Normal_Sheet3" xfId="12" xr:uid="{00000000-0005-0000-0000-000006000000}"/>
    <cellStyle name="Normal_ربط العلامة مع التسجيل" xfId="5" xr:uid="{00000000-0005-0000-0000-000007000000}"/>
    <cellStyle name="Normal_مستجدين" xfId="6" xr:uid="{00000000-0005-0000-0000-000008000000}"/>
    <cellStyle name="Normal_معالجة التسجيل" xfId="8" xr:uid="{00000000-0005-0000-0000-000009000000}"/>
    <cellStyle name="Normal_ورقة4" xfId="11" xr:uid="{00000000-0005-0000-0000-00000A000000}"/>
    <cellStyle name="ارتباط تشعبي" xfId="1" builtinId="8"/>
    <cellStyle name="عادي" xfId="0" builtinId="0"/>
    <cellStyle name="عادي_معالجة التسجيل" xfId="7" xr:uid="{00000000-0005-0000-0000-00000B000000}"/>
    <cellStyle name="عادي_ورقه4_1" xfId="9" xr:uid="{00000000-0005-0000-0000-00000C000000}"/>
  </cellStyles>
  <dxfs count="431">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dxf>
    <dxf>
      <fill>
        <patternFill>
          <bgColor rgb="FFFF0000"/>
        </patternFill>
      </fill>
    </dxf>
    <dxf>
      <font>
        <color rgb="FFFF0000"/>
      </font>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17</xdr:col>
      <xdr:colOff>330093</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D:\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8" sqref="B8:I12"/>
    </sheetView>
  </sheetViews>
  <sheetFormatPr defaultColWidth="9" defaultRowHeight="16.8" x14ac:dyDescent="0.5"/>
  <cols>
    <col min="1" max="1" width="2.19921875" style="75" customWidth="1"/>
    <col min="2" max="2" width="4.3984375" style="75" customWidth="1"/>
    <col min="3" max="6" width="9" style="75"/>
    <col min="7" max="7" width="1.3984375" style="75" customWidth="1"/>
    <col min="8" max="8" width="12.69921875" style="75" customWidth="1"/>
    <col min="9" max="9" width="16.8984375" style="75" customWidth="1"/>
    <col min="10" max="10" width="5" style="75" customWidth="1"/>
    <col min="11" max="11" width="9" style="75" customWidth="1"/>
    <col min="12" max="12" width="2.69921875" style="75" customWidth="1"/>
    <col min="13" max="13" width="9" style="75"/>
    <col min="14" max="14" width="9" style="75" customWidth="1"/>
    <col min="15" max="15" width="3.3984375" style="75" customWidth="1"/>
    <col min="16" max="17" width="9" style="75"/>
    <col min="18" max="18" width="4.69921875" style="75" customWidth="1"/>
    <col min="19" max="19" width="2" style="75" customWidth="1"/>
    <col min="20" max="20" width="8.8984375" style="75" customWidth="1"/>
    <col min="21" max="21" width="15.3984375" style="75" customWidth="1"/>
    <col min="22" max="16384" width="9" style="75"/>
  </cols>
  <sheetData>
    <row r="1" spans="1:22" ht="27" thickBot="1" x14ac:dyDescent="0.75">
      <c r="B1" s="392" t="s">
        <v>403</v>
      </c>
      <c r="C1" s="392"/>
      <c r="D1" s="392"/>
      <c r="E1" s="392"/>
      <c r="F1" s="392"/>
      <c r="G1" s="392"/>
      <c r="H1" s="392"/>
      <c r="I1" s="392"/>
      <c r="J1" s="392"/>
      <c r="K1" s="392"/>
      <c r="L1" s="392"/>
      <c r="M1" s="392"/>
      <c r="N1" s="392"/>
      <c r="O1" s="392"/>
      <c r="P1" s="392"/>
      <c r="Q1" s="392"/>
      <c r="R1" s="392"/>
      <c r="S1" s="392"/>
      <c r="T1" s="392"/>
      <c r="U1" s="392"/>
    </row>
    <row r="2" spans="1:22" ht="19.5" customHeight="1" thickBot="1" x14ac:dyDescent="0.7">
      <c r="B2" s="393" t="s">
        <v>205</v>
      </c>
      <c r="C2" s="393"/>
      <c r="D2" s="393"/>
      <c r="E2" s="393"/>
      <c r="F2" s="393"/>
      <c r="G2" s="393"/>
      <c r="H2" s="393"/>
      <c r="I2" s="393"/>
      <c r="J2" s="76"/>
      <c r="K2" s="394" t="s">
        <v>404</v>
      </c>
      <c r="L2" s="395"/>
      <c r="M2" s="395"/>
      <c r="N2" s="395"/>
      <c r="O2" s="395"/>
      <c r="P2" s="395"/>
      <c r="Q2" s="395"/>
      <c r="R2" s="395"/>
      <c r="S2" s="395"/>
      <c r="T2" s="398" t="s">
        <v>405</v>
      </c>
      <c r="U2" s="399"/>
    </row>
    <row r="3" spans="1:22" ht="22.5" customHeight="1" thickBot="1" x14ac:dyDescent="0.7">
      <c r="A3" s="77">
        <v>1</v>
      </c>
      <c r="B3" s="402" t="s">
        <v>406</v>
      </c>
      <c r="C3" s="403"/>
      <c r="D3" s="403"/>
      <c r="E3" s="403"/>
      <c r="F3" s="403"/>
      <c r="G3" s="403"/>
      <c r="H3" s="403"/>
      <c r="I3" s="404"/>
      <c r="K3" s="396"/>
      <c r="L3" s="397"/>
      <c r="M3" s="397"/>
      <c r="N3" s="397"/>
      <c r="O3" s="397"/>
      <c r="P3" s="397"/>
      <c r="Q3" s="397"/>
      <c r="R3" s="397"/>
      <c r="S3" s="397"/>
      <c r="T3" s="400"/>
      <c r="U3" s="401"/>
    </row>
    <row r="4" spans="1:22" ht="22.5" customHeight="1" thickBot="1" x14ac:dyDescent="0.7">
      <c r="A4" s="77">
        <v>2</v>
      </c>
      <c r="B4" s="389" t="s">
        <v>407</v>
      </c>
      <c r="C4" s="390"/>
      <c r="D4" s="390"/>
      <c r="E4" s="390"/>
      <c r="F4" s="390"/>
      <c r="G4" s="390"/>
      <c r="H4" s="390"/>
      <c r="I4" s="391"/>
      <c r="K4" s="367" t="s">
        <v>15</v>
      </c>
      <c r="L4" s="368"/>
      <c r="M4" s="368"/>
      <c r="N4" s="368"/>
      <c r="O4" s="368"/>
      <c r="P4" s="368"/>
      <c r="Q4" s="368"/>
      <c r="R4" s="368"/>
      <c r="S4" s="369"/>
      <c r="T4" s="382">
        <v>1</v>
      </c>
      <c r="U4" s="383"/>
    </row>
    <row r="5" spans="1:22" ht="22.5" customHeight="1" thickBot="1" x14ac:dyDescent="0.7">
      <c r="A5" s="77"/>
      <c r="B5" s="350" t="s">
        <v>408</v>
      </c>
      <c r="C5" s="351"/>
      <c r="D5" s="351"/>
      <c r="E5" s="351"/>
      <c r="F5" s="351"/>
      <c r="G5" s="351"/>
      <c r="H5" s="351"/>
      <c r="I5" s="78"/>
      <c r="K5" s="380" t="s">
        <v>409</v>
      </c>
      <c r="L5" s="381"/>
      <c r="M5" s="381"/>
      <c r="N5" s="381"/>
      <c r="O5" s="381"/>
      <c r="P5" s="381"/>
      <c r="Q5" s="381"/>
      <c r="R5" s="381"/>
      <c r="S5" s="381"/>
      <c r="T5" s="382">
        <v>1</v>
      </c>
      <c r="U5" s="383"/>
    </row>
    <row r="6" spans="1:22" ht="22.5" customHeight="1" thickBot="1" x14ac:dyDescent="0.7">
      <c r="A6" s="77"/>
      <c r="B6" s="384" t="s">
        <v>410</v>
      </c>
      <c r="C6" s="385"/>
      <c r="D6" s="385"/>
      <c r="E6" s="385"/>
      <c r="F6" s="385"/>
      <c r="G6" s="385"/>
      <c r="H6" s="385"/>
      <c r="I6" s="386"/>
      <c r="K6" s="380" t="s">
        <v>411</v>
      </c>
      <c r="L6" s="381"/>
      <c r="M6" s="381"/>
      <c r="N6" s="381"/>
      <c r="O6" s="381"/>
      <c r="P6" s="381"/>
      <c r="Q6" s="381"/>
      <c r="R6" s="381"/>
      <c r="S6" s="381"/>
      <c r="T6" s="387" t="s">
        <v>412</v>
      </c>
      <c r="U6" s="388"/>
    </row>
    <row r="7" spans="1:22" ht="22.5" customHeight="1" thickBot="1" x14ac:dyDescent="0.75">
      <c r="A7" s="77">
        <v>3</v>
      </c>
      <c r="B7" s="350" t="s">
        <v>207</v>
      </c>
      <c r="C7" s="351"/>
      <c r="D7" s="351"/>
      <c r="E7" s="351"/>
      <c r="F7" s="351"/>
      <c r="G7" s="351"/>
      <c r="H7" s="352" t="s">
        <v>206</v>
      </c>
      <c r="I7" s="353"/>
      <c r="K7" s="354" t="s">
        <v>413</v>
      </c>
      <c r="L7" s="355"/>
      <c r="M7" s="355"/>
      <c r="N7" s="355"/>
      <c r="O7" s="355"/>
      <c r="P7" s="355"/>
      <c r="Q7" s="355"/>
      <c r="R7" s="355"/>
      <c r="S7" s="356"/>
      <c r="T7" s="357">
        <v>0.5</v>
      </c>
      <c r="U7" s="358"/>
      <c r="V7" s="79"/>
    </row>
    <row r="8" spans="1:22" ht="22.5" customHeight="1" x14ac:dyDescent="0.65">
      <c r="A8" s="77">
        <v>4</v>
      </c>
      <c r="B8" s="359" t="s">
        <v>3860</v>
      </c>
      <c r="C8" s="359"/>
      <c r="D8" s="359"/>
      <c r="E8" s="359"/>
      <c r="F8" s="359"/>
      <c r="G8" s="359"/>
      <c r="H8" s="359"/>
      <c r="I8" s="359"/>
      <c r="J8" s="79"/>
      <c r="K8" s="362" t="s">
        <v>414</v>
      </c>
      <c r="L8" s="363"/>
      <c r="M8" s="363"/>
      <c r="N8" s="363"/>
      <c r="O8" s="363"/>
      <c r="P8" s="363"/>
      <c r="Q8" s="363"/>
      <c r="R8" s="363"/>
      <c r="S8" s="363"/>
      <c r="T8" s="364">
        <v>0.2</v>
      </c>
      <c r="U8" s="365"/>
    </row>
    <row r="9" spans="1:22" ht="22.5" customHeight="1" x14ac:dyDescent="0.65">
      <c r="A9" s="77"/>
      <c r="B9" s="360"/>
      <c r="C9" s="360"/>
      <c r="D9" s="360"/>
      <c r="E9" s="360"/>
      <c r="F9" s="360"/>
      <c r="G9" s="360"/>
      <c r="H9" s="360"/>
      <c r="I9" s="360"/>
      <c r="J9" s="80"/>
      <c r="K9" s="362"/>
      <c r="L9" s="363"/>
      <c r="M9" s="363"/>
      <c r="N9" s="363"/>
      <c r="O9" s="363"/>
      <c r="P9" s="363"/>
      <c r="Q9" s="363"/>
      <c r="R9" s="363"/>
      <c r="S9" s="363"/>
      <c r="T9" s="366"/>
      <c r="U9" s="365"/>
    </row>
    <row r="10" spans="1:22" ht="22.5" customHeight="1" x14ac:dyDescent="0.65">
      <c r="A10" s="77"/>
      <c r="B10" s="360"/>
      <c r="C10" s="360"/>
      <c r="D10" s="360"/>
      <c r="E10" s="360"/>
      <c r="F10" s="360"/>
      <c r="G10" s="360"/>
      <c r="H10" s="360"/>
      <c r="I10" s="360"/>
      <c r="K10" s="367" t="s">
        <v>415</v>
      </c>
      <c r="L10" s="368"/>
      <c r="M10" s="368"/>
      <c r="N10" s="368"/>
      <c r="O10" s="368"/>
      <c r="P10" s="368"/>
      <c r="Q10" s="368"/>
      <c r="R10" s="368"/>
      <c r="S10" s="369"/>
      <c r="T10" s="370">
        <v>0.2</v>
      </c>
      <c r="U10" s="371"/>
    </row>
    <row r="11" spans="1:22" ht="45" customHeight="1" x14ac:dyDescent="0.65">
      <c r="A11" s="77"/>
      <c r="B11" s="360"/>
      <c r="C11" s="360"/>
      <c r="D11" s="360"/>
      <c r="E11" s="360"/>
      <c r="F11" s="360"/>
      <c r="G11" s="360"/>
      <c r="H11" s="360"/>
      <c r="I11" s="360"/>
      <c r="K11" s="372" t="s">
        <v>416</v>
      </c>
      <c r="L11" s="373"/>
      <c r="M11" s="373"/>
      <c r="N11" s="373"/>
      <c r="O11" s="373"/>
      <c r="P11" s="373"/>
      <c r="Q11" s="373"/>
      <c r="R11" s="373"/>
      <c r="S11" s="374"/>
      <c r="T11" s="370">
        <v>0.2</v>
      </c>
      <c r="U11" s="371"/>
    </row>
    <row r="12" spans="1:22" ht="22.5" customHeight="1" thickBot="1" x14ac:dyDescent="0.7">
      <c r="A12" s="77"/>
      <c r="B12" s="361"/>
      <c r="C12" s="361"/>
      <c r="D12" s="361"/>
      <c r="E12" s="361"/>
      <c r="F12" s="361"/>
      <c r="G12" s="361"/>
      <c r="H12" s="361"/>
      <c r="I12" s="361"/>
      <c r="K12" s="375" t="s">
        <v>417</v>
      </c>
      <c r="L12" s="376"/>
      <c r="M12" s="376"/>
      <c r="N12" s="376"/>
      <c r="O12" s="376"/>
      <c r="P12" s="376"/>
      <c r="Q12" s="376"/>
      <c r="R12" s="376"/>
      <c r="S12" s="377"/>
      <c r="T12" s="378">
        <v>0.5</v>
      </c>
      <c r="U12" s="379"/>
    </row>
    <row r="13" spans="1:22" ht="22.5" customHeight="1" thickBot="1" x14ac:dyDescent="0.7">
      <c r="A13" s="77">
        <v>5</v>
      </c>
      <c r="B13" s="340" t="s">
        <v>418</v>
      </c>
      <c r="C13" s="341"/>
      <c r="D13" s="341"/>
      <c r="E13" s="341"/>
      <c r="F13" s="341"/>
      <c r="G13" s="341"/>
      <c r="H13" s="341"/>
      <c r="I13" s="342"/>
      <c r="K13" s="343" t="s">
        <v>419</v>
      </c>
      <c r="L13" s="344"/>
      <c r="M13" s="344"/>
      <c r="N13" s="344"/>
      <c r="O13" s="344"/>
      <c r="P13" s="344"/>
      <c r="Q13" s="344"/>
      <c r="R13" s="344"/>
      <c r="S13" s="344"/>
      <c r="T13" s="344"/>
      <c r="U13" s="344"/>
    </row>
    <row r="14" spans="1:22" ht="22.5" customHeight="1" x14ac:dyDescent="0.65">
      <c r="A14" s="77"/>
      <c r="B14" s="345" t="s">
        <v>998</v>
      </c>
      <c r="C14" s="345"/>
      <c r="D14" s="345"/>
      <c r="E14" s="345"/>
      <c r="F14" s="345"/>
      <c r="G14" s="345"/>
      <c r="H14" s="345"/>
      <c r="I14" s="345"/>
      <c r="K14" s="344"/>
      <c r="L14" s="344"/>
      <c r="M14" s="344"/>
      <c r="N14" s="344"/>
      <c r="O14" s="344"/>
      <c r="P14" s="344"/>
      <c r="Q14" s="344"/>
      <c r="R14" s="344"/>
      <c r="S14" s="344"/>
      <c r="T14" s="344"/>
      <c r="U14" s="344"/>
    </row>
    <row r="15" spans="1:22" ht="3.75" customHeight="1" x14ac:dyDescent="0.65">
      <c r="A15" s="77"/>
      <c r="B15" s="346"/>
      <c r="C15" s="346"/>
      <c r="D15" s="346"/>
      <c r="E15" s="346"/>
      <c r="F15" s="346"/>
      <c r="G15" s="346"/>
      <c r="H15" s="346"/>
      <c r="I15" s="346"/>
      <c r="K15" s="348"/>
      <c r="L15" s="348"/>
      <c r="M15" s="348"/>
      <c r="N15" s="348"/>
      <c r="O15" s="348"/>
      <c r="P15" s="348"/>
      <c r="Q15" s="348"/>
      <c r="R15" s="348"/>
      <c r="S15" s="348"/>
      <c r="T15" s="348"/>
      <c r="U15" s="348"/>
    </row>
    <row r="16" spans="1:22" ht="26.25" customHeight="1" x14ac:dyDescent="0.65">
      <c r="A16" s="77">
        <v>6</v>
      </c>
      <c r="B16" s="346"/>
      <c r="C16" s="346"/>
      <c r="D16" s="346"/>
      <c r="E16" s="346"/>
      <c r="F16" s="346"/>
      <c r="G16" s="346"/>
      <c r="H16" s="346"/>
      <c r="I16" s="346"/>
      <c r="K16" s="348"/>
      <c r="L16" s="348"/>
      <c r="M16" s="348"/>
      <c r="N16" s="348"/>
      <c r="O16" s="348"/>
      <c r="P16" s="348"/>
      <c r="Q16" s="348"/>
      <c r="R16" s="348"/>
      <c r="S16" s="348"/>
      <c r="T16" s="348"/>
      <c r="U16" s="348"/>
    </row>
    <row r="17" spans="2:21" ht="19.5" customHeight="1" x14ac:dyDescent="0.5">
      <c r="B17" s="346"/>
      <c r="C17" s="346"/>
      <c r="D17" s="346"/>
      <c r="E17" s="346"/>
      <c r="F17" s="346"/>
      <c r="G17" s="346"/>
      <c r="H17" s="346"/>
      <c r="I17" s="346"/>
      <c r="K17" s="348"/>
      <c r="L17" s="348"/>
      <c r="M17" s="348"/>
      <c r="N17" s="348"/>
      <c r="O17" s="348"/>
      <c r="P17" s="348"/>
      <c r="Q17" s="348"/>
      <c r="R17" s="348"/>
      <c r="S17" s="348"/>
      <c r="T17" s="348"/>
      <c r="U17" s="348"/>
    </row>
    <row r="18" spans="2:21" ht="19.5" customHeight="1" x14ac:dyDescent="0.65">
      <c r="B18" s="346"/>
      <c r="C18" s="346"/>
      <c r="D18" s="346"/>
      <c r="E18" s="346"/>
      <c r="F18" s="346"/>
      <c r="G18" s="346"/>
      <c r="H18" s="346"/>
      <c r="I18" s="346"/>
      <c r="K18" s="81"/>
      <c r="M18" s="348"/>
      <c r="N18" s="348"/>
      <c r="O18" s="348"/>
      <c r="P18" s="82"/>
      <c r="Q18" s="349"/>
      <c r="R18" s="349"/>
      <c r="S18" s="81"/>
      <c r="T18" s="81"/>
      <c r="U18" s="81"/>
    </row>
    <row r="19" spans="2:21" ht="21.75" customHeight="1" thickBot="1" x14ac:dyDescent="0.55000000000000004">
      <c r="B19" s="347"/>
      <c r="C19" s="347"/>
      <c r="D19" s="347"/>
      <c r="E19" s="347"/>
      <c r="F19" s="347"/>
      <c r="G19" s="347"/>
      <c r="H19" s="347"/>
      <c r="I19" s="347"/>
    </row>
    <row r="20" spans="2:21" ht="3.75" customHeight="1" x14ac:dyDescent="0.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S76"/>
  <sheetViews>
    <sheetView showGridLines="0" rightToLeft="1" zoomScale="90" zoomScaleNormal="90" workbookViewId="0">
      <selection activeCell="C1" sqref="C1"/>
    </sheetView>
  </sheetViews>
  <sheetFormatPr defaultColWidth="9" defaultRowHeight="13.8" x14ac:dyDescent="0.25"/>
  <cols>
    <col min="1" max="1" width="13.8984375" style="1" bestFit="1" customWidth="1"/>
    <col min="2" max="2" width="22.19921875" style="1" customWidth="1"/>
    <col min="3" max="3" width="18.8984375" style="1" customWidth="1"/>
    <col min="4" max="4" width="26" style="1" customWidth="1"/>
    <col min="5" max="5" width="20.3984375" style="1" customWidth="1"/>
    <col min="6" max="6" width="20" style="1" customWidth="1"/>
    <col min="7" max="7" width="11.19921875" style="1" bestFit="1" customWidth="1"/>
    <col min="8" max="8" width="18.8984375" style="1" hidden="1" customWidth="1"/>
    <col min="9" max="9" width="3.19921875" style="1" hidden="1" customWidth="1"/>
    <col min="10" max="10" width="14.19921875" style="1" hidden="1" customWidth="1"/>
    <col min="11" max="11" width="11" style="1" hidden="1" customWidth="1"/>
    <col min="12" max="12" width="3.19921875" style="1" hidden="1" customWidth="1"/>
    <col min="13" max="13" width="9" style="1" hidden="1" customWidth="1"/>
    <col min="14" max="14" width="20" style="175" hidden="1" customWidth="1"/>
    <col min="15" max="15" width="3" style="175" hidden="1" customWidth="1"/>
    <col min="16" max="16" width="13.69921875" style="1" hidden="1" customWidth="1"/>
    <col min="17" max="18" width="9" style="1" hidden="1" customWidth="1"/>
    <col min="19" max="19" width="2.19921875" style="1" hidden="1" customWidth="1"/>
    <col min="20" max="20" width="5.19921875" style="1" hidden="1" customWidth="1"/>
    <col min="21" max="21" width="2.19921875" style="1" hidden="1" customWidth="1"/>
    <col min="22" max="22" width="3.69921875" style="1" hidden="1" customWidth="1"/>
    <col min="23" max="23" width="2.19921875" style="1" hidden="1" customWidth="1"/>
    <col min="24" max="24" width="10.3984375" style="1" hidden="1" customWidth="1"/>
    <col min="25" max="26" width="0" style="1" hidden="1" customWidth="1"/>
    <col min="27" max="27" width="3.19921875" style="1" hidden="1" customWidth="1"/>
    <col min="28" max="28" width="5.3984375" style="1" hidden="1" customWidth="1"/>
    <col min="29" max="35" width="0" style="1" hidden="1" customWidth="1"/>
    <col min="36" max="16384" width="9" style="1"/>
  </cols>
  <sheetData>
    <row r="1" spans="1:45" ht="25.95" customHeight="1" x14ac:dyDescent="0.25">
      <c r="A1" s="408" t="s">
        <v>740</v>
      </c>
      <c r="B1" s="408"/>
      <c r="C1"/>
      <c r="D1" s="174" t="e">
        <f>VLOOKUP(C1,ورقة2!A2:B7265,2,0)</f>
        <v>#N/A</v>
      </c>
      <c r="F1" s="46" t="e">
        <f>IF(VLOOKUP(C1,ورقة2!A1:AE3314,10,0)="","",VLOOKUP(C1,ورقة2!A1:AE3314,10,0))</f>
        <v>#N/A</v>
      </c>
    </row>
    <row r="2" spans="1:45" ht="52.95" customHeight="1" x14ac:dyDescent="0.25">
      <c r="A2" s="409"/>
      <c r="B2" s="409"/>
      <c r="C2" s="409"/>
      <c r="D2" s="409"/>
      <c r="E2" s="409"/>
      <c r="F2" s="409"/>
      <c r="G2" s="409"/>
    </row>
    <row r="3" spans="1:45" ht="14.4" thickBot="1" x14ac:dyDescent="0.3">
      <c r="I3" s="407" t="s">
        <v>10</v>
      </c>
      <c r="J3" s="407"/>
      <c r="L3" s="407" t="s">
        <v>56</v>
      </c>
      <c r="M3" s="407"/>
      <c r="N3" s="1"/>
      <c r="O3" s="407"/>
      <c r="P3" s="407"/>
      <c r="S3" s="407" t="s">
        <v>741</v>
      </c>
      <c r="T3" s="407"/>
      <c r="U3" s="407" t="s">
        <v>11</v>
      </c>
      <c r="V3" s="407"/>
      <c r="X3" s="1" t="s">
        <v>9</v>
      </c>
      <c r="AA3" s="1">
        <v>1</v>
      </c>
      <c r="AB3" s="1">
        <v>1950</v>
      </c>
    </row>
    <row r="4" spans="1:45" ht="34.200000000000003" customHeight="1" thickTop="1" x14ac:dyDescent="0.25">
      <c r="A4" s="176" t="s">
        <v>52</v>
      </c>
      <c r="B4" s="176" t="s">
        <v>746</v>
      </c>
      <c r="C4" s="176" t="s">
        <v>368</v>
      </c>
      <c r="D4" s="177" t="s">
        <v>747</v>
      </c>
      <c r="E4" s="177" t="s">
        <v>378</v>
      </c>
      <c r="F4" s="176" t="s">
        <v>55</v>
      </c>
      <c r="G4" s="178" t="s">
        <v>210</v>
      </c>
      <c r="I4" s="99"/>
      <c r="J4" s="99"/>
      <c r="L4" s="99"/>
      <c r="M4" s="99"/>
      <c r="N4" s="1"/>
      <c r="O4" s="99"/>
      <c r="P4" s="99"/>
      <c r="S4" s="99"/>
      <c r="T4" s="99"/>
      <c r="U4" s="99"/>
      <c r="V4" s="99"/>
    </row>
    <row r="5" spans="1:45" ht="34.200000000000003" customHeight="1" thickBot="1" x14ac:dyDescent="0.3">
      <c r="A5" s="179"/>
      <c r="B5" s="180"/>
      <c r="C5" s="180"/>
      <c r="D5" s="179"/>
      <c r="E5" s="179"/>
      <c r="F5" s="180"/>
      <c r="G5" s="181"/>
      <c r="I5" s="99"/>
      <c r="J5" s="99"/>
      <c r="L5" s="99"/>
      <c r="M5" s="99"/>
      <c r="N5" s="1"/>
      <c r="O5" s="99"/>
      <c r="P5" s="99"/>
      <c r="S5" s="99"/>
      <c r="T5" s="99"/>
      <c r="U5" s="99"/>
      <c r="V5" s="99"/>
    </row>
    <row r="6" spans="1:45" ht="34.200000000000003" customHeight="1" thickTop="1" x14ac:dyDescent="0.25">
      <c r="A6" s="182" t="s">
        <v>49</v>
      </c>
      <c r="B6" s="183" t="s">
        <v>50</v>
      </c>
      <c r="C6" s="183"/>
      <c r="D6" s="183"/>
      <c r="E6" s="183"/>
      <c r="F6" s="184"/>
      <c r="I6" s="1">
        <v>1</v>
      </c>
      <c r="J6" s="1" t="s">
        <v>390</v>
      </c>
      <c r="L6" s="185" t="s">
        <v>742</v>
      </c>
      <c r="M6" s="1" t="s">
        <v>371</v>
      </c>
      <c r="N6" s="1"/>
      <c r="S6" s="1">
        <v>1</v>
      </c>
      <c r="T6" s="1" t="s">
        <v>372</v>
      </c>
      <c r="U6" s="1">
        <v>1</v>
      </c>
      <c r="V6" s="1" t="s">
        <v>388</v>
      </c>
      <c r="W6" s="1">
        <v>1</v>
      </c>
      <c r="X6" s="1" t="s">
        <v>486</v>
      </c>
      <c r="AA6" s="1">
        <v>2</v>
      </c>
      <c r="AB6" s="1">
        <v>1951</v>
      </c>
    </row>
    <row r="7" spans="1:45" s="187" customFormat="1" ht="34.200000000000003" customHeight="1" x14ac:dyDescent="0.25">
      <c r="A7" s="191" t="e">
        <f>IF(A8&lt;&gt;"",A8,VLOOKUP($C$1,ورقة2!$A$2:$N$3314,3,0))</f>
        <v>#N/A</v>
      </c>
      <c r="B7" s="186" t="e">
        <f>IF(B8&lt;&gt;"",B8,VLOOKUP($C$1,ورقة2!$A$2:$N$3314,4,0))</f>
        <v>#N/A</v>
      </c>
      <c r="C7" s="186"/>
      <c r="D7" s="186"/>
      <c r="E7" s="186"/>
      <c r="F7" s="192"/>
      <c r="I7" s="1">
        <v>2</v>
      </c>
      <c r="J7" s="1" t="s">
        <v>399</v>
      </c>
      <c r="L7" s="185" t="s">
        <v>743</v>
      </c>
      <c r="M7" s="1" t="s">
        <v>374</v>
      </c>
      <c r="N7" s="1"/>
      <c r="O7" s="175"/>
      <c r="P7" s="1"/>
      <c r="Q7" s="1"/>
      <c r="R7" s="1"/>
      <c r="S7" s="1">
        <v>2</v>
      </c>
      <c r="T7" s="1" t="s">
        <v>391</v>
      </c>
      <c r="U7" s="1">
        <v>2</v>
      </c>
      <c r="V7" s="1" t="s">
        <v>389</v>
      </c>
      <c r="W7" s="1">
        <v>2</v>
      </c>
      <c r="X7" s="1" t="s">
        <v>744</v>
      </c>
      <c r="Y7" s="1"/>
      <c r="AA7" s="1">
        <v>3</v>
      </c>
      <c r="AB7" s="1">
        <v>1952</v>
      </c>
    </row>
    <row r="8" spans="1:45" ht="34.200000000000003" customHeight="1" thickBot="1" x14ac:dyDescent="0.3">
      <c r="A8" s="188"/>
      <c r="B8" s="180"/>
      <c r="C8" s="180"/>
      <c r="D8" s="180"/>
      <c r="E8" s="180"/>
      <c r="F8" s="181"/>
      <c r="I8" s="1">
        <v>3</v>
      </c>
      <c r="J8" s="1" t="s">
        <v>765</v>
      </c>
      <c r="L8" s="185" t="s">
        <v>745</v>
      </c>
      <c r="M8" s="1" t="s">
        <v>373</v>
      </c>
      <c r="N8" s="1"/>
      <c r="S8" s="1">
        <v>6</v>
      </c>
      <c r="T8" s="1" t="s">
        <v>729</v>
      </c>
      <c r="W8" s="1">
        <v>3</v>
      </c>
      <c r="X8" s="1" t="s">
        <v>487</v>
      </c>
      <c r="AA8" s="1">
        <v>4</v>
      </c>
      <c r="AB8" s="1">
        <v>1953</v>
      </c>
      <c r="AJ8" s="405" t="s">
        <v>1344</v>
      </c>
      <c r="AK8" s="405"/>
      <c r="AL8" s="405"/>
      <c r="AM8" s="405"/>
      <c r="AN8" s="405"/>
      <c r="AO8" s="405"/>
      <c r="AP8" s="405"/>
      <c r="AQ8" s="405"/>
      <c r="AR8" s="405"/>
      <c r="AS8" s="405"/>
    </row>
    <row r="9" spans="1:45" ht="34.200000000000003" customHeight="1" thickTop="1" x14ac:dyDescent="0.25">
      <c r="A9" s="189" t="s">
        <v>51</v>
      </c>
      <c r="B9" s="176" t="s">
        <v>6</v>
      </c>
      <c r="C9" s="176" t="s">
        <v>10</v>
      </c>
      <c r="D9" s="178" t="s">
        <v>11</v>
      </c>
      <c r="E9" s="189" t="s">
        <v>381</v>
      </c>
      <c r="F9" s="176" t="s">
        <v>53</v>
      </c>
      <c r="G9" s="178" t="s">
        <v>54</v>
      </c>
      <c r="I9" s="1">
        <v>4</v>
      </c>
      <c r="J9" s="1" t="s">
        <v>401</v>
      </c>
      <c r="L9" s="185" t="s">
        <v>749</v>
      </c>
      <c r="M9" s="1" t="s">
        <v>375</v>
      </c>
      <c r="N9" s="1"/>
      <c r="S9" s="175"/>
      <c r="W9" s="1">
        <v>4</v>
      </c>
      <c r="X9" s="1" t="s">
        <v>489</v>
      </c>
      <c r="AA9" s="1">
        <v>5</v>
      </c>
      <c r="AB9" s="1">
        <v>1954</v>
      </c>
    </row>
    <row r="10" spans="1:45" ht="34.200000000000003" customHeight="1" x14ac:dyDescent="0.25">
      <c r="A10" s="193" t="e">
        <f>IF(A11&lt;&gt;"",A11,VLOOKUP($C$1,ورقة2!$A$2:$N$3314,6,0))</f>
        <v>#N/A</v>
      </c>
      <c r="B10" s="186" t="e">
        <f>IF(B11&lt;&gt;"",B11,VLOOKUP($C$1,ورقة2!$A$2:$N$3314,7,0))</f>
        <v>#N/A</v>
      </c>
      <c r="C10" s="186" t="e">
        <f>IF(C11&lt;&gt;"",C11,VLOOKUP($C$1,ورقة2!$A$2:$N$3314,8,0))</f>
        <v>#N/A</v>
      </c>
      <c r="D10" s="192" t="e">
        <f>IF(D11&lt;&gt;"",D11,VLOOKUP($C$1,ورقة2!$A$2:$N$3314,5,0))</f>
        <v>#N/A</v>
      </c>
      <c r="E10" s="191" t="e">
        <f>IF(E11&lt;&gt;"",E11,VLOOKUP($C$1,ورقة2!$A$2:$N$3314,12,0))</f>
        <v>#N/A</v>
      </c>
      <c r="F10" s="186" t="e">
        <f>IF(F11&lt;&gt;"",F11,VLOOKUP($C$1,ورقة2!$A$2:$N$3314,13,0))</f>
        <v>#N/A</v>
      </c>
      <c r="G10" s="192" t="e">
        <f>IF(G11&lt;&gt;"",G11,VLOOKUP($C$1,ورقة2!$A$2:$N$3314,14,0))</f>
        <v>#N/A</v>
      </c>
      <c r="I10" s="1">
        <v>5</v>
      </c>
      <c r="J10" s="1" t="s">
        <v>400</v>
      </c>
      <c r="L10" s="185" t="s">
        <v>750</v>
      </c>
      <c r="M10" s="1" t="s">
        <v>376</v>
      </c>
      <c r="N10" s="1"/>
      <c r="S10" s="175"/>
      <c r="W10" s="1">
        <v>5</v>
      </c>
      <c r="X10" s="1" t="s">
        <v>485</v>
      </c>
      <c r="AA10" s="1">
        <v>6</v>
      </c>
      <c r="AB10" s="1">
        <v>1955</v>
      </c>
    </row>
    <row r="11" spans="1:45" ht="34.200000000000003" customHeight="1" thickBot="1" x14ac:dyDescent="0.3">
      <c r="A11" s="190"/>
      <c r="B11" s="180"/>
      <c r="C11" s="180"/>
      <c r="D11" s="181"/>
      <c r="E11" s="188"/>
      <c r="F11" s="180"/>
      <c r="G11" s="181"/>
      <c r="I11" s="1">
        <v>6</v>
      </c>
      <c r="J11" s="1" t="s">
        <v>402</v>
      </c>
      <c r="L11" s="185" t="s">
        <v>748</v>
      </c>
      <c r="M11" s="1" t="s">
        <v>377</v>
      </c>
      <c r="N11" s="1"/>
      <c r="W11" s="1">
        <v>6</v>
      </c>
      <c r="X11" s="1" t="s">
        <v>488</v>
      </c>
      <c r="AA11" s="1">
        <v>7</v>
      </c>
      <c r="AB11" s="1">
        <v>1956</v>
      </c>
      <c r="AJ11" s="406" t="s">
        <v>1344</v>
      </c>
      <c r="AK11" s="405"/>
      <c r="AL11" s="405"/>
      <c r="AM11" s="405"/>
      <c r="AN11" s="405"/>
      <c r="AO11" s="405"/>
      <c r="AP11" s="405"/>
      <c r="AQ11" s="405"/>
      <c r="AR11" s="405"/>
      <c r="AS11" s="405"/>
    </row>
    <row r="12" spans="1:45" ht="23.25" customHeight="1" thickTop="1" x14ac:dyDescent="0.25">
      <c r="I12" s="1">
        <v>7</v>
      </c>
      <c r="J12" s="1" t="s">
        <v>651</v>
      </c>
      <c r="L12" s="185" t="s">
        <v>751</v>
      </c>
      <c r="M12" s="1" t="s">
        <v>380</v>
      </c>
      <c r="N12" s="1"/>
      <c r="W12" s="1">
        <v>7</v>
      </c>
      <c r="X12" s="1" t="s">
        <v>59</v>
      </c>
      <c r="AA12" s="1">
        <v>8</v>
      </c>
      <c r="AB12" s="1">
        <v>1957</v>
      </c>
    </row>
    <row r="13" spans="1:45" ht="33.75" customHeight="1" x14ac:dyDescent="0.25">
      <c r="I13" s="1">
        <v>8</v>
      </c>
      <c r="J13" s="1" t="s">
        <v>753</v>
      </c>
      <c r="L13" s="185" t="s">
        <v>752</v>
      </c>
      <c r="M13" s="1" t="s">
        <v>385</v>
      </c>
      <c r="N13" s="1"/>
      <c r="W13" s="1">
        <v>8</v>
      </c>
      <c r="X13" s="1" t="s">
        <v>65</v>
      </c>
      <c r="AA13" s="1">
        <v>9</v>
      </c>
      <c r="AB13" s="1">
        <v>1958</v>
      </c>
    </row>
    <row r="14" spans="1:45" ht="23.25" customHeight="1" x14ac:dyDescent="0.25">
      <c r="I14" s="1">
        <v>9</v>
      </c>
      <c r="J14" s="1" t="s">
        <v>766</v>
      </c>
      <c r="L14" s="185" t="s">
        <v>754</v>
      </c>
      <c r="M14" s="1" t="s">
        <v>386</v>
      </c>
      <c r="N14" s="1"/>
      <c r="O14" s="1"/>
      <c r="W14" s="1">
        <v>9</v>
      </c>
      <c r="X14" s="1" t="s">
        <v>737</v>
      </c>
      <c r="AA14" s="1">
        <v>10</v>
      </c>
      <c r="AB14" s="1">
        <v>1959</v>
      </c>
    </row>
    <row r="15" spans="1:45" ht="33.75" customHeight="1" x14ac:dyDescent="0.25">
      <c r="I15" s="1">
        <v>10</v>
      </c>
      <c r="J15" s="1" t="s">
        <v>767</v>
      </c>
      <c r="L15" s="185" t="s">
        <v>755</v>
      </c>
      <c r="M15" s="1" t="s">
        <v>379</v>
      </c>
      <c r="N15" s="1"/>
      <c r="O15" s="1"/>
      <c r="AA15" s="1">
        <v>11</v>
      </c>
      <c r="AB15" s="1">
        <v>1960</v>
      </c>
    </row>
    <row r="16" spans="1:45" x14ac:dyDescent="0.25">
      <c r="I16" s="1">
        <v>11</v>
      </c>
      <c r="J16" s="1" t="s">
        <v>768</v>
      </c>
      <c r="L16" s="185" t="s">
        <v>756</v>
      </c>
      <c r="M16" s="1" t="s">
        <v>387</v>
      </c>
      <c r="N16" s="1"/>
      <c r="O16" s="1"/>
      <c r="AA16" s="1">
        <v>12</v>
      </c>
      <c r="AB16" s="1">
        <v>1961</v>
      </c>
    </row>
    <row r="17" spans="7:28" x14ac:dyDescent="0.25">
      <c r="I17" s="1">
        <v>12</v>
      </c>
      <c r="J17" s="1" t="s">
        <v>769</v>
      </c>
      <c r="L17" s="185" t="s">
        <v>757</v>
      </c>
      <c r="M17" s="1" t="s">
        <v>384</v>
      </c>
      <c r="N17" s="1"/>
      <c r="O17" s="1"/>
      <c r="AA17" s="1">
        <v>13</v>
      </c>
      <c r="AB17" s="1">
        <v>1962</v>
      </c>
    </row>
    <row r="18" spans="7:28" x14ac:dyDescent="0.25">
      <c r="I18" s="1">
        <v>13</v>
      </c>
      <c r="J18" s="1" t="s">
        <v>770</v>
      </c>
      <c r="L18" s="185" t="s">
        <v>758</v>
      </c>
      <c r="M18" s="1" t="s">
        <v>382</v>
      </c>
      <c r="N18" s="1"/>
      <c r="O18" s="1"/>
      <c r="AA18" s="1">
        <v>14</v>
      </c>
      <c r="AB18" s="1">
        <v>1963</v>
      </c>
    </row>
    <row r="19" spans="7:28" x14ac:dyDescent="0.25">
      <c r="I19" s="1">
        <v>14</v>
      </c>
      <c r="J19" s="1" t="s">
        <v>771</v>
      </c>
      <c r="L19" s="185" t="s">
        <v>759</v>
      </c>
      <c r="M19" s="1" t="s">
        <v>383</v>
      </c>
      <c r="N19" s="1"/>
      <c r="O19" s="1"/>
      <c r="AA19" s="1">
        <v>15</v>
      </c>
      <c r="AB19" s="1">
        <v>1964</v>
      </c>
    </row>
    <row r="20" spans="7:28" x14ac:dyDescent="0.25">
      <c r="I20" s="1">
        <v>15</v>
      </c>
      <c r="J20" s="1" t="s">
        <v>869</v>
      </c>
      <c r="L20" s="185" t="s">
        <v>760</v>
      </c>
      <c r="M20" s="1" t="s">
        <v>728</v>
      </c>
      <c r="AA20" s="1">
        <v>16</v>
      </c>
      <c r="AB20" s="1">
        <v>1965</v>
      </c>
    </row>
    <row r="21" spans="7:28" x14ac:dyDescent="0.25">
      <c r="I21" s="1">
        <v>16</v>
      </c>
      <c r="J21" s="1" t="s">
        <v>885</v>
      </c>
      <c r="L21" s="185" t="s">
        <v>761</v>
      </c>
      <c r="M21" s="1" t="s">
        <v>762</v>
      </c>
      <c r="AA21" s="1">
        <v>17</v>
      </c>
      <c r="AB21" s="1">
        <v>1966</v>
      </c>
    </row>
    <row r="22" spans="7:28" x14ac:dyDescent="0.25">
      <c r="AA22" s="1">
        <v>18</v>
      </c>
      <c r="AB22" s="1">
        <v>1967</v>
      </c>
    </row>
    <row r="23" spans="7:28" x14ac:dyDescent="0.25">
      <c r="G23" s="46" t="s">
        <v>388</v>
      </c>
      <c r="AA23" s="1">
        <v>19</v>
      </c>
      <c r="AB23" s="1">
        <v>1968</v>
      </c>
    </row>
    <row r="24" spans="7:28" x14ac:dyDescent="0.25">
      <c r="G24" s="46" t="s">
        <v>389</v>
      </c>
      <c r="AA24" s="1">
        <v>20</v>
      </c>
      <c r="AB24" s="1">
        <v>1969</v>
      </c>
    </row>
    <row r="25" spans="7:28" x14ac:dyDescent="0.25">
      <c r="AA25" s="1">
        <v>21</v>
      </c>
      <c r="AB25" s="1">
        <v>1970</v>
      </c>
    </row>
    <row r="26" spans="7:28" x14ac:dyDescent="0.25">
      <c r="AA26" s="1">
        <v>22</v>
      </c>
      <c r="AB26" s="1">
        <v>1971</v>
      </c>
    </row>
    <row r="27" spans="7:28" x14ac:dyDescent="0.25">
      <c r="AA27" s="1">
        <v>23</v>
      </c>
      <c r="AB27" s="1">
        <v>1972</v>
      </c>
    </row>
    <row r="28" spans="7:28" x14ac:dyDescent="0.25">
      <c r="AA28" s="1">
        <v>24</v>
      </c>
      <c r="AB28" s="1">
        <v>1973</v>
      </c>
    </row>
    <row r="29" spans="7:28" x14ac:dyDescent="0.25">
      <c r="AA29" s="1">
        <v>25</v>
      </c>
      <c r="AB29" s="1">
        <v>1974</v>
      </c>
    </row>
    <row r="30" spans="7:28" x14ac:dyDescent="0.25">
      <c r="AA30" s="1">
        <v>26</v>
      </c>
      <c r="AB30" s="1">
        <v>1975</v>
      </c>
    </row>
    <row r="31" spans="7:28" x14ac:dyDescent="0.25">
      <c r="AA31" s="1">
        <v>27</v>
      </c>
      <c r="AB31" s="1">
        <v>1976</v>
      </c>
    </row>
    <row r="32" spans="7:28" x14ac:dyDescent="0.25">
      <c r="AA32" s="1">
        <v>28</v>
      </c>
      <c r="AB32" s="1">
        <v>1977</v>
      </c>
    </row>
    <row r="33" spans="27:28" x14ac:dyDescent="0.25">
      <c r="AA33" s="1">
        <v>29</v>
      </c>
      <c r="AB33" s="1">
        <v>1978</v>
      </c>
    </row>
    <row r="34" spans="27:28" x14ac:dyDescent="0.25">
      <c r="AA34" s="1">
        <v>30</v>
      </c>
      <c r="AB34" s="1">
        <v>1979</v>
      </c>
    </row>
    <row r="35" spans="27:28" x14ac:dyDescent="0.25">
      <c r="AA35" s="1">
        <v>31</v>
      </c>
      <c r="AB35" s="1">
        <v>1980</v>
      </c>
    </row>
    <row r="36" spans="27:28" x14ac:dyDescent="0.25">
      <c r="AA36" s="1">
        <v>32</v>
      </c>
      <c r="AB36" s="1">
        <v>1981</v>
      </c>
    </row>
    <row r="37" spans="27:28" x14ac:dyDescent="0.25">
      <c r="AA37" s="1">
        <v>33</v>
      </c>
      <c r="AB37" s="1">
        <v>1982</v>
      </c>
    </row>
    <row r="38" spans="27:28" x14ac:dyDescent="0.25">
      <c r="AA38" s="1">
        <v>34</v>
      </c>
      <c r="AB38" s="1">
        <v>1983</v>
      </c>
    </row>
    <row r="39" spans="27:28" x14ac:dyDescent="0.25">
      <c r="AA39" s="1">
        <v>35</v>
      </c>
      <c r="AB39" s="1">
        <v>1984</v>
      </c>
    </row>
    <row r="40" spans="27:28" x14ac:dyDescent="0.25">
      <c r="AA40" s="1">
        <v>36</v>
      </c>
      <c r="AB40" s="1">
        <v>1985</v>
      </c>
    </row>
    <row r="41" spans="27:28" x14ac:dyDescent="0.25">
      <c r="AA41" s="1">
        <v>37</v>
      </c>
      <c r="AB41" s="1">
        <v>1986</v>
      </c>
    </row>
    <row r="42" spans="27:28" x14ac:dyDescent="0.25">
      <c r="AA42" s="1">
        <v>38</v>
      </c>
      <c r="AB42" s="1">
        <v>1987</v>
      </c>
    </row>
    <row r="43" spans="27:28" x14ac:dyDescent="0.25">
      <c r="AA43" s="1">
        <v>39</v>
      </c>
      <c r="AB43" s="1">
        <v>1988</v>
      </c>
    </row>
    <row r="44" spans="27:28" x14ac:dyDescent="0.25">
      <c r="AA44" s="1">
        <v>40</v>
      </c>
      <c r="AB44" s="1">
        <v>1989</v>
      </c>
    </row>
    <row r="45" spans="27:28" x14ac:dyDescent="0.25">
      <c r="AA45" s="1">
        <v>41</v>
      </c>
      <c r="AB45" s="1">
        <v>1990</v>
      </c>
    </row>
    <row r="46" spans="27:28" x14ac:dyDescent="0.25">
      <c r="AA46" s="1">
        <v>42</v>
      </c>
      <c r="AB46" s="1">
        <v>1991</v>
      </c>
    </row>
    <row r="47" spans="27:28" x14ac:dyDescent="0.25">
      <c r="AA47" s="1">
        <v>43</v>
      </c>
      <c r="AB47" s="1">
        <v>1992</v>
      </c>
    </row>
    <row r="48" spans="27:28" x14ac:dyDescent="0.25">
      <c r="AA48" s="1">
        <v>44</v>
      </c>
      <c r="AB48" s="1">
        <v>1993</v>
      </c>
    </row>
    <row r="49" spans="27:28" x14ac:dyDescent="0.25">
      <c r="AA49" s="1">
        <v>45</v>
      </c>
      <c r="AB49" s="1">
        <v>1994</v>
      </c>
    </row>
    <row r="50" spans="27:28" x14ac:dyDescent="0.25">
      <c r="AA50" s="1">
        <v>46</v>
      </c>
      <c r="AB50" s="1">
        <v>1995</v>
      </c>
    </row>
    <row r="51" spans="27:28" x14ac:dyDescent="0.25">
      <c r="AA51" s="1">
        <v>47</v>
      </c>
      <c r="AB51" s="1">
        <v>1996</v>
      </c>
    </row>
    <row r="52" spans="27:28" x14ac:dyDescent="0.25">
      <c r="AA52" s="1">
        <v>48</v>
      </c>
      <c r="AB52" s="1">
        <v>1997</v>
      </c>
    </row>
    <row r="53" spans="27:28" x14ac:dyDescent="0.25">
      <c r="AA53" s="1">
        <v>49</v>
      </c>
      <c r="AB53" s="1">
        <v>1998</v>
      </c>
    </row>
    <row r="54" spans="27:28" x14ac:dyDescent="0.25">
      <c r="AA54" s="1">
        <v>50</v>
      </c>
      <c r="AB54" s="1">
        <v>1999</v>
      </c>
    </row>
    <row r="55" spans="27:28" x14ac:dyDescent="0.25">
      <c r="AA55" s="1">
        <v>51</v>
      </c>
      <c r="AB55" s="1">
        <v>2000</v>
      </c>
    </row>
    <row r="56" spans="27:28" x14ac:dyDescent="0.25">
      <c r="AA56" s="1">
        <v>52</v>
      </c>
      <c r="AB56" s="1">
        <v>2001</v>
      </c>
    </row>
    <row r="57" spans="27:28" x14ac:dyDescent="0.25">
      <c r="AA57" s="1">
        <v>53</v>
      </c>
      <c r="AB57" s="1">
        <v>2002</v>
      </c>
    </row>
    <row r="58" spans="27:28" x14ac:dyDescent="0.25">
      <c r="AA58" s="1">
        <v>54</v>
      </c>
      <c r="AB58" s="1">
        <v>2003</v>
      </c>
    </row>
    <row r="59" spans="27:28" x14ac:dyDescent="0.25">
      <c r="AA59" s="1">
        <v>55</v>
      </c>
      <c r="AB59" s="1">
        <v>2004</v>
      </c>
    </row>
    <row r="60" spans="27:28" x14ac:dyDescent="0.25">
      <c r="AA60" s="1">
        <v>56</v>
      </c>
      <c r="AB60" s="1">
        <v>2005</v>
      </c>
    </row>
    <row r="61" spans="27:28" x14ac:dyDescent="0.25">
      <c r="AA61" s="1">
        <v>57</v>
      </c>
      <c r="AB61" s="1">
        <v>2006</v>
      </c>
    </row>
    <row r="62" spans="27:28" x14ac:dyDescent="0.25">
      <c r="AA62" s="1">
        <v>58</v>
      </c>
      <c r="AB62" s="1">
        <v>2007</v>
      </c>
    </row>
    <row r="63" spans="27:28" x14ac:dyDescent="0.25">
      <c r="AA63" s="1">
        <v>59</v>
      </c>
      <c r="AB63" s="1">
        <v>2008</v>
      </c>
    </row>
    <row r="64" spans="27:28" x14ac:dyDescent="0.25">
      <c r="AA64" s="1">
        <v>60</v>
      </c>
      <c r="AB64" s="1">
        <v>2009</v>
      </c>
    </row>
    <row r="65" spans="27:28" x14ac:dyDescent="0.25">
      <c r="AA65" s="1">
        <v>61</v>
      </c>
      <c r="AB65" s="1">
        <v>2010</v>
      </c>
    </row>
    <row r="66" spans="27:28" x14ac:dyDescent="0.25">
      <c r="AA66" s="1">
        <v>62</v>
      </c>
      <c r="AB66" s="1">
        <v>2011</v>
      </c>
    </row>
    <row r="67" spans="27:28" x14ac:dyDescent="0.25">
      <c r="AA67" s="1">
        <v>63</v>
      </c>
      <c r="AB67" s="1">
        <v>2012</v>
      </c>
    </row>
    <row r="68" spans="27:28" x14ac:dyDescent="0.25">
      <c r="AA68" s="1">
        <v>64</v>
      </c>
      <c r="AB68" s="1">
        <v>2013</v>
      </c>
    </row>
    <row r="69" spans="27:28" x14ac:dyDescent="0.25">
      <c r="AA69" s="1">
        <v>65</v>
      </c>
      <c r="AB69" s="1">
        <v>2014</v>
      </c>
    </row>
    <row r="70" spans="27:28" x14ac:dyDescent="0.25">
      <c r="AA70" s="1">
        <v>66</v>
      </c>
      <c r="AB70" s="1">
        <v>2015</v>
      </c>
    </row>
    <row r="71" spans="27:28" x14ac:dyDescent="0.25">
      <c r="AA71" s="1">
        <v>67</v>
      </c>
      <c r="AB71" s="1">
        <v>2016</v>
      </c>
    </row>
    <row r="72" spans="27:28" x14ac:dyDescent="0.25">
      <c r="AA72" s="1">
        <v>68</v>
      </c>
      <c r="AB72" s="1">
        <v>2017</v>
      </c>
    </row>
    <row r="73" spans="27:28" x14ac:dyDescent="0.25">
      <c r="AA73" s="1">
        <v>69</v>
      </c>
      <c r="AB73" s="1">
        <v>2018</v>
      </c>
    </row>
    <row r="74" spans="27:28" x14ac:dyDescent="0.25">
      <c r="AA74" s="1">
        <v>70</v>
      </c>
      <c r="AB74" s="1">
        <v>2019</v>
      </c>
    </row>
    <row r="75" spans="27:28" x14ac:dyDescent="0.25">
      <c r="AA75" s="1">
        <v>71</v>
      </c>
      <c r="AB75" s="1">
        <v>2020</v>
      </c>
    </row>
    <row r="76" spans="27:28" x14ac:dyDescent="0.25">
      <c r="AA76" s="1">
        <v>72</v>
      </c>
      <c r="AB76" s="1">
        <v>2021</v>
      </c>
    </row>
  </sheetData>
  <mergeCells count="9">
    <mergeCell ref="AJ8:AS8"/>
    <mergeCell ref="AJ11:AS11"/>
    <mergeCell ref="I3:J3"/>
    <mergeCell ref="U3:V3"/>
    <mergeCell ref="A1:B1"/>
    <mergeCell ref="L3:M3"/>
    <mergeCell ref="O3:P3"/>
    <mergeCell ref="S3:T3"/>
    <mergeCell ref="A2:G2"/>
  </mergeCells>
  <phoneticPr fontId="42" type="noConversion"/>
  <conditionalFormatting sqref="J3:J21">
    <cfRule type="duplicateValues" dxfId="425" priority="41"/>
  </conditionalFormatting>
  <conditionalFormatting sqref="C1">
    <cfRule type="duplicateValues" dxfId="0" priority="1"/>
  </conditionalFormatting>
  <dataValidations xWindow="588" yWindow="267" count="13">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 type="custom" allowBlank="1" showInputMessage="1" showErrorMessage="1" prompt="_x000a_" sqref="A2:G2" xr:uid="{00000000-0002-0000-0100-00000C000000}">
      <formula1>F1="معاقب"</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2" id="{C9ACA561-13C8-43A4-8420-96171E9D6890}">
            <xm:f>'اختيار المقررات'!$E$2="مستنفذ"</xm:f>
            <x14:dxf>
              <font>
                <color rgb="FFFF0000"/>
              </font>
              <fill>
                <patternFill>
                  <bgColor rgb="FFFF0000"/>
                </patternFill>
              </fill>
            </x14:dxf>
          </x14:cfRule>
          <xm:sqref>A2</xm:sqref>
        </x14:conditionalFormatting>
        <x14:conditionalFormatting xmlns:xm="http://schemas.microsoft.com/office/excel/2006/main">
          <x14:cfRule type="expression" priority="37" id="{96ACED6E-203D-432F-91AB-984217317AB2}">
            <xm:f>'اختيار المقررات'!$E$2="مستنفذ"</xm:f>
            <x14:dxf>
              <font>
                <color theme="0"/>
              </font>
              <fill>
                <patternFill patternType="none">
                  <bgColor auto="1"/>
                </patternFill>
              </fill>
              <border>
                <left/>
                <right/>
                <top/>
                <bottom/>
                <vertical/>
                <horizontal/>
              </border>
            </x14:dxf>
          </x14:cfRule>
          <xm:sqref>A4:F8</xm:sqref>
        </x14:conditionalFormatting>
        <x14:conditionalFormatting xmlns:xm="http://schemas.microsoft.com/office/excel/2006/main">
          <x14:cfRule type="expression" priority="36" id="{DBDD1D6B-4236-4AC7-9654-1458EBE94098}">
            <xm:f>'اختيار المقررات'!$E$2:$G$2="معاقب"</xm:f>
            <x14:dxf>
              <font>
                <color rgb="FFFF0000"/>
              </font>
              <fill>
                <patternFill>
                  <bgColor rgb="FFFF0000"/>
                </patternFill>
              </fill>
            </x14:dxf>
          </x14:cfRule>
          <xm:sqref>A2:G2</xm:sqref>
        </x14:conditionalFormatting>
        <x14:conditionalFormatting xmlns:xm="http://schemas.microsoft.com/office/excel/2006/main">
          <x14:cfRule type="expression" priority="38" id="{A23FFF88-6BBC-48F6-B996-9D9C5A2E1A98}">
            <xm:f>'اختيار المقررات'!$E$2="مستنفذ"</xm:f>
            <x14:dxf>
              <font>
                <color theme="0"/>
              </font>
              <fill>
                <patternFill patternType="none">
                  <bgColor auto="1"/>
                </patternFill>
              </fill>
              <border>
                <left/>
                <right/>
                <top/>
                <bottom/>
                <vertical/>
                <horizontal/>
              </border>
            </x14:dxf>
          </x14:cfRule>
          <xm:sqref>G4:G5 A9:G11 C14:F15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D57"/>
  <sheetViews>
    <sheetView showGridLines="0" rightToLeft="1" topLeftCell="C1" zoomScale="102" zoomScaleNormal="102" workbookViewId="0">
      <selection activeCell="F5" sqref="F5:N5"/>
    </sheetView>
  </sheetViews>
  <sheetFormatPr defaultColWidth="10" defaultRowHeight="14.25" customHeight="1" x14ac:dyDescent="0.25"/>
  <cols>
    <col min="1" max="1" width="3.3984375" hidden="1" customWidth="1"/>
    <col min="2" max="2" width="10.09765625" hidden="1" customWidth="1"/>
    <col min="3" max="3" width="5.3984375" customWidth="1"/>
    <col min="4" max="7" width="6" customWidth="1"/>
    <col min="8" max="9" width="5.3984375" customWidth="1"/>
    <col min="10" max="10" width="3.8984375" hidden="1" customWidth="1"/>
    <col min="11" max="11" width="3.59765625" hidden="1" customWidth="1"/>
    <col min="12" max="12" width="7.3984375" customWidth="1"/>
    <col min="13" max="15" width="10" customWidth="1"/>
    <col min="16" max="16" width="5.3984375" customWidth="1"/>
    <col min="17" max="17" width="4.8984375" customWidth="1"/>
    <col min="18" max="18" width="0.3984375" customWidth="1"/>
    <col min="19" max="19" width="4.5" hidden="1" customWidth="1"/>
    <col min="20" max="20" width="7.3984375" customWidth="1"/>
    <col min="21" max="22" width="5.3984375" customWidth="1"/>
    <col min="23" max="23" width="15.69921875" customWidth="1"/>
    <col min="24" max="25" width="5.3984375" customWidth="1"/>
    <col min="26" max="26" width="0.8984375" customWidth="1"/>
    <col min="27" max="27" width="5" hidden="1" customWidth="1"/>
    <col min="28" max="28" width="7.3984375" customWidth="1"/>
    <col min="29" max="29" width="12.19921875" customWidth="1"/>
    <col min="30" max="30" width="10.19921875" customWidth="1"/>
    <col min="31" max="31" width="3.8984375" customWidth="1"/>
    <col min="32" max="33" width="4.8984375" customWidth="1"/>
    <col min="34" max="34" width="5" bestFit="1" customWidth="1"/>
    <col min="35" max="35" width="3.8984375" customWidth="1"/>
    <col min="47" max="48" width="10" style="53"/>
    <col min="49" max="49" width="10" style="57"/>
    <col min="50" max="54" width="10" style="53"/>
  </cols>
  <sheetData>
    <row r="1" spans="1:56" s="65" customFormat="1" ht="21" customHeight="1" thickBot="1" x14ac:dyDescent="0.3">
      <c r="B1" s="128"/>
      <c r="C1" s="441" t="s">
        <v>2</v>
      </c>
      <c r="D1" s="441"/>
      <c r="E1" s="439">
        <f>'إدخال البيانات'!C1</f>
        <v>0</v>
      </c>
      <c r="F1" s="440"/>
      <c r="G1" s="440"/>
      <c r="H1" s="441" t="s">
        <v>3</v>
      </c>
      <c r="I1" s="441"/>
      <c r="J1" s="441"/>
      <c r="K1" s="113"/>
      <c r="L1" s="442" t="str">
        <f>IFERROR(VLOOKUP($E$1,ورقة2!$A$2:$AA$6043,2,0),"")</f>
        <v/>
      </c>
      <c r="M1" s="442"/>
      <c r="N1" s="442"/>
      <c r="O1" s="412" t="s">
        <v>4</v>
      </c>
      <c r="P1" s="412"/>
      <c r="Q1" s="443" t="e">
        <f>'إدخال البيانات'!A7</f>
        <v>#N/A</v>
      </c>
      <c r="R1" s="443"/>
      <c r="S1" s="443"/>
      <c r="T1" s="443"/>
      <c r="U1" s="412" t="s">
        <v>5</v>
      </c>
      <c r="V1" s="412"/>
      <c r="W1" s="127" t="e">
        <f>'إدخال البيانات'!B7</f>
        <v>#N/A</v>
      </c>
      <c r="X1" s="412" t="s">
        <v>51</v>
      </c>
      <c r="Y1" s="412"/>
      <c r="Z1" s="412"/>
      <c r="AA1" s="114"/>
      <c r="AB1" s="413" t="e">
        <f>'إدخال البيانات'!A10</f>
        <v>#N/A</v>
      </c>
      <c r="AC1" s="413"/>
      <c r="AD1" s="126" t="s">
        <v>6</v>
      </c>
      <c r="AE1" s="416" t="e">
        <f>'إدخال البيانات'!B10</f>
        <v>#N/A</v>
      </c>
      <c r="AF1" s="416"/>
      <c r="AG1" s="416"/>
      <c r="AH1" s="411"/>
      <c r="AI1" s="411"/>
      <c r="AJ1"/>
      <c r="AK1" s="93"/>
      <c r="AL1" s="64"/>
      <c r="AO1" s="65" t="s">
        <v>216</v>
      </c>
      <c r="AV1" s="66"/>
      <c r="AW1" s="66"/>
      <c r="AX1" s="66"/>
      <c r="AY1" s="66"/>
      <c r="AZ1" s="66"/>
      <c r="BA1" s="66"/>
      <c r="BB1" s="66"/>
      <c r="BC1" s="66"/>
    </row>
    <row r="2" spans="1:56" s="67" customFormat="1" ht="21" customHeight="1" thickTop="1" x14ac:dyDescent="0.25">
      <c r="B2" s="128"/>
      <c r="C2" s="441" t="s">
        <v>9</v>
      </c>
      <c r="D2" s="441"/>
      <c r="E2" s="443" t="e">
        <f>VLOOKUP($E$1,ورقة2!A2:AB6043,9,0)</f>
        <v>#N/A</v>
      </c>
      <c r="F2" s="443"/>
      <c r="G2" s="443"/>
      <c r="H2" s="448"/>
      <c r="I2" s="448"/>
      <c r="J2" s="448"/>
      <c r="K2" s="123"/>
      <c r="L2" s="443">
        <f>'إدخال البيانات'!F7</f>
        <v>0</v>
      </c>
      <c r="M2" s="443"/>
      <c r="N2" s="443"/>
      <c r="O2" s="412" t="s">
        <v>364</v>
      </c>
      <c r="P2" s="412"/>
      <c r="Q2" s="443">
        <f>'إدخال البيانات'!E7</f>
        <v>0</v>
      </c>
      <c r="R2" s="443"/>
      <c r="S2" s="443"/>
      <c r="T2" s="443"/>
      <c r="U2" s="412" t="s">
        <v>365</v>
      </c>
      <c r="V2" s="412"/>
      <c r="W2" s="127">
        <f>'إدخال البيانات'!D7</f>
        <v>0</v>
      </c>
      <c r="X2" s="412" t="s">
        <v>366</v>
      </c>
      <c r="Y2" s="412"/>
      <c r="Z2" s="412"/>
      <c r="AA2" s="115"/>
      <c r="AB2" s="413">
        <f>'إدخال البيانات'!C7</f>
        <v>0</v>
      </c>
      <c r="AC2" s="413"/>
      <c r="AD2" s="126" t="s">
        <v>367</v>
      </c>
      <c r="AE2" s="410"/>
      <c r="AF2" s="410"/>
      <c r="AG2" s="410"/>
      <c r="AH2" s="411"/>
      <c r="AI2" s="411"/>
      <c r="AJ2"/>
      <c r="AK2" s="93">
        <f>الإستمارة!AJ1</f>
        <v>0</v>
      </c>
      <c r="AO2" s="67" t="s">
        <v>217</v>
      </c>
      <c r="AV2" s="66"/>
      <c r="AW2" s="66"/>
      <c r="AX2" s="66"/>
      <c r="AY2" s="66"/>
      <c r="AZ2" s="66"/>
      <c r="BA2" s="66"/>
      <c r="BB2" s="66"/>
      <c r="BC2" s="66"/>
    </row>
    <row r="3" spans="1:56" s="67" customFormat="1" ht="21" customHeight="1" x14ac:dyDescent="0.25">
      <c r="B3" s="441" t="s">
        <v>11</v>
      </c>
      <c r="C3" s="441"/>
      <c r="D3" s="441"/>
      <c r="E3" s="444" t="str">
        <f>IFERROR(IF('إدخال البيانات'!D10&lt;&gt;"",'إدخال البيانات'!D10,VLOOKUP($E$1,ورقة2!A2:AB6043,8,0)),"")</f>
        <v/>
      </c>
      <c r="F3" s="444"/>
      <c r="G3" s="444"/>
      <c r="H3" s="441" t="s">
        <v>10</v>
      </c>
      <c r="I3" s="441"/>
      <c r="J3" s="441"/>
      <c r="K3" s="116"/>
      <c r="L3" s="443" t="str">
        <f>IFERROR(IF('إدخال البيانات'!C10&lt;&gt;"",'إدخال البيانات'!C10,VLOOKUP($E$1,ورقة2!A2:AB6043,8,0)),"")</f>
        <v/>
      </c>
      <c r="M3" s="443"/>
      <c r="N3" s="443"/>
      <c r="O3" s="412" t="s">
        <v>52</v>
      </c>
      <c r="P3" s="412"/>
      <c r="Q3" s="443">
        <f>IF(OR(L3='إدخال البيانات'!J6,'اختيار المقررات'!L3='إدخال البيانات'!J7),'إدخال البيانات'!A5,'إدخال البيانات'!B5)</f>
        <v>0</v>
      </c>
      <c r="R3" s="443"/>
      <c r="S3" s="443"/>
      <c r="T3" s="443"/>
      <c r="U3" s="412" t="s">
        <v>16</v>
      </c>
      <c r="V3" s="412"/>
      <c r="W3" s="130" t="str">
        <f>IFERROR(IF(L3&lt;&gt;'إدخال البيانات'!J6,'إدخال البيانات'!M21,VLOOKUP(LEFT('إدخال البيانات'!A5,2),'إدخال البيانات'!L6:M21,2,0)),"")</f>
        <v>غير سوري</v>
      </c>
      <c r="X3" s="412" t="s">
        <v>368</v>
      </c>
      <c r="Y3" s="412"/>
      <c r="Z3" s="412"/>
      <c r="AA3" s="117"/>
      <c r="AB3" s="417" t="str">
        <f>IF(L3&lt;&gt;'إدخال البيانات'!J6,"غير سوري",'إدخال البيانات'!C5)</f>
        <v>غير سوري</v>
      </c>
      <c r="AC3" s="417"/>
      <c r="AD3" s="126" t="s">
        <v>210</v>
      </c>
      <c r="AE3" s="415" t="str">
        <f>IF(AND(OR(L3="العربية السورية",L3="الفلسطينية السورية"),E3="ذكر"),'إدخال البيانات'!G5,"لايوجد")</f>
        <v>لايوجد</v>
      </c>
      <c r="AF3" s="415"/>
      <c r="AG3" s="415"/>
      <c r="AH3" s="414"/>
      <c r="AI3" s="414"/>
      <c r="AJ3"/>
      <c r="AK3" s="93"/>
      <c r="AL3" s="64"/>
      <c r="AO3" s="67" t="s">
        <v>45</v>
      </c>
      <c r="AV3" s="66"/>
      <c r="AW3" s="66"/>
      <c r="AX3" s="66"/>
      <c r="AY3" s="66"/>
      <c r="AZ3" s="66"/>
      <c r="BA3" s="66"/>
      <c r="BB3" s="66"/>
      <c r="BC3" s="66"/>
    </row>
    <row r="4" spans="1:56" s="67" customFormat="1" ht="21" customHeight="1" thickBot="1" x14ac:dyDescent="0.3">
      <c r="B4" s="128"/>
      <c r="C4" s="441" t="s">
        <v>12</v>
      </c>
      <c r="D4" s="441"/>
      <c r="E4" s="444" t="e">
        <f>'إدخال البيانات'!E10</f>
        <v>#N/A</v>
      </c>
      <c r="F4" s="444"/>
      <c r="G4" s="444"/>
      <c r="H4" s="441" t="s">
        <v>13</v>
      </c>
      <c r="I4" s="441"/>
      <c r="J4" s="441"/>
      <c r="K4" s="118"/>
      <c r="L4" s="443" t="e">
        <f>'إدخال البيانات'!F10</f>
        <v>#N/A</v>
      </c>
      <c r="M4" s="443"/>
      <c r="N4" s="443"/>
      <c r="O4" s="412" t="s">
        <v>14</v>
      </c>
      <c r="P4" s="412"/>
      <c r="Q4" s="443" t="e">
        <f>'إدخال البيانات'!G10</f>
        <v>#N/A</v>
      </c>
      <c r="R4" s="443"/>
      <c r="S4" s="443"/>
      <c r="T4" s="443"/>
      <c r="U4" s="412" t="s">
        <v>208</v>
      </c>
      <c r="V4" s="412"/>
      <c r="W4" s="119">
        <f>'إدخال البيانات'!E5</f>
        <v>0</v>
      </c>
      <c r="X4" s="412" t="s">
        <v>209</v>
      </c>
      <c r="Y4" s="412"/>
      <c r="Z4" s="412"/>
      <c r="AA4" s="117"/>
      <c r="AB4" s="447">
        <f>'إدخال البيانات'!D5</f>
        <v>0</v>
      </c>
      <c r="AC4" s="447"/>
      <c r="AD4" s="126" t="s">
        <v>55</v>
      </c>
      <c r="AE4" s="415">
        <f>'إدخال البيانات'!F5</f>
        <v>0</v>
      </c>
      <c r="AF4" s="415"/>
      <c r="AG4" s="415"/>
      <c r="AH4" s="415"/>
      <c r="AI4" s="415"/>
      <c r="AJ4"/>
      <c r="AK4" s="93"/>
      <c r="AM4" s="65"/>
      <c r="AO4" s="60" t="s">
        <v>57</v>
      </c>
      <c r="AV4" s="66"/>
      <c r="AW4" s="66"/>
      <c r="AX4" s="66"/>
      <c r="AY4" s="66"/>
      <c r="AZ4" s="66"/>
      <c r="BA4" s="66"/>
      <c r="BB4" s="66"/>
      <c r="BC4" s="66" t="s">
        <v>369</v>
      </c>
    </row>
    <row r="5" spans="1:56" s="67" customFormat="1" ht="21" customHeight="1" thickTop="1" thickBot="1" x14ac:dyDescent="0.3">
      <c r="B5" s="117"/>
      <c r="C5" s="446" t="s">
        <v>215</v>
      </c>
      <c r="D5" s="446"/>
      <c r="E5" s="446"/>
      <c r="F5" s="458"/>
      <c r="G5" s="458"/>
      <c r="H5" s="458"/>
      <c r="I5" s="458"/>
      <c r="J5" s="458"/>
      <c r="K5" s="458"/>
      <c r="L5" s="458"/>
      <c r="M5" s="458"/>
      <c r="N5" s="458"/>
      <c r="O5" s="412" t="s">
        <v>763</v>
      </c>
      <c r="P5" s="412"/>
      <c r="Q5" s="443" t="e">
        <f>VLOOKUP($E$1,ورقة2!$A$2:$AA$6043,15,0)</f>
        <v>#N/A</v>
      </c>
      <c r="R5" s="443"/>
      <c r="S5" s="443"/>
      <c r="T5" s="443"/>
      <c r="U5" s="412" t="s">
        <v>0</v>
      </c>
      <c r="V5" s="412"/>
      <c r="W5" s="120" t="e">
        <f>VLOOKUP($E$1,ورقة2!$A$2:$AA$6043,16,0)</f>
        <v>#N/A</v>
      </c>
      <c r="X5" s="412" t="s">
        <v>764</v>
      </c>
      <c r="Y5" s="412"/>
      <c r="Z5" s="412"/>
      <c r="AA5" s="117"/>
      <c r="AB5" s="445" t="e">
        <f>VLOOKUP($E$1,ورقة2!$A$2:$AA$6043,17,0)</f>
        <v>#N/A</v>
      </c>
      <c r="AC5" s="445"/>
      <c r="AD5" s="121"/>
      <c r="AE5" s="122"/>
      <c r="AF5" s="122"/>
      <c r="AG5" s="122"/>
      <c r="AH5" s="121"/>
      <c r="AI5" s="121"/>
      <c r="AJ5"/>
      <c r="AK5" s="93"/>
      <c r="AL5" s="68"/>
      <c r="AO5" s="67" t="s">
        <v>658</v>
      </c>
      <c r="AU5" s="67">
        <v>1</v>
      </c>
      <c r="AV5" s="54">
        <f t="shared" ref="AV5:AW9" si="0">C8</f>
        <v>100</v>
      </c>
      <c r="AW5" s="69" t="str">
        <f t="shared" si="0"/>
        <v>مقدمة في الصحافة</v>
      </c>
      <c r="AX5" s="52">
        <f t="shared" ref="AX5:AY9" si="1">H8</f>
        <v>0</v>
      </c>
      <c r="AY5" s="52" t="e">
        <f t="shared" si="1"/>
        <v>#N/A</v>
      </c>
      <c r="AZ5" s="70"/>
      <c r="BA5" s="55"/>
      <c r="BC5" s="67" t="s">
        <v>370</v>
      </c>
    </row>
    <row r="6" spans="1:56" ht="43.5" customHeight="1" thickBot="1" x14ac:dyDescent="0.3">
      <c r="B6" s="452" t="e">
        <f>IF(E2="مستنفذ","استنفذت فرص التسجيل في برنامج الاعلام بسبب رسوبك لمدة ثلاث سنوات متتالية","مقررات السنة الأولى")</f>
        <v>#N/A</v>
      </c>
      <c r="C6" s="453"/>
      <c r="D6" s="453"/>
      <c r="E6" s="453"/>
      <c r="F6" s="453"/>
      <c r="G6" s="453"/>
      <c r="H6" s="453"/>
      <c r="I6" s="453"/>
      <c r="J6" s="453"/>
      <c r="K6" s="453"/>
      <c r="L6" s="453"/>
      <c r="M6" s="453"/>
      <c r="N6" s="453"/>
      <c r="O6" s="453"/>
      <c r="P6" s="453"/>
      <c r="Q6" s="454"/>
      <c r="R6" s="49"/>
      <c r="S6" s="131"/>
      <c r="T6" s="462" t="str">
        <f>IF(E1&lt;&gt;"","مقررات السنة الثالثة","لايحق لك تعديل الاستمارة بعد ارسال الايميل تحت طائلة إلغاء التسجيل")</f>
        <v>مقررات السنة الثالثة</v>
      </c>
      <c r="U6" s="463"/>
      <c r="V6" s="463"/>
      <c r="W6" s="463"/>
      <c r="X6" s="463"/>
      <c r="Y6" s="463"/>
      <c r="Z6" s="463"/>
      <c r="AA6" s="463"/>
      <c r="AB6" s="463"/>
      <c r="AC6" s="463"/>
      <c r="AD6" s="463"/>
      <c r="AE6" s="463"/>
      <c r="AF6" s="463"/>
      <c r="AG6" s="463"/>
      <c r="AH6" s="90"/>
      <c r="AI6" s="90"/>
      <c r="AJ6" s="90"/>
      <c r="AK6" s="91"/>
      <c r="AL6" s="39"/>
      <c r="AO6" s="67" t="s">
        <v>659</v>
      </c>
      <c r="AU6" s="54">
        <v>2</v>
      </c>
      <c r="AV6" s="54">
        <f t="shared" si="0"/>
        <v>110</v>
      </c>
      <c r="AW6" s="69" t="str">
        <f t="shared" si="0"/>
        <v xml:space="preserve">مقدمة في الفنون  الاذاعية والسمعبصرية </v>
      </c>
      <c r="AX6" s="52">
        <f t="shared" si="1"/>
        <v>0</v>
      </c>
      <c r="AY6" s="52" t="e">
        <f t="shared" si="1"/>
        <v>#N/A</v>
      </c>
      <c r="BB6" s="54"/>
      <c r="BC6" s="54"/>
      <c r="BD6" s="54"/>
    </row>
    <row r="7" spans="1:56" ht="23.25" customHeight="1" thickBot="1" x14ac:dyDescent="0.3">
      <c r="B7" s="455" t="s">
        <v>17</v>
      </c>
      <c r="C7" s="455"/>
      <c r="D7" s="455"/>
      <c r="E7" s="455"/>
      <c r="F7" s="455"/>
      <c r="G7" s="455"/>
      <c r="H7" s="455"/>
      <c r="I7" s="456"/>
      <c r="J7" s="96"/>
      <c r="K7" s="129"/>
      <c r="L7" s="457" t="s">
        <v>18</v>
      </c>
      <c r="M7" s="455"/>
      <c r="N7" s="455"/>
      <c r="O7" s="455"/>
      <c r="P7" s="455"/>
      <c r="Q7" s="456"/>
      <c r="R7" s="41"/>
      <c r="S7" s="30"/>
      <c r="T7" s="459" t="s">
        <v>19</v>
      </c>
      <c r="U7" s="460"/>
      <c r="V7" s="460"/>
      <c r="W7" s="460"/>
      <c r="X7" s="460"/>
      <c r="Y7" s="461"/>
      <c r="Z7" s="94"/>
      <c r="AA7" s="31"/>
      <c r="AB7" s="459" t="s">
        <v>18</v>
      </c>
      <c r="AC7" s="460"/>
      <c r="AD7" s="460"/>
      <c r="AE7" s="460"/>
      <c r="AF7" s="460"/>
      <c r="AG7" s="461"/>
      <c r="AH7" s="90"/>
      <c r="AI7" s="90"/>
      <c r="AJ7" s="90"/>
      <c r="AK7" s="91"/>
      <c r="AL7" s="40"/>
      <c r="AO7" s="67" t="s">
        <v>218</v>
      </c>
      <c r="AU7" s="54">
        <v>3</v>
      </c>
      <c r="AV7" s="54">
        <f t="shared" si="0"/>
        <v>120</v>
      </c>
      <c r="AW7" s="69" t="str">
        <f t="shared" si="0"/>
        <v xml:space="preserve">مقدمة في الاعلان </v>
      </c>
      <c r="AX7" s="52">
        <f t="shared" si="1"/>
        <v>0</v>
      </c>
      <c r="AY7" s="52" t="e">
        <f t="shared" si="1"/>
        <v>#N/A</v>
      </c>
      <c r="BB7" s="54"/>
      <c r="BC7" s="54"/>
      <c r="BD7" s="54"/>
    </row>
    <row r="8" spans="1:56" ht="24" customHeight="1" thickBot="1" x14ac:dyDescent="0.35">
      <c r="A8" t="e">
        <f>IF(AND(I8&lt;&gt;"",H8=1),1,"")</f>
        <v>#N/A</v>
      </c>
      <c r="B8" s="124" t="e">
        <f>IF(AND(I8="A",H8=1),50000,IF(OR(I8="ج",I8="ر1",I8="ر2"),IF(H8=1,IF(OR($F$5=$AO$8,$F$5=$AO$9),0,IF(OR($F$5=$AO$1,$F$5=$AO$2,$F$5=$AO$5,$F$5=$AO$6),IF(I8="ج",20000,IF(I8="ر1",28000,IF(I8="ر2",36000,""))),IF(OR($F$5=$AO$3,$F$5=$AO$7),IF(I8="ج",12500,IF(I8="ر1",17500,IF(I8="ر2",22500,""))),IF($F$5=$AO$4,500,IF(I8="ج",25000,IF(I8="ر1",35000,IF(I8="ر2",45000,""))))))))))</f>
        <v>#N/A</v>
      </c>
      <c r="C8" s="134">
        <v>100</v>
      </c>
      <c r="D8" s="449" t="s">
        <v>953</v>
      </c>
      <c r="E8" s="449"/>
      <c r="F8" s="449"/>
      <c r="G8" s="449"/>
      <c r="H8" s="83"/>
      <c r="I8" s="84" t="e">
        <f>IF(VLOOKUP(E1,ورقة4!A1:AR7749,3,0)=0,"",VLOOKUP(E1,ورقة4!A1:AR7749,3,0))</f>
        <v>#N/A</v>
      </c>
      <c r="J8" s="95" t="e">
        <f>IF(AND(Q8&lt;&gt;"",P8=1),6,"")</f>
        <v>#N/A</v>
      </c>
      <c r="K8" s="124" t="e">
        <f>IF(AND(Q8="A",P8=1),50000,IF(OR(Q8="ج",Q8="ر1",Q8="ر2"),IF(P8=1,IF(OR($F$5=$AO$8,$F$5=$AO$9),0,IF(OR($F$5=$AO$1,$F$5=$AO$2,$F$5=$AO$5,$F$5=$AO$6),IF(Q8="ج",20000,IF(Q8="ر1",28000,IF(Q8="ر2",36000,""))),IF(OR($F$5=$AO$3,$F$5=$AO$7),IF(Q8="ج",12500,IF(Q8="ر1",17500,IF(Q8="ر2",22500,""))),IF($F$5=$AO$4,500,IF(Q8="ج",25000,IF(Q8="ر1",35000,IF(Q8="ر2",45000,""))))))))))</f>
        <v>#N/A</v>
      </c>
      <c r="L8" s="134">
        <v>150</v>
      </c>
      <c r="M8" s="449" t="s">
        <v>958</v>
      </c>
      <c r="N8" s="449"/>
      <c r="O8" s="449"/>
      <c r="P8" s="83"/>
      <c r="Q8" s="84" t="e">
        <f>IF(VLOOKUP(E1,ورقة4!$A$1:$AR$7749,8,0)=0,"",VLOOKUP(E1,ورقة4!$A$1:$AR$7749,8,0))</f>
        <v>#N/A</v>
      </c>
      <c r="R8" s="59" t="e">
        <f>IF(AND(Y8&lt;&gt;"",X8=1),21,"")</f>
        <v>#N/A</v>
      </c>
      <c r="S8" s="124" t="e">
        <f>IF(AND(Y8="A",X8=1),50000,IF(OR(Y8="ج",Y8="ر1",Y8="ر2"),IF(X8=1,IF(OR($F$5=$AO$8,$F$5=$AO$9),0,IF(OR($F$5=$AO$1,$F$5=$AO$2,$F$5=$AO$5,$F$5=$AO$6),IF(Y8="ج",20000,IF(Y8="ر1",28000,IF(Y8="ر2",36000,""))),IF(OR($F$5=$AO$3,$F$5=$AO$7),IF(Y8="ج",12500,IF(Y8="ر1",17500,IF(Y8="ر2",22500,""))),IF($F$5=$AO$4,500,IF(Y8="ج",25000,IF(Y8="ر1",35000,IF(Y8="ر2",45000,""))))))))))</f>
        <v>#N/A</v>
      </c>
      <c r="T8" s="134">
        <v>300</v>
      </c>
      <c r="U8" s="464" t="s">
        <v>963</v>
      </c>
      <c r="V8" s="465"/>
      <c r="W8" s="466"/>
      <c r="X8" s="83"/>
      <c r="Y8" s="84" t="e">
        <f>IF(VLOOKUP(E1,ورقة4!$A$1:$AR$7749,23,0)=0,"",VLOOKUP(E1,ورقة4!$A$1:$AR$7749,23,0))</f>
        <v>#N/A</v>
      </c>
      <c r="Z8" s="97" t="e">
        <f>IF(AND(AG8&lt;&gt;"",AF8=1),26,"")</f>
        <v>#N/A</v>
      </c>
      <c r="AA8" s="124" t="e">
        <f>IF(AND(AG8="A",AF8=1),50000,IF(OR(AG8="ج",AG8="ر1",AG8="ر2"),IF(AF8=1,IF(OR($F$5=$AO$8,$F$5=$AO$9),0,IF(OR($F$5=$AO$1,$F$5=$AO$2,$F$5=$AO$5,$F$5=$AO$6),IF(AG8="ج",20000,IF(AG8="ر1",28000,IF(AG8="ر2",36000,""))),IF(OR($F$5=$AO$3,$F$5=$AO$7),IF(AG8="ج",12500,IF(AG8="ر1",17500,IF(AG8="ر2",22500,""))),IF($F$5=$AO$4,500,IF(AG8="ج",25000,IF(AG8="ر1",35000,IF(AG8="ر2",45000,""))))))))))</f>
        <v>#N/A</v>
      </c>
      <c r="AB8" s="134">
        <v>350</v>
      </c>
      <c r="AC8" s="464" t="s">
        <v>968</v>
      </c>
      <c r="AD8" s="465"/>
      <c r="AE8" s="466"/>
      <c r="AF8" s="83"/>
      <c r="AG8" s="84" t="e">
        <f>IF(VLOOKUP(E1,ورقة4!$A$1:$AR$7749,28,0)=0,"",VLOOKUP(E1,ورقة4!$A$1:$AR$7749,28,0))</f>
        <v>#N/A</v>
      </c>
      <c r="AH8" s="92"/>
      <c r="AI8" s="92"/>
      <c r="AJ8" s="92"/>
      <c r="AK8" s="91"/>
      <c r="AL8" s="39" t="e">
        <f>IF(A8&lt;&gt;"",A8,"")</f>
        <v>#N/A</v>
      </c>
      <c r="AM8">
        <v>1</v>
      </c>
      <c r="AO8" s="67" t="s">
        <v>8</v>
      </c>
      <c r="AU8" s="54">
        <v>4</v>
      </c>
      <c r="AV8" s="54">
        <f t="shared" si="0"/>
        <v>130</v>
      </c>
      <c r="AW8" s="69" t="str">
        <f t="shared" si="0"/>
        <v xml:space="preserve">مقدمة في العلاقات العامة </v>
      </c>
      <c r="AX8" s="52">
        <f t="shared" si="1"/>
        <v>0</v>
      </c>
      <c r="AY8" s="52" t="e">
        <f t="shared" si="1"/>
        <v>#N/A</v>
      </c>
      <c r="BB8" s="54"/>
      <c r="BC8" s="54"/>
      <c r="BD8" s="54"/>
    </row>
    <row r="9" spans="1:56" ht="24" customHeight="1" thickTop="1" thickBot="1" x14ac:dyDescent="0.3">
      <c r="A9" t="e">
        <f>IF(AND(I9&lt;&gt;"",H9=1),2,"")</f>
        <v>#N/A</v>
      </c>
      <c r="B9" s="124" t="e">
        <f>IF(AND(I9="A",H9=1),50000,IF(OR(I9="ج",I9="ر1",I9="ر2"),IF(H9=1,IF(OR($F$5=$AO$8,$F$5=$AO$9),0,IF(OR($F$5=$AO$1,$F$5=$AO$2,$F$5=$AO$5,$F$5=$AO$6),IF(I9="ج",20000,IF(I9="ر1",28000,IF(I9="ر2",36000,""))),IF(OR($F$5=$AO$3,$F$5=$AO$7),IF(I9="ج",12500,IF(I9="ر1",17500,IF(I9="ر2",22500,""))),IF($F$5=$AO$4,500,IF(I9="ج",25000,IF(I9="ر1",35000,IF(I9="ر2",45000,""))))))))))</f>
        <v>#N/A</v>
      </c>
      <c r="C9" s="135">
        <v>110</v>
      </c>
      <c r="D9" s="418" t="s">
        <v>954</v>
      </c>
      <c r="E9" s="418"/>
      <c r="F9" s="418"/>
      <c r="G9" s="418"/>
      <c r="H9" s="83"/>
      <c r="I9" s="85" t="e">
        <f>IF(VLOOKUP(E1,ورقة4!A1:AR7749,4,0)=0,"",VLOOKUP(E1,ورقة4!A1:AR7749,4,0))</f>
        <v>#N/A</v>
      </c>
      <c r="J9" s="95" t="e">
        <f>IF(AND(Q9&lt;&gt;"",P9=1),7,"")</f>
        <v>#N/A</v>
      </c>
      <c r="K9" s="124" t="e">
        <f>IF(AND(Q9="A",P9=1),50000,IF(OR(Q9="ج",Q9="ر1",Q9="ر2"),IF(P9=1,IF(OR($F$5=$AO$8,$F$5=$AO$9),0,IF(OR($F$5=$AO$1,$F$5=$AO$2,$F$5=$AO$5,$F$5=$AO$6),IF(Q9="ج",20000,IF(Q9="ر1",28000,IF(Q9="ر2",36000,""))),IF(OR($F$5=$AO$3,$F$5=$AO$7),IF(Q9="ج",12500,IF(Q9="ر1",17500,IF(Q9="ر2",22500,""))),IF($F$5=$AO$4,500,IF(Q9="ج",25000,IF(Q9="ر1",35000,IF(Q9="ر2",45000,""))))))))))</f>
        <v>#N/A</v>
      </c>
      <c r="L9" s="135">
        <v>160</v>
      </c>
      <c r="M9" s="418" t="s">
        <v>959</v>
      </c>
      <c r="N9" s="418"/>
      <c r="O9" s="418"/>
      <c r="P9" s="83"/>
      <c r="Q9" s="85" t="e">
        <f>IF(VLOOKUP(E1,ورقة4!$A$1:$AR$7749,9,0)=0,"",VLOOKUP(E1,ورقة4!$A$1:$AR$7749,9,0))</f>
        <v>#N/A</v>
      </c>
      <c r="R9" s="59" t="e">
        <f>IF(AND(Y9&lt;&gt;"",X9=1),22,"")</f>
        <v>#N/A</v>
      </c>
      <c r="S9" s="124" t="e">
        <f>IF(AND(Y9="A",X9=1),50000,IF(OR(Y9="ج",Y9="ر1",Y9="ر2"),IF(X9=1,IF(OR($F$5=$AO$8,$F$5=$AO$9),0,IF(OR($F$5=$AO$1,$F$5=$AO$2,$F$5=$AO$5,$F$5=$AO$6),IF(Y9="ج",20000,IF(Y9="ر1",28000,IF(Y9="ر2",36000,""))),IF(OR($F$5=$AO$3,$F$5=$AO$7),IF(Y9="ج",12500,IF(Y9="ر1",17500,IF(Y9="ر2",22500,""))),IF($F$5=$AO$4,500,IF(Y9="ج",25000,IF(Y9="ر1",35000,IF(Y9="ر2",45000,""))))))))))</f>
        <v>#N/A</v>
      </c>
      <c r="T9" s="135">
        <v>310</v>
      </c>
      <c r="U9" s="467" t="s">
        <v>964</v>
      </c>
      <c r="V9" s="468"/>
      <c r="W9" s="469"/>
      <c r="X9" s="83"/>
      <c r="Y9" s="85" t="e">
        <f>IF(VLOOKUP(E1,ورقة4!$A$1:$AR$7749,24,0)=0,"",VLOOKUP(E1,ورقة4!$A$1:$AR$7749,24,0))</f>
        <v>#N/A</v>
      </c>
      <c r="Z9" s="97" t="e">
        <f>IF(AND(AG9&lt;&gt;"",AF9=1),27,"")</f>
        <v>#N/A</v>
      </c>
      <c r="AA9" s="124" t="e">
        <f>IF(AND(AG9="A",AF9=1),50000,IF(OR(AG9="ج",AG9="ر1",AG9="ر2"),IF(AF9=1,IF(OR($F$5=$AO$8,$F$5=$AO$9),0,IF(OR($F$5=$AO$1,$F$5=$AO$2,$F$5=$AO$5,$F$5=$AO$6),IF(AG9="ج",20000,IF(AG9="ر1",28000,IF(AG9="ر2",36000,""))),IF(OR($F$5=$AO$3,$F$5=$AO$7),IF(AG9="ج",12500,IF(AG9="ر1",17500,IF(AG9="ر2",22500,""))),IF($F$5=$AO$4,500,IF(AG9="ج",25000,IF(AG9="ر1",35000,IF(AG9="ر2",45000,""))))))))))</f>
        <v>#N/A</v>
      </c>
      <c r="AB9" s="135">
        <v>360</v>
      </c>
      <c r="AC9" s="467" t="s">
        <v>969</v>
      </c>
      <c r="AD9" s="468"/>
      <c r="AE9" s="469"/>
      <c r="AF9" s="83"/>
      <c r="AG9" s="85" t="e">
        <f>IF(VLOOKUP(E1,ورقة4!$A$1:$AR$7749,29,0)=0,"",VLOOKUP(E1,ورقة4!$A$1:$AR$7749,29,0))</f>
        <v>#N/A</v>
      </c>
      <c r="AH9" s="490"/>
      <c r="AI9" s="491"/>
      <c r="AJ9" s="491"/>
      <c r="AK9" s="91"/>
      <c r="AL9" s="39" t="e">
        <f>IF(A9&lt;&gt;"",A9,"")</f>
        <v>#N/A</v>
      </c>
      <c r="AM9">
        <v>2</v>
      </c>
      <c r="AO9" s="99" t="s">
        <v>15</v>
      </c>
      <c r="AU9" s="54">
        <v>5</v>
      </c>
      <c r="AV9" s="54">
        <f t="shared" si="0"/>
        <v>140</v>
      </c>
      <c r="AW9" s="69" t="str">
        <f t="shared" si="0"/>
        <v xml:space="preserve">مادة اعلامية باللغة الأجنبية (1) </v>
      </c>
      <c r="AX9" s="52">
        <f t="shared" si="1"/>
        <v>0</v>
      </c>
      <c r="AY9" s="52" t="e">
        <f t="shared" si="1"/>
        <v>#N/A</v>
      </c>
      <c r="BB9" s="54"/>
      <c r="BC9" s="54"/>
      <c r="BD9" s="54"/>
    </row>
    <row r="10" spans="1:56" ht="24" customHeight="1" thickTop="1" thickBot="1" x14ac:dyDescent="0.3">
      <c r="A10" t="e">
        <f>IF(AND(I10&lt;&gt;"",H10=1),3,"")</f>
        <v>#N/A</v>
      </c>
      <c r="B10" s="124" t="e">
        <f>IF(AND(I10="A",H10=1),50000,IF(OR(I10="ج",I10="ر1",I10="ر2"),IF(H10=1,IF(OR($F$5=$AO$8,$F$5=$AO$9),0,IF(OR($F$5=$AO$1,$F$5=$AO$2,$F$5=$AO$5,$F$5=$AO$6),IF(I10="ج",20000,IF(I10="ر1",28000,IF(I10="ر2",36000,""))),IF(OR($F$5=$AO$3,$F$5=$AO$7),IF(I10="ج",12500,IF(I10="ر1",17500,IF(I10="ر2",22500,""))),IF($F$5=$AO$4,500,IF(I10="ج",25000,IF(I10="ر1",35000,IF(I10="ر2",45000,""))))))))))</f>
        <v>#N/A</v>
      </c>
      <c r="C10" s="135">
        <v>120</v>
      </c>
      <c r="D10" s="418" t="s">
        <v>955</v>
      </c>
      <c r="E10" s="418"/>
      <c r="F10" s="418"/>
      <c r="G10" s="418"/>
      <c r="H10" s="83"/>
      <c r="I10" s="85" t="e">
        <f>IF(VLOOKUP(E1,ورقة4!$A$1:$AR$7749,5,0)=0,"",VLOOKUP(E1,ورقة4!$A$1:$AR$7749,5,0))</f>
        <v>#N/A</v>
      </c>
      <c r="J10" s="95" t="e">
        <f>IF(AND(Q10&lt;&gt;"",P10=1),8,"")</f>
        <v>#N/A</v>
      </c>
      <c r="K10" s="124" t="e">
        <f>IF(AND(Q10="A",P10=1),50000,IF(OR(Q10="ج",Q10="ر1",Q10="ر2"),IF(P10=1,IF(OR($F$5=$AO$8,$F$5=$AO$9),0,IF(OR($F$5=$AO$1,$F$5=$AO$2,$F$5=$AO$5,$F$5=$AO$6),IF(Q10="ج",20000,IF(Q10="ر1",28000,IF(Q10="ر2",36000,""))),IF(OR($F$5=$AO$3,$F$5=$AO$7),IF(Q10="ج",12500,IF(Q10="ر1",17500,IF(Q10="ر2",22500,""))),IF($F$5=$AO$4,500,IF(Q10="ج",25000,IF(Q10="ر1",35000,IF(Q10="ر2",45000,""))))))))))</f>
        <v>#N/A</v>
      </c>
      <c r="L10" s="135">
        <v>170</v>
      </c>
      <c r="M10" s="418" t="s">
        <v>960</v>
      </c>
      <c r="N10" s="418"/>
      <c r="O10" s="418"/>
      <c r="P10" s="83"/>
      <c r="Q10" s="85" t="e">
        <f>IF(VLOOKUP(E1,ورقة4!$A$1:$AR$7749,10,0)=0,"",VLOOKUP(E1,ورقة4!$A$1:$AR$7749,10,0))</f>
        <v>#N/A</v>
      </c>
      <c r="R10" s="59" t="e">
        <f>IF(AND(Y10&lt;&gt;"",X10=1),23,"")</f>
        <v>#N/A</v>
      </c>
      <c r="S10" s="124" t="e">
        <f>IF(AND(Y10="A",X10=1),50000,IF(OR(Y10="ج",Y10="ر1",Y10="ر2"),IF(X10=1,IF(OR($F$5=$AO$8,$F$5=$AO$9),0,IF(OR($F$5=$AO$1,$F$5=$AO$2,$F$5=$AO$5,$F$5=$AO$6),IF(Y10="ج",20000,IF(Y10="ر1",28000,IF(Y10="ر2",36000,""))),IF(OR($F$5=$AO$3,$F$5=$AO$7),IF(Y10="ج",12500,IF(Y10="ر1",17500,IF(Y10="ر2",22500,""))),IF($F$5=$AO$4,500,IF(Y10="ج",25000,IF(Y10="ر1",35000,IF(Y10="ر2",45000,""))))))))))</f>
        <v>#N/A</v>
      </c>
      <c r="T10" s="135">
        <v>320</v>
      </c>
      <c r="U10" s="467" t="s">
        <v>965</v>
      </c>
      <c r="V10" s="468"/>
      <c r="W10" s="469"/>
      <c r="X10" s="83"/>
      <c r="Y10" s="85" t="e">
        <f>IF(VLOOKUP(E1,ورقة4!$A$1:$AR$7749,25,0)=0,"",VLOOKUP(E1,ورقة4!$A$1:$AR$7749,25,0))</f>
        <v>#N/A</v>
      </c>
      <c r="Z10" s="97" t="e">
        <f>IF(AND(AG10&lt;&gt;"",AF10=1),28,"")</f>
        <v>#N/A</v>
      </c>
      <c r="AA10" s="124" t="e">
        <f>IF(AND(AG10="A",AF10=1),50000,IF(OR(AG10="ج",AG10="ر1",AG10="ر2"),IF(AF10=1,IF(OR($F$5=$AO$8,$F$5=$AO$9),0,IF(OR($F$5=$AO$1,$F$5=$AO$2,$F$5=$AO$5,$F$5=$AO$6),IF(AG10="ج",20000,IF(AG10="ر1",28000,IF(AG10="ر2",36000,""))),IF(OR($F$5=$AO$3,$F$5=$AO$7),IF(AG10="ج",12500,IF(AG10="ر1",17500,IF(AG10="ر2",22500,""))),IF($F$5=$AO$4,500,IF(AG10="ج",25000,IF(AG10="ر1",35000,IF(AG10="ر2",45000,""))))))))))</f>
        <v>#N/A</v>
      </c>
      <c r="AB10" s="135">
        <v>370</v>
      </c>
      <c r="AC10" s="467" t="s">
        <v>970</v>
      </c>
      <c r="AD10" s="468"/>
      <c r="AE10" s="469"/>
      <c r="AF10" s="83"/>
      <c r="AG10" s="85" t="e">
        <f>IF(VLOOKUP(E1,ورقة4!$A$1:$AR$7749,30,0)=0,"",VLOOKUP(E1,ورقة4!$A$1:$AR$7749,30,0))</f>
        <v>#N/A</v>
      </c>
      <c r="AH10" s="492"/>
      <c r="AI10" s="493"/>
      <c r="AJ10" s="493"/>
      <c r="AK10" s="91"/>
      <c r="AL10" s="39" t="e">
        <f>IF(A10&lt;&gt;"",A10,"")</f>
        <v>#N/A</v>
      </c>
      <c r="AM10">
        <v>3</v>
      </c>
      <c r="AU10" s="54">
        <v>6</v>
      </c>
      <c r="AV10" s="54">
        <f t="shared" ref="AV10:AW14" si="2">L8</f>
        <v>150</v>
      </c>
      <c r="AW10" s="63" t="str">
        <f t="shared" si="2"/>
        <v>الترجمة الاعلامية (1)</v>
      </c>
      <c r="AX10" s="52">
        <f t="shared" ref="AX10:AY14" si="3">P8</f>
        <v>0</v>
      </c>
      <c r="AY10" s="52" t="e">
        <f t="shared" si="3"/>
        <v>#N/A</v>
      </c>
      <c r="BB10" s="63"/>
      <c r="BC10" s="63"/>
    </row>
    <row r="11" spans="1:56" ht="24" customHeight="1" thickTop="1" thickBot="1" x14ac:dyDescent="0.3">
      <c r="A11" t="e">
        <f>IF(AND(I11&lt;&gt;"",H11=1),4,"")</f>
        <v>#N/A</v>
      </c>
      <c r="B11" s="124" t="e">
        <f>IF(AND(I11="A",H11=1),50000,IF(OR(I11="ج",I11="ر1",I11="ر2"),IF(H11=1,IF(OR($F$5=$AO$8,$F$5=$AO$9),0,IF(OR($F$5=$AO$1,$F$5=$AO$2,$F$5=$AO$5,$F$5=$AO$6),IF(I11="ج",20000,IF(I11="ر1",28000,IF(I11="ر2",36000,""))),IF(OR($F$5=$AO$3,$F$5=$AO$7),IF(I11="ج",12500,IF(I11="ر1",17500,IF(I11="ر2",22500,""))),IF($F$5=$AO$4,500,IF(I11="ج",25000,IF(I11="ر1",35000,IF(I11="ر2",45000,""))))))))))</f>
        <v>#N/A</v>
      </c>
      <c r="C11" s="135">
        <v>130</v>
      </c>
      <c r="D11" s="418" t="s">
        <v>956</v>
      </c>
      <c r="E11" s="418"/>
      <c r="F11" s="418"/>
      <c r="G11" s="418"/>
      <c r="H11" s="83"/>
      <c r="I11" s="85" t="e">
        <f>IF(VLOOKUP(E1,ورقة4!$A$1:$AR$7749,6,0)=0,"",VLOOKUP(E1,ورقة4!$A$1:$AR$7749,6,0))</f>
        <v>#N/A</v>
      </c>
      <c r="J11" s="95" t="e">
        <f>IF(AND(Q11&lt;&gt;"",P11=1),9,"")</f>
        <v>#N/A</v>
      </c>
      <c r="K11" s="124" t="e">
        <f>IF(AND(Q11="A",P11=1),50000,IF(OR(Q11="ج",Q11="ر1",Q11="ر2"),IF(P11=1,IF(OR($F$5=$AO$8,$F$5=$AO$9),0,IF(OR($F$5=$AO$1,$F$5=$AO$2,$F$5=$AO$5,$F$5=$AO$6),IF(Q11="ج",20000,IF(Q11="ر1",28000,IF(Q11="ر2",36000,""))),IF(OR($F$5=$AO$3,$F$5=$AO$7),IF(Q11="ج",12500,IF(Q11="ر1",17500,IF(Q11="ر2",22500,""))),IF($F$5=$AO$4,500,IF(Q11="ج",25000,IF(Q11="ر1",35000,IF(Q11="ر2",45000,""))))))))))</f>
        <v>#N/A</v>
      </c>
      <c r="L11" s="135">
        <v>180</v>
      </c>
      <c r="M11" s="418" t="s">
        <v>961</v>
      </c>
      <c r="N11" s="418"/>
      <c r="O11" s="418"/>
      <c r="P11" s="83"/>
      <c r="Q11" s="85" t="e">
        <f>IF(VLOOKUP(E1,ورقة4!$A$1:$AR$7749,11,0)=0,"",VLOOKUP(E1,ورقة4!$A$1:$AR$7749,11,0))</f>
        <v>#N/A</v>
      </c>
      <c r="R11" s="59" t="e">
        <f>IF(AND(Y11&lt;&gt;"",X11=1),24,"")</f>
        <v>#N/A</v>
      </c>
      <c r="S11" s="124" t="e">
        <f>IF(AND(Y11="A",X11=1),50000,IF(OR(Y11="ج",Y11="ر1",Y11="ر2"),IF(X11=1,IF(OR($F$5=$AO$8,$F$5=$AO$9),0,IF(OR($F$5=$AO$1,$F$5=$AO$2,$F$5=$AO$5,$F$5=$AO$6),IF(Y11="ج",20000,IF(Y11="ر1",28000,IF(Y11="ر2",36000,""))),IF(OR($F$5=$AO$3,$F$5=$AO$7),IF(Y11="ج",12500,IF(Y11="ر1",17500,IF(Y11="ر2",22500,""))),IF($F$5=$AO$4,500,IF(Y11="ج",25000,IF(Y11="ر1",35000,IF(Y11="ر2",45000,""))))))))))</f>
        <v>#N/A</v>
      </c>
      <c r="T11" s="135">
        <v>330</v>
      </c>
      <c r="U11" s="467" t="s">
        <v>966</v>
      </c>
      <c r="V11" s="468"/>
      <c r="W11" s="469"/>
      <c r="X11" s="83"/>
      <c r="Y11" s="85" t="e">
        <f>IF(VLOOKUP(E1,ورقة4!$A$1:$AR$7749,26,0)=0,"",VLOOKUP(E1,ورقة4!$A$1:$AR$7749,26,0))</f>
        <v>#N/A</v>
      </c>
      <c r="Z11" s="97" t="e">
        <f>IF(AND(AG11&lt;&gt;"",AF11=1),29,"")</f>
        <v>#N/A</v>
      </c>
      <c r="AA11" s="124" t="e">
        <f>IF(AND(AG11="A",AF11=1),50000,IF(OR(AG11="ج",AG11="ر1",AG11="ر2"),IF(AF11=1,IF(OR($F$5=$AO$8,$F$5=$AO$9),0,IF(OR($F$5=$AO$1,$F$5=$AO$2,$F$5=$AO$5,$F$5=$AO$6),IF(AG11="ج",20000,IF(AG11="ر1",28000,IF(AG11="ر2",36000,""))),IF(OR($F$5=$AO$3,$F$5=$AO$7),IF(AG11="ج",12500,IF(AG11="ر1",17500,IF(AG11="ر2",22500,""))),IF($F$5=$AO$4,500,IF(AG11="ج",25000,IF(AG11="ر1",35000,IF(AG11="ر2",45000,""))))))))))</f>
        <v>#N/A</v>
      </c>
      <c r="AB11" s="135">
        <v>380</v>
      </c>
      <c r="AC11" s="467" t="s">
        <v>971</v>
      </c>
      <c r="AD11" s="468"/>
      <c r="AE11" s="469"/>
      <c r="AF11" s="83"/>
      <c r="AG11" s="85" t="e">
        <f>IF(VLOOKUP(E1,ورقة4!$A$1:$AR$7749,31,0)=0,"",VLOOKUP(E1,ورقة4!$A$1:$AR$7749,31,0))</f>
        <v>#N/A</v>
      </c>
      <c r="AH11" s="492"/>
      <c r="AI11" s="493"/>
      <c r="AJ11" s="493"/>
      <c r="AK11" s="91"/>
      <c r="AL11" s="39" t="e">
        <f>IF(A11&lt;&gt;"",A11,"")</f>
        <v>#N/A</v>
      </c>
      <c r="AM11">
        <v>4</v>
      </c>
      <c r="AU11" s="54">
        <v>7</v>
      </c>
      <c r="AV11" s="54">
        <f t="shared" si="2"/>
        <v>160</v>
      </c>
      <c r="AW11" s="63" t="str">
        <f t="shared" si="2"/>
        <v xml:space="preserve">اللغة الاعلامية </v>
      </c>
      <c r="AX11" s="52">
        <f t="shared" si="3"/>
        <v>0</v>
      </c>
      <c r="AY11" s="52" t="e">
        <f t="shared" si="3"/>
        <v>#N/A</v>
      </c>
      <c r="BB11" s="54"/>
      <c r="BC11" s="54"/>
    </row>
    <row r="12" spans="1:56" ht="22.2" thickTop="1" thickBot="1" x14ac:dyDescent="0.3">
      <c r="A12" t="e">
        <f>IF(AND(I12&lt;&gt;"",H12=1),5,"")</f>
        <v>#N/A</v>
      </c>
      <c r="B12" s="124" t="e">
        <f>IF(AND(I12="A",H12=1),50000,IF(OR(I12="ج",I12="ر1",I12="ر2"),IF(H12=1,IF(OR($F$5=$AO$8,$F$5=$AO$9),0,IF(OR($F$5=$AO$1,$F$5=$AO$2,$F$5=$AO$5,$F$5=$AO$6),IF(I12="ج",20000,IF(I12="ر1",28000,IF(I12="ر2",36000,""))),IF(OR($F$5=$AO$3,$F$5=$AO$7),IF(I12="ج",12500,IF(I12="ر1",17500,IF(I12="ر2",22500,""))),IF($F$5=$AO$4,500,IF(I12="ج",25000,IF(I12="ر1",35000,IF(I12="ر2",45000,""))))))))))</f>
        <v>#N/A</v>
      </c>
      <c r="C12" s="136">
        <v>140</v>
      </c>
      <c r="D12" s="438" t="s">
        <v>957</v>
      </c>
      <c r="E12" s="438"/>
      <c r="F12" s="438"/>
      <c r="G12" s="438"/>
      <c r="H12" s="83"/>
      <c r="I12" s="86" t="e">
        <f>IF(VLOOKUP(E1,ورقة4!$A$1:$AR$7749,7,0)=0,"",VLOOKUP(E1,ورقة4!$A$1:$AR$7749,7,0))</f>
        <v>#N/A</v>
      </c>
      <c r="J12" s="95" t="e">
        <f>IF(AND(Q12&lt;&gt;"",P12=1),10,"")</f>
        <v>#N/A</v>
      </c>
      <c r="K12" s="124" t="e">
        <f>IF(AND(Q12="A",P12=1),50000,IF(OR(Q12="ج",Q12="ر1",Q12="ر2"),IF(P12=1,IF(OR($F$5=$AO$8,$F$5=$AO$9),0,IF(OR($F$5=$AO$1,$F$5=$AO$2,$F$5=$AO$5,$F$5=$AO$6),IF(Q12="ج",20000,IF(Q12="ر1",28000,IF(Q12="ر2",36000,""))),IF(OR($F$5=$AO$3,$F$5=$AO$7),IF(Q12="ج",12500,IF(Q12="ر1",17500,IF(Q12="ر2",22500,""))),IF($F$5=$AO$4,500,IF(Q12="ج",25000,IF(Q12="ر1",35000,IF(Q12="ر2",45000,""))))))))))</f>
        <v>#N/A</v>
      </c>
      <c r="L12" s="136">
        <v>190</v>
      </c>
      <c r="M12" s="438" t="s">
        <v>962</v>
      </c>
      <c r="N12" s="438"/>
      <c r="O12" s="438"/>
      <c r="P12" s="83"/>
      <c r="Q12" s="86" t="e">
        <f>IF(VLOOKUP(E1,ورقة4!$A$1:$AR$7749,12,0)=0,"",VLOOKUP(E1,ورقة4!$A$1:$AR$7749,12,0))</f>
        <v>#N/A</v>
      </c>
      <c r="R12" s="59" t="e">
        <f>IF(AND(Y12&lt;&gt;"",X12=1),25,"")</f>
        <v>#N/A</v>
      </c>
      <c r="S12" s="124" t="e">
        <f>IF(AND(Y12="A",X12=1),50000,IF(OR(Y12="ج",Y12="ر1",Y12="ر2"),IF(X12=1,IF(OR($F$5=$AO$8,$F$5=$AO$9),0,IF(OR($F$5=$AO$1,$F$5=$AO$2,$F$5=$AO$5,$F$5=$AO$6),IF(Y12="ج",20000,IF(Y12="ر1",28000,IF(Y12="ر2",36000,""))),IF(OR($F$5=$AO$3,$F$5=$AO$7),IF(Y12="ج",12500,IF(Y12="ر1",17500,IF(Y12="ر2",22500,""))),IF($F$5=$AO$4,500,IF(Y12="ج",25000,IF(Y12="ر1",35000,IF(Y12="ر2",45000,""))))))))))</f>
        <v>#N/A</v>
      </c>
      <c r="T12" s="136">
        <v>340</v>
      </c>
      <c r="U12" s="494" t="s">
        <v>967</v>
      </c>
      <c r="V12" s="495"/>
      <c r="W12" s="496"/>
      <c r="X12" s="83"/>
      <c r="Y12" s="86" t="e">
        <f>IF(VLOOKUP(E1,ورقة4!$A$1:$AR$7749,27,0)=0,"",VLOOKUP(E1,ورقة4!$A$1:$AR$7749,27,0))</f>
        <v>#N/A</v>
      </c>
      <c r="Z12" s="97" t="e">
        <f>IF(AND(AG12&lt;&gt;"",AF12=1),30,"")</f>
        <v>#N/A</v>
      </c>
      <c r="AA12" s="124" t="e">
        <f>IF(AND(AG12="A",AF12=1),50000,IF(OR(AG12="ج",AG12="ر1",AG12="ر2"),IF(AF12=1,IF(OR($F$5=$AO$8,$F$5=$AO$9),0,IF(OR($F$5=$AO$1,$F$5=$AO$2,$F$5=$AO$5,$F$5=$AO$6),IF(AG12="ج",20000,IF(AG12="ر1",28000,IF(AG12="ر2",36000,""))),IF(OR($F$5=$AO$3,$F$5=$AO$7),IF(AG12="ج",12500,IF(AG12="ر1",17500,IF(AG12="ر2",22500,""))),IF($F$5=$AO$4,500,IF(AG12="ج",25000,IF(AG12="ر1",35000,IF(AG12="ر2",45000,""))))))))))</f>
        <v>#N/A</v>
      </c>
      <c r="AB12" s="136">
        <v>390</v>
      </c>
      <c r="AC12" s="499" t="s">
        <v>972</v>
      </c>
      <c r="AD12" s="500"/>
      <c r="AE12" s="501"/>
      <c r="AF12" s="83"/>
      <c r="AG12" s="86" t="e">
        <f>IF(VLOOKUP(E1,ورقة4!$A$1:$AR$7749,32,0)=0,"",VLOOKUP(E1,ورقة4!$A$1:$AR$7749,32,0))</f>
        <v>#N/A</v>
      </c>
      <c r="AH12" s="498"/>
      <c r="AI12" s="498"/>
      <c r="AJ12" s="498"/>
      <c r="AK12" s="91"/>
      <c r="AL12" s="39" t="e">
        <f>IF(A12&lt;&gt;"",A12,"")</f>
        <v>#N/A</v>
      </c>
      <c r="AM12">
        <v>5</v>
      </c>
      <c r="AU12" s="54">
        <v>8</v>
      </c>
      <c r="AV12" s="54">
        <f t="shared" si="2"/>
        <v>170</v>
      </c>
      <c r="AW12" s="63" t="str">
        <f t="shared" si="2"/>
        <v xml:space="preserve">مقدمة في مناهج البحث الاعلامي </v>
      </c>
      <c r="AX12" s="52">
        <f t="shared" si="3"/>
        <v>0</v>
      </c>
      <c r="AY12" s="52" t="e">
        <f t="shared" si="3"/>
        <v>#N/A</v>
      </c>
      <c r="BB12" s="54"/>
      <c r="BC12" s="54"/>
    </row>
    <row r="13" spans="1:56" ht="16.2" hidden="1" thickBot="1" x14ac:dyDescent="0.3">
      <c r="B13" s="32" t="e">
        <f>SUM(B8:B12)</f>
        <v>#N/A</v>
      </c>
      <c r="C13" s="71"/>
      <c r="D13" s="72"/>
      <c r="E13" s="72"/>
      <c r="F13" s="72">
        <f>COUNTIFS(I8:I12,"A",H8:H12,1)</f>
        <v>0</v>
      </c>
      <c r="G13" s="72">
        <f>COUNTIFS(I8:I12,$Q$30,H8:H12,1)</f>
        <v>0</v>
      </c>
      <c r="H13" s="100">
        <f>COUNTIFS(I8:I12,$W$30,H8:H12,1)</f>
        <v>0</v>
      </c>
      <c r="I13" s="101">
        <f>COUNTIFS(I8:I12,$AE$30,H8:H12,1)</f>
        <v>0</v>
      </c>
      <c r="J13" s="58"/>
      <c r="K13" s="29" t="e">
        <f>SUM(K8:K12)</f>
        <v>#N/A</v>
      </c>
      <c r="L13" s="73"/>
      <c r="M13" s="74"/>
      <c r="N13" s="72">
        <f>COUNTIFS(Q8:Q12,"A",P8:P12,1)</f>
        <v>0</v>
      </c>
      <c r="O13" s="72">
        <f>COUNTIFS(Q8:Q12,$Q$30,P8:P12,1)</f>
        <v>0</v>
      </c>
      <c r="P13" s="100">
        <f>COUNTIFS(Q8:Q12,$W$30,P8:P12,1)</f>
        <v>0</v>
      </c>
      <c r="Q13" s="101">
        <f>COUNTIFS(Q8:Q12,$AE$30,P8:P12,1)</f>
        <v>0</v>
      </c>
      <c r="R13" s="59"/>
      <c r="S13" s="32" t="e">
        <f>SUM(S8:S12)</f>
        <v>#N/A</v>
      </c>
      <c r="T13" s="34"/>
      <c r="U13" s="35"/>
      <c r="V13" s="72">
        <f>COUNTIFS(Y8:Y12,"A",X8:X12,1)</f>
        <v>0</v>
      </c>
      <c r="W13" s="72">
        <f>COUNTIFS(Y8:Y12,$Q$30,X8:X12,1)</f>
        <v>0</v>
      </c>
      <c r="X13" s="100">
        <f>COUNTIFS(Y8:Y12,$W$30,X8:X12,1)</f>
        <v>0</v>
      </c>
      <c r="Y13" s="101">
        <f>COUNTIFS(Y8:Y12,$AE$30,X8:X12,1)</f>
        <v>0</v>
      </c>
      <c r="Z13" s="36"/>
      <c r="AA13" s="37" t="e">
        <f>SUM(AA8:AA12)</f>
        <v>#N/A</v>
      </c>
      <c r="AB13" s="35"/>
      <c r="AC13" s="35"/>
      <c r="AD13" s="72">
        <f>COUNTIFS(AG8:AG12,"A",AF8:AF12,1)</f>
        <v>0</v>
      </c>
      <c r="AE13" s="72">
        <f>COUNTIFS(AG8:AG12,$Q$30,AF8:AF12,1)</f>
        <v>0</v>
      </c>
      <c r="AF13" s="100">
        <f>COUNTIFS(AG8:AG12,$W$30,AF8:AF12,1)</f>
        <v>0</v>
      </c>
      <c r="AG13" s="101">
        <f>COUNTIFS(AG8:AG12,$AE$30,AF8:AF12,1)</f>
        <v>0</v>
      </c>
      <c r="AH13" s="498"/>
      <c r="AI13" s="498"/>
      <c r="AJ13" s="498"/>
      <c r="AK13" s="91"/>
      <c r="AL13" s="39" t="e">
        <f>IF(J8&lt;&gt;"",J8,"")</f>
        <v>#N/A</v>
      </c>
      <c r="AM13">
        <v>6</v>
      </c>
      <c r="AU13" s="54">
        <v>9</v>
      </c>
      <c r="AV13" s="54">
        <f t="shared" si="2"/>
        <v>180</v>
      </c>
      <c r="AW13" s="63" t="str">
        <f t="shared" si="2"/>
        <v xml:space="preserve">فن الاعلان الصحفي </v>
      </c>
      <c r="AX13" s="52">
        <f t="shared" si="3"/>
        <v>0</v>
      </c>
      <c r="AY13" s="52" t="e">
        <f t="shared" si="3"/>
        <v>#N/A</v>
      </c>
      <c r="BB13" s="54"/>
      <c r="BC13" s="54"/>
    </row>
    <row r="14" spans="1:56" ht="21.6" thickBot="1" x14ac:dyDescent="0.3">
      <c r="B14" s="450" t="s">
        <v>21</v>
      </c>
      <c r="C14" s="450"/>
      <c r="D14" s="450"/>
      <c r="E14" s="450"/>
      <c r="F14" s="450"/>
      <c r="G14" s="450"/>
      <c r="H14" s="450"/>
      <c r="I14" s="450"/>
      <c r="J14" s="450"/>
      <c r="K14" s="450"/>
      <c r="L14" s="450"/>
      <c r="M14" s="450"/>
      <c r="N14" s="450"/>
      <c r="O14" s="450"/>
      <c r="P14" s="450"/>
      <c r="Q14" s="451"/>
      <c r="R14" s="41"/>
      <c r="S14" s="497" t="s">
        <v>22</v>
      </c>
      <c r="T14" s="450"/>
      <c r="U14" s="450"/>
      <c r="V14" s="450"/>
      <c r="W14" s="450"/>
      <c r="X14" s="450"/>
      <c r="Y14" s="450"/>
      <c r="Z14" s="450"/>
      <c r="AA14" s="450"/>
      <c r="AB14" s="450"/>
      <c r="AC14" s="450"/>
      <c r="AD14" s="450"/>
      <c r="AE14" s="450"/>
      <c r="AF14" s="450"/>
      <c r="AG14" s="450"/>
      <c r="AH14" s="498"/>
      <c r="AI14" s="498"/>
      <c r="AJ14" s="498"/>
      <c r="AK14" s="91"/>
      <c r="AL14" s="39" t="e">
        <f>IF(J9&lt;&gt;"",J9,"")</f>
        <v>#N/A</v>
      </c>
      <c r="AM14">
        <v>7</v>
      </c>
      <c r="AU14" s="54">
        <v>10</v>
      </c>
      <c r="AV14" s="54">
        <f t="shared" si="2"/>
        <v>190</v>
      </c>
      <c r="AW14" s="63" t="str">
        <f t="shared" si="2"/>
        <v xml:space="preserve">الاخبار الاذاعية والتلفزيونية </v>
      </c>
      <c r="AX14" s="52">
        <f t="shared" si="3"/>
        <v>0</v>
      </c>
      <c r="AY14" s="52" t="e">
        <f t="shared" si="3"/>
        <v>#N/A</v>
      </c>
      <c r="BB14" s="54"/>
      <c r="BC14" s="54"/>
    </row>
    <row r="15" spans="1:56" ht="24" customHeight="1" thickBot="1" x14ac:dyDescent="0.3">
      <c r="A15" t="e">
        <f>IF(AND(I15&lt;&gt;"",H15=1),11,"")</f>
        <v>#N/A</v>
      </c>
      <c r="B15" s="124" t="e">
        <f>IF(AND(I15="A",H15=1),50000,IF(OR(I15="ج",I15="ر1",I15="ر2"),IF(H15=1,IF(OR($F$5=$AO$8,$F$5=$AO$9),0,IF(OR($F$5=$AO$1,$F$5=$AO$2,$F$5=$AO$5,$F$5=$AO$6),IF(I15="ج",20000,IF(I15="ر1",28000,IF(I15="ر2",36000,""))),IF(OR($F$5=$AO$3,$F$5=$AO$7),IF(I15="ج",12500,IF(I15="ر1",17500,IF(I15="ر2",22500,""))),IF($F$5=$AO$4,500,IF(I15="ج",25000,IF(I15="ر1",35000,IF(I15="ر2",45000,""))))))))))</f>
        <v>#N/A</v>
      </c>
      <c r="C15" s="134">
        <v>200</v>
      </c>
      <c r="D15" s="449" t="s">
        <v>973</v>
      </c>
      <c r="E15" s="449"/>
      <c r="F15" s="449"/>
      <c r="G15" s="449"/>
      <c r="H15" s="83"/>
      <c r="I15" s="87" t="e">
        <f>IF(VLOOKUP(E1,ورقة4!$A$1:$AR$7749,13,0)=0,"",VLOOKUP(E1,ورقة4!$A$1:$AR$7749,13,0))</f>
        <v>#N/A</v>
      </c>
      <c r="J15" s="95" t="e">
        <f>IF(AND(Q15&lt;&gt;"",P15=1),16,"")</f>
        <v>#N/A</v>
      </c>
      <c r="K15" s="124" t="e">
        <f>IF(AND(Q15="A",P15=1),50000,IF(OR(Q15="ج",Q15="ر1",Q15="ر2"),IF(P15=1,IF(OR($F$5=$AO$8,$F$5=$AO$9),0,IF(OR($F$5=$AO$1,$F$5=$AO$2,$F$5=$AO$5,$F$5=$AO$6),IF(Q15="ج",20000,IF(Q15="ر1",28000,IF(Q15="ر2",36000,""))),IF(OR($F$5=$AO$3,$F$5=$AO$7),IF(Q15="ج",12500,IF(Q15="ر1",17500,IF(Q15="ر2",22500,""))),IF($F$5=$AO$4,500,IF(Q15="ج",25000,IF(Q15="ر1",35000,IF(Q15="ر2",45000,""))))))))))</f>
        <v>#N/A</v>
      </c>
      <c r="L15" s="134">
        <v>250</v>
      </c>
      <c r="M15" s="449" t="s">
        <v>978</v>
      </c>
      <c r="N15" s="449"/>
      <c r="O15" s="449"/>
      <c r="P15" s="83"/>
      <c r="Q15" s="87" t="e">
        <f>IF(VLOOKUP(E1,ورقة4!$A$1:$AR$7749,18,0)=0,"",VLOOKUP(E1,ورقة4!$A$1:$AR$7749,18,0))</f>
        <v>#N/A</v>
      </c>
      <c r="R15" s="59" t="e">
        <f>IF(AND(Y15&lt;&gt;"",X15=1),31,"")</f>
        <v>#N/A</v>
      </c>
      <c r="S15" s="124" t="e">
        <f>IF(AND(Y15="A",X15=1),50000,IF(OR(Y15="ج",Y15="ر1",Y15="ر2"),IF(X15=1,IF(OR($F$5=$AO$8,$F$5=$AO$9),0,IF(OR($F$5=$AO$1,$F$5=$AO$2,$F$5=$AO$5,$F$5=$AO$6),IF(Y15="ج",20000,IF(Y15="ر1",28000,IF(Y15="ر2",36000,""))),IF(OR($F$5=$AO$3,$F$5=$AO$7),IF(Y15="ج",12500,IF(Y15="ر1",17500,IF(Y15="ر2",22500,""))),IF($F$5=$AO$4,500,IF(Y15="ج",25000,IF(Y15="ر1",35000,IF(Y15="ر2",45000,""))))))))))</f>
        <v>#N/A</v>
      </c>
      <c r="T15" s="134">
        <v>400</v>
      </c>
      <c r="U15" s="449" t="s">
        <v>983</v>
      </c>
      <c r="V15" s="449"/>
      <c r="W15" s="449"/>
      <c r="X15" s="83"/>
      <c r="Y15" s="87" t="e">
        <f>IF(VLOOKUP(E1,ورقة4!$A$1:$AR$7749,33,0)=0,"",VLOOKUP(E1,ورقة4!$A$1:$AR$7749,33,0))</f>
        <v>#N/A</v>
      </c>
      <c r="Z15" s="97" t="e">
        <f>IF(AND(AG15&lt;&gt;"",AF15=1),36,"")</f>
        <v>#N/A</v>
      </c>
      <c r="AA15" s="124" t="e">
        <f>IF(AND(AG15="A",AF15=1),50000,IF(OR(AG15="ج",AG15="ر1",AG15="ر2"),IF(AF15=1,IF(OR($F$5=$AO$8,$F$5=$AO$9),0,IF(OR($F$5=$AO$1,$F$5=$AO$2,$F$5=$AO$5,$F$5=$AO$6),IF(AG15="ج",20000,IF(AG15="ر1",28000,IF(AG15="ر2",36000,""))),IF(OR($F$5=$AO$3,$F$5=$AO$7),IF(AG15="ج",12500,IF(AG15="ر1",17500,IF(AG15="ر2",22500,""))),IF($F$5=$AO$4,500,IF(AG15="ج",25000,IF(AG15="ر1",35000,IF(AG15="ر2",45000,""))))))))))</f>
        <v>#N/A</v>
      </c>
      <c r="AB15" s="134">
        <v>450</v>
      </c>
      <c r="AC15" s="464" t="s">
        <v>988</v>
      </c>
      <c r="AD15" s="465"/>
      <c r="AE15" s="466"/>
      <c r="AF15" s="83"/>
      <c r="AG15" s="84" t="e">
        <f>IF(VLOOKUP(E1,ورقة4!$A$1:$AR$7749,38,0)=0,"",VLOOKUP(E1,ورقة4!$A$1:$AR$7749,38,0))</f>
        <v>#N/A</v>
      </c>
      <c r="AH15" s="498"/>
      <c r="AI15" s="498"/>
      <c r="AJ15" s="498"/>
      <c r="AK15" s="91"/>
      <c r="AL15" s="39" t="e">
        <f>IF(J10&lt;&gt;"",J10,"")</f>
        <v>#N/A</v>
      </c>
      <c r="AM15">
        <v>8</v>
      </c>
      <c r="AU15" s="54">
        <v>11</v>
      </c>
      <c r="AV15" s="54">
        <f t="shared" ref="AV15:AW19" si="4">C15</f>
        <v>200</v>
      </c>
      <c r="AW15" s="54" t="str">
        <f t="shared" si="4"/>
        <v xml:space="preserve">الراي العام </v>
      </c>
      <c r="AX15" s="52">
        <f t="shared" ref="AX15:AY19" si="5">H15</f>
        <v>0</v>
      </c>
      <c r="AY15" s="52" t="e">
        <f t="shared" si="5"/>
        <v>#N/A</v>
      </c>
      <c r="BB15" s="54"/>
      <c r="BC15" s="54"/>
      <c r="BD15" s="54"/>
    </row>
    <row r="16" spans="1:56" ht="24" customHeight="1" thickTop="1" thickBot="1" x14ac:dyDescent="0.3">
      <c r="A16" t="e">
        <f>IF(AND(I16&lt;&gt;"",H16=1),12,"")</f>
        <v>#N/A</v>
      </c>
      <c r="B16" s="124" t="e">
        <f>IF(AND(I16="A",H16=1),50000,IF(OR(I16="ج",I16="ر1",I16="ر2"),IF(H16=1,IF(OR($F$5=$AO$8,$F$5=$AO$9),0,IF(OR($F$5=$AO$1,$F$5=$AO$2,$F$5=$AO$5,$F$5=$AO$6),IF(I16="ج",20000,IF(I16="ر1",28000,IF(I16="ر2",36000,""))),IF(OR($F$5=$AO$3,$F$5=$AO$7),IF(I16="ج",12500,IF(I16="ر1",17500,IF(I16="ر2",22500,""))),IF($F$5=$AO$4,500,IF(I16="ج",25000,IF(I16="ر1",35000,IF(I16="ر2",45000,""))))))))))</f>
        <v>#N/A</v>
      </c>
      <c r="C16" s="135">
        <v>210</v>
      </c>
      <c r="D16" s="418" t="s">
        <v>974</v>
      </c>
      <c r="E16" s="418"/>
      <c r="F16" s="418"/>
      <c r="G16" s="418"/>
      <c r="H16" s="83"/>
      <c r="I16" s="88" t="e">
        <f>IF(VLOOKUP(E1,ورقة4!$A$1:$AR$7749,14,0)=0,"",VLOOKUP(E1,ورقة4!$A$1:$AR$7749,14,0))</f>
        <v>#N/A</v>
      </c>
      <c r="J16" s="95" t="e">
        <f>IF(AND(Q16&lt;&gt;"",P16=1),17,"")</f>
        <v>#N/A</v>
      </c>
      <c r="K16" s="124" t="e">
        <f>IF(AND(Q16="A",P16=1),50000,IF(OR(Q16="ج",Q16="ر1",Q16="ر2"),IF(P16=1,IF(OR($F$5=$AO$8,$F$5=$AO$9),0,IF(OR($F$5=$AO$1,$F$5=$AO$2,$F$5=$AO$5,$F$5=$AO$6),IF(Q16="ج",20000,IF(Q16="ر1",28000,IF(Q16="ر2",36000,""))),IF(OR($F$5=$AO$3,$F$5=$AO$7),IF(Q16="ج",12500,IF(Q16="ر1",17500,IF(Q16="ر2",22500,""))),IF($F$5=$AO$4,500,IF(Q16="ج",25000,IF(Q16="ر1",35000,IF(Q16="ر2",45000,""))))))))))</f>
        <v>#N/A</v>
      </c>
      <c r="L16" s="135">
        <v>260</v>
      </c>
      <c r="M16" s="418" t="s">
        <v>979</v>
      </c>
      <c r="N16" s="418"/>
      <c r="O16" s="418"/>
      <c r="P16" s="83"/>
      <c r="Q16" s="88" t="e">
        <f>IF(VLOOKUP(E1,ورقة4!$A$1:$AR$7749,19,0)=0,"",VLOOKUP(E1,ورقة4!$A$1:$AR$7749,19,0))</f>
        <v>#N/A</v>
      </c>
      <c r="R16" s="59" t="e">
        <f>IF(AND(Y16&lt;&gt;"",X16=1),32,"")</f>
        <v>#N/A</v>
      </c>
      <c r="S16" s="124" t="e">
        <f>IF(AND(Y16="A",X16=1),50000,IF(OR(Y16="ج",Y16="ر1",Y16="ر2"),IF(X16=1,IF(OR($F$5=$AO$8,$F$5=$AO$9),0,IF(OR($F$5=$AO$1,$F$5=$AO$2,$F$5=$AO$5,$F$5=$AO$6),IF(Y16="ج",20000,IF(Y16="ر1",28000,IF(Y16="ر2",36000,""))),IF(OR($F$5=$AO$3,$F$5=$AO$7),IF(Y16="ج",12500,IF(Y16="ر1",17500,IF(Y16="ر2",22500,""))),IF($F$5=$AO$4,500,IF(Y16="ج",25000,IF(Y16="ر1",35000,IF(Y16="ر2",45000,""))))))))))</f>
        <v>#N/A</v>
      </c>
      <c r="T16" s="135">
        <v>410</v>
      </c>
      <c r="U16" s="418" t="s">
        <v>984</v>
      </c>
      <c r="V16" s="418"/>
      <c r="W16" s="418"/>
      <c r="X16" s="83"/>
      <c r="Y16" s="88" t="e">
        <f>IF(VLOOKUP(E1,ورقة4!$A$1:$AR$7749,34,0)=0,"",VLOOKUP(E1,ورقة4!$A$1:$AR$7749,34,0))</f>
        <v>#N/A</v>
      </c>
      <c r="Z16" s="97" t="e">
        <f>IF(AND(AG16&lt;&gt;"",AF16=1),37,"")</f>
        <v>#N/A</v>
      </c>
      <c r="AA16" s="124" t="e">
        <f>IF(AND(AG16="A",AF16=1),50000,IF(OR(AG16="ج",AG16="ر1",AG16="ر2"),IF(AF16=1,IF(OR($F$5=$AO$8,$F$5=$AO$9),0,IF(OR($F$5=$AO$1,$F$5=$AO$2,$F$5=$AO$5,$F$5=$AO$6),IF(AG16="ج",20000,IF(AG16="ر1",28000,IF(AG16="ر2",36000,""))),IF(OR($F$5=$AO$3,$F$5=$AO$7),IF(AG16="ج",12500,IF(AG16="ر1",17500,IF(AG16="ر2",22500,""))),IF($F$5=$AO$4,500,IF(AG16="ج",25000,IF(AG16="ر1",35000,IF(AG16="ر2",45000,""))))))))))</f>
        <v>#N/A</v>
      </c>
      <c r="AB16" s="135">
        <v>460</v>
      </c>
      <c r="AC16" s="467" t="s">
        <v>989</v>
      </c>
      <c r="AD16" s="468"/>
      <c r="AE16" s="469"/>
      <c r="AF16" s="83"/>
      <c r="AG16" s="85" t="e">
        <f>IF(VLOOKUP(E1,ورقة4!$A$1:$AR$7749,39,0)=0,"",VLOOKUP(E1,ورقة4!$A$1:$AR$7749,39,0))</f>
        <v>#N/A</v>
      </c>
      <c r="AH16" s="498"/>
      <c r="AI16" s="498"/>
      <c r="AJ16" s="498"/>
      <c r="AK16" s="91"/>
      <c r="AL16" s="39" t="e">
        <f>IF(J11&lt;&gt;"",J11,"")</f>
        <v>#N/A</v>
      </c>
      <c r="AM16">
        <v>9</v>
      </c>
      <c r="AU16" s="54">
        <v>12</v>
      </c>
      <c r="AV16" s="54">
        <f t="shared" si="4"/>
        <v>210</v>
      </c>
      <c r="AW16" s="54" t="str">
        <f t="shared" si="4"/>
        <v xml:space="preserve">تشريعات الاعلام واخلاقياته </v>
      </c>
      <c r="AX16" s="52">
        <f t="shared" si="5"/>
        <v>0</v>
      </c>
      <c r="AY16" s="52" t="e">
        <f t="shared" si="5"/>
        <v>#N/A</v>
      </c>
      <c r="BB16" s="54"/>
      <c r="BC16" s="54"/>
      <c r="BD16" s="54"/>
    </row>
    <row r="17" spans="1:56" ht="24" customHeight="1" thickTop="1" thickBot="1" x14ac:dyDescent="0.3">
      <c r="A17" t="e">
        <f>IF(AND(I17&lt;&gt;"",H17=1),13,"")</f>
        <v>#N/A</v>
      </c>
      <c r="B17" s="124" t="e">
        <f>IF(AND(I17="A",H17=1),50000,IF(OR(I17="ج",I17="ر1",I17="ر2"),IF(H17=1,IF(OR($F$5=$AO$8,$F$5=$AO$9),0,IF(OR($F$5=$AO$1,$F$5=$AO$2,$F$5=$AO$5,$F$5=$AO$6),IF(I17="ج",20000,IF(I17="ر1",28000,IF(I17="ر2",36000,""))),IF(OR($F$5=$AO$3,$F$5=$AO$7),IF(I17="ج",12500,IF(I17="ر1",17500,IF(I17="ر2",22500,""))),IF($F$5=$AO$4,500,IF(I17="ج",25000,IF(I17="ر1",35000,IF(I17="ر2",45000,""))))))))))</f>
        <v>#N/A</v>
      </c>
      <c r="C17" s="135">
        <v>220</v>
      </c>
      <c r="D17" s="418" t="s">
        <v>975</v>
      </c>
      <c r="E17" s="418"/>
      <c r="F17" s="418"/>
      <c r="G17" s="418"/>
      <c r="H17" s="83"/>
      <c r="I17" s="88" t="e">
        <f>IF(VLOOKUP(E1,ورقة4!$A$1:$AR$7749,15,0)=0,"",VLOOKUP(E1,ورقة4!$A$1:$AR$7749,15,0))</f>
        <v>#N/A</v>
      </c>
      <c r="J17" s="95" t="e">
        <f>IF(AND(Q17&lt;&gt;"",P17=1),18,"")</f>
        <v>#N/A</v>
      </c>
      <c r="K17" s="124" t="e">
        <f>IF(AND(Q17="A",P17=1),50000,IF(OR(Q17="ج",Q17="ر1",Q17="ر2"),IF(P17=1,IF(OR($F$5=$AO$8,$F$5=$AO$9),0,IF(OR($F$5=$AO$1,$F$5=$AO$2,$F$5=$AO$5,$F$5=$AO$6),IF(Q17="ج",20000,IF(Q17="ر1",28000,IF(Q17="ر2",36000,""))),IF(OR($F$5=$AO$3,$F$5=$AO$7),IF(Q17="ج",12500,IF(Q17="ر1",17500,IF(Q17="ر2",22500,""))),IF($F$5=$AO$4,500,IF(Q17="ج",25000,IF(Q17="ر1",35000,IF(Q17="ر2",45000,""))))))))))</f>
        <v>#N/A</v>
      </c>
      <c r="L17" s="135">
        <v>270</v>
      </c>
      <c r="M17" s="418" t="s">
        <v>980</v>
      </c>
      <c r="N17" s="418"/>
      <c r="O17" s="418"/>
      <c r="P17" s="83"/>
      <c r="Q17" s="88" t="e">
        <f>IF(VLOOKUP(E1,ورقة4!$A$1:$AR$7749,20,0)=0,"",VLOOKUP(E1,ورقة4!$A$1:$AR$7749,20,0))</f>
        <v>#N/A</v>
      </c>
      <c r="R17" s="59" t="e">
        <f>IF(AND(Y17&lt;&gt;"",X17=1),33,"")</f>
        <v>#N/A</v>
      </c>
      <c r="S17" s="124" t="e">
        <f>IF(AND(Y17="A",X17=1),50000,IF(OR(Y17="ج",Y17="ر1",Y17="ر2"),IF(X17=1,IF(OR($F$5=$AO$8,$F$5=$AO$9),0,IF(OR($F$5=$AO$1,$F$5=$AO$2,$F$5=$AO$5,$F$5=$AO$6),IF(Y17="ج",20000,IF(Y17="ر1",28000,IF(Y17="ر2",36000,""))),IF(OR($F$5=$AO$3,$F$5=$AO$7),IF(Y17="ج",12500,IF(Y17="ر1",17500,IF(Y17="ر2",22500,""))),IF($F$5=$AO$4,500,IF(Y17="ج",25000,IF(Y17="ر1",35000,IF(Y17="ر2",45000,""))))))))))</f>
        <v>#N/A</v>
      </c>
      <c r="T17" s="135">
        <v>420</v>
      </c>
      <c r="U17" s="418" t="s">
        <v>985</v>
      </c>
      <c r="V17" s="418"/>
      <c r="W17" s="418"/>
      <c r="X17" s="83"/>
      <c r="Y17" s="88" t="e">
        <f>IF(VLOOKUP(E1,ورقة4!$A$1:$AR$7749,35,0)=0,"",VLOOKUP(E1,ورقة4!$A$1:$AR$7749,35,0))</f>
        <v>#N/A</v>
      </c>
      <c r="Z17" s="97" t="e">
        <f>IF(AND(AG17&lt;&gt;"",AF17=1),38,"")</f>
        <v>#N/A</v>
      </c>
      <c r="AA17" s="124" t="e">
        <f>IF(AND(AG17="A",AF17=1),50000,IF(OR(AG17="ج",AG17="ر1",AG17="ر2"),IF(AF17=1,IF(OR($F$5=$AO$8,$F$5=$AO$9),0,IF(OR($F$5=$AO$1,$F$5=$AO$2,$F$5=$AO$5,$F$5=$AO$6),IF(AG17="ج",20000,IF(AG17="ر1",28000,IF(AG17="ر2",36000,""))),IF(OR($F$5=$AO$3,$F$5=$AO$7),IF(AG17="ج",12500,IF(AG17="ر1",17500,IF(AG17="ر2",22500,""))),IF($F$5=$AO$4,500,IF(AG17="ج",25000,IF(AG17="ر1",35000,IF(AG17="ر2",45000,""))))))))))</f>
        <v>#N/A</v>
      </c>
      <c r="AB17" s="135">
        <v>470</v>
      </c>
      <c r="AC17" s="467" t="s">
        <v>990</v>
      </c>
      <c r="AD17" s="468"/>
      <c r="AE17" s="469"/>
      <c r="AF17" s="83"/>
      <c r="AG17" s="85" t="e">
        <f>IF(VLOOKUP(E1,ورقة4!$A$1:$AR$7749,40,0)=0,"",VLOOKUP(E1,ورقة4!$A$1:$AR$7749,40,0))</f>
        <v>#N/A</v>
      </c>
      <c r="AH17" s="498"/>
      <c r="AI17" s="498"/>
      <c r="AJ17" s="498"/>
      <c r="AK17" s="91"/>
      <c r="AL17" s="39" t="e">
        <f>IF(J12&lt;&gt;"",J12,"")</f>
        <v>#N/A</v>
      </c>
      <c r="AM17">
        <v>10</v>
      </c>
      <c r="AU17" s="54">
        <v>13</v>
      </c>
      <c r="AV17" s="54">
        <f t="shared" si="4"/>
        <v>220</v>
      </c>
      <c r="AW17" s="54" t="str">
        <f t="shared" si="4"/>
        <v xml:space="preserve">تكنلوجيا الاتصال والمعلومات </v>
      </c>
      <c r="AX17" s="52">
        <f t="shared" si="5"/>
        <v>0</v>
      </c>
      <c r="AY17" s="52" t="e">
        <f t="shared" si="5"/>
        <v>#N/A</v>
      </c>
      <c r="BB17" s="54"/>
      <c r="BC17" s="54"/>
      <c r="BD17" s="54"/>
    </row>
    <row r="18" spans="1:56" ht="24" customHeight="1" thickTop="1" thickBot="1" x14ac:dyDescent="0.3">
      <c r="A18" t="e">
        <f>IF(AND(I18&lt;&gt;"",H18=1),14,"")</f>
        <v>#N/A</v>
      </c>
      <c r="B18" s="124" t="e">
        <f>IF(AND(I18="A",H18=1),50000,IF(OR(I18="ج",I18="ر1",I18="ر2"),IF(H18=1,IF(OR($F$5=$AO$8,$F$5=$AO$9),0,IF(OR($F$5=$AO$1,$F$5=$AO$2,$F$5=$AO$5,$F$5=$AO$6),IF(I18="ج",20000,IF(I18="ر1",28000,IF(I18="ر2",36000,""))),IF(OR($F$5=$AO$3,$F$5=$AO$7),IF(I18="ج",12500,IF(I18="ر1",17500,IF(I18="ر2",22500,""))),IF($F$5=$AO$4,500,IF(I18="ج",25000,IF(I18="ر1",35000,IF(I18="ر2",45000,""))))))))))</f>
        <v>#N/A</v>
      </c>
      <c r="C18" s="135">
        <v>230</v>
      </c>
      <c r="D18" s="418" t="s">
        <v>976</v>
      </c>
      <c r="E18" s="418"/>
      <c r="F18" s="418"/>
      <c r="G18" s="418"/>
      <c r="H18" s="83"/>
      <c r="I18" s="88" t="e">
        <f>IF(VLOOKUP(E1,ورقة4!$A$1:$AR$7749,16,0)=0,"",VLOOKUP(E1,ورقة4!$A$1:$AR$7749,16,0))</f>
        <v>#N/A</v>
      </c>
      <c r="J18" s="95" t="e">
        <f>IF(AND(Q18&lt;&gt;"",P18=1),19,"")</f>
        <v>#N/A</v>
      </c>
      <c r="K18" s="124" t="e">
        <f>IF(AND(Q18="A",P18=1),50000,IF(OR(Q18="ج",Q18="ر1",Q18="ر2"),IF(P18=1,IF(OR($F$5=$AO$8,$F$5=$AO$9),0,IF(OR($F$5=$AO$1,$F$5=$AO$2,$F$5=$AO$5,$F$5=$AO$6),IF(Q18="ج",20000,IF(Q18="ر1",28000,IF(Q18="ر2",36000,""))),IF(OR($F$5=$AO$3,$F$5=$AO$7),IF(Q18="ج",12500,IF(Q18="ر1",17500,IF(Q18="ر2",22500,""))),IF($F$5=$AO$4,500,IF(Q18="ج",25000,IF(Q18="ر1",35000,IF(Q18="ر2",45000,""))))))))))</f>
        <v>#N/A</v>
      </c>
      <c r="L18" s="135">
        <v>280</v>
      </c>
      <c r="M18" s="418" t="s">
        <v>981</v>
      </c>
      <c r="N18" s="418"/>
      <c r="O18" s="418"/>
      <c r="P18" s="83"/>
      <c r="Q18" s="88" t="e">
        <f>IF(VLOOKUP(E1,ورقة4!$A$1:$AR$7749,21,0)=0,"",VLOOKUP(E1,ورقة4!$A$1:$AR$7749,21,0))</f>
        <v>#N/A</v>
      </c>
      <c r="R18" s="59" t="e">
        <f>IF(AND(Y18&lt;&gt;"",X18=1),34,"")</f>
        <v>#N/A</v>
      </c>
      <c r="S18" s="124" t="e">
        <f>IF(AND(Y18="A",X18=1),50000,IF(OR(Y18="ج",Y18="ر1",Y18="ر2"),IF(X18=1,IF(OR($F$5=$AO$8,$F$5=$AO$9),0,IF(OR($F$5=$AO$1,$F$5=$AO$2,$F$5=$AO$5,$F$5=$AO$6),IF(Y18="ج",20000,IF(Y18="ر1",28000,IF(Y18="ر2",36000,""))),IF(OR($F$5=$AO$3,$F$5=$AO$7),IF(Y18="ج",12500,IF(Y18="ر1",17500,IF(Y18="ر2",22500,""))),IF($F$5=$AO$4,500,IF(Y18="ج",25000,IF(Y18="ر1",35000,IF(Y18="ر2",45000,""))))))))))</f>
        <v>#N/A</v>
      </c>
      <c r="T18" s="135">
        <v>430</v>
      </c>
      <c r="U18" s="418" t="s">
        <v>986</v>
      </c>
      <c r="V18" s="418"/>
      <c r="W18" s="418"/>
      <c r="X18" s="83"/>
      <c r="Y18" s="88" t="e">
        <f>IF(VLOOKUP(E1,ورقة4!$A$1:$AR$7749,36,0)=0,"",VLOOKUP(E1,ورقة4!$A$1:$AR$7749,36,0))</f>
        <v>#N/A</v>
      </c>
      <c r="Z18" s="97" t="e">
        <f>IF(AND(AG18&lt;&gt;"",AF18=1),39,"")</f>
        <v>#N/A</v>
      </c>
      <c r="AA18" s="124" t="e">
        <f>IF(AND(AG18="A",AF18=1),50000,IF(OR(AG18="ج",AG18="ر1",AG18="ر2"),IF(AF18=1,IF(OR($F$5=$AO$8,$F$5=$AO$9),0,IF(OR($F$5=$AO$1,$F$5=$AO$2,$F$5=$AO$5,$F$5=$AO$6),IF(AG18="ج",20000,IF(AG18="ر1",28000,IF(AG18="ر2",36000,""))),IF(OR($F$5=$AO$3,$F$5=$AO$7),IF(AG18="ج",12500,IF(AG18="ر1",17500,IF(AG18="ر2",22500,""))),IF($F$5=$AO$4,500,IF(AG18="ج",25000,IF(AG18="ر1",35000,IF(AG18="ر2",45000,""))))))))))</f>
        <v>#N/A</v>
      </c>
      <c r="AB18" s="135">
        <v>480</v>
      </c>
      <c r="AC18" s="467" t="s">
        <v>991</v>
      </c>
      <c r="AD18" s="468"/>
      <c r="AE18" s="469"/>
      <c r="AF18" s="83"/>
      <c r="AG18" s="85" t="e">
        <f>IF(VLOOKUP(E1,ورقة4!$A$1:$AR$7749,41,0)=0,"",VLOOKUP(E1,ورقة4!$A$1:$AR$7749,41,0))</f>
        <v>#N/A</v>
      </c>
      <c r="AH18" s="498"/>
      <c r="AI18" s="498"/>
      <c r="AJ18" s="498"/>
      <c r="AK18" s="91"/>
      <c r="AL18" s="39" t="e">
        <f>IF(A15&lt;&gt;"",A15,"")</f>
        <v>#N/A</v>
      </c>
      <c r="AM18">
        <v>11</v>
      </c>
      <c r="AU18" s="54">
        <v>14</v>
      </c>
      <c r="AV18" s="54">
        <f t="shared" si="4"/>
        <v>230</v>
      </c>
      <c r="AW18" s="54" t="str">
        <f t="shared" si="4"/>
        <v>الترجمة الاعلامية (2)</v>
      </c>
      <c r="AX18" s="52">
        <f t="shared" si="5"/>
        <v>0</v>
      </c>
      <c r="AY18" s="52" t="e">
        <f t="shared" si="5"/>
        <v>#N/A</v>
      </c>
      <c r="BB18" s="54"/>
      <c r="BC18" s="54"/>
      <c r="BD18" s="54"/>
    </row>
    <row r="19" spans="1:56" ht="22.2" thickTop="1" thickBot="1" x14ac:dyDescent="0.35">
      <c r="A19" t="e">
        <f>IF(AND(I19&lt;&gt;"",H19=1),15,"")</f>
        <v>#N/A</v>
      </c>
      <c r="B19" s="124" t="e">
        <f>IF(AND(I19="A",H19=1),50000,IF(OR(I19="ج",I19="ر1",I19="ر2"),IF(H19=1,IF(OR($F$5=$AO$8,$F$5=$AO$9),0,IF(OR($F$5=$AO$1,$F$5=$AO$2,$F$5=$AO$5,$F$5=$AO$6),IF(I19="ج",20000,IF(I19="ر1",28000,IF(I19="ر2",36000,""))),IF(OR($F$5=$AO$3,$F$5=$AO$7),IF(I19="ج",12500,IF(I19="ر1",17500,IF(I19="ر2",22500,""))),IF($F$5=$AO$4,500,IF(I19="ج",25000,IF(I19="ر1",35000,IF(I19="ر2",45000,""))))))))))</f>
        <v>#N/A</v>
      </c>
      <c r="C19" s="136">
        <v>240</v>
      </c>
      <c r="D19" s="438" t="s">
        <v>977</v>
      </c>
      <c r="E19" s="438"/>
      <c r="F19" s="438"/>
      <c r="G19" s="438"/>
      <c r="H19" s="83"/>
      <c r="I19" s="89" t="e">
        <f>IF(VLOOKUP(E1,ورقة4!$A$1:$AR$7749,17,0)=0,"",VLOOKUP(E1,ورقة4!$A$1:$AR$7749,17,0))</f>
        <v>#N/A</v>
      </c>
      <c r="J19" s="95" t="e">
        <f>IF(AND(Q19&lt;&gt;"",P19=1),20,"")</f>
        <v>#N/A</v>
      </c>
      <c r="K19" s="124" t="e">
        <f>IF(AND(Q19="A",P19=1),50000,IF(OR(Q19="ج",Q19="ر1",Q19="ر2"),IF(P19=1,IF(OR($F$5=$AO$8,$F$5=$AO$9),0,IF(OR($F$5=$AO$1,$F$5=$AO$2,$F$5=$AO$5,$F$5=$AO$6),IF(Q19="ج",20000,IF(Q19="ر1",28000,IF(Q19="ر2",36000,""))),IF(OR($F$5=$AO$3,$F$5=$AO$7),IF(Q19="ج",12500,IF(Q19="ر1",17500,IF(Q19="ر2",22500,""))),IF($F$5=$AO$4,500,IF(Q19="ج",25000,IF(Q19="ر1",35000,IF(Q19="ر2",45000,""))))))))))</f>
        <v>#N/A</v>
      </c>
      <c r="L19" s="136">
        <v>290</v>
      </c>
      <c r="M19" s="438" t="s">
        <v>982</v>
      </c>
      <c r="N19" s="438"/>
      <c r="O19" s="438"/>
      <c r="P19" s="83"/>
      <c r="Q19" s="89" t="e">
        <f>IF(VLOOKUP(E1,ورقة4!$A$1:$AR$7749,22,0)=0,"",VLOOKUP(E1,ورقة4!$A$1:$AR$7749,22,0))</f>
        <v>#N/A</v>
      </c>
      <c r="R19" s="59" t="e">
        <f>IF(AND(Y19&lt;&gt;"",X19=1),35,"")</f>
        <v>#N/A</v>
      </c>
      <c r="S19" s="124" t="e">
        <f>IF(AND(Y19="A",X19=1),50000,IF(OR(Y19="ج",Y19="ر1",Y19="ر2"),IF(X19=1,IF(OR($F$5=$AO$8,$F$5=$AO$9),0,IF(OR($F$5=$AO$1,$F$5=$AO$2,$F$5=$AO$5,$F$5=$AO$6),IF(Y19="ج",20000,IF(Y19="ر1",28000,IF(Y19="ر2",36000,""))),IF(OR($F$5=$AO$3,$F$5=$AO$7),IF(Y19="ج",12500,IF(Y19="ر1",17500,IF(Y19="ر2",22500,""))),IF($F$5=$AO$4,500,IF(Y19="ج",25000,IF(Y19="ر1",35000,IF(Y19="ر2",45000,""))))))))))</f>
        <v>#N/A</v>
      </c>
      <c r="T19" s="136">
        <v>440</v>
      </c>
      <c r="U19" s="438" t="s">
        <v>987</v>
      </c>
      <c r="V19" s="438"/>
      <c r="W19" s="438"/>
      <c r="X19" s="83"/>
      <c r="Y19" s="89" t="e">
        <f>IF(VLOOKUP(E1,ورقة4!$A$1:$AR$7749,37,0)=0,"",VLOOKUP(E1,ورقة4!$A$1:$AR$7749,37,0))</f>
        <v>#N/A</v>
      </c>
      <c r="Z19" s="97" t="e">
        <f>IF(AND(AG19&lt;&gt;"",AF19=1),40,"")</f>
        <v>#N/A</v>
      </c>
      <c r="AA19" s="124" t="e">
        <f>IF(AND(AG19="A",AF19=1),50000,IF(OR(AG19="ج",AG19="ر1",AG19="ر2"),IF(AF19=1,IF(OR($F$5=$AO$8,$F$5=$AO$9),0,IF(OR($F$5=$AO$1,$F$5=$AO$2,$F$5=$AO$5,$F$5=$AO$6),IF(AG19="ج",20000,IF(AG19="ر1",28000,IF(AG19="ر2",36000,""))),IF(OR($F$5=$AO$3,$F$5=$AO$7),IF(AG19="ج",12500,IF(AG19="ر1",17500,IF(AG19="ر2",22500,""))),IF($F$5=$AO$4,500,IF(AG19="ج",25000,IF(AG19="ر1",35000,IF(AG19="ر2",45000,""))))))))))</f>
        <v>#N/A</v>
      </c>
      <c r="AB19" s="136">
        <v>490</v>
      </c>
      <c r="AC19" s="494" t="s">
        <v>992</v>
      </c>
      <c r="AD19" s="495"/>
      <c r="AE19" s="496"/>
      <c r="AF19" s="83"/>
      <c r="AG19" s="86" t="e">
        <f>IF(VLOOKUP(E1,ورقة4!$A$1:$AR$7749,42,0)=0,"",VLOOKUP(E1,ورقة4!$A$1:$AR$7749,42,0))</f>
        <v>#N/A</v>
      </c>
      <c r="AH19" s="92"/>
      <c r="AI19" s="92"/>
      <c r="AJ19" s="92"/>
      <c r="AK19" s="91"/>
      <c r="AL19" s="39" t="e">
        <f>IF(A16&lt;&gt;"",A16,"")</f>
        <v>#N/A</v>
      </c>
      <c r="AM19">
        <v>12</v>
      </c>
      <c r="AU19" s="54">
        <v>15</v>
      </c>
      <c r="AV19" s="54">
        <f t="shared" si="4"/>
        <v>240</v>
      </c>
      <c r="AW19" s="54" t="str">
        <f t="shared" si="4"/>
        <v xml:space="preserve">التحرير الصحفي </v>
      </c>
      <c r="AX19" s="52">
        <f t="shared" si="5"/>
        <v>0</v>
      </c>
      <c r="AY19" s="52" t="e">
        <f t="shared" si="5"/>
        <v>#N/A</v>
      </c>
      <c r="BB19" s="54"/>
      <c r="BC19" s="54"/>
      <c r="BD19" s="54"/>
    </row>
    <row r="20" spans="1:56" ht="16.2" hidden="1" thickBot="1" x14ac:dyDescent="0.35">
      <c r="B20" s="32" t="e">
        <f>SUM(B15:B19)</f>
        <v>#N/A</v>
      </c>
      <c r="C20" s="50"/>
      <c r="D20" s="51"/>
      <c r="E20" s="51"/>
      <c r="F20" s="72">
        <f>COUNTIFS(I15:I19,"A",H15:H19,1)</f>
        <v>0</v>
      </c>
      <c r="G20" s="72">
        <f>COUNTIFS(I15:I19,$Q$30,H15:H19,1)</f>
        <v>0</v>
      </c>
      <c r="H20" s="100">
        <f>COUNTIFS(I15:I19,$W$30,H15:H19,1)</f>
        <v>0</v>
      </c>
      <c r="I20" s="101">
        <f>COUNTIFS(I15:I19,$AE$30,H15:H19,1)</f>
        <v>0</v>
      </c>
      <c r="J20" s="43"/>
      <c r="K20" s="32" t="e">
        <f>SUM(K15:K19)</f>
        <v>#N/A</v>
      </c>
      <c r="L20" s="50"/>
      <c r="M20" s="51"/>
      <c r="N20" s="72">
        <f>COUNTIFS(Q15:Q19,"A",P15:P19,1)</f>
        <v>0</v>
      </c>
      <c r="O20" s="72">
        <f>COUNTIFS(Q15:Q19,$Q$30,P15:P19,1)</f>
        <v>0</v>
      </c>
      <c r="P20" s="100">
        <f>COUNTIFS(Q15:Q19,$W$30,P15:P19,1)</f>
        <v>0</v>
      </c>
      <c r="Q20" s="101">
        <f>COUNTIFS(Q15:Q19,$AE$30,P15:P19,1)</f>
        <v>0</v>
      </c>
      <c r="R20" s="59"/>
      <c r="S20" s="44" t="e">
        <f>SUM(S15:S19)</f>
        <v>#N/A</v>
      </c>
      <c r="T20" s="42"/>
      <c r="U20" s="48"/>
      <c r="V20" s="72">
        <f>COUNTIFS(Y15:Y19,"A",X15:X19,1)</f>
        <v>0</v>
      </c>
      <c r="W20" s="72">
        <f>COUNTIFS(Y15:Y19,$Q$30,X15:X19,1)</f>
        <v>0</v>
      </c>
      <c r="X20" s="100">
        <f>COUNTIFS(Y15:Y19,$W$30,X15:X19,1)</f>
        <v>0</v>
      </c>
      <c r="Y20" s="101">
        <f>COUNTIFS(Y15:Y19,$AE$30,X15:X19,1)</f>
        <v>0</v>
      </c>
      <c r="Z20" s="45"/>
      <c r="AA20" s="44" t="e">
        <f>SUM(AA15:AA19)</f>
        <v>#N/A</v>
      </c>
      <c r="AB20" s="48"/>
      <c r="AC20" s="48"/>
      <c r="AD20" s="72">
        <f>COUNTIFS(AG15:AG19,"A",AF15:AF19,1)</f>
        <v>0</v>
      </c>
      <c r="AE20" s="72">
        <f>COUNTIFS(AG15:AG19,$Q$30,AF15:AF19,1)</f>
        <v>0</v>
      </c>
      <c r="AF20" s="100">
        <f>COUNTIFS(AG15:AG19,$W$30,AF15:AF19,1)</f>
        <v>0</v>
      </c>
      <c r="AG20" s="101">
        <f>COUNTIFS(AG15:AG19,$AE$30,AF15:AF19,1)</f>
        <v>0</v>
      </c>
      <c r="AH20" s="92"/>
      <c r="AI20" s="92"/>
      <c r="AJ20" s="92"/>
      <c r="AK20" s="91"/>
      <c r="AL20" s="39" t="e">
        <f>IF(A17&lt;&gt;"",A17,"")</f>
        <v>#N/A</v>
      </c>
      <c r="AM20">
        <v>13</v>
      </c>
      <c r="AU20" s="54">
        <v>16</v>
      </c>
      <c r="AV20" s="54">
        <f t="shared" ref="AV20:AW24" si="6">L15</f>
        <v>250</v>
      </c>
      <c r="AW20" s="54" t="str">
        <f t="shared" si="6"/>
        <v>مادة اعلامية بلغة اجنبية (2)</v>
      </c>
      <c r="AX20" s="52">
        <f t="shared" ref="AX20:AY24" si="7">P15</f>
        <v>0</v>
      </c>
      <c r="AY20" s="52" t="e">
        <f t="shared" si="7"/>
        <v>#N/A</v>
      </c>
      <c r="BB20" s="54"/>
      <c r="BC20" s="54"/>
    </row>
    <row r="21" spans="1:56" ht="16.8" hidden="1" thickTop="1" thickBot="1" x14ac:dyDescent="0.35">
      <c r="T21" s="38" t="e">
        <f>B13+B20+K13+K20+S13+S20+AA13+AA20</f>
        <v>#N/A</v>
      </c>
      <c r="AH21" s="92"/>
      <c r="AI21" s="92"/>
      <c r="AJ21" s="92"/>
      <c r="AK21" s="91"/>
      <c r="AL21" s="39" t="e">
        <f>IF(A18&lt;&gt;"",A18,"")</f>
        <v>#N/A</v>
      </c>
      <c r="AM21">
        <v>14</v>
      </c>
      <c r="AU21" s="54">
        <v>17</v>
      </c>
      <c r="AV21" s="54">
        <f t="shared" si="6"/>
        <v>260</v>
      </c>
      <c r="AW21" s="54" t="str">
        <f t="shared" si="6"/>
        <v xml:space="preserve">الكتابة للإذاعة والتلفزيون </v>
      </c>
      <c r="AX21" s="52">
        <f t="shared" si="7"/>
        <v>0</v>
      </c>
      <c r="AY21" s="52" t="e">
        <f t="shared" si="7"/>
        <v>#N/A</v>
      </c>
      <c r="BB21" s="54"/>
      <c r="BC21" s="54"/>
    </row>
    <row r="22" spans="1:56" ht="16.8" hidden="1" thickTop="1" thickBot="1" x14ac:dyDescent="0.35">
      <c r="R22" s="47"/>
      <c r="S22" s="44"/>
      <c r="U22" s="60"/>
      <c r="V22" s="60"/>
      <c r="W22" s="60"/>
      <c r="X22" s="61"/>
      <c r="Y22" s="37"/>
      <c r="Z22" s="62"/>
      <c r="AA22" s="44"/>
      <c r="AB22" s="60"/>
      <c r="AC22" s="60"/>
      <c r="AD22" s="60"/>
      <c r="AE22" s="60"/>
      <c r="AF22" s="61"/>
      <c r="AG22" s="37"/>
      <c r="AH22" s="92"/>
      <c r="AI22" s="92"/>
      <c r="AJ22" s="92"/>
      <c r="AK22" s="91"/>
      <c r="AL22" s="39" t="e">
        <f>IF(A19&lt;&gt;"",A19,"")</f>
        <v>#N/A</v>
      </c>
      <c r="AM22">
        <v>15</v>
      </c>
      <c r="AU22" s="54">
        <v>18</v>
      </c>
      <c r="AV22" s="54">
        <f t="shared" si="6"/>
        <v>270</v>
      </c>
      <c r="AW22" s="54" t="str">
        <f t="shared" si="6"/>
        <v xml:space="preserve">ادارة الاعلان واقتصادياته </v>
      </c>
      <c r="AX22" s="52">
        <f t="shared" si="7"/>
        <v>0</v>
      </c>
      <c r="AY22" s="52" t="e">
        <f t="shared" si="7"/>
        <v>#N/A</v>
      </c>
      <c r="BB22" s="54"/>
      <c r="BC22" s="54"/>
    </row>
    <row r="23" spans="1:56" ht="16.8" hidden="1" thickTop="1" thickBot="1" x14ac:dyDescent="0.35">
      <c r="B23" s="23"/>
      <c r="D23" s="23"/>
      <c r="E23" s="23"/>
      <c r="F23" s="23"/>
      <c r="G23" s="23"/>
      <c r="H23" s="23"/>
      <c r="I23" s="23"/>
      <c r="J23" s="23"/>
      <c r="K23" s="47"/>
      <c r="P23" s="61"/>
      <c r="Q23" s="37"/>
      <c r="R23" s="47"/>
      <c r="AH23" s="92"/>
      <c r="AI23" s="92"/>
      <c r="AJ23" s="92"/>
      <c r="AK23" s="91"/>
      <c r="AL23" s="39" t="e">
        <f>IF(J15&lt;&gt;"",J15,"")</f>
        <v>#N/A</v>
      </c>
      <c r="AM23">
        <v>16</v>
      </c>
      <c r="AU23" s="54">
        <v>19</v>
      </c>
      <c r="AV23" s="54">
        <f t="shared" si="6"/>
        <v>280</v>
      </c>
      <c r="AW23" s="54" t="str">
        <f t="shared" si="6"/>
        <v xml:space="preserve">ادارة وتخطيط العلاقات العامة </v>
      </c>
      <c r="AX23" s="52">
        <f t="shared" si="7"/>
        <v>0</v>
      </c>
      <c r="AY23" s="52" t="e">
        <f t="shared" si="7"/>
        <v>#N/A</v>
      </c>
      <c r="BB23" s="54"/>
      <c r="BC23" s="54"/>
    </row>
    <row r="24" spans="1:56" ht="16.2" thickBot="1" x14ac:dyDescent="0.3">
      <c r="Q24">
        <f>COUNTIF(I8:I12,"A")</f>
        <v>0</v>
      </c>
      <c r="AH24" s="91"/>
      <c r="AI24" s="91"/>
      <c r="AJ24" s="91"/>
      <c r="AK24" s="91"/>
      <c r="AL24" s="39" t="e">
        <f>IF(J16&lt;&gt;"",J16,"")</f>
        <v>#N/A</v>
      </c>
      <c r="AM24">
        <v>17</v>
      </c>
      <c r="AU24" s="54">
        <v>20</v>
      </c>
      <c r="AV24" s="54">
        <f t="shared" si="6"/>
        <v>290</v>
      </c>
      <c r="AW24" s="54" t="str">
        <f t="shared" si="6"/>
        <v xml:space="preserve">نظرية الاتصال </v>
      </c>
      <c r="AX24" s="52">
        <f t="shared" si="7"/>
        <v>0</v>
      </c>
      <c r="AY24" s="52" t="e">
        <f t="shared" si="7"/>
        <v>#N/A</v>
      </c>
      <c r="AZ24"/>
      <c r="BA24"/>
      <c r="BB24" s="54"/>
      <c r="BC24" s="54"/>
    </row>
    <row r="25" spans="1:56" ht="24.75" customHeight="1" thickTop="1" thickBot="1" x14ac:dyDescent="0.35">
      <c r="A25" s="260"/>
      <c r="B25" s="259"/>
      <c r="C25" s="419" t="str">
        <f>IF(E3="أنثى","منقطعة عن التسجيل في","منقطع عن التسجيل في")</f>
        <v>منقطع عن التسجيل في</v>
      </c>
      <c r="D25" s="419"/>
      <c r="E25" s="419"/>
      <c r="F25" s="419"/>
      <c r="G25" s="419"/>
      <c r="H25" s="419"/>
      <c r="I25" s="1"/>
      <c r="J25" s="1"/>
      <c r="K25" s="478" t="s">
        <v>219</v>
      </c>
      <c r="L25" s="479"/>
      <c r="M25" s="479"/>
      <c r="N25" s="471" t="e">
        <f>IF(N27&gt;0,37000,12000)</f>
        <v>#N/A</v>
      </c>
      <c r="O25" s="471"/>
      <c r="P25" s="471"/>
      <c r="Q25" s="471"/>
      <c r="R25" s="167"/>
      <c r="S25" s="429" t="s">
        <v>734</v>
      </c>
      <c r="T25" s="430"/>
      <c r="U25" s="431"/>
      <c r="V25" s="420" t="e">
        <f>AB5</f>
        <v>#N/A</v>
      </c>
      <c r="W25" s="421"/>
      <c r="X25" s="422"/>
      <c r="Y25" s="505" t="s">
        <v>220</v>
      </c>
      <c r="Z25" s="505"/>
      <c r="AA25" s="505"/>
      <c r="AB25" s="505"/>
      <c r="AC25" s="505"/>
      <c r="AD25" s="486">
        <f>G13+G20+O13+O20+W13+W20+AE13+AE20</f>
        <v>0</v>
      </c>
      <c r="AE25" s="486"/>
      <c r="AF25" s="486"/>
      <c r="AH25" s="91"/>
      <c r="AI25" s="91"/>
      <c r="AJ25" s="91"/>
      <c r="AK25" s="91"/>
      <c r="AL25" s="39" t="e">
        <f>IF(J17&lt;&gt;"",J17,"")</f>
        <v>#N/A</v>
      </c>
      <c r="AM25">
        <v>18</v>
      </c>
      <c r="AU25" s="54">
        <v>21</v>
      </c>
      <c r="AV25" s="54">
        <f>T8</f>
        <v>300</v>
      </c>
      <c r="AW25" s="63" t="str">
        <f>U8</f>
        <v xml:space="preserve">الإعلام الدولي </v>
      </c>
      <c r="AX25" s="52">
        <f>X8</f>
        <v>0</v>
      </c>
      <c r="AY25" s="52" t="e">
        <f>Y8</f>
        <v>#N/A</v>
      </c>
      <c r="AZ25"/>
      <c r="BA25"/>
      <c r="BB25" s="63"/>
      <c r="BC25" s="63"/>
    </row>
    <row r="26" spans="1:56" ht="23.25" customHeight="1" thickTop="1" thickBot="1" x14ac:dyDescent="0.35">
      <c r="A26" s="259" t="str">
        <f>IFERROR(SMALL($B$36:$B$46,'اختيار المقررات'!AM8),"")</f>
        <v/>
      </c>
      <c r="C26" s="419" t="str">
        <f t="shared" ref="C26:C36" si="8">IFERROR(VLOOKUP(A26,C$47:D$57,2,0),"")</f>
        <v/>
      </c>
      <c r="D26" s="419"/>
      <c r="E26" s="419"/>
      <c r="F26" s="419"/>
      <c r="G26" s="419"/>
      <c r="H26" s="419"/>
      <c r="I26" s="1"/>
      <c r="J26" s="1"/>
      <c r="K26" s="478" t="s">
        <v>25</v>
      </c>
      <c r="L26" s="479"/>
      <c r="M26" s="479"/>
      <c r="N26" s="471" t="e">
        <f>IF(E2="الرابعة حديث",50000,0)</f>
        <v>#N/A</v>
      </c>
      <c r="O26" s="471"/>
      <c r="P26" s="471"/>
      <c r="Q26" s="471"/>
      <c r="R26" s="167"/>
      <c r="S26" s="432"/>
      <c r="T26" s="433"/>
      <c r="U26" s="434"/>
      <c r="V26" s="423"/>
      <c r="W26" s="424"/>
      <c r="X26" s="425"/>
      <c r="Y26" s="481" t="s">
        <v>221</v>
      </c>
      <c r="Z26" s="481"/>
      <c r="AA26" s="481"/>
      <c r="AB26" s="481"/>
      <c r="AC26" s="481"/>
      <c r="AD26" s="502">
        <f>H13+H20+P13+P20+X13+X20+AF13+AF20</f>
        <v>0</v>
      </c>
      <c r="AE26" s="486"/>
      <c r="AF26" s="503"/>
      <c r="AH26" s="91"/>
      <c r="AI26" s="91"/>
      <c r="AJ26" s="91"/>
      <c r="AK26" s="91"/>
      <c r="AL26" s="39" t="e">
        <f>IF(J18&lt;&gt;"",J18,"")</f>
        <v>#N/A</v>
      </c>
      <c r="AM26">
        <v>19</v>
      </c>
      <c r="AU26" s="54">
        <v>22</v>
      </c>
      <c r="AV26" s="54">
        <f>T9</f>
        <v>310</v>
      </c>
      <c r="AW26" s="63" t="str">
        <f>U9</f>
        <v xml:space="preserve">التخطيط الاعلامي </v>
      </c>
      <c r="AX26" s="52">
        <f>X9</f>
        <v>0</v>
      </c>
      <c r="AY26" s="52" t="e">
        <f>Y9</f>
        <v>#N/A</v>
      </c>
      <c r="AZ26"/>
      <c r="BA26"/>
      <c r="BB26" s="63"/>
      <c r="BC26" s="63"/>
    </row>
    <row r="27" spans="1:56" ht="23.25" customHeight="1" thickTop="1" thickBot="1" x14ac:dyDescent="0.35">
      <c r="A27" s="259" t="str">
        <f>IFERROR(SMALL($B$36:$B$46,'اختيار المقررات'!AM9),"")</f>
        <v/>
      </c>
      <c r="C27" s="419" t="str">
        <f t="shared" si="8"/>
        <v/>
      </c>
      <c r="D27" s="419"/>
      <c r="E27" s="419"/>
      <c r="F27" s="419"/>
      <c r="G27" s="419"/>
      <c r="H27" s="419"/>
      <c r="I27" s="1"/>
      <c r="J27" s="1"/>
      <c r="K27" s="478" t="s">
        <v>655</v>
      </c>
      <c r="L27" s="479"/>
      <c r="M27" s="479"/>
      <c r="N27" s="471" t="e">
        <f>IF(Q24&gt;0,COUNT(A26:A32)*15000,IF(R27=1,COUNT(A26:A32)*15000,IF(F5=AO4,COUNT(A26:A32)*1500,IF(OR(F5=AO1,F5=AO2,F5=AO6,F5=AO5),COUNT(A26:A32)*15000,IF(OR(F5=AO3,F5=AO7),COUNT(A26:A32)*15000,COUNT(A26:A32)*15000)))))</f>
        <v>#N/A</v>
      </c>
      <c r="O27" s="471"/>
      <c r="P27" s="471"/>
      <c r="Q27" s="471"/>
      <c r="R27" s="168" t="e">
        <f>IF(AND(Y28&lt;&gt;"",Y28&lt;&gt;"ضعف الرسوم"),1,0)</f>
        <v>#N/A</v>
      </c>
      <c r="S27" s="435"/>
      <c r="T27" s="436"/>
      <c r="U27" s="437"/>
      <c r="V27" s="426"/>
      <c r="W27" s="427"/>
      <c r="X27" s="428"/>
      <c r="Y27" s="481" t="e">
        <f>IF(R27=1,"عدد المقررات المسجلة","عدد المقررات المسجلة لأكثر من مرتين")</f>
        <v>#N/A</v>
      </c>
      <c r="Z27" s="481"/>
      <c r="AA27" s="481"/>
      <c r="AB27" s="481"/>
      <c r="AC27" s="481"/>
      <c r="AD27" s="502" t="e">
        <f>IF(R27=1,SUM(F13,N13,V13,AD13,AD20,V20,N20,F20),I13+I20+Q13+Q20+Y13+Y20+AG13+AG20)</f>
        <v>#N/A</v>
      </c>
      <c r="AE27" s="486"/>
      <c r="AF27" s="503"/>
      <c r="AL27" s="39"/>
      <c r="AU27" s="54"/>
      <c r="AV27" s="54"/>
      <c r="AW27" s="63"/>
      <c r="AX27" s="52"/>
      <c r="AY27" s="52"/>
      <c r="AZ27"/>
      <c r="BA27"/>
      <c r="BB27" s="63"/>
      <c r="BC27" s="63"/>
    </row>
    <row r="28" spans="1:56" ht="19.5" customHeight="1" thickTop="1" thickBot="1" x14ac:dyDescent="0.35">
      <c r="A28" s="259" t="str">
        <f>IFERROR(SMALL($B$36:$B$46,'اختيار المقررات'!AM10),"")</f>
        <v/>
      </c>
      <c r="C28" s="419" t="str">
        <f t="shared" si="8"/>
        <v/>
      </c>
      <c r="D28" s="419"/>
      <c r="E28" s="419"/>
      <c r="F28" s="419"/>
      <c r="G28" s="419"/>
      <c r="H28" s="419"/>
      <c r="I28" s="257"/>
      <c r="J28" s="1"/>
      <c r="K28" s="478" t="s">
        <v>656</v>
      </c>
      <c r="L28" s="479"/>
      <c r="M28" s="479"/>
      <c r="N28" s="471" t="e">
        <f>IF(Y28="ضعف الرسوم",T21*2,T21)</f>
        <v>#N/A</v>
      </c>
      <c r="O28" s="471"/>
      <c r="P28" s="471"/>
      <c r="Q28" s="471"/>
      <c r="R28" s="167"/>
      <c r="S28" s="472" t="s">
        <v>20</v>
      </c>
      <c r="T28" s="472"/>
      <c r="U28" s="472"/>
      <c r="V28" s="487" t="s">
        <v>369</v>
      </c>
      <c r="W28" s="488"/>
      <c r="X28" s="489"/>
      <c r="Y28" s="473" t="e">
        <f>'إدخال البيانات'!F1</f>
        <v>#N/A</v>
      </c>
      <c r="Z28" s="474"/>
      <c r="AA28" s="474"/>
      <c r="AB28" s="474"/>
      <c r="AC28" s="474"/>
      <c r="AD28" s="474"/>
      <c r="AE28" s="474"/>
      <c r="AF28" s="475"/>
      <c r="AL28" s="39" t="e">
        <f>IF(J19&lt;&gt;"",J19,"")</f>
        <v>#N/A</v>
      </c>
      <c r="AM28">
        <v>20</v>
      </c>
      <c r="AU28" s="54">
        <v>23</v>
      </c>
      <c r="AV28" s="54">
        <f t="shared" ref="AV28:AW30" si="9">T10</f>
        <v>320</v>
      </c>
      <c r="AW28" s="63" t="str">
        <f t="shared" si="9"/>
        <v xml:space="preserve">الاخراج الصحفي </v>
      </c>
      <c r="AX28" s="52">
        <f t="shared" ref="AX28:AY30" si="10">X10</f>
        <v>0</v>
      </c>
      <c r="AY28" s="52" t="e">
        <f t="shared" si="10"/>
        <v>#N/A</v>
      </c>
      <c r="AZ28"/>
      <c r="BA28"/>
      <c r="BB28" s="54"/>
      <c r="BC28" s="54"/>
    </row>
    <row r="29" spans="1:56" ht="23.25" customHeight="1" thickTop="1" thickBot="1" x14ac:dyDescent="0.35">
      <c r="A29" s="259" t="str">
        <f>IFERROR(SMALL($B$36:$B$46,'اختيار المقررات'!AM11),"")</f>
        <v/>
      </c>
      <c r="C29" s="419" t="str">
        <f t="shared" si="8"/>
        <v/>
      </c>
      <c r="D29" s="419"/>
      <c r="E29" s="419"/>
      <c r="F29" s="419"/>
      <c r="G29" s="419"/>
      <c r="H29" s="419"/>
      <c r="I29" s="258" t="e">
        <f>VLOOKUP(E1,ورقة2!A$2:AL$2999,38,0)</f>
        <v>#N/A</v>
      </c>
      <c r="J29" s="1"/>
      <c r="K29" s="478" t="s">
        <v>23</v>
      </c>
      <c r="L29" s="479"/>
      <c r="M29" s="479"/>
      <c r="N29" s="471" t="e">
        <f>SUM(N25:Q28)-V25+I29</f>
        <v>#N/A</v>
      </c>
      <c r="O29" s="471"/>
      <c r="P29" s="471"/>
      <c r="Q29" s="471"/>
      <c r="R29" s="167"/>
      <c r="S29" s="472" t="s">
        <v>24</v>
      </c>
      <c r="T29" s="472"/>
      <c r="U29" s="472"/>
      <c r="V29" s="482" t="e">
        <f>IF(N29&lt;10000,N29,IF(V28="نعم",(الإستمارة!T1+الإستمارة!T2)+N25+(N29-(الإستمارة!T1+الإستمارة!T2)-N25)/2,N29))</f>
        <v>#N/A</v>
      </c>
      <c r="W29" s="483"/>
      <c r="X29" s="484"/>
      <c r="Y29" s="472" t="s">
        <v>26</v>
      </c>
      <c r="Z29" s="472"/>
      <c r="AA29" s="472"/>
      <c r="AB29" s="472"/>
      <c r="AC29" s="509" t="e">
        <f>N29-V29</f>
        <v>#N/A</v>
      </c>
      <c r="AD29" s="471"/>
      <c r="AE29" s="471"/>
      <c r="AF29" s="510"/>
      <c r="AG29" t="e">
        <f>SUM(AD25:AF27)</f>
        <v>#N/A</v>
      </c>
      <c r="AL29" s="39" t="e">
        <f>IF(R8&lt;&gt;"",R8,"")</f>
        <v>#N/A</v>
      </c>
      <c r="AM29">
        <v>21</v>
      </c>
      <c r="AU29" s="54">
        <v>24</v>
      </c>
      <c r="AV29" s="54">
        <f t="shared" si="9"/>
        <v>330</v>
      </c>
      <c r="AW29" s="63" t="str">
        <f t="shared" si="9"/>
        <v>الترجمة الاعلامية  (3)</v>
      </c>
      <c r="AX29" s="52">
        <f t="shared" si="10"/>
        <v>0</v>
      </c>
      <c r="AY29" s="52" t="e">
        <f t="shared" si="10"/>
        <v>#N/A</v>
      </c>
      <c r="AZ29"/>
      <c r="BA29"/>
      <c r="BB29" s="54"/>
      <c r="BC29" s="54"/>
    </row>
    <row r="30" spans="1:56" s="33" customFormat="1" ht="17.25" customHeight="1" thickTop="1" thickBot="1" x14ac:dyDescent="0.35">
      <c r="A30" s="259" t="str">
        <f>IFERROR(SMALL($B$36:$B$46,'اختيار المقررات'!AM12),"")</f>
        <v/>
      </c>
      <c r="C30" s="419" t="str">
        <f t="shared" si="8"/>
        <v/>
      </c>
      <c r="D30" s="419"/>
      <c r="E30" s="419"/>
      <c r="F30" s="419"/>
      <c r="G30" s="419"/>
      <c r="H30" s="419"/>
      <c r="I30" s="102"/>
      <c r="J30" s="102"/>
      <c r="K30" s="507" t="s">
        <v>361</v>
      </c>
      <c r="L30" s="507"/>
      <c r="M30" s="507"/>
      <c r="N30" s="507"/>
      <c r="O30" s="507"/>
      <c r="P30" s="507"/>
      <c r="Q30" s="508" t="s">
        <v>213</v>
      </c>
      <c r="R30" s="508"/>
      <c r="S30" s="508"/>
      <c r="T30" s="507" t="s">
        <v>362</v>
      </c>
      <c r="U30" s="507"/>
      <c r="V30" s="507"/>
      <c r="W30" s="507" t="s">
        <v>214</v>
      </c>
      <c r="X30" s="507"/>
      <c r="Y30" s="507" t="s">
        <v>363</v>
      </c>
      <c r="Z30" s="507"/>
      <c r="AA30" s="507"/>
      <c r="AB30" s="507"/>
      <c r="AC30" s="507"/>
      <c r="AD30" s="507"/>
      <c r="AE30" s="103" t="s">
        <v>212</v>
      </c>
      <c r="AF30" s="103"/>
      <c r="AG30" s="102"/>
      <c r="AL30" s="39" t="e">
        <f>IF(R9&lt;&gt;"",R9,"")</f>
        <v>#N/A</v>
      </c>
      <c r="AM30">
        <v>22</v>
      </c>
      <c r="AU30" s="54">
        <v>25</v>
      </c>
      <c r="AV30" s="54">
        <f t="shared" si="9"/>
        <v>340</v>
      </c>
      <c r="AW30" s="63" t="str">
        <f t="shared" si="9"/>
        <v xml:space="preserve">الاخراج الاذاعي والتلفزيوني </v>
      </c>
      <c r="AX30" s="52">
        <f t="shared" si="10"/>
        <v>0</v>
      </c>
      <c r="AY30" s="52" t="e">
        <f t="shared" si="10"/>
        <v>#N/A</v>
      </c>
      <c r="BB30" s="54"/>
      <c r="BC30" s="54"/>
    </row>
    <row r="31" spans="1:56" s="33" customFormat="1" ht="24.75" customHeight="1" thickTop="1" thickBot="1" x14ac:dyDescent="0.35">
      <c r="A31" s="259" t="str">
        <f>IFERROR(SMALL($B$36:$B$46,'اختيار المقررات'!AM13),"")</f>
        <v/>
      </c>
      <c r="C31" s="419" t="str">
        <f t="shared" si="8"/>
        <v/>
      </c>
      <c r="D31" s="419"/>
      <c r="E31" s="419"/>
      <c r="F31" s="419"/>
      <c r="G31" s="419"/>
      <c r="H31" s="419"/>
      <c r="I31" s="102"/>
      <c r="J31" s="102"/>
      <c r="K31" s="506" t="s">
        <v>657</v>
      </c>
      <c r="L31" s="506"/>
      <c r="M31" s="506"/>
      <c r="N31" s="506"/>
      <c r="O31" s="506"/>
      <c r="P31" s="506"/>
      <c r="Q31" s="506"/>
      <c r="R31" s="506"/>
      <c r="S31" s="506"/>
      <c r="T31" s="506"/>
      <c r="U31" s="506"/>
      <c r="V31" s="506"/>
      <c r="W31" s="506"/>
      <c r="X31" s="506"/>
      <c r="Y31" s="506"/>
      <c r="Z31" s="506"/>
      <c r="AA31" s="506"/>
      <c r="AB31" s="506"/>
      <c r="AC31" s="506"/>
      <c r="AD31" s="506"/>
      <c r="AE31" s="506"/>
      <c r="AF31" s="506"/>
      <c r="AG31" s="506"/>
      <c r="AL31" s="39" t="e">
        <f>IF(R10&lt;&gt;"",R10,"")</f>
        <v>#N/A</v>
      </c>
      <c r="AM31">
        <v>23</v>
      </c>
      <c r="AU31" s="54">
        <v>26</v>
      </c>
      <c r="AV31" s="54">
        <f t="shared" ref="AV31:AW35" si="11">AB8</f>
        <v>350</v>
      </c>
      <c r="AW31" s="54" t="str">
        <f t="shared" si="11"/>
        <v xml:space="preserve">البرامج التعليمية والثقافية </v>
      </c>
      <c r="AX31" s="52">
        <f t="shared" ref="AX31:AY35" si="12">AF8</f>
        <v>0</v>
      </c>
      <c r="AY31" s="52" t="e">
        <f t="shared" si="12"/>
        <v>#N/A</v>
      </c>
      <c r="BB31" s="54"/>
      <c r="BC31" s="54"/>
    </row>
    <row r="32" spans="1:56" s="33" customFormat="1" ht="16.8" thickTop="1" thickBot="1" x14ac:dyDescent="0.35">
      <c r="A32" s="259" t="str">
        <f>IFERROR(SMALL($B$36:$B$46,'اختيار المقررات'!AM14),"")</f>
        <v/>
      </c>
      <c r="C32" s="419" t="str">
        <f t="shared" si="8"/>
        <v/>
      </c>
      <c r="D32" s="419"/>
      <c r="E32" s="419"/>
      <c r="F32" s="419"/>
      <c r="G32" s="419"/>
      <c r="H32" s="419"/>
      <c r="I32" s="3"/>
      <c r="J32" s="3"/>
      <c r="K32" s="3"/>
      <c r="L32" s="3"/>
      <c r="M32" s="3"/>
      <c r="N32" s="3"/>
      <c r="O32" s="3"/>
      <c r="P32" s="3"/>
      <c r="Q32" s="3"/>
      <c r="R32" s="3"/>
      <c r="S32" s="3"/>
      <c r="T32" s="3"/>
      <c r="U32" s="3"/>
      <c r="V32" s="3"/>
      <c r="W32" s="3"/>
      <c r="X32" s="3"/>
      <c r="Y32" s="3"/>
      <c r="Z32" s="3"/>
      <c r="AA32" s="3"/>
      <c r="AB32" s="3"/>
      <c r="AC32" s="3"/>
      <c r="AD32" s="3"/>
      <c r="AE32" s="3"/>
      <c r="AF32" s="3"/>
      <c r="AG32" s="3"/>
      <c r="AL32" s="39" t="e">
        <f>IF(R11&lt;&gt;"",R11,"")</f>
        <v>#N/A</v>
      </c>
      <c r="AM32">
        <v>24</v>
      </c>
      <c r="AU32" s="54">
        <v>27</v>
      </c>
      <c r="AV32" s="54">
        <f t="shared" si="11"/>
        <v>360</v>
      </c>
      <c r="AW32" s="54" t="str">
        <f t="shared" si="11"/>
        <v xml:space="preserve">فن الاعلان  </v>
      </c>
      <c r="AX32" s="52">
        <f t="shared" si="12"/>
        <v>0</v>
      </c>
      <c r="AY32" s="52" t="e">
        <f t="shared" si="12"/>
        <v>#N/A</v>
      </c>
      <c r="BB32" s="63"/>
      <c r="BC32" s="63"/>
    </row>
    <row r="33" spans="1:55" s="33" customFormat="1" ht="17.25" customHeight="1" thickTop="1" thickBot="1" x14ac:dyDescent="0.35">
      <c r="A33" s="259" t="str">
        <f>IFERROR(SMALL($B$36:$B$46,'اختيار المقررات'!AM15),"")</f>
        <v/>
      </c>
      <c r="C33" s="419" t="str">
        <f t="shared" si="8"/>
        <v/>
      </c>
      <c r="D33" s="419"/>
      <c r="E33" s="419"/>
      <c r="F33" s="419"/>
      <c r="G33" s="419"/>
      <c r="H33" s="419"/>
      <c r="I33" s="3"/>
      <c r="J33" s="3"/>
      <c r="K33" s="3"/>
      <c r="L33" s="3"/>
      <c r="M33" s="3"/>
      <c r="N33" s="3"/>
      <c r="O33" s="3"/>
      <c r="P33" s="3"/>
      <c r="Q33" s="3"/>
      <c r="R33" s="3"/>
      <c r="S33" s="3"/>
      <c r="T33" s="3"/>
      <c r="U33" s="3"/>
      <c r="V33" s="3"/>
      <c r="W33" s="3"/>
      <c r="X33" s="3"/>
      <c r="Y33" s="3"/>
      <c r="Z33" s="3"/>
      <c r="AA33" s="3"/>
      <c r="AB33" s="3"/>
      <c r="AC33" s="3"/>
      <c r="AD33" s="3"/>
      <c r="AE33" s="3"/>
      <c r="AF33" s="3"/>
      <c r="AG33" s="3"/>
      <c r="AL33" s="39" t="e">
        <f>IF(R12&lt;&gt;"",R12,"")</f>
        <v>#N/A</v>
      </c>
      <c r="AM33">
        <v>25</v>
      </c>
      <c r="AU33" s="54">
        <v>28</v>
      </c>
      <c r="AV33" s="54">
        <f t="shared" si="11"/>
        <v>370</v>
      </c>
      <c r="AW33" s="54" t="str">
        <f t="shared" si="11"/>
        <v xml:space="preserve">العلاقات العامة في المجال التطبيقي </v>
      </c>
      <c r="AX33" s="52">
        <f t="shared" si="12"/>
        <v>0</v>
      </c>
      <c r="AY33" s="52" t="e">
        <f t="shared" si="12"/>
        <v>#N/A</v>
      </c>
      <c r="BB33" s="54"/>
      <c r="BC33" s="54"/>
    </row>
    <row r="34" spans="1:55" s="33" customFormat="1" ht="16.8" thickTop="1" thickBot="1" x14ac:dyDescent="0.35">
      <c r="A34" s="259" t="str">
        <f>IFERROR(SMALL($B$36:$B$46,'اختيار المقررات'!AM16),"")</f>
        <v/>
      </c>
      <c r="C34" s="419" t="str">
        <f t="shared" si="8"/>
        <v/>
      </c>
      <c r="D34" s="419"/>
      <c r="E34" s="419"/>
      <c r="F34" s="419"/>
      <c r="G34" s="419"/>
      <c r="H34" s="419"/>
      <c r="I34" s="3"/>
      <c r="J34" s="23"/>
      <c r="K34" s="23"/>
      <c r="L34" s="23"/>
      <c r="M34" s="23"/>
      <c r="N34" s="23"/>
      <c r="O34" s="23"/>
      <c r="P34" s="23"/>
      <c r="Q34" s="23"/>
      <c r="R34" s="3"/>
      <c r="S34" s="3"/>
      <c r="T34" s="3"/>
      <c r="U34" s="3"/>
      <c r="V34" s="3"/>
      <c r="W34" s="3"/>
      <c r="X34" s="3"/>
      <c r="Y34" s="3"/>
      <c r="Z34" s="3"/>
      <c r="AA34" s="3"/>
      <c r="AB34" s="3"/>
      <c r="AC34" s="3"/>
      <c r="AD34" s="3"/>
      <c r="AE34" s="3"/>
      <c r="AF34" s="3"/>
      <c r="AG34" s="3"/>
      <c r="AL34" s="39" t="e">
        <f>IF(Z8&lt;&gt;"",Z8,"")</f>
        <v>#N/A</v>
      </c>
      <c r="AM34">
        <v>26</v>
      </c>
      <c r="AU34" s="54">
        <v>29</v>
      </c>
      <c r="AV34" s="54">
        <f t="shared" si="11"/>
        <v>380</v>
      </c>
      <c r="AW34" s="54" t="str">
        <f t="shared" si="11"/>
        <v xml:space="preserve">ادارة الصحف واقتصادياتها </v>
      </c>
      <c r="AX34" s="52">
        <f t="shared" si="12"/>
        <v>0</v>
      </c>
      <c r="AY34" s="52" t="e">
        <f t="shared" si="12"/>
        <v>#N/A</v>
      </c>
      <c r="BB34" s="54"/>
      <c r="BC34" s="54"/>
    </row>
    <row r="35" spans="1:55" s="33" customFormat="1" ht="16.8" thickTop="1" thickBot="1" x14ac:dyDescent="0.35">
      <c r="A35" s="259" t="str">
        <f>IFERROR(SMALL($B$36:$B$46,'اختيار المقررات'!AM17),"")</f>
        <v/>
      </c>
      <c r="C35" s="419" t="str">
        <f t="shared" si="8"/>
        <v/>
      </c>
      <c r="D35" s="419"/>
      <c r="E35" s="419"/>
      <c r="F35" s="419"/>
      <c r="G35" s="419"/>
      <c r="H35" s="419"/>
      <c r="I35" s="3"/>
      <c r="J35" s="24"/>
      <c r="K35" s="3"/>
      <c r="L35" s="4"/>
      <c r="M35" s="5"/>
      <c r="N35" s="5"/>
      <c r="O35" s="5"/>
      <c r="P35" s="3"/>
      <c r="Q35" s="3"/>
      <c r="R35" s="3"/>
      <c r="S35" s="3"/>
      <c r="T35" s="3"/>
      <c r="U35" s="3"/>
      <c r="V35" s="3"/>
      <c r="W35" s="3"/>
      <c r="X35" s="3"/>
      <c r="Y35" s="3"/>
      <c r="Z35" s="3"/>
      <c r="AA35" s="3"/>
      <c r="AB35" s="3"/>
      <c r="AC35" s="3"/>
      <c r="AD35" s="3"/>
      <c r="AE35" s="3"/>
      <c r="AF35" s="3"/>
      <c r="AG35" s="3"/>
      <c r="AL35" s="39" t="e">
        <f>IF(Z9&lt;&gt;"",Z9,"")</f>
        <v>#N/A</v>
      </c>
      <c r="AM35">
        <v>27</v>
      </c>
      <c r="AU35" s="54">
        <v>30</v>
      </c>
      <c r="AV35" s="54">
        <f t="shared" si="11"/>
        <v>390</v>
      </c>
      <c r="AW35" s="54" t="str">
        <f t="shared" si="11"/>
        <v>مادة اعلامية بلغة اجنبية (3)</v>
      </c>
      <c r="AX35" s="52">
        <f t="shared" si="12"/>
        <v>0</v>
      </c>
      <c r="AY35" s="52" t="e">
        <f t="shared" si="12"/>
        <v>#N/A</v>
      </c>
      <c r="BB35" s="54"/>
      <c r="BC35" s="54"/>
    </row>
    <row r="36" spans="1:55" s="33" customFormat="1" ht="16.8" thickTop="1" thickBot="1" x14ac:dyDescent="0.35">
      <c r="A36" s="259" t="str">
        <f>IFERROR(SMALL($B$36:$B$46,'اختيار المقررات'!AM18),"")</f>
        <v/>
      </c>
      <c r="C36" s="419" t="str">
        <f t="shared" si="8"/>
        <v/>
      </c>
      <c r="D36" s="419"/>
      <c r="E36" s="419"/>
      <c r="F36" s="419"/>
      <c r="G36" s="419"/>
      <c r="H36" s="419"/>
      <c r="I36" s="259"/>
      <c r="J36" s="24"/>
      <c r="K36" s="3"/>
      <c r="L36" s="4"/>
      <c r="M36" s="5"/>
      <c r="N36" s="5"/>
      <c r="O36" s="5"/>
      <c r="P36" s="3"/>
      <c r="Q36" s="3"/>
      <c r="R36" s="3"/>
      <c r="S36" s="3"/>
      <c r="T36" s="3"/>
      <c r="U36" s="3"/>
      <c r="V36" s="3"/>
      <c r="W36" s="3"/>
      <c r="X36" s="3"/>
      <c r="Y36" s="3"/>
      <c r="Z36" s="3"/>
      <c r="AA36" s="3"/>
      <c r="AB36" s="3"/>
      <c r="AC36" s="3"/>
      <c r="AD36" s="3"/>
      <c r="AE36" s="3"/>
      <c r="AF36" s="3"/>
      <c r="AG36" s="3"/>
      <c r="AL36" s="39" t="e">
        <f>IF(Z10&lt;&gt;"",Z10,"")</f>
        <v>#N/A</v>
      </c>
      <c r="AM36">
        <v>28</v>
      </c>
      <c r="AU36" s="54">
        <v>31</v>
      </c>
      <c r="AV36" s="54">
        <f t="shared" ref="AV36:AW40" si="13">T15</f>
        <v>400</v>
      </c>
      <c r="AW36" s="54" t="str">
        <f t="shared" si="13"/>
        <v xml:space="preserve">مادة اعلامية بلغة اجنبية </v>
      </c>
      <c r="AX36" s="53">
        <f t="shared" ref="AX36:AY40" si="14">X15</f>
        <v>0</v>
      </c>
      <c r="AY36" s="53" t="e">
        <f t="shared" si="14"/>
        <v>#N/A</v>
      </c>
      <c r="BB36" s="54"/>
      <c r="BC36" s="54"/>
    </row>
    <row r="37" spans="1:55" s="33" customFormat="1" ht="16.8" thickTop="1" thickBot="1" x14ac:dyDescent="0.3">
      <c r="A37" s="260"/>
      <c r="B37" s="259" t="e">
        <f>IF(VLOOKUP($E$1,ورقة2!$A$1:$AM$3999,25,0)&lt;&gt;"",2,"")</f>
        <v>#N/A</v>
      </c>
      <c r="C37" s="4"/>
      <c r="D37" s="5"/>
      <c r="E37" s="5"/>
      <c r="F37" s="5"/>
      <c r="G37" s="5"/>
      <c r="H37" s="3"/>
      <c r="I37" s="3"/>
      <c r="J37" s="24"/>
      <c r="K37" s="3"/>
      <c r="L37" s="4"/>
      <c r="M37" s="5"/>
      <c r="N37" s="5"/>
      <c r="O37" s="5"/>
      <c r="P37" s="3"/>
      <c r="Q37" s="3"/>
      <c r="R37" s="3"/>
      <c r="S37" s="3"/>
      <c r="T37" s="3"/>
      <c r="U37" s="3"/>
      <c r="V37" s="3"/>
      <c r="W37" s="3"/>
      <c r="X37" s="3"/>
      <c r="Y37" s="3"/>
      <c r="Z37" s="3"/>
      <c r="AA37" s="3"/>
      <c r="AB37" s="3"/>
      <c r="AC37" s="3"/>
      <c r="AD37" s="3"/>
      <c r="AE37" s="3"/>
      <c r="AF37" s="3"/>
      <c r="AG37" s="3"/>
      <c r="AL37" s="39" t="e">
        <f>IF(Z11&lt;&gt;"",Z11,"")</f>
        <v>#N/A</v>
      </c>
      <c r="AM37">
        <v>29</v>
      </c>
      <c r="AU37" s="54">
        <v>32</v>
      </c>
      <c r="AV37" s="54">
        <f t="shared" si="13"/>
        <v>410</v>
      </c>
      <c r="AW37" s="54" t="str">
        <f t="shared" si="13"/>
        <v xml:space="preserve">موضوع خاص في الصحافة </v>
      </c>
      <c r="AX37" s="53">
        <f t="shared" si="14"/>
        <v>0</v>
      </c>
      <c r="AY37" s="53" t="e">
        <f t="shared" si="14"/>
        <v>#N/A</v>
      </c>
      <c r="BB37" s="54"/>
      <c r="BC37" s="54"/>
    </row>
    <row r="38" spans="1:55" s="33" customFormat="1" ht="16.8" thickTop="1" thickBot="1" x14ac:dyDescent="0.3">
      <c r="A38" s="260"/>
      <c r="B38" s="259" t="e">
        <f>IF(VLOOKUP($E$1,ورقة2!$A$1:$AM$3999,26,0)&lt;&gt;"",3,"")</f>
        <v>#N/A</v>
      </c>
      <c r="C38" s="4"/>
      <c r="D38" s="5"/>
      <c r="E38" s="5"/>
      <c r="F38" s="5"/>
      <c r="G38" s="5"/>
      <c r="H38" s="3"/>
      <c r="I38" s="3"/>
      <c r="J38" s="24"/>
      <c r="K38" s="3"/>
      <c r="L38" s="477"/>
      <c r="M38" s="477"/>
      <c r="O38" s="105"/>
      <c r="P38" s="105"/>
      <c r="Q38" s="105"/>
      <c r="R38" s="105"/>
      <c r="S38" s="106"/>
      <c r="T38" s="107"/>
      <c r="U38" s="107"/>
      <c r="V38" s="107"/>
      <c r="X38" s="105"/>
      <c r="Y38" s="105"/>
      <c r="Z38" s="107"/>
      <c r="AA38" s="107"/>
      <c r="AB38" s="107"/>
      <c r="AC38" s="107"/>
      <c r="AE38" s="105"/>
      <c r="AF38" s="105"/>
      <c r="AG38" s="105"/>
      <c r="AL38" s="39" t="e">
        <f>IF(Z12&lt;&gt;"",Z12,"")</f>
        <v>#N/A</v>
      </c>
      <c r="AM38">
        <v>30</v>
      </c>
      <c r="AU38" s="54">
        <v>33</v>
      </c>
      <c r="AV38" s="54">
        <f t="shared" si="13"/>
        <v>420</v>
      </c>
      <c r="AW38" s="54" t="str">
        <f t="shared" si="13"/>
        <v xml:space="preserve">الصحافة المتخصصة </v>
      </c>
      <c r="AX38" s="53">
        <f t="shared" si="14"/>
        <v>0</v>
      </c>
      <c r="AY38" s="53" t="e">
        <f t="shared" si="14"/>
        <v>#N/A</v>
      </c>
      <c r="BB38" s="54"/>
      <c r="BC38" s="54"/>
    </row>
    <row r="39" spans="1:55" s="33" customFormat="1" ht="22.2" thickTop="1" thickBot="1" x14ac:dyDescent="0.3">
      <c r="A39" s="260"/>
      <c r="B39" s="259" t="e">
        <f>IF(VLOOKUP($E$1,ورقة2!$A$1:$AM$3999,27,0)&lt;&gt;"",4,"")</f>
        <v>#N/A</v>
      </c>
      <c r="C39" s="4"/>
      <c r="D39" s="5"/>
      <c r="E39" s="5"/>
      <c r="F39" s="5"/>
      <c r="G39" s="5"/>
      <c r="H39" s="3"/>
      <c r="I39" s="3"/>
      <c r="J39" s="24"/>
      <c r="K39" s="3"/>
      <c r="L39" s="504"/>
      <c r="M39" s="504"/>
      <c r="O39" s="105"/>
      <c r="P39" s="105"/>
      <c r="Q39" s="105"/>
      <c r="R39" s="105"/>
      <c r="S39" s="106"/>
      <c r="T39" s="107"/>
      <c r="U39" s="107"/>
      <c r="V39" s="107"/>
      <c r="X39" s="108"/>
      <c r="Y39" s="109"/>
      <c r="Z39" s="109"/>
      <c r="AA39" s="109"/>
      <c r="AB39" s="109"/>
      <c r="AC39" s="109"/>
      <c r="AD39" s="109"/>
      <c r="AE39" s="109"/>
      <c r="AF39" s="109"/>
      <c r="AG39" s="109"/>
      <c r="AL39" s="39" t="e">
        <f>IF(R15&lt;&gt;"",R15,"")</f>
        <v>#N/A</v>
      </c>
      <c r="AM39">
        <v>31</v>
      </c>
      <c r="AU39" s="54">
        <v>34</v>
      </c>
      <c r="AV39" s="54">
        <f t="shared" si="13"/>
        <v>430</v>
      </c>
      <c r="AW39" s="54" t="str">
        <f t="shared" si="13"/>
        <v>الترجمة الاعلامية  (4)</v>
      </c>
      <c r="AX39" s="53">
        <f t="shared" si="14"/>
        <v>0</v>
      </c>
      <c r="AY39" s="53" t="e">
        <f t="shared" si="14"/>
        <v>#N/A</v>
      </c>
      <c r="BB39" s="54"/>
      <c r="BC39" s="54"/>
    </row>
    <row r="40" spans="1:55" s="33" customFormat="1" ht="16.8" thickTop="1" thickBot="1" x14ac:dyDescent="0.3">
      <c r="A40" s="260"/>
      <c r="B40" s="259" t="e">
        <f>IF(VLOOKUP($E$1,ورقة2!$A$1:$AM$3999,28,0)&lt;&gt;"",5,"")</f>
        <v>#N/A</v>
      </c>
      <c r="C40" s="4"/>
      <c r="D40" s="5"/>
      <c r="E40" s="5"/>
      <c r="F40" s="5"/>
      <c r="G40" s="5"/>
      <c r="H40" s="3"/>
      <c r="I40" s="3"/>
      <c r="J40" s="24"/>
      <c r="K40" s="3"/>
      <c r="L40" s="477"/>
      <c r="M40" s="477"/>
      <c r="O40" s="125"/>
      <c r="P40" s="125"/>
      <c r="Q40" s="125"/>
      <c r="R40" s="125"/>
      <c r="S40" s="106"/>
      <c r="T40" s="107"/>
      <c r="U40" s="107"/>
      <c r="V40" s="107"/>
      <c r="X40" s="110"/>
      <c r="Y40" s="110"/>
      <c r="Z40" s="107"/>
      <c r="AA40" s="107"/>
      <c r="AB40" s="107"/>
      <c r="AC40" s="107"/>
      <c r="AE40" s="105"/>
      <c r="AF40" s="105"/>
      <c r="AG40" s="105"/>
      <c r="AL40" s="39" t="e">
        <f>IF(R16&lt;&gt;"",R16,"")</f>
        <v>#N/A</v>
      </c>
      <c r="AM40">
        <v>32</v>
      </c>
      <c r="AU40" s="54">
        <v>35</v>
      </c>
      <c r="AV40" s="54">
        <f t="shared" si="13"/>
        <v>440</v>
      </c>
      <c r="AW40" s="54" t="str">
        <f t="shared" si="13"/>
        <v xml:space="preserve">الافلام الوثائقية والبرامج التسجيلية </v>
      </c>
      <c r="AX40" s="53">
        <f t="shared" si="14"/>
        <v>0</v>
      </c>
      <c r="AY40" s="53" t="e">
        <f t="shared" si="14"/>
        <v>#N/A</v>
      </c>
      <c r="BB40" s="54"/>
      <c r="BC40" s="54"/>
    </row>
    <row r="41" spans="1:55" s="33" customFormat="1" ht="16.8" thickTop="1" thickBot="1" x14ac:dyDescent="0.3">
      <c r="A41" s="260"/>
      <c r="B41" s="259" t="e">
        <f>IF(VLOOKUP($E$1,ورقة2!$A$1:$AM$3999,29,0)&lt;&gt;"",6,"")</f>
        <v>#N/A</v>
      </c>
      <c r="C41" s="5"/>
      <c r="D41" s="5"/>
      <c r="E41" s="6"/>
      <c r="F41" s="3"/>
      <c r="G41" s="3"/>
      <c r="H41" s="25"/>
      <c r="I41" s="25"/>
      <c r="J41" s="25"/>
      <c r="K41" s="25"/>
      <c r="L41" s="485"/>
      <c r="M41" s="470"/>
      <c r="N41" s="470"/>
      <c r="O41" s="470"/>
      <c r="P41" s="470"/>
      <c r="Q41" s="470"/>
      <c r="U41" s="480"/>
      <c r="V41" s="480"/>
      <c r="W41" s="480"/>
      <c r="Z41" s="470"/>
      <c r="AA41" s="470"/>
      <c r="AB41" s="470"/>
      <c r="AC41" s="470"/>
      <c r="AD41" s="470"/>
      <c r="AE41" s="470"/>
      <c r="AL41" s="39" t="e">
        <f>IF(R17&lt;&gt;"",R17,"")</f>
        <v>#N/A</v>
      </c>
      <c r="AM41">
        <v>33</v>
      </c>
      <c r="AU41" s="54">
        <v>36</v>
      </c>
      <c r="AV41" s="54">
        <f t="shared" ref="AV41:AW45" si="15">AB15</f>
        <v>450</v>
      </c>
      <c r="AW41" s="63" t="str">
        <f t="shared" si="15"/>
        <v xml:space="preserve">موضوع خاص في الاذاعة </v>
      </c>
      <c r="AX41" s="53">
        <f t="shared" ref="AX41:AY45" si="16">AF15</f>
        <v>0</v>
      </c>
      <c r="AY41" s="53" t="e">
        <f t="shared" si="16"/>
        <v>#N/A</v>
      </c>
      <c r="BB41" s="63"/>
      <c r="BC41" s="63"/>
    </row>
    <row r="42" spans="1:55" s="33" customFormat="1" ht="18.600000000000001" thickTop="1" thickBot="1" x14ac:dyDescent="0.3">
      <c r="A42" s="260"/>
      <c r="B42" s="259" t="e">
        <f>IF(VLOOKUP($E$1,ورقة2!$A$1:$AM$3999,30,0)&lt;&gt;"",7,"")</f>
        <v>#N/A</v>
      </c>
      <c r="C42" s="8"/>
      <c r="D42" s="5"/>
      <c r="E42" s="5"/>
      <c r="F42" s="5"/>
      <c r="G42" s="3"/>
      <c r="H42" s="25"/>
      <c r="I42" s="25"/>
      <c r="J42" s="25"/>
      <c r="K42" s="25"/>
      <c r="L42" s="476"/>
      <c r="M42" s="476"/>
      <c r="N42" s="476"/>
      <c r="O42" s="476"/>
      <c r="P42" s="476"/>
      <c r="Q42" s="476"/>
      <c r="R42" s="470"/>
      <c r="S42" s="470"/>
      <c r="T42" s="470"/>
      <c r="U42" s="476"/>
      <c r="V42" s="476"/>
      <c r="W42" s="476"/>
      <c r="X42" s="476"/>
      <c r="Y42" s="476"/>
      <c r="Z42" s="476"/>
      <c r="AA42" s="476"/>
      <c r="AB42" s="476"/>
      <c r="AC42" s="476"/>
      <c r="AD42" s="476"/>
      <c r="AE42" s="476"/>
      <c r="AF42" s="111"/>
      <c r="AG42" s="111"/>
      <c r="AL42" s="39" t="e">
        <f>IF(R18&lt;&gt;"",R18,"")</f>
        <v>#N/A</v>
      </c>
      <c r="AM42">
        <v>34</v>
      </c>
      <c r="AU42" s="54">
        <v>37</v>
      </c>
      <c r="AV42" s="54">
        <f t="shared" si="15"/>
        <v>460</v>
      </c>
      <c r="AW42" s="63" t="str">
        <f t="shared" si="15"/>
        <v xml:space="preserve">الاعلان الاذاعي والتلفزيوني </v>
      </c>
      <c r="AX42" s="53">
        <f t="shared" si="16"/>
        <v>0</v>
      </c>
      <c r="AY42" s="53" t="e">
        <f t="shared" si="16"/>
        <v>#N/A</v>
      </c>
      <c r="BB42" s="63"/>
      <c r="BC42" s="63"/>
    </row>
    <row r="43" spans="1:55" s="33" customFormat="1" ht="18.600000000000001" thickTop="1" thickBot="1" x14ac:dyDescent="0.3">
      <c r="A43" s="260"/>
      <c r="B43" s="259" t="e">
        <f>IF(VLOOKUP($E$1,ورقة2!$A$1:$AM$3999,32,0)&lt;&gt;"",8,"")</f>
        <v>#N/A</v>
      </c>
      <c r="C43" s="9"/>
      <c r="D43" s="9"/>
      <c r="E43" s="9"/>
      <c r="F43" s="9"/>
      <c r="G43" s="10"/>
      <c r="H43" s="8"/>
      <c r="I43" s="8"/>
      <c r="J43" s="8"/>
      <c r="K43" s="8"/>
      <c r="L43" s="5"/>
      <c r="M43" s="5"/>
      <c r="N43" s="26"/>
      <c r="O43" s="26"/>
      <c r="P43" s="26"/>
      <c r="Q43" s="26"/>
      <c r="AL43" s="39" t="e">
        <f>IF(R19&lt;&gt;"",R19,"")</f>
        <v>#N/A</v>
      </c>
      <c r="AM43">
        <v>35</v>
      </c>
      <c r="AU43" s="54">
        <v>38</v>
      </c>
      <c r="AV43" s="54">
        <f t="shared" si="15"/>
        <v>470</v>
      </c>
      <c r="AW43" s="63" t="str">
        <f t="shared" si="15"/>
        <v xml:space="preserve">مشروع اصدار جريدة او مجلة </v>
      </c>
      <c r="AX43" s="53">
        <f t="shared" si="16"/>
        <v>0</v>
      </c>
      <c r="AY43" s="53" t="e">
        <f t="shared" si="16"/>
        <v>#N/A</v>
      </c>
      <c r="BB43" s="63"/>
      <c r="BC43" s="63"/>
    </row>
    <row r="44" spans="1:55" s="33" customFormat="1" ht="16.8" thickTop="1" thickBot="1" x14ac:dyDescent="0.3">
      <c r="A44" s="260"/>
      <c r="B44" s="259" t="e">
        <f>IF(VLOOKUP($E$1,ورقة2!$A$1:$AM$3999,33,0)&lt;&gt;"",9,"")</f>
        <v>#N/A</v>
      </c>
      <c r="C44" s="5"/>
      <c r="D44" s="5"/>
      <c r="E44" s="3"/>
      <c r="F44" s="3"/>
      <c r="G44" s="5"/>
      <c r="H44" s="5"/>
      <c r="I44" s="5"/>
      <c r="J44" s="5"/>
      <c r="K44" s="5"/>
      <c r="L44" s="5"/>
      <c r="M44" s="11"/>
      <c r="N44" s="26"/>
      <c r="O44" s="26"/>
      <c r="P44" s="26"/>
      <c r="Q44" s="26"/>
      <c r="AL44" s="39" t="e">
        <f>IF(Z15&lt;&gt;"",Z15,"")</f>
        <v>#N/A</v>
      </c>
      <c r="AM44">
        <v>36</v>
      </c>
      <c r="AU44" s="54">
        <v>39</v>
      </c>
      <c r="AV44" s="54">
        <f t="shared" si="15"/>
        <v>480</v>
      </c>
      <c r="AW44" s="63" t="str">
        <f t="shared" si="15"/>
        <v xml:space="preserve">تخطيط الحملات الاعلامية </v>
      </c>
      <c r="AX44" s="53">
        <f t="shared" si="16"/>
        <v>0</v>
      </c>
      <c r="AY44" s="53" t="e">
        <f t="shared" si="16"/>
        <v>#N/A</v>
      </c>
      <c r="BB44" s="63"/>
      <c r="BC44" s="63"/>
    </row>
    <row r="45" spans="1:55" s="33" customFormat="1" ht="19.5" customHeight="1" thickTop="1" thickBot="1" x14ac:dyDescent="0.3">
      <c r="A45" s="260"/>
      <c r="B45" s="268" t="e">
        <f>IF(VLOOKUP($E$1,ورقة2!$A$1:$AM$3999,39,0)&lt;&gt;"",10,"")</f>
        <v>#N/A</v>
      </c>
      <c r="G45" s="5"/>
      <c r="H45" s="5"/>
      <c r="I45" s="5"/>
      <c r="J45" s="5"/>
      <c r="K45" s="5"/>
      <c r="L45" s="5"/>
      <c r="M45" s="7"/>
      <c r="N45" s="7"/>
      <c r="O45" s="12"/>
      <c r="P45" s="12"/>
      <c r="Q45" s="12"/>
      <c r="AL45" s="39" t="e">
        <f>IF(Z16&lt;&gt;"",Z16,"")</f>
        <v>#N/A</v>
      </c>
      <c r="AM45">
        <v>37</v>
      </c>
      <c r="AU45" s="54">
        <v>40</v>
      </c>
      <c r="AV45" s="54">
        <f t="shared" si="15"/>
        <v>490</v>
      </c>
      <c r="AW45" s="63" t="str">
        <f t="shared" si="15"/>
        <v xml:space="preserve">فن العلاقات العامة </v>
      </c>
      <c r="AX45" s="53">
        <f t="shared" si="16"/>
        <v>0</v>
      </c>
      <c r="AY45" s="53" t="e">
        <f t="shared" si="16"/>
        <v>#N/A</v>
      </c>
      <c r="BB45" s="63"/>
      <c r="BC45" s="63"/>
    </row>
    <row r="46" spans="1:55" s="33" customFormat="1" ht="18.600000000000001" thickTop="1" thickBot="1" x14ac:dyDescent="0.3">
      <c r="A46" s="260"/>
      <c r="B46" s="268" t="e">
        <f>IF(VLOOKUP($E$1,ورقة2!$A$1:$AZ$3999,40,0)&lt;&gt;"",11,"")</f>
        <v>#N/A</v>
      </c>
      <c r="AL46" s="39" t="e">
        <f>IF(Z17&lt;&gt;"",Z17,"")</f>
        <v>#N/A</v>
      </c>
      <c r="AM46">
        <v>38</v>
      </c>
      <c r="AU46" s="54"/>
      <c r="AX46" s="53"/>
      <c r="AY46" s="53"/>
      <c r="AZ46" s="55"/>
    </row>
    <row r="47" spans="1:55" s="33" customFormat="1" ht="18.600000000000001" thickTop="1" thickBot="1" x14ac:dyDescent="0.3">
      <c r="A47" s="260"/>
      <c r="B47" s="261"/>
      <c r="C47" s="33">
        <v>1</v>
      </c>
      <c r="D47" s="33" t="s">
        <v>731</v>
      </c>
      <c r="F47" s="10"/>
      <c r="G47" s="27"/>
      <c r="H47" s="27"/>
      <c r="I47" s="27"/>
      <c r="J47" s="27"/>
      <c r="K47" s="27"/>
      <c r="L47" s="27"/>
      <c r="M47" s="27"/>
      <c r="N47" s="27"/>
      <c r="O47" s="27"/>
      <c r="P47" s="27"/>
      <c r="Q47" s="27"/>
      <c r="AL47" s="39" t="e">
        <f>IF(Z18&lt;&gt;"",Z18,"")</f>
        <v>#N/A</v>
      </c>
      <c r="AM47">
        <v>39</v>
      </c>
      <c r="AU47" s="54"/>
      <c r="AV47" s="54"/>
      <c r="AW47" s="56"/>
      <c r="AX47" s="53"/>
      <c r="AY47" s="53"/>
      <c r="AZ47" s="55"/>
    </row>
    <row r="48" spans="1:55" s="33" customFormat="1" ht="16.8" thickTop="1" thickBot="1" x14ac:dyDescent="0.3">
      <c r="A48" s="260"/>
      <c r="B48" s="261"/>
      <c r="C48" s="33">
        <v>2</v>
      </c>
      <c r="D48" s="33" t="s">
        <v>663</v>
      </c>
      <c r="G48" s="27"/>
      <c r="H48" s="27"/>
      <c r="I48" s="27"/>
      <c r="J48" s="27"/>
      <c r="K48" s="27"/>
      <c r="L48" s="27"/>
      <c r="M48" s="27"/>
      <c r="N48" s="27"/>
      <c r="O48" s="27"/>
      <c r="P48" s="27"/>
      <c r="Q48" s="27"/>
      <c r="AL48" s="39" t="e">
        <f>IF(Z19&lt;&gt;"",Z19,"")</f>
        <v>#N/A</v>
      </c>
      <c r="AM48">
        <v>40</v>
      </c>
      <c r="AU48" s="54"/>
      <c r="AV48" s="54"/>
      <c r="AW48" s="56"/>
      <c r="AX48" s="53"/>
      <c r="AY48" s="53"/>
      <c r="AZ48" s="55"/>
    </row>
    <row r="49" spans="1:54" s="33" customFormat="1" ht="18.600000000000001" thickTop="1" thickBot="1" x14ac:dyDescent="0.3">
      <c r="A49" s="260"/>
      <c r="B49" s="262"/>
      <c r="C49" s="33">
        <v>3</v>
      </c>
      <c r="D49" s="33" t="s">
        <v>732</v>
      </c>
      <c r="F49" s="27"/>
      <c r="G49" s="13"/>
      <c r="H49" s="14"/>
      <c r="I49" s="14"/>
      <c r="J49" s="14"/>
      <c r="K49" s="8"/>
      <c r="L49" s="8"/>
      <c r="M49" s="14"/>
      <c r="N49" s="14"/>
      <c r="O49" s="13"/>
      <c r="P49" s="13"/>
      <c r="Q49" s="13"/>
      <c r="AL49" s="39"/>
      <c r="AM49"/>
      <c r="AU49" s="54"/>
      <c r="AV49" s="54"/>
      <c r="AW49" s="56"/>
      <c r="AX49" s="53"/>
      <c r="AY49" s="53"/>
      <c r="AZ49" s="55"/>
    </row>
    <row r="50" spans="1:54" s="33" customFormat="1" ht="16.8" thickTop="1" thickBot="1" x14ac:dyDescent="0.3">
      <c r="A50" s="260"/>
      <c r="B50" s="263"/>
      <c r="C50" s="33">
        <v>4</v>
      </c>
      <c r="D50" s="33" t="s">
        <v>739</v>
      </c>
      <c r="F50" s="27"/>
      <c r="G50" s="14"/>
      <c r="H50" s="3"/>
      <c r="I50" s="3"/>
      <c r="J50" s="3"/>
      <c r="K50" s="3"/>
      <c r="L50" s="3"/>
      <c r="M50" s="3"/>
      <c r="N50" s="3"/>
      <c r="O50" s="14"/>
      <c r="P50" s="14"/>
      <c r="Q50" s="14"/>
      <c r="AL50" s="39"/>
      <c r="AM50"/>
      <c r="AU50" s="54"/>
      <c r="AV50" s="54"/>
      <c r="AW50" s="56"/>
      <c r="AX50" s="53"/>
      <c r="AY50" s="53"/>
      <c r="AZ50" s="55"/>
    </row>
    <row r="51" spans="1:54" s="33" customFormat="1" ht="21.75" customHeight="1" thickTop="1" x14ac:dyDescent="0.6">
      <c r="A51" s="260"/>
      <c r="B51" s="264"/>
      <c r="C51" s="33">
        <v>5</v>
      </c>
      <c r="D51" s="33" t="s">
        <v>733</v>
      </c>
      <c r="F51" s="13"/>
      <c r="G51" s="28"/>
      <c r="H51" s="28"/>
      <c r="I51" s="28"/>
      <c r="J51" s="28"/>
      <c r="K51" s="28"/>
      <c r="L51" s="28"/>
      <c r="M51" s="28"/>
      <c r="N51" s="28"/>
      <c r="O51" s="28"/>
      <c r="P51" s="28"/>
      <c r="Q51" s="28"/>
      <c r="AM51"/>
      <c r="AU51" s="54"/>
      <c r="AV51" s="54"/>
      <c r="AW51" s="56"/>
      <c r="AX51" s="53"/>
      <c r="AY51" s="53"/>
      <c r="AZ51" s="55"/>
    </row>
    <row r="52" spans="1:54" s="33" customFormat="1" ht="21.6" thickBot="1" x14ac:dyDescent="0.3">
      <c r="A52" s="260"/>
      <c r="B52" s="265"/>
      <c r="C52" s="33">
        <v>6</v>
      </c>
      <c r="D52" s="33" t="s">
        <v>1343</v>
      </c>
      <c r="E52" s="14"/>
      <c r="F52" s="14"/>
      <c r="G52" s="15"/>
      <c r="H52" s="15"/>
      <c r="I52" s="15"/>
      <c r="J52" s="15"/>
      <c r="K52" s="15"/>
      <c r="L52" s="15"/>
      <c r="M52" s="15"/>
      <c r="N52" s="8"/>
      <c r="O52" s="8"/>
      <c r="P52" s="8"/>
      <c r="Q52" s="8"/>
      <c r="AL52" s="39"/>
      <c r="AM52"/>
      <c r="AU52" s="54"/>
      <c r="AV52" s="54"/>
      <c r="AW52" s="56"/>
      <c r="AX52" s="53"/>
      <c r="AY52" s="53"/>
      <c r="AZ52" s="55"/>
    </row>
    <row r="53" spans="1:54" s="33" customFormat="1" ht="22.2" thickTop="1" thickBot="1" x14ac:dyDescent="0.3">
      <c r="A53" s="260"/>
      <c r="B53" s="266"/>
      <c r="C53" s="33">
        <v>7</v>
      </c>
      <c r="D53" s="33" t="s">
        <v>2726</v>
      </c>
      <c r="E53" s="14"/>
      <c r="F53" s="14"/>
      <c r="G53" s="15"/>
      <c r="H53" s="15"/>
      <c r="I53" s="16"/>
      <c r="J53" s="16"/>
      <c r="K53" s="16"/>
      <c r="L53" s="16"/>
      <c r="M53" s="16"/>
      <c r="N53" s="9"/>
      <c r="O53" s="9"/>
      <c r="P53" s="9"/>
      <c r="Q53" s="9"/>
      <c r="AL53" s="39"/>
      <c r="AM53"/>
      <c r="AU53" s="54"/>
      <c r="AV53" s="54"/>
      <c r="AW53" s="56"/>
      <c r="AX53" s="53"/>
      <c r="AY53" s="53"/>
      <c r="AZ53" s="55"/>
    </row>
    <row r="54" spans="1:54" s="33" customFormat="1" ht="22.2" thickTop="1" thickBot="1" x14ac:dyDescent="0.45">
      <c r="A54" s="260"/>
      <c r="B54" s="267"/>
      <c r="C54" s="15">
        <v>8</v>
      </c>
      <c r="D54" s="15" t="s">
        <v>2727</v>
      </c>
      <c r="E54" s="15"/>
      <c r="F54" s="15"/>
      <c r="G54" s="21"/>
      <c r="H54" s="21"/>
      <c r="I54" s="17"/>
      <c r="J54" s="17"/>
      <c r="K54" s="18"/>
      <c r="L54" s="19"/>
      <c r="M54" s="19"/>
      <c r="N54" s="20"/>
      <c r="O54" s="20"/>
      <c r="P54" s="20"/>
      <c r="Q54" s="20"/>
      <c r="AL54" s="39"/>
      <c r="AM54"/>
      <c r="AU54" s="54"/>
      <c r="AV54" s="53"/>
      <c r="AW54" s="57"/>
      <c r="AX54" s="53"/>
      <c r="AY54" s="53"/>
      <c r="AZ54" s="53"/>
      <c r="BA54" s="53"/>
      <c r="BB54" s="53"/>
    </row>
    <row r="55" spans="1:54" s="33" customFormat="1" ht="22.2" thickTop="1" thickBot="1" x14ac:dyDescent="0.45">
      <c r="B55" s="18"/>
      <c r="C55" s="16">
        <v>9</v>
      </c>
      <c r="D55" s="15" t="s">
        <v>3633</v>
      </c>
      <c r="E55" s="15"/>
      <c r="F55" s="15"/>
      <c r="G55" s="18"/>
      <c r="H55" s="21"/>
      <c r="I55" s="21"/>
      <c r="J55" s="21"/>
      <c r="K55" s="21"/>
      <c r="L55" s="21"/>
      <c r="M55" s="21"/>
      <c r="N55" s="3"/>
      <c r="O55" s="22"/>
      <c r="P55" s="22"/>
      <c r="Q55" s="22"/>
      <c r="AL55" s="39"/>
      <c r="AM55"/>
      <c r="AU55" s="53"/>
      <c r="AV55" s="53"/>
      <c r="AW55" s="57"/>
      <c r="AX55" s="53"/>
      <c r="AY55" s="53"/>
      <c r="AZ55" s="53"/>
      <c r="BA55" s="53"/>
      <c r="BB55" s="53"/>
    </row>
    <row r="56" spans="1:54" ht="22.2" thickTop="1" thickBot="1" x14ac:dyDescent="0.45">
      <c r="B56" s="21"/>
      <c r="C56" s="21">
        <v>10</v>
      </c>
      <c r="D56" s="21" t="s">
        <v>3681</v>
      </c>
      <c r="E56" s="21"/>
      <c r="F56" s="21"/>
      <c r="G56" s="21"/>
      <c r="H56" s="21"/>
      <c r="I56" s="21"/>
      <c r="J56" s="2"/>
      <c r="K56" s="2"/>
      <c r="L56" s="2"/>
      <c r="M56" s="2"/>
      <c r="N56" s="1"/>
      <c r="O56" s="1"/>
      <c r="P56" s="1"/>
      <c r="Q56" s="1"/>
      <c r="AL56" s="39"/>
    </row>
    <row r="57" spans="1:54" ht="14.25" customHeight="1" thickTop="1" x14ac:dyDescent="0.25">
      <c r="B57" s="33"/>
      <c r="C57" s="33">
        <v>11</v>
      </c>
      <c r="D57" s="15" t="s">
        <v>3862</v>
      </c>
      <c r="E57" s="33"/>
      <c r="F57" s="33"/>
      <c r="G57" s="33"/>
      <c r="H57" s="33"/>
      <c r="I57" s="33"/>
    </row>
  </sheetData>
  <sheetProtection algorithmName="SHA-512" hashValue="Dzsj3HV6mbKZw3GjA3Awtv0m3CJHs12CtO+su6zByfPFBbAnM6fUo2G6v3f9NGnMsAn8Oqgg7Ep2v11L1a9lRA==" saltValue="OdHdrkpzCs0OAAO21ojcfg==" spinCount="100000" sheet="1" selectLockedCells="1"/>
  <mergeCells count="155">
    <mergeCell ref="L39:M39"/>
    <mergeCell ref="Y25:AC25"/>
    <mergeCell ref="Y27:AC27"/>
    <mergeCell ref="K27:M27"/>
    <mergeCell ref="K28:M28"/>
    <mergeCell ref="U19:W19"/>
    <mergeCell ref="M19:O19"/>
    <mergeCell ref="N25:Q25"/>
    <mergeCell ref="C32:H32"/>
    <mergeCell ref="C28:H28"/>
    <mergeCell ref="K31:AG31"/>
    <mergeCell ref="K30:P30"/>
    <mergeCell ref="Q30:S30"/>
    <mergeCell ref="T30:V30"/>
    <mergeCell ref="W30:X30"/>
    <mergeCell ref="Y30:AD30"/>
    <mergeCell ref="AD27:AF27"/>
    <mergeCell ref="AC29:AF29"/>
    <mergeCell ref="Y29:AB29"/>
    <mergeCell ref="C34:H34"/>
    <mergeCell ref="C35:H35"/>
    <mergeCell ref="C36:H36"/>
    <mergeCell ref="L41:Q41"/>
    <mergeCell ref="AD25:AF25"/>
    <mergeCell ref="K25:M25"/>
    <mergeCell ref="K29:M29"/>
    <mergeCell ref="L42:Q42"/>
    <mergeCell ref="V28:X28"/>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AC19:AE19"/>
    <mergeCell ref="AD26:AF26"/>
    <mergeCell ref="AC15:AE15"/>
    <mergeCell ref="U15:W15"/>
    <mergeCell ref="R42:T42"/>
    <mergeCell ref="AE3:AG3"/>
    <mergeCell ref="C31:H31"/>
    <mergeCell ref="N27:Q27"/>
    <mergeCell ref="N28:Q28"/>
    <mergeCell ref="N29:Q29"/>
    <mergeCell ref="C27:H27"/>
    <mergeCell ref="S29:U29"/>
    <mergeCell ref="S28:U28"/>
    <mergeCell ref="Y28:AF28"/>
    <mergeCell ref="C30:H30"/>
    <mergeCell ref="Z42:AE42"/>
    <mergeCell ref="L40:M40"/>
    <mergeCell ref="L38:M38"/>
    <mergeCell ref="K26:M26"/>
    <mergeCell ref="U41:W41"/>
    <mergeCell ref="Z41:AE41"/>
    <mergeCell ref="Y26:AC26"/>
    <mergeCell ref="N26:Q26"/>
    <mergeCell ref="U42:W42"/>
    <mergeCell ref="X42:Y42"/>
    <mergeCell ref="V29:X29"/>
    <mergeCell ref="D8:G8"/>
    <mergeCell ref="D9:G9"/>
    <mergeCell ref="B6:Q6"/>
    <mergeCell ref="B7:I7"/>
    <mergeCell ref="L7:Q7"/>
    <mergeCell ref="F5:N5"/>
    <mergeCell ref="O5:P5"/>
    <mergeCell ref="Q5:T5"/>
    <mergeCell ref="T7:Y7"/>
    <mergeCell ref="T6:AG6"/>
    <mergeCell ref="AC8:AE8"/>
    <mergeCell ref="AC9:AE9"/>
    <mergeCell ref="M8:O8"/>
    <mergeCell ref="M9:O9"/>
    <mergeCell ref="U8:W8"/>
    <mergeCell ref="AB7:AG7"/>
    <mergeCell ref="M10:O10"/>
    <mergeCell ref="D18:G18"/>
    <mergeCell ref="D15:G15"/>
    <mergeCell ref="M18:O18"/>
    <mergeCell ref="D10:G10"/>
    <mergeCell ref="M12:O12"/>
    <mergeCell ref="D17:G17"/>
    <mergeCell ref="M17:O17"/>
    <mergeCell ref="D16:G16"/>
    <mergeCell ref="M15:O15"/>
    <mergeCell ref="M16:O16"/>
    <mergeCell ref="B14:Q14"/>
    <mergeCell ref="D11:G11"/>
    <mergeCell ref="D12:G12"/>
    <mergeCell ref="M11:O11"/>
    <mergeCell ref="L2:N2"/>
    <mergeCell ref="AB5:AC5"/>
    <mergeCell ref="L4:N4"/>
    <mergeCell ref="O4:P4"/>
    <mergeCell ref="Q4:T4"/>
    <mergeCell ref="U4:V4"/>
    <mergeCell ref="C5:E5"/>
    <mergeCell ref="AB4:AC4"/>
    <mergeCell ref="L3:N3"/>
    <mergeCell ref="C4:D4"/>
    <mergeCell ref="E4:G4"/>
    <mergeCell ref="H4:J4"/>
    <mergeCell ref="H2:J2"/>
    <mergeCell ref="X5:Z5"/>
    <mergeCell ref="O3:P3"/>
    <mergeCell ref="H3:J3"/>
    <mergeCell ref="U5:V5"/>
    <mergeCell ref="U18:W18"/>
    <mergeCell ref="C33:H33"/>
    <mergeCell ref="V25:X27"/>
    <mergeCell ref="S25:U27"/>
    <mergeCell ref="C29:H29"/>
    <mergeCell ref="C25:H25"/>
    <mergeCell ref="D19:G19"/>
    <mergeCell ref="C26:H26"/>
    <mergeCell ref="E1:G1"/>
    <mergeCell ref="H1:J1"/>
    <mergeCell ref="L1:N1"/>
    <mergeCell ref="U1:V1"/>
    <mergeCell ref="U2:V2"/>
    <mergeCell ref="Q1:T1"/>
    <mergeCell ref="O2:P2"/>
    <mergeCell ref="O1:P1"/>
    <mergeCell ref="Q2:T2"/>
    <mergeCell ref="C1:D1"/>
    <mergeCell ref="B3:D3"/>
    <mergeCell ref="E3:G3"/>
    <mergeCell ref="C2:D2"/>
    <mergeCell ref="E2:G2"/>
    <mergeCell ref="Q3:T3"/>
    <mergeCell ref="U3:V3"/>
    <mergeCell ref="AE2:AG2"/>
    <mergeCell ref="AH1:AI1"/>
    <mergeCell ref="X2:Z2"/>
    <mergeCell ref="AB2:AC2"/>
    <mergeCell ref="AH2:AI2"/>
    <mergeCell ref="X3:Z3"/>
    <mergeCell ref="AH3:AI3"/>
    <mergeCell ref="X4:Z4"/>
    <mergeCell ref="AE4:AI4"/>
    <mergeCell ref="AE1:AG1"/>
    <mergeCell ref="AB1:AC1"/>
    <mergeCell ref="AB3:AC3"/>
    <mergeCell ref="X1:Z1"/>
  </mergeCells>
  <conditionalFormatting sqref="B6:Q6">
    <cfRule type="expression" dxfId="424" priority="2">
      <formula>$E$2="معاقب"</formula>
    </cfRule>
    <cfRule type="expression" dxfId="423" priority="12">
      <formula>$E$2="مستنفذ"</formula>
    </cfRule>
  </conditionalFormatting>
  <conditionalFormatting sqref="B7:AG19">
    <cfRule type="expression" dxfId="422" priority="1">
      <formula>$E$2="معاقب"</formula>
    </cfRule>
  </conditionalFormatting>
  <conditionalFormatting sqref="S6:AG7 B7:Q7 B8:B12 H8:K12 P8:Q12 S8:S12 X8:AA12 AF8:AG12 B13:Q14 S13:AG14 B15:B19 H15:K19 P15:Q19 S15:S19 X15:AA19 AF15:AG19 F20:I20 N20:Q20 V20:Y20 AD20:AG20">
    <cfRule type="expression" dxfId="421" priority="6">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00000000-0002-0000-0200-000001000000}">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00000000-0002-0000-0200-000002000000}">
      <formula1>AND($AK$2=0,$AG$29&lt;=14,H8=1)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F1" sqref="F1:R1"/>
    </sheetView>
  </sheetViews>
  <sheetFormatPr defaultColWidth="9" defaultRowHeight="13.2" x14ac:dyDescent="0.25"/>
  <cols>
    <col min="1" max="1" width="0.3984375" style="138" customWidth="1"/>
    <col min="2" max="2" width="5.09765625" style="138" customWidth="1"/>
    <col min="3" max="3" width="5.69921875" style="138" bestFit="1" customWidth="1"/>
    <col min="4" max="4" width="4.09765625" style="138" customWidth="1"/>
    <col min="5" max="5" width="8" style="138" customWidth="1"/>
    <col min="6" max="6" width="7.09765625" style="138" customWidth="1"/>
    <col min="7" max="7" width="4.69921875" style="138" customWidth="1"/>
    <col min="8" max="8" width="5.3984375" style="138" customWidth="1"/>
    <col min="9" max="9" width="5.19921875" style="138" customWidth="1"/>
    <col min="10" max="10" width="6.59765625" style="138" customWidth="1"/>
    <col min="11" max="11" width="5.8984375" style="138" customWidth="1"/>
    <col min="12" max="12" width="3.3984375" style="138" customWidth="1"/>
    <col min="13" max="13" width="7.09765625" style="138" customWidth="1"/>
    <col min="14" max="14" width="8.3984375" style="138" customWidth="1"/>
    <col min="15" max="15" width="7.09765625" style="138" customWidth="1"/>
    <col min="16" max="16" width="3" style="138" customWidth="1"/>
    <col min="17" max="17" width="3.59765625" style="138" customWidth="1"/>
    <col min="18" max="18" width="4.69921875" style="138" customWidth="1"/>
    <col min="19" max="19" width="9" style="138" customWidth="1"/>
    <col min="20" max="20" width="6.69921875" style="138" hidden="1" customWidth="1"/>
    <col min="21" max="21" width="8.19921875" style="138" hidden="1" customWidth="1"/>
    <col min="22" max="22" width="3.19921875" style="138" hidden="1" customWidth="1"/>
    <col min="23" max="23" width="8.8984375" style="138" hidden="1" customWidth="1"/>
    <col min="24" max="24" width="3.19921875" style="138" hidden="1" customWidth="1"/>
    <col min="25" max="25" width="5.69921875" style="138" hidden="1" customWidth="1"/>
    <col min="26" max="28" width="8.8984375" style="138" hidden="1" customWidth="1"/>
    <col min="29" max="35" width="12.19921875" style="138" customWidth="1"/>
    <col min="36" max="41" width="8.8984375" style="138" customWidth="1"/>
    <col min="42" max="42" width="57.09765625" style="138" bestFit="1" customWidth="1"/>
    <col min="43" max="16383" width="9" style="138" customWidth="1"/>
    <col min="16384" max="16384" width="9" style="138"/>
  </cols>
  <sheetData>
    <row r="1" spans="2:42" ht="14.4" thickTop="1" thickBot="1" x14ac:dyDescent="0.3">
      <c r="B1" s="577">
        <f ca="1">NOW()</f>
        <v>45690.419270138889</v>
      </c>
      <c r="C1" s="577"/>
      <c r="D1" s="577"/>
      <c r="E1" s="577"/>
      <c r="F1" s="586" t="s">
        <v>3861</v>
      </c>
      <c r="G1" s="586"/>
      <c r="H1" s="586"/>
      <c r="I1" s="586"/>
      <c r="J1" s="586"/>
      <c r="K1" s="586"/>
      <c r="L1" s="586"/>
      <c r="M1" s="586"/>
      <c r="N1" s="586"/>
      <c r="O1" s="586"/>
      <c r="P1" s="586"/>
      <c r="Q1" s="586"/>
      <c r="R1" s="586"/>
      <c r="T1" s="13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40"/>
      <c r="AD1" s="245" t="str">
        <f>IF(AJ1&gt;0,"يجب عليك ادخال البيانات المطلوبة أدناه بالمعلومات الصحيحة في صفحة إدخال البيانات لتتمكن من طباعة استمارة المقررات بشكل صحيح","")</f>
        <v/>
      </c>
      <c r="AE1" s="246"/>
      <c r="AF1" s="246"/>
      <c r="AG1" s="246"/>
      <c r="AH1" s="247"/>
      <c r="AI1" s="140"/>
      <c r="AJ1" s="169">
        <v>0</v>
      </c>
      <c r="AP1" s="142" t="s">
        <v>216</v>
      </c>
    </row>
    <row r="2" spans="2:42" ht="17.25" customHeight="1" thickTop="1" thickBot="1" x14ac:dyDescent="0.3">
      <c r="B2" s="578" t="s">
        <v>772</v>
      </c>
      <c r="C2" s="579"/>
      <c r="D2" s="580">
        <f>'اختيار المقررات'!E1</f>
        <v>0</v>
      </c>
      <c r="E2" s="580"/>
      <c r="F2" s="581" t="s">
        <v>3</v>
      </c>
      <c r="G2" s="581"/>
      <c r="H2" s="582" t="str">
        <f>'اختيار المقررات'!L1</f>
        <v/>
      </c>
      <c r="I2" s="582"/>
      <c r="J2" s="582"/>
      <c r="K2" s="581" t="s">
        <v>4</v>
      </c>
      <c r="L2" s="581"/>
      <c r="M2" s="583" t="e">
        <f>'اختيار المقررات'!Q1</f>
        <v>#N/A</v>
      </c>
      <c r="N2" s="583"/>
      <c r="O2" s="162" t="s">
        <v>5</v>
      </c>
      <c r="P2" s="583" t="e">
        <f>'اختيار المقررات'!W1</f>
        <v>#N/A</v>
      </c>
      <c r="Q2" s="583"/>
      <c r="R2" s="587"/>
      <c r="T2" s="13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40"/>
      <c r="AD2" s="248"/>
      <c r="AE2" s="249"/>
      <c r="AF2" s="249"/>
      <c r="AG2" s="249"/>
      <c r="AH2" s="250"/>
      <c r="AI2" s="143" t="s">
        <v>4175</v>
      </c>
      <c r="AP2" s="144" t="s">
        <v>217</v>
      </c>
    </row>
    <row r="3" spans="2:42" ht="18.75" customHeight="1" thickTop="1" thickBot="1" x14ac:dyDescent="0.3">
      <c r="B3" s="584" t="s">
        <v>773</v>
      </c>
      <c r="C3" s="585"/>
      <c r="D3" s="566" t="e">
        <f>'اختيار المقررات'!E2</f>
        <v>#N/A</v>
      </c>
      <c r="E3" s="566"/>
      <c r="F3" s="564"/>
      <c r="G3" s="564"/>
      <c r="H3" s="568"/>
      <c r="I3" s="568"/>
      <c r="J3" s="564"/>
      <c r="K3" s="564"/>
      <c r="L3" s="564"/>
      <c r="M3" s="164"/>
      <c r="N3" s="566"/>
      <c r="O3" s="566"/>
      <c r="P3" s="566"/>
      <c r="Q3" s="588"/>
      <c r="R3" s="589"/>
      <c r="X3" s="138">
        <v>1</v>
      </c>
      <c r="Y3" s="138" t="e">
        <f>IF(Z3&lt;&gt;"",X3,"")</f>
        <v>#N/A</v>
      </c>
      <c r="Z3" s="138" t="e">
        <f>IF(LEN(M2)&lt;2,K2,"")</f>
        <v>#N/A</v>
      </c>
      <c r="AA3" s="138" t="str">
        <f>IFERROR(SMALL($Y$3:$Y$22,X3),"")</f>
        <v/>
      </c>
      <c r="AC3" s="141"/>
      <c r="AD3" s="141"/>
      <c r="AE3" s="535" t="str">
        <f>IFERROR(VLOOKUP(AA3,$X$3:$Z$22,3,0),"")</f>
        <v/>
      </c>
      <c r="AF3" s="535"/>
      <c r="AG3" s="535"/>
      <c r="AH3" s="141"/>
      <c r="AI3" s="141"/>
      <c r="AP3" s="144" t="s">
        <v>45</v>
      </c>
    </row>
    <row r="4" spans="2:42" ht="14.4" thickTop="1" thickBot="1" x14ac:dyDescent="0.3">
      <c r="B4" s="584" t="s">
        <v>774</v>
      </c>
      <c r="C4" s="585"/>
      <c r="D4" s="564" t="str">
        <f>'اختيار المقررات'!E3</f>
        <v/>
      </c>
      <c r="E4" s="564"/>
      <c r="F4" s="565" t="s">
        <v>775</v>
      </c>
      <c r="G4" s="565"/>
      <c r="H4" s="567" t="e">
        <f>'اختيار المقررات'!AB1</f>
        <v>#N/A</v>
      </c>
      <c r="I4" s="567"/>
      <c r="J4" s="165" t="s">
        <v>776</v>
      </c>
      <c r="K4" s="564" t="e">
        <f>'اختيار المقررات'!AE1</f>
        <v>#N/A</v>
      </c>
      <c r="L4" s="564"/>
      <c r="M4" s="564"/>
      <c r="N4" s="566"/>
      <c r="O4" s="566"/>
      <c r="P4" s="566"/>
      <c r="Q4" s="568"/>
      <c r="R4" s="569"/>
      <c r="X4" s="138">
        <v>2</v>
      </c>
      <c r="Y4" s="138" t="e">
        <f t="shared" ref="Y4:Y22" si="0">IF(Z4&lt;&gt;"",X4,"")</f>
        <v>#N/A</v>
      </c>
      <c r="Z4" s="138" t="e">
        <f>IF(LEN(P2)&lt;2,O2,"")</f>
        <v>#N/A</v>
      </c>
      <c r="AA4" s="138" t="str">
        <f t="shared" ref="AA4:AA21" si="1">IFERROR(SMALL($Y$3:$Y$22,X4),"")</f>
        <v/>
      </c>
      <c r="AC4" s="141"/>
      <c r="AD4" s="141"/>
      <c r="AE4" s="535" t="str">
        <f t="shared" ref="AE4:AE22" si="2">IFERROR(VLOOKUP(AA4,$X$3:$Z$22,3,0),"")</f>
        <v/>
      </c>
      <c r="AF4" s="535"/>
      <c r="AG4" s="535"/>
      <c r="AH4" s="141"/>
      <c r="AI4" s="141"/>
      <c r="AP4" s="145" t="s">
        <v>57</v>
      </c>
    </row>
    <row r="5" spans="2:42" ht="15.75" customHeight="1" thickTop="1" thickBot="1" x14ac:dyDescent="0.3">
      <c r="B5" s="584" t="s">
        <v>777</v>
      </c>
      <c r="C5" s="585"/>
      <c r="D5" s="564" t="str">
        <f>'اختيار المقررات'!L3</f>
        <v/>
      </c>
      <c r="E5" s="564"/>
      <c r="F5" s="585" t="s">
        <v>778</v>
      </c>
      <c r="G5" s="585"/>
      <c r="H5" s="566">
        <f>'اختيار المقررات'!Q3</f>
        <v>0</v>
      </c>
      <c r="I5" s="566"/>
      <c r="J5" s="165" t="s">
        <v>779</v>
      </c>
      <c r="K5" s="566" t="str">
        <f>'اختيار المقررات'!AB3</f>
        <v>غير سوري</v>
      </c>
      <c r="L5" s="566"/>
      <c r="M5" s="566"/>
      <c r="N5" s="585" t="s">
        <v>780</v>
      </c>
      <c r="O5" s="585"/>
      <c r="P5" s="564" t="str">
        <f>'اختيار المقررات'!W3</f>
        <v>غير سوري</v>
      </c>
      <c r="Q5" s="564"/>
      <c r="R5" s="575"/>
      <c r="X5" s="138">
        <v>3</v>
      </c>
      <c r="Y5" s="138">
        <f t="shared" si="0"/>
        <v>3</v>
      </c>
      <c r="Z5" s="138">
        <f>IF(LEN(N3)&lt;2,Q3,"")</f>
        <v>0</v>
      </c>
      <c r="AA5" s="138" t="str">
        <f t="shared" si="1"/>
        <v/>
      </c>
      <c r="AC5" s="141"/>
      <c r="AD5" s="141"/>
      <c r="AE5" s="535" t="str">
        <f t="shared" si="2"/>
        <v/>
      </c>
      <c r="AF5" s="535"/>
      <c r="AG5" s="535"/>
      <c r="AH5" s="141"/>
      <c r="AI5" s="141"/>
      <c r="AP5" s="144" t="s">
        <v>658</v>
      </c>
    </row>
    <row r="6" spans="2:42" ht="15.75" customHeight="1" thickTop="1" thickBot="1" x14ac:dyDescent="0.3">
      <c r="B6" s="602" t="s">
        <v>781</v>
      </c>
      <c r="C6" s="565"/>
      <c r="D6" s="564" t="str">
        <f>'اختيار المقررات'!AE3</f>
        <v>لايوجد</v>
      </c>
      <c r="E6" s="564"/>
      <c r="F6" s="565" t="s">
        <v>782</v>
      </c>
      <c r="G6" s="565"/>
      <c r="H6" s="564" t="e">
        <f>'اختيار المقررات'!E4</f>
        <v>#N/A</v>
      </c>
      <c r="I6" s="564"/>
      <c r="J6" s="163" t="s">
        <v>783</v>
      </c>
      <c r="K6" s="566" t="e">
        <f>'اختيار المقررات'!Q4</f>
        <v>#N/A</v>
      </c>
      <c r="L6" s="566"/>
      <c r="M6" s="566"/>
      <c r="N6" s="565" t="s">
        <v>784</v>
      </c>
      <c r="O6" s="565"/>
      <c r="P6" s="564" t="e">
        <f>'اختيار المقررات'!L4</f>
        <v>#N/A</v>
      </c>
      <c r="Q6" s="564"/>
      <c r="R6" s="575"/>
      <c r="X6" s="138">
        <v>4</v>
      </c>
      <c r="Y6" s="138">
        <f t="shared" si="0"/>
        <v>4</v>
      </c>
      <c r="Z6" s="138">
        <f>IF(LEN(J3)&lt;2,M3,"")</f>
        <v>0</v>
      </c>
      <c r="AA6" s="138" t="str">
        <f t="shared" si="1"/>
        <v/>
      </c>
      <c r="AC6" s="141"/>
      <c r="AD6" s="141"/>
      <c r="AE6" s="535" t="str">
        <f t="shared" si="2"/>
        <v/>
      </c>
      <c r="AF6" s="535"/>
      <c r="AG6" s="535"/>
      <c r="AH6" s="141"/>
      <c r="AI6" s="141"/>
      <c r="AP6" s="144" t="s">
        <v>659</v>
      </c>
    </row>
    <row r="7" spans="2:42" ht="15" customHeight="1" thickTop="1" thickBot="1" x14ac:dyDescent="0.3">
      <c r="B7" s="601" t="s">
        <v>785</v>
      </c>
      <c r="C7" s="570"/>
      <c r="D7" s="576">
        <f>'اختيار المقررات'!W4</f>
        <v>0</v>
      </c>
      <c r="E7" s="573"/>
      <c r="F7" s="570" t="s">
        <v>786</v>
      </c>
      <c r="G7" s="570"/>
      <c r="H7" s="571">
        <f>'اختيار المقررات'!AB4</f>
        <v>0</v>
      </c>
      <c r="I7" s="572"/>
      <c r="J7" s="166" t="s">
        <v>211</v>
      </c>
      <c r="K7" s="573">
        <f>'اختيار المقررات'!AE4</f>
        <v>0</v>
      </c>
      <c r="L7" s="573"/>
      <c r="M7" s="573"/>
      <c r="N7" s="573"/>
      <c r="O7" s="573"/>
      <c r="P7" s="573"/>
      <c r="Q7" s="573"/>
      <c r="R7" s="574"/>
      <c r="X7" s="138">
        <v>5</v>
      </c>
      <c r="Y7" s="138">
        <f t="shared" si="0"/>
        <v>5</v>
      </c>
      <c r="Z7" s="138">
        <f>IF(LEN(F3)&lt;2,H3,"")</f>
        <v>0</v>
      </c>
      <c r="AA7" s="138" t="str">
        <f t="shared" si="1"/>
        <v/>
      </c>
      <c r="AC7" s="141"/>
      <c r="AD7" s="141"/>
      <c r="AE7" s="535" t="str">
        <f t="shared" si="2"/>
        <v/>
      </c>
      <c r="AF7" s="535"/>
      <c r="AG7" s="535"/>
      <c r="AH7" s="141"/>
      <c r="AI7" s="141"/>
      <c r="AP7" s="144" t="s">
        <v>218</v>
      </c>
    </row>
    <row r="8" spans="2:42" ht="19.95" customHeight="1" thickTop="1" thickBot="1" x14ac:dyDescent="0.3">
      <c r="B8" s="599" t="e">
        <f>IF('اختيار المقررات'!E2="مستنفذ",'اختيار المقررات'!B6,IF(AD1&lt;&gt;"",AD1,AI2))</f>
        <v>#N/A</v>
      </c>
      <c r="C8" s="599"/>
      <c r="D8" s="599"/>
      <c r="E8" s="599"/>
      <c r="F8" s="599"/>
      <c r="G8" s="599"/>
      <c r="H8" s="599"/>
      <c r="I8" s="599"/>
      <c r="J8" s="599"/>
      <c r="K8" s="599"/>
      <c r="L8" s="599"/>
      <c r="M8" s="599"/>
      <c r="N8" s="599"/>
      <c r="O8" s="599"/>
      <c r="P8" s="599"/>
      <c r="Q8" s="599"/>
      <c r="R8" s="599"/>
      <c r="X8" s="138">
        <v>6</v>
      </c>
      <c r="Y8" s="138">
        <f>IF(Z8&lt;&gt;"",X8,"")</f>
        <v>6</v>
      </c>
      <c r="Z8" s="138" t="str">
        <f>IF(LEN(D4)&lt;2,B4,"")</f>
        <v>الجنس:</v>
      </c>
      <c r="AA8" s="138" t="str">
        <f t="shared" si="1"/>
        <v/>
      </c>
      <c r="AC8" s="141"/>
      <c r="AD8" s="141"/>
      <c r="AE8" s="535" t="str">
        <f t="shared" si="2"/>
        <v/>
      </c>
      <c r="AF8" s="535"/>
      <c r="AG8" s="535"/>
      <c r="AH8" s="141"/>
      <c r="AI8" s="141"/>
      <c r="AP8" s="144" t="s">
        <v>8</v>
      </c>
    </row>
    <row r="9" spans="2:42" ht="19.95" customHeight="1" thickTop="1" thickBot="1" x14ac:dyDescent="0.3">
      <c r="B9" s="600"/>
      <c r="C9" s="600"/>
      <c r="D9" s="600"/>
      <c r="E9" s="600"/>
      <c r="F9" s="600"/>
      <c r="G9" s="600"/>
      <c r="H9" s="600"/>
      <c r="I9" s="600"/>
      <c r="J9" s="600"/>
      <c r="K9" s="600"/>
      <c r="L9" s="600"/>
      <c r="M9" s="600"/>
      <c r="N9" s="600"/>
      <c r="O9" s="600"/>
      <c r="P9" s="600"/>
      <c r="Q9" s="600"/>
      <c r="R9" s="600"/>
      <c r="S9" s="145"/>
      <c r="T9" s="145"/>
      <c r="U9" s="145"/>
      <c r="X9" s="138">
        <v>7</v>
      </c>
      <c r="Y9" s="138" t="e">
        <f t="shared" si="0"/>
        <v>#N/A</v>
      </c>
      <c r="Z9" s="138" t="e">
        <f>IF(LEN(H4)&lt;2,F4,"")</f>
        <v>#N/A</v>
      </c>
      <c r="AA9" s="138" t="str">
        <f t="shared" si="1"/>
        <v/>
      </c>
      <c r="AC9" s="141"/>
      <c r="AD9" s="141"/>
      <c r="AE9" s="535" t="str">
        <f t="shared" si="2"/>
        <v/>
      </c>
      <c r="AF9" s="535"/>
      <c r="AG9" s="535"/>
      <c r="AH9" s="141"/>
      <c r="AI9" s="141"/>
      <c r="AP9" s="138" t="s">
        <v>15</v>
      </c>
    </row>
    <row r="10" spans="2:42" ht="19.95" customHeight="1" thickTop="1" thickBot="1" x14ac:dyDescent="0.3">
      <c r="B10" s="600"/>
      <c r="C10" s="600"/>
      <c r="D10" s="600"/>
      <c r="E10" s="600"/>
      <c r="F10" s="600"/>
      <c r="G10" s="600"/>
      <c r="H10" s="600"/>
      <c r="I10" s="600"/>
      <c r="J10" s="600"/>
      <c r="K10" s="600"/>
      <c r="L10" s="600"/>
      <c r="M10" s="600"/>
      <c r="N10" s="600"/>
      <c r="O10" s="600"/>
      <c r="P10" s="600"/>
      <c r="Q10" s="600"/>
      <c r="R10" s="600"/>
      <c r="S10" s="145"/>
      <c r="T10" s="145"/>
      <c r="U10" s="145"/>
      <c r="X10" s="138">
        <v>8</v>
      </c>
      <c r="Y10" s="138" t="e">
        <f t="shared" si="0"/>
        <v>#N/A</v>
      </c>
      <c r="Z10" s="138" t="e">
        <f>IF(LEN(K4)&lt;2,J4,"")</f>
        <v>#N/A</v>
      </c>
      <c r="AA10" s="138" t="str">
        <f t="shared" si="1"/>
        <v/>
      </c>
      <c r="AC10" s="141"/>
      <c r="AD10" s="141"/>
      <c r="AE10" s="535" t="str">
        <f t="shared" si="2"/>
        <v/>
      </c>
      <c r="AF10" s="535"/>
      <c r="AG10" s="535"/>
      <c r="AH10" s="141"/>
      <c r="AI10" s="141"/>
    </row>
    <row r="11" spans="2:42" ht="24" customHeight="1" thickTop="1" thickBot="1" x14ac:dyDescent="0.3">
      <c r="B11" s="146"/>
      <c r="C11" s="137" t="s">
        <v>28</v>
      </c>
      <c r="D11" s="596" t="s">
        <v>29</v>
      </c>
      <c r="E11" s="597"/>
      <c r="F11" s="597"/>
      <c r="G11" s="598"/>
      <c r="H11" s="148"/>
      <c r="I11" s="149"/>
      <c r="J11" s="146"/>
      <c r="K11" s="147" t="s">
        <v>28</v>
      </c>
      <c r="L11" s="596" t="s">
        <v>29</v>
      </c>
      <c r="M11" s="597"/>
      <c r="N11" s="597"/>
      <c r="O11" s="598"/>
      <c r="P11" s="148"/>
      <c r="Q11" s="150"/>
      <c r="R11" s="151"/>
      <c r="S11" s="152"/>
      <c r="T11" s="152"/>
      <c r="U11" s="153"/>
      <c r="V11" s="138" t="str">
        <f>IFERROR(SMALL('اختيار المقررات'!$AL$8:$AL$56,'اختيار المقررات'!AM8),"")</f>
        <v/>
      </c>
      <c r="X11" s="138">
        <v>9</v>
      </c>
      <c r="Y11" s="138">
        <f t="shared" si="0"/>
        <v>9</v>
      </c>
      <c r="Z11" s="138">
        <f>IF(LEN(N4)&lt;2,Q4,"")</f>
        <v>0</v>
      </c>
      <c r="AA11" s="138" t="str">
        <f t="shared" si="1"/>
        <v/>
      </c>
      <c r="AC11" s="141"/>
      <c r="AD11" s="141"/>
      <c r="AE11" s="535" t="str">
        <f t="shared" si="2"/>
        <v/>
      </c>
      <c r="AF11" s="535"/>
      <c r="AG11" s="535"/>
      <c r="AH11" s="141"/>
      <c r="AI11" s="141"/>
    </row>
    <row r="12" spans="2:42" ht="15.6" customHeight="1" thickTop="1" thickBot="1" x14ac:dyDescent="0.3">
      <c r="B12" s="154" t="str">
        <f t="shared" ref="B12:B18" si="3">IF($AJ$1&gt;0,"",V11)</f>
        <v/>
      </c>
      <c r="C12" s="170" t="str">
        <f>IFERROR(VLOOKUP(B12,'اختيار المقررات'!AU5:BP53,2,0),"")</f>
        <v/>
      </c>
      <c r="D12" s="560" t="str">
        <f>IFERROR(VLOOKUP(B12,'اختيار المقررات'!AU5:BP53,3,0),"")</f>
        <v/>
      </c>
      <c r="E12" s="560"/>
      <c r="F12" s="560"/>
      <c r="G12" s="560"/>
      <c r="H12" s="155" t="str">
        <f>IFERROR(VLOOKUP(B12,'اختيار المقررات'!AU5:BP53,4,0),"")</f>
        <v/>
      </c>
      <c r="I12" s="156" t="str">
        <f>IFERROR(VLOOKUP(B12,'اختيار المقررات'!AU5:BP53,5,0),"")</f>
        <v/>
      </c>
      <c r="J12" s="154" t="str">
        <f>IF($AJ$1&gt;0,"",V18)</f>
        <v/>
      </c>
      <c r="K12" s="170" t="str">
        <f>IFERROR(VLOOKUP(J12,'اختيار المقررات'!AU5:BP53,2,0),"")</f>
        <v/>
      </c>
      <c r="L12" s="560" t="str">
        <f>IFERROR(VLOOKUP(J12,'اختيار المقررات'!AU5:BP53,3,0),"")</f>
        <v/>
      </c>
      <c r="M12" s="560"/>
      <c r="N12" s="560"/>
      <c r="O12" s="560"/>
      <c r="P12" s="155" t="str">
        <f>IFERROR(VLOOKUP(J12,'اختيار المقررات'!AU5:BP53,4,0),"")</f>
        <v/>
      </c>
      <c r="Q12" s="156" t="str">
        <f>IFERROR(VLOOKUP(J12,'اختيار المقررات'!AU5:BP53,5,0),"")</f>
        <v/>
      </c>
      <c r="R12" s="157"/>
      <c r="T12" s="158"/>
      <c r="V12" s="138" t="str">
        <f>IFERROR(SMALL('اختيار المقررات'!$AL$8:$AL$56,'اختيار المقررات'!AM9),"")</f>
        <v/>
      </c>
      <c r="X12" s="138">
        <v>10</v>
      </c>
      <c r="Y12" s="138">
        <f t="shared" si="0"/>
        <v>10</v>
      </c>
      <c r="Z12" s="138" t="str">
        <f>IF(LEN(D5)&lt;2,B5,"")</f>
        <v>الجنسية:</v>
      </c>
      <c r="AA12" s="138" t="str">
        <f t="shared" si="1"/>
        <v/>
      </c>
      <c r="AC12" s="141"/>
      <c r="AD12" s="141"/>
      <c r="AE12" s="535" t="str">
        <f t="shared" si="2"/>
        <v/>
      </c>
      <c r="AF12" s="535"/>
      <c r="AG12" s="535"/>
      <c r="AH12" s="141"/>
      <c r="AI12" s="141"/>
    </row>
    <row r="13" spans="2:42" ht="15.6" customHeight="1" thickTop="1" thickBot="1" x14ac:dyDescent="0.3">
      <c r="B13" s="154" t="str">
        <f t="shared" si="3"/>
        <v/>
      </c>
      <c r="C13" s="170" t="str">
        <f>IFERROR(VLOOKUP(B13,'اختيار المقررات'!AU6:BP54,2,0),"")</f>
        <v/>
      </c>
      <c r="D13" s="560" t="str">
        <f>IFERROR(VLOOKUP(B13,'اختيار المقررات'!AU6:BP54,3,0),"")</f>
        <v/>
      </c>
      <c r="E13" s="560"/>
      <c r="F13" s="560"/>
      <c r="G13" s="560"/>
      <c r="H13" s="155" t="str">
        <f>IFERROR(VLOOKUP(B13,'اختيار المقررات'!AU6:BP54,4,0),"")</f>
        <v/>
      </c>
      <c r="I13" s="156" t="str">
        <f>IFERROR(VLOOKUP(B13,'اختيار المقررات'!AU6:BP54,5,0),"")</f>
        <v/>
      </c>
      <c r="J13" s="154" t="str">
        <f t="shared" ref="J13:J18" si="4">IF($AJ$1&gt;0,"",V19)</f>
        <v/>
      </c>
      <c r="K13" s="170" t="str">
        <f>IFERROR(VLOOKUP(J13,'اختيار المقررات'!AU6:BP54,2,0),"")</f>
        <v/>
      </c>
      <c r="L13" s="560" t="str">
        <f>IFERROR(VLOOKUP(J13,'اختيار المقررات'!AU6:BP54,3,0),"")</f>
        <v/>
      </c>
      <c r="M13" s="560"/>
      <c r="N13" s="560"/>
      <c r="O13" s="560"/>
      <c r="P13" s="155" t="str">
        <f>IFERROR(VLOOKUP(J13,'اختيار المقررات'!AU6:BP54,4,0),"")</f>
        <v/>
      </c>
      <c r="Q13" s="156" t="str">
        <f>IFERROR(VLOOKUP(J13,'اختيار المقررات'!AU6:BP54,5,0),"")</f>
        <v/>
      </c>
      <c r="R13" s="157"/>
      <c r="S13" s="158"/>
      <c r="T13" s="158"/>
      <c r="U13" s="146"/>
      <c r="V13" s="138" t="str">
        <f>IFERROR(SMALL('اختيار المقررات'!$AL$8:$AL$56,'اختيار المقررات'!AM10),"")</f>
        <v/>
      </c>
      <c r="X13" s="138">
        <v>11</v>
      </c>
      <c r="Y13" s="138">
        <f t="shared" si="0"/>
        <v>11</v>
      </c>
      <c r="Z13" s="138" t="str">
        <f>IF(LEN(H5)&lt;2,F5,"")</f>
        <v>الرقم الوطني:</v>
      </c>
      <c r="AA13" s="138" t="str">
        <f t="shared" si="1"/>
        <v/>
      </c>
      <c r="AC13" s="141"/>
      <c r="AD13" s="141"/>
      <c r="AE13" s="535" t="str">
        <f t="shared" si="2"/>
        <v/>
      </c>
      <c r="AF13" s="535"/>
      <c r="AG13" s="535"/>
      <c r="AH13" s="141"/>
      <c r="AI13" s="141"/>
    </row>
    <row r="14" spans="2:42" ht="15.6" customHeight="1" thickTop="1" thickBot="1" x14ac:dyDescent="0.3">
      <c r="B14" s="154" t="str">
        <f t="shared" si="3"/>
        <v/>
      </c>
      <c r="C14" s="170" t="str">
        <f>IFERROR(VLOOKUP(B14,'اختيار المقررات'!AU7:BP55,2,0),"")</f>
        <v/>
      </c>
      <c r="D14" s="560" t="str">
        <f>IFERROR(VLOOKUP(B14,'اختيار المقررات'!AU7:BP55,3,0),"")</f>
        <v/>
      </c>
      <c r="E14" s="560"/>
      <c r="F14" s="560"/>
      <c r="G14" s="560"/>
      <c r="H14" s="155" t="str">
        <f>IFERROR(VLOOKUP(B14,'اختيار المقررات'!AU7:BP55,4,0),"")</f>
        <v/>
      </c>
      <c r="I14" s="156" t="str">
        <f>IFERROR(VLOOKUP(B14,'اختيار المقررات'!AU7:BP55,5,0),"")</f>
        <v/>
      </c>
      <c r="J14" s="154" t="str">
        <f t="shared" si="4"/>
        <v/>
      </c>
      <c r="K14" s="170" t="str">
        <f>IFERROR(VLOOKUP(J14,'اختيار المقررات'!AU7:BP55,2,0),"")</f>
        <v/>
      </c>
      <c r="L14" s="560" t="str">
        <f>IFERROR(VLOOKUP(J14,'اختيار المقررات'!AU7:BP55,3,0),"")</f>
        <v/>
      </c>
      <c r="M14" s="560"/>
      <c r="N14" s="560"/>
      <c r="O14" s="560"/>
      <c r="P14" s="155" t="str">
        <f>IFERROR(VLOOKUP(J14,'اختيار المقررات'!AU7:BP55,4,0),"")</f>
        <v/>
      </c>
      <c r="Q14" s="156" t="str">
        <f>IFERROR(VLOOKUP(J14,'اختيار المقررات'!AU7:BP55,5,0),"")</f>
        <v/>
      </c>
      <c r="R14" s="157"/>
      <c r="S14" s="158"/>
      <c r="T14" s="158"/>
      <c r="U14" s="146"/>
      <c r="V14" s="138" t="str">
        <f>IFERROR(SMALL('اختيار المقررات'!$AL$8:$AL$56,'اختيار المقررات'!AM11),"")</f>
        <v/>
      </c>
      <c r="X14" s="138">
        <v>12</v>
      </c>
      <c r="Y14" s="138" t="str">
        <f t="shared" si="0"/>
        <v/>
      </c>
      <c r="Z14" s="138" t="str">
        <f>IF(LEN(K5)&lt;2,J5,"")</f>
        <v/>
      </c>
      <c r="AA14" s="138" t="str">
        <f t="shared" si="1"/>
        <v/>
      </c>
      <c r="AC14" s="141"/>
      <c r="AD14" s="141"/>
      <c r="AE14" s="535" t="str">
        <f t="shared" si="2"/>
        <v/>
      </c>
      <c r="AF14" s="535"/>
      <c r="AG14" s="535"/>
      <c r="AH14" s="141"/>
      <c r="AI14" s="141"/>
    </row>
    <row r="15" spans="2:42" ht="15.6" customHeight="1" thickTop="1" thickBot="1" x14ac:dyDescent="0.3">
      <c r="B15" s="154" t="str">
        <f t="shared" si="3"/>
        <v/>
      </c>
      <c r="C15" s="170" t="str">
        <f>IFERROR(VLOOKUP(B15,'اختيار المقررات'!AU8:BP56,2,0),"")</f>
        <v/>
      </c>
      <c r="D15" s="560" t="str">
        <f>IFERROR(VLOOKUP(B15,'اختيار المقررات'!AU8:BP56,3,0),"")</f>
        <v/>
      </c>
      <c r="E15" s="560"/>
      <c r="F15" s="560"/>
      <c r="G15" s="560"/>
      <c r="H15" s="155" t="str">
        <f>IFERROR(VLOOKUP(B15,'اختيار المقررات'!AU8:BP56,4,0),"")</f>
        <v/>
      </c>
      <c r="I15" s="156" t="str">
        <f>IFERROR(VLOOKUP(B15,'اختيار المقررات'!AU8:BP56,5,0),"")</f>
        <v/>
      </c>
      <c r="J15" s="154" t="str">
        <f t="shared" si="4"/>
        <v/>
      </c>
      <c r="K15" s="170" t="str">
        <f>IFERROR(VLOOKUP(J15,'اختيار المقررات'!AU8:BP56,2,0),"")</f>
        <v/>
      </c>
      <c r="L15" s="560" t="str">
        <f>IFERROR(VLOOKUP(J15,'اختيار المقررات'!AU8:BP56,3,0),"")</f>
        <v/>
      </c>
      <c r="M15" s="560"/>
      <c r="N15" s="560"/>
      <c r="O15" s="560"/>
      <c r="P15" s="155" t="str">
        <f>IFERROR(VLOOKUP(J15,'اختيار المقررات'!AU8:BP56,4,0),"")</f>
        <v/>
      </c>
      <c r="Q15" s="156" t="str">
        <f>IFERROR(VLOOKUP(J15,'اختيار المقررات'!AU8:BP56,5,0),"")</f>
        <v/>
      </c>
      <c r="R15" s="157"/>
      <c r="S15" s="158"/>
      <c r="T15" s="158"/>
      <c r="U15" s="146"/>
      <c r="V15" s="138" t="str">
        <f>IFERROR(SMALL('اختيار المقررات'!$AL$8:$AL$56,'اختيار المقررات'!AM12),"")</f>
        <v/>
      </c>
      <c r="X15" s="138">
        <v>13</v>
      </c>
      <c r="Y15" s="138" t="str">
        <f t="shared" si="0"/>
        <v/>
      </c>
      <c r="Z15" s="138" t="str">
        <f>IF(LEN(P5)&lt;2,N5,"")</f>
        <v/>
      </c>
      <c r="AA15" s="138" t="str">
        <f t="shared" si="1"/>
        <v/>
      </c>
      <c r="AC15" s="141"/>
      <c r="AD15" s="141"/>
      <c r="AE15" s="535" t="str">
        <f t="shared" si="2"/>
        <v/>
      </c>
      <c r="AF15" s="535"/>
      <c r="AG15" s="535"/>
      <c r="AH15" s="141"/>
      <c r="AI15" s="141"/>
    </row>
    <row r="16" spans="2:42" ht="15.6" customHeight="1" thickTop="1" thickBot="1" x14ac:dyDescent="0.3">
      <c r="B16" s="154" t="str">
        <f t="shared" si="3"/>
        <v/>
      </c>
      <c r="C16" s="170" t="str">
        <f>IFERROR(VLOOKUP(B16,'اختيار المقررات'!AU9:BP57,2,0),"")</f>
        <v/>
      </c>
      <c r="D16" s="560" t="str">
        <f>IFERROR(VLOOKUP(B16,'اختيار المقررات'!AU9:BP57,3,0),"")</f>
        <v/>
      </c>
      <c r="E16" s="560"/>
      <c r="F16" s="560"/>
      <c r="G16" s="560"/>
      <c r="H16" s="155" t="str">
        <f>IFERROR(VLOOKUP(B16,'اختيار المقررات'!AU9:BP57,4,0),"")</f>
        <v/>
      </c>
      <c r="I16" s="156" t="str">
        <f>IFERROR(VLOOKUP(B16,'اختيار المقررات'!AU9:BP57,5,0),"")</f>
        <v/>
      </c>
      <c r="J16" s="154" t="str">
        <f t="shared" si="4"/>
        <v/>
      </c>
      <c r="K16" s="170" t="str">
        <f>IFERROR(VLOOKUP(J16,'اختيار المقررات'!AU9:BP57,2,0),"")</f>
        <v/>
      </c>
      <c r="L16" s="560" t="str">
        <f>IFERROR(VLOOKUP(J16,'اختيار المقررات'!AU9:BP57,3,0),"")</f>
        <v/>
      </c>
      <c r="M16" s="560"/>
      <c r="N16" s="560"/>
      <c r="O16" s="560"/>
      <c r="P16" s="155" t="str">
        <f>IFERROR(VLOOKUP(J16,'اختيار المقررات'!AU9:BP57,4,0),"")</f>
        <v/>
      </c>
      <c r="Q16" s="156" t="str">
        <f>IFERROR(VLOOKUP(J16,'اختيار المقررات'!AU9:BP57,5,0),"")</f>
        <v/>
      </c>
      <c r="R16" s="157"/>
      <c r="S16" s="158"/>
      <c r="T16" s="158"/>
      <c r="U16" s="146"/>
      <c r="V16" s="138" t="str">
        <f>IFERROR(SMALL('اختيار المقررات'!$AL$8:$AL$56,'اختيار المقررات'!AM13),"")</f>
        <v/>
      </c>
      <c r="X16" s="138">
        <v>14</v>
      </c>
      <c r="Y16" s="138" t="str">
        <f t="shared" si="0"/>
        <v/>
      </c>
      <c r="Z16" s="138" t="str">
        <f>IF(LEN(D6)&lt;2,B6,"")</f>
        <v/>
      </c>
      <c r="AA16" s="138" t="str">
        <f t="shared" si="1"/>
        <v/>
      </c>
      <c r="AC16" s="141"/>
      <c r="AD16" s="141"/>
      <c r="AE16" s="535" t="str">
        <f t="shared" si="2"/>
        <v/>
      </c>
      <c r="AF16" s="535"/>
      <c r="AG16" s="535"/>
      <c r="AH16" s="141"/>
      <c r="AI16" s="141"/>
    </row>
    <row r="17" spans="2:35" ht="15.6" customHeight="1" thickTop="1" thickBot="1" x14ac:dyDescent="0.3">
      <c r="B17" s="154" t="str">
        <f t="shared" si="3"/>
        <v/>
      </c>
      <c r="C17" s="170" t="str">
        <f>IFERROR(VLOOKUP(B17,'اختيار المقررات'!AU10:BP58,2,0),"")</f>
        <v/>
      </c>
      <c r="D17" s="560" t="str">
        <f>IFERROR(VLOOKUP(B17,'اختيار المقررات'!AU10:BP58,3,0),"")</f>
        <v/>
      </c>
      <c r="E17" s="560"/>
      <c r="F17" s="560"/>
      <c r="G17" s="560"/>
      <c r="H17" s="155" t="str">
        <f>IFERROR(VLOOKUP(B17,'اختيار المقررات'!AU10:BP58,4,0),"")</f>
        <v/>
      </c>
      <c r="I17" s="156" t="str">
        <f>IFERROR(VLOOKUP(B17,'اختيار المقررات'!AU10:BP58,5,0),"")</f>
        <v/>
      </c>
      <c r="J17" s="154" t="str">
        <f t="shared" si="4"/>
        <v/>
      </c>
      <c r="K17" s="170" t="str">
        <f>IFERROR(VLOOKUP(J17,'اختيار المقررات'!AU10:BP58,2,0),"")</f>
        <v/>
      </c>
      <c r="L17" s="560" t="str">
        <f>IFERROR(VLOOKUP(J17,'اختيار المقررات'!AU10:BP58,3,0),"")</f>
        <v/>
      </c>
      <c r="M17" s="560"/>
      <c r="N17" s="560"/>
      <c r="O17" s="560"/>
      <c r="P17" s="155" t="str">
        <f>IFERROR(VLOOKUP(J17,'اختيار المقررات'!AU10:BP58,4,0),"")</f>
        <v/>
      </c>
      <c r="Q17" s="156" t="str">
        <f>IFERROR(VLOOKUP(J17,'اختيار المقررات'!AU10:BP58,5,0),"")</f>
        <v/>
      </c>
      <c r="R17" s="157"/>
      <c r="S17" s="158"/>
      <c r="T17" s="158"/>
      <c r="U17" s="146"/>
      <c r="V17" s="138" t="str">
        <f>IFERROR(SMALL('اختيار المقررات'!$AL$8:$AL$56,'اختيار المقررات'!AM14),"")</f>
        <v/>
      </c>
      <c r="X17" s="138">
        <v>15</v>
      </c>
      <c r="Y17" s="138" t="e">
        <f t="shared" si="0"/>
        <v>#N/A</v>
      </c>
      <c r="Z17" s="138" t="e">
        <f>IF(LEN(H6)&lt;2,F6,"")</f>
        <v>#N/A</v>
      </c>
      <c r="AA17" s="138" t="str">
        <f t="shared" si="1"/>
        <v/>
      </c>
      <c r="AC17" s="141"/>
      <c r="AD17" s="141"/>
      <c r="AE17" s="535" t="str">
        <f t="shared" si="2"/>
        <v/>
      </c>
      <c r="AF17" s="535"/>
      <c r="AG17" s="535"/>
      <c r="AH17" s="141"/>
      <c r="AI17" s="141"/>
    </row>
    <row r="18" spans="2:35" ht="15.6" customHeight="1" thickTop="1" thickBot="1" x14ac:dyDescent="0.3">
      <c r="B18" s="154" t="str">
        <f t="shared" si="3"/>
        <v/>
      </c>
      <c r="C18" s="170" t="str">
        <f>IFERROR(VLOOKUP(B18,'اختيار المقررات'!AU11:BP59,2,0),"")</f>
        <v/>
      </c>
      <c r="D18" s="560" t="str">
        <f>IFERROR(VLOOKUP(B18,'اختيار المقررات'!AU11:BP59,3,0),"")</f>
        <v/>
      </c>
      <c r="E18" s="560"/>
      <c r="F18" s="560"/>
      <c r="G18" s="560"/>
      <c r="H18" s="155" t="str">
        <f>IFERROR(VLOOKUP(B18,'اختيار المقررات'!AU11:BP59,4,0),"")</f>
        <v/>
      </c>
      <c r="I18" s="156" t="str">
        <f>IFERROR(VLOOKUP(B18,'اختيار المقررات'!AU11:BP59,5,0),"")</f>
        <v/>
      </c>
      <c r="J18" s="154" t="str">
        <f t="shared" si="4"/>
        <v/>
      </c>
      <c r="K18" s="170" t="str">
        <f>IFERROR(VLOOKUP(J18,'اختيار المقررات'!AU11:BP59,2,0),"")</f>
        <v/>
      </c>
      <c r="L18" s="560" t="str">
        <f>IFERROR(VLOOKUP(J18,'اختيار المقررات'!AU11:BP59,3,0),"")</f>
        <v/>
      </c>
      <c r="M18" s="560"/>
      <c r="N18" s="560"/>
      <c r="O18" s="560"/>
      <c r="P18" s="155" t="str">
        <f>IFERROR(VLOOKUP(J18,'اختيار المقررات'!AU11:BP59,4,0),"")</f>
        <v/>
      </c>
      <c r="Q18" s="156" t="str">
        <f>IFERROR(VLOOKUP(J18,'اختيار المقررات'!AU11:BP59,5,0),"")</f>
        <v/>
      </c>
      <c r="R18" s="157"/>
      <c r="S18" s="158"/>
      <c r="T18" s="158"/>
      <c r="U18" s="146"/>
      <c r="V18" s="138" t="str">
        <f>IFERROR(SMALL('اختيار المقررات'!$AL$8:$AL$56,'اختيار المقررات'!AM15),"")</f>
        <v/>
      </c>
      <c r="X18" s="138">
        <v>16</v>
      </c>
      <c r="Y18" s="138" t="e">
        <f t="shared" si="0"/>
        <v>#N/A</v>
      </c>
      <c r="Z18" s="138" t="e">
        <f>IF(LEN(K6)&lt;2,J6,"")</f>
        <v>#N/A</v>
      </c>
      <c r="AA18" s="138" t="str">
        <f t="shared" si="1"/>
        <v/>
      </c>
      <c r="AC18" s="141"/>
      <c r="AD18" s="141"/>
      <c r="AE18" s="535" t="str">
        <f t="shared" si="2"/>
        <v/>
      </c>
      <c r="AF18" s="535"/>
      <c r="AG18" s="535"/>
      <c r="AH18" s="141"/>
      <c r="AI18" s="141"/>
    </row>
    <row r="19" spans="2:35" ht="15.6" customHeight="1" thickTop="1" thickBot="1" x14ac:dyDescent="0.3">
      <c r="B19" s="558">
        <f>'إدخال البيانات'!A2</f>
        <v>0</v>
      </c>
      <c r="C19" s="558"/>
      <c r="D19" s="558"/>
      <c r="E19" s="558"/>
      <c r="F19" s="558"/>
      <c r="G19" s="558"/>
      <c r="H19" s="558"/>
      <c r="I19" s="558"/>
      <c r="J19" s="558"/>
      <c r="K19" s="558"/>
      <c r="L19" s="558"/>
      <c r="M19" s="558"/>
      <c r="N19" s="558"/>
      <c r="O19" s="558"/>
      <c r="P19" s="558"/>
      <c r="Q19" s="558"/>
      <c r="R19" s="558"/>
      <c r="S19" s="158"/>
      <c r="T19" s="158"/>
      <c r="U19" s="146"/>
      <c r="V19" s="138" t="str">
        <f>IFERROR(SMALL('اختيار المقررات'!$AL$8:$AL$56,'اختيار المقررات'!AM16),"")</f>
        <v/>
      </c>
      <c r="X19" s="138">
        <v>17</v>
      </c>
      <c r="Y19" s="138" t="e">
        <f t="shared" si="0"/>
        <v>#N/A</v>
      </c>
      <c r="Z19" s="138" t="e">
        <f>IF(LEN(P6)&lt;2,N6,"")</f>
        <v>#N/A</v>
      </c>
      <c r="AA19" s="138" t="str">
        <f t="shared" si="1"/>
        <v/>
      </c>
      <c r="AC19" s="141"/>
      <c r="AD19" s="141"/>
      <c r="AE19" s="535" t="str">
        <f t="shared" si="2"/>
        <v/>
      </c>
      <c r="AF19" s="535"/>
      <c r="AG19" s="535"/>
      <c r="AH19" s="141"/>
      <c r="AI19" s="141"/>
    </row>
    <row r="20" spans="2:35" ht="15.6" customHeight="1" thickTop="1" thickBot="1" x14ac:dyDescent="0.3">
      <c r="B20" s="559"/>
      <c r="C20" s="559"/>
      <c r="D20" s="559"/>
      <c r="E20" s="559"/>
      <c r="F20" s="559"/>
      <c r="G20" s="559"/>
      <c r="H20" s="559"/>
      <c r="I20" s="559"/>
      <c r="J20" s="559"/>
      <c r="K20" s="559"/>
      <c r="L20" s="559"/>
      <c r="M20" s="559"/>
      <c r="N20" s="559"/>
      <c r="O20" s="559"/>
      <c r="P20" s="559"/>
      <c r="Q20" s="559"/>
      <c r="R20" s="559"/>
      <c r="S20" s="158"/>
      <c r="T20" s="158"/>
      <c r="U20" s="146"/>
      <c r="V20" s="138" t="str">
        <f>IFERROR(SMALL('اختيار المقررات'!$AL$8:$AL$56,'اختيار المقررات'!AM17),"")</f>
        <v/>
      </c>
      <c r="X20" s="138">
        <v>18</v>
      </c>
      <c r="Y20" s="138">
        <f t="shared" si="0"/>
        <v>18</v>
      </c>
      <c r="Z20" s="138" t="str">
        <f>IF(LEN(D7)&lt;2,B7,"")</f>
        <v>الموبايل:</v>
      </c>
      <c r="AA20" s="138" t="str">
        <f t="shared" si="1"/>
        <v/>
      </c>
      <c r="AC20" s="141"/>
      <c r="AD20" s="141"/>
      <c r="AE20" s="535" t="str">
        <f t="shared" si="2"/>
        <v/>
      </c>
      <c r="AF20" s="535"/>
      <c r="AG20" s="535"/>
      <c r="AH20" s="141"/>
      <c r="AI20" s="141"/>
    </row>
    <row r="21" spans="2:35" ht="15.6" customHeight="1" thickTop="1" thickBot="1" x14ac:dyDescent="0.3">
      <c r="B21" s="561" t="s">
        <v>220</v>
      </c>
      <c r="C21" s="562"/>
      <c r="D21" s="562"/>
      <c r="E21" s="562"/>
      <c r="F21" s="132">
        <f>'اختيار المقررات'!AD25</f>
        <v>0</v>
      </c>
      <c r="G21" s="562" t="s">
        <v>221</v>
      </c>
      <c r="H21" s="562"/>
      <c r="I21" s="562"/>
      <c r="J21" s="562"/>
      <c r="K21" s="553">
        <f>'اختيار المقررات'!AD26</f>
        <v>0</v>
      </c>
      <c r="L21" s="553"/>
      <c r="M21" s="562" t="e">
        <f>'اختيار المقررات'!Y27</f>
        <v>#N/A</v>
      </c>
      <c r="N21" s="562"/>
      <c r="O21" s="562"/>
      <c r="P21" s="562"/>
      <c r="Q21" s="553" t="e">
        <f>'اختيار المقررات'!AD27</f>
        <v>#N/A</v>
      </c>
      <c r="R21" s="554"/>
      <c r="S21" s="159"/>
      <c r="V21" s="138" t="str">
        <f>IFERROR(SMALL('اختيار المقررات'!$AL$8:$AL$56,'اختيار المقررات'!AM18),"")</f>
        <v/>
      </c>
      <c r="X21" s="138">
        <v>19</v>
      </c>
      <c r="Y21" s="138">
        <f t="shared" si="0"/>
        <v>19</v>
      </c>
      <c r="Z21" s="138" t="str">
        <f>IF(LEN(H7)&lt;2,F7,"")</f>
        <v>الهاتف:</v>
      </c>
      <c r="AA21" s="138" t="str">
        <f t="shared" si="1"/>
        <v/>
      </c>
      <c r="AC21" s="141"/>
      <c r="AD21" s="141"/>
      <c r="AE21" s="535" t="str">
        <f t="shared" si="2"/>
        <v/>
      </c>
      <c r="AF21" s="535"/>
      <c r="AG21" s="535"/>
      <c r="AH21" s="141"/>
      <c r="AI21" s="141"/>
    </row>
    <row r="22" spans="2:35" ht="15.6" customHeight="1" thickTop="1" x14ac:dyDescent="0.25">
      <c r="B22" s="590" t="s">
        <v>215</v>
      </c>
      <c r="C22" s="591"/>
      <c r="D22" s="591"/>
      <c r="E22" s="592">
        <f>'اختيار المقررات'!F5</f>
        <v>0</v>
      </c>
      <c r="F22" s="592"/>
      <c r="G22" s="592"/>
      <c r="H22" s="592"/>
      <c r="I22" s="593"/>
      <c r="J22" s="112" t="s">
        <v>58</v>
      </c>
      <c r="K22" s="522" t="e">
        <f>'اختيار المقررات'!Q5</f>
        <v>#N/A</v>
      </c>
      <c r="L22" s="522"/>
      <c r="M22" s="133" t="s">
        <v>0</v>
      </c>
      <c r="N22" s="563" t="e">
        <f>'اختيار المقررات'!W5</f>
        <v>#N/A</v>
      </c>
      <c r="O22" s="563"/>
      <c r="P22" s="594"/>
      <c r="Q22" s="594"/>
      <c r="R22" s="595"/>
      <c r="V22" s="138" t="str">
        <f>IFERROR(SMALL('اختيار المقررات'!$AL$8:$AL$56,'اختيار المقررات'!AM19),"")</f>
        <v/>
      </c>
      <c r="X22" s="138">
        <v>20</v>
      </c>
      <c r="Y22" s="138">
        <f t="shared" si="0"/>
        <v>20</v>
      </c>
      <c r="Z22" s="138" t="str">
        <f>IF(LEN(K7)&lt;2,J7,"")</f>
        <v>العنوان :</v>
      </c>
      <c r="AC22" s="141"/>
      <c r="AD22" s="141"/>
      <c r="AE22" s="535" t="str">
        <f t="shared" si="2"/>
        <v/>
      </c>
      <c r="AF22" s="535"/>
      <c r="AG22" s="535"/>
      <c r="AH22" s="141"/>
      <c r="AI22" s="141"/>
    </row>
    <row r="23" spans="2:35" ht="15.6" customHeight="1" x14ac:dyDescent="0.25">
      <c r="B23" s="512" t="s">
        <v>219</v>
      </c>
      <c r="C23" s="513"/>
      <c r="D23" s="513"/>
      <c r="E23" s="555" t="e">
        <f>'اختيار المقررات'!N25</f>
        <v>#N/A</v>
      </c>
      <c r="F23" s="555"/>
      <c r="G23" s="556"/>
      <c r="H23" s="536" t="s">
        <v>787</v>
      </c>
      <c r="I23" s="537"/>
      <c r="J23" s="538" t="e">
        <f>'اختيار المقررات'!V25</f>
        <v>#N/A</v>
      </c>
      <c r="K23" s="538"/>
      <c r="L23" s="539"/>
      <c r="M23" s="540" t="s">
        <v>660</v>
      </c>
      <c r="N23" s="540"/>
      <c r="O23" s="540" t="s">
        <v>661</v>
      </c>
      <c r="P23" s="540"/>
      <c r="Q23" s="540" t="s">
        <v>735</v>
      </c>
      <c r="R23" s="540"/>
      <c r="V23" s="138" t="str">
        <f>IFERROR(SMALL('اختيار المقررات'!$AL$8:$AL$56,'اختيار المقررات'!AM20),"")</f>
        <v/>
      </c>
    </row>
    <row r="24" spans="2:35" ht="15.6" customHeight="1" x14ac:dyDescent="0.25">
      <c r="B24" s="512" t="s">
        <v>662</v>
      </c>
      <c r="C24" s="513"/>
      <c r="D24" s="513"/>
      <c r="E24" s="514" t="e">
        <f>'اختيار المقررات'!N27</f>
        <v>#N/A</v>
      </c>
      <c r="F24" s="514"/>
      <c r="G24" s="515"/>
      <c r="H24" s="541" t="s">
        <v>25</v>
      </c>
      <c r="I24" s="542"/>
      <c r="J24" s="514" t="e">
        <f>'اختيار المقررات'!N26</f>
        <v>#N/A</v>
      </c>
      <c r="K24" s="514"/>
      <c r="L24" s="515"/>
      <c r="M24" s="540"/>
      <c r="N24" s="540"/>
      <c r="O24" s="540"/>
      <c r="P24" s="540"/>
      <c r="Q24" s="540"/>
      <c r="R24" s="540"/>
      <c r="V24" s="138" t="str">
        <f>IFERROR(SMALL('اختيار المقررات'!$AL$8:$AL$56,'اختيار المقررات'!AM21),"")</f>
        <v/>
      </c>
    </row>
    <row r="25" spans="2:35" ht="15.6" customHeight="1" x14ac:dyDescent="0.25">
      <c r="B25" s="512" t="s">
        <v>656</v>
      </c>
      <c r="C25" s="513"/>
      <c r="D25" s="513"/>
      <c r="E25" s="514" t="e">
        <f>'اختيار المقررات'!N28</f>
        <v>#N/A</v>
      </c>
      <c r="F25" s="514"/>
      <c r="G25" s="515"/>
      <c r="H25" s="543" t="s">
        <v>20</v>
      </c>
      <c r="I25" s="544"/>
      <c r="J25" s="522" t="str">
        <f>'اختيار المقررات'!V28</f>
        <v>لا</v>
      </c>
      <c r="K25" s="522"/>
      <c r="L25" s="523"/>
      <c r="M25" s="540"/>
      <c r="N25" s="540"/>
      <c r="O25" s="540"/>
      <c r="P25" s="540"/>
      <c r="Q25" s="540"/>
      <c r="R25" s="540"/>
    </row>
    <row r="26" spans="2:35" ht="15.6" customHeight="1" x14ac:dyDescent="0.25">
      <c r="B26" s="533" t="s">
        <v>23</v>
      </c>
      <c r="C26" s="534"/>
      <c r="D26" s="534"/>
      <c r="E26" s="524" t="e">
        <f>IF(AJ1&gt;0,"",'اختيار المقررات'!N29)</f>
        <v>#N/A</v>
      </c>
      <c r="F26" s="524"/>
      <c r="G26" s="524"/>
      <c r="H26" s="524"/>
      <c r="I26" s="524"/>
      <c r="J26" s="524"/>
      <c r="K26" s="524"/>
      <c r="L26" s="525"/>
      <c r="M26" s="540"/>
      <c r="N26" s="540"/>
      <c r="O26" s="540"/>
      <c r="P26" s="540"/>
      <c r="Q26" s="540"/>
      <c r="R26" s="540"/>
    </row>
    <row r="27" spans="2:35" ht="15.6" customHeight="1" x14ac:dyDescent="0.25">
      <c r="B27" s="545" t="str">
        <f>'اختيار المقررات'!C25</f>
        <v>منقطع عن التسجيل في</v>
      </c>
      <c r="C27" s="546"/>
      <c r="D27" s="546"/>
      <c r="E27" s="546"/>
      <c r="F27" s="546"/>
      <c r="G27" s="546"/>
      <c r="H27" s="546"/>
      <c r="I27" s="546"/>
      <c r="J27" s="546"/>
      <c r="K27" s="546"/>
      <c r="L27" s="547"/>
      <c r="M27" s="540"/>
      <c r="N27" s="540"/>
      <c r="O27" s="540"/>
      <c r="P27" s="540"/>
      <c r="Q27" s="540"/>
      <c r="R27" s="540"/>
    </row>
    <row r="28" spans="2:35" ht="15.6" customHeight="1" x14ac:dyDescent="0.25">
      <c r="B28" s="548" t="str">
        <f>'اختيار المقررات'!C26</f>
        <v/>
      </c>
      <c r="C28" s="549"/>
      <c r="D28" s="549"/>
      <c r="E28" s="549"/>
      <c r="F28" s="549"/>
      <c r="G28" s="549" t="str">
        <f>'اختيار المقررات'!C27</f>
        <v/>
      </c>
      <c r="H28" s="549"/>
      <c r="I28" s="549"/>
      <c r="J28" s="549"/>
      <c r="K28" s="549"/>
      <c r="L28" s="550"/>
      <c r="M28" s="540"/>
      <c r="N28" s="540"/>
      <c r="O28" s="540"/>
      <c r="P28" s="540"/>
      <c r="Q28" s="540"/>
      <c r="R28" s="540"/>
      <c r="V28" s="138" t="str">
        <f>IFERROR(SMALL('اختيار المقررات'!$U$10:$U$30,'اختيار المقررات'!V39),"")</f>
        <v/>
      </c>
    </row>
    <row r="29" spans="2:35" ht="15.6" customHeight="1" x14ac:dyDescent="0.25">
      <c r="B29" s="548" t="str">
        <f>'اختيار المقررات'!C28</f>
        <v/>
      </c>
      <c r="C29" s="549"/>
      <c r="D29" s="549"/>
      <c r="E29" s="549"/>
      <c r="F29" s="549"/>
      <c r="G29" s="549" t="str">
        <f>'اختيار المقررات'!C29</f>
        <v/>
      </c>
      <c r="H29" s="549"/>
      <c r="I29" s="549"/>
      <c r="J29" s="549"/>
      <c r="K29" s="549"/>
      <c r="L29" s="550"/>
      <c r="M29" s="540"/>
      <c r="N29" s="540"/>
      <c r="O29" s="540"/>
      <c r="P29" s="540"/>
      <c r="Q29" s="540"/>
      <c r="R29" s="540"/>
      <c r="V29" s="138" t="str">
        <f>IFERROR(SMALL('اختيار المقررات'!$U$10:$U$30,'اختيار المقررات'!V41),"")</f>
        <v/>
      </c>
    </row>
    <row r="30" spans="2:35" ht="15.6" customHeight="1" x14ac:dyDescent="0.25">
      <c r="B30" s="557" t="str">
        <f>'اختيار المقررات'!C30</f>
        <v/>
      </c>
      <c r="C30" s="551"/>
      <c r="D30" s="551"/>
      <c r="E30" s="551"/>
      <c r="F30" s="551"/>
      <c r="G30" s="551" t="str">
        <f>'اختيار المقررات'!C31</f>
        <v/>
      </c>
      <c r="H30" s="551"/>
      <c r="I30" s="551"/>
      <c r="J30" s="551"/>
      <c r="K30" s="551"/>
      <c r="L30" s="552"/>
      <c r="M30" s="540"/>
      <c r="N30" s="540"/>
      <c r="O30" s="540"/>
      <c r="P30" s="540"/>
      <c r="Q30" s="540"/>
      <c r="R30" s="540"/>
      <c r="V30" s="138" t="str">
        <f>IFERROR(SMALL('اختيار المقررات'!$U$10:$U$30,'اختيار المقررات'!V42),"")</f>
        <v/>
      </c>
    </row>
    <row r="31" spans="2:35" ht="15.6" customHeight="1" x14ac:dyDescent="0.25">
      <c r="B31" s="530" t="s">
        <v>736</v>
      </c>
      <c r="C31" s="531"/>
      <c r="D31" s="531"/>
      <c r="E31" s="531"/>
      <c r="F31" s="531"/>
      <c r="G31" s="531"/>
      <c r="H31" s="531"/>
      <c r="I31" s="531"/>
      <c r="J31" s="531"/>
      <c r="K31" s="531"/>
      <c r="L31" s="531"/>
      <c r="M31" s="531"/>
      <c r="N31" s="531"/>
      <c r="O31" s="531"/>
      <c r="P31" s="531"/>
      <c r="Q31" s="531"/>
      <c r="R31" s="532"/>
      <c r="V31" s="138" t="str">
        <f>IFERROR(SMALL('اختيار المقررات'!$U$10:$U$30,'اختيار المقررات'!V30),"")</f>
        <v/>
      </c>
    </row>
    <row r="32" spans="2:35" ht="15.6" customHeight="1" x14ac:dyDescent="0.25">
      <c r="B32" s="529" t="s">
        <v>30</v>
      </c>
      <c r="C32" s="529"/>
      <c r="D32" s="529"/>
      <c r="E32" s="529"/>
      <c r="F32" s="529"/>
      <c r="G32" s="529"/>
      <c r="H32" s="529"/>
      <c r="I32" s="529"/>
      <c r="J32" s="529"/>
      <c r="K32" s="529"/>
      <c r="L32" s="529"/>
      <c r="M32" s="529"/>
      <c r="N32" s="529"/>
      <c r="O32" s="529"/>
      <c r="P32" s="529"/>
      <c r="Q32" s="529"/>
      <c r="R32" s="529"/>
    </row>
    <row r="33" spans="2:18" ht="15.6" customHeight="1" x14ac:dyDescent="0.25">
      <c r="B33" s="511" t="s">
        <v>31</v>
      </c>
      <c r="C33" s="511"/>
      <c r="D33" s="511"/>
      <c r="E33" s="511"/>
      <c r="F33" s="516" t="e">
        <f>IF(AJ1=0,E26,"لم يتم التسجيل")</f>
        <v>#N/A</v>
      </c>
      <c r="G33" s="517"/>
      <c r="H33" s="526" t="str">
        <f>IF(D4="أنثى","ليرة سورية فقط لا غير من الطالبة","ليرة سورية فقط لا غير من الطالب")&amp;" "&amp;H2</f>
        <v xml:space="preserve">ليرة سورية فقط لا غير من الطالب </v>
      </c>
      <c r="I33" s="526"/>
      <c r="J33" s="526"/>
      <c r="K33" s="526"/>
      <c r="L33" s="526"/>
      <c r="M33" s="526"/>
      <c r="N33" s="526"/>
      <c r="O33" s="526"/>
      <c r="P33" s="526"/>
      <c r="Q33" s="526"/>
      <c r="R33" s="526"/>
    </row>
    <row r="34" spans="2:18" ht="15.6" customHeight="1" x14ac:dyDescent="0.25">
      <c r="B34" s="511" t="str">
        <f>IF(D4="أنثى","رقمها الامتحاني","رقمه الامتحاني")</f>
        <v>رقمه الامتحاني</v>
      </c>
      <c r="C34" s="511"/>
      <c r="D34" s="511"/>
      <c r="E34" s="517">
        <f>D2</f>
        <v>0</v>
      </c>
      <c r="F34" s="517"/>
      <c r="G34" s="511" t="s">
        <v>32</v>
      </c>
      <c r="H34" s="511"/>
      <c r="I34" s="511"/>
      <c r="J34" s="511"/>
      <c r="K34" s="511"/>
      <c r="L34" s="511"/>
      <c r="M34" s="511"/>
      <c r="N34" s="511"/>
      <c r="O34" s="511"/>
      <c r="P34" s="511"/>
      <c r="Q34" s="511"/>
      <c r="R34" s="511"/>
    </row>
    <row r="35" spans="2:18" ht="15.6" customHeight="1" x14ac:dyDescent="0.25">
      <c r="B35" s="171"/>
      <c r="C35" s="172"/>
      <c r="D35" s="527"/>
      <c r="E35" s="527"/>
      <c r="F35" s="527"/>
      <c r="G35" s="527"/>
      <c r="H35" s="527"/>
      <c r="I35" s="173"/>
      <c r="J35" s="173"/>
      <c r="K35" s="171"/>
      <c r="L35" s="172"/>
      <c r="M35" s="527"/>
      <c r="N35" s="527"/>
      <c r="O35" s="527"/>
      <c r="P35" s="527"/>
      <c r="Q35" s="173"/>
      <c r="R35" s="173"/>
    </row>
    <row r="36" spans="2:18" ht="24" customHeight="1" x14ac:dyDescent="0.25">
      <c r="B36" s="528" t="s">
        <v>26</v>
      </c>
      <c r="C36" s="528"/>
      <c r="D36" s="528"/>
      <c r="E36" s="528"/>
      <c r="F36" s="528"/>
      <c r="G36" s="528"/>
      <c r="H36" s="528"/>
      <c r="I36" s="528"/>
      <c r="J36" s="528"/>
      <c r="K36" s="528"/>
      <c r="L36" s="528"/>
      <c r="M36" s="528"/>
      <c r="N36" s="528"/>
      <c r="O36" s="528"/>
      <c r="P36" s="528"/>
      <c r="Q36" s="528"/>
      <c r="R36" s="528"/>
    </row>
    <row r="37" spans="2:18" ht="24" customHeight="1" x14ac:dyDescent="0.25">
      <c r="B37" s="529" t="s">
        <v>30</v>
      </c>
      <c r="C37" s="529"/>
      <c r="D37" s="529"/>
      <c r="E37" s="529"/>
      <c r="F37" s="529"/>
      <c r="G37" s="529"/>
      <c r="H37" s="529"/>
      <c r="I37" s="529"/>
      <c r="J37" s="529"/>
      <c r="K37" s="529"/>
      <c r="L37" s="529"/>
      <c r="M37" s="529"/>
      <c r="N37" s="529"/>
      <c r="O37" s="529"/>
      <c r="P37" s="529"/>
      <c r="Q37" s="529"/>
      <c r="R37" s="529"/>
    </row>
    <row r="38" spans="2:18" ht="24" customHeight="1" x14ac:dyDescent="0.25">
      <c r="B38" s="511" t="s">
        <v>31</v>
      </c>
      <c r="C38" s="511"/>
      <c r="D38" s="511"/>
      <c r="E38" s="511"/>
      <c r="F38" s="516" t="e">
        <f>IF(AJ1&lt;&gt;0,F33,'اختيار المقررات'!AC29)</f>
        <v>#N/A</v>
      </c>
      <c r="G38" s="517"/>
      <c r="H38" s="518" t="str">
        <f>H33</f>
        <v xml:space="preserve">ليرة سورية فقط لا غير من الطالب </v>
      </c>
      <c r="I38" s="518"/>
      <c r="J38" s="518"/>
      <c r="K38" s="518"/>
      <c r="L38" s="518"/>
      <c r="M38" s="518"/>
      <c r="N38" s="518"/>
      <c r="O38" s="518"/>
      <c r="P38" s="518"/>
      <c r="Q38" s="518"/>
      <c r="R38" s="518"/>
    </row>
    <row r="39" spans="2:18" ht="24" customHeight="1" x14ac:dyDescent="0.3">
      <c r="B39" s="519" t="str">
        <f>B34</f>
        <v>رقمه الامتحاني</v>
      </c>
      <c r="C39" s="519"/>
      <c r="D39" s="519"/>
      <c r="E39" s="520">
        <f>E34</f>
        <v>0</v>
      </c>
      <c r="F39" s="520"/>
      <c r="G39" s="521" t="str">
        <f>G34</f>
        <v xml:space="preserve">وتحويله إلى حساب التعليم المفتوح رقم ck1-10173186 وتسليم إشعار القبض إلى صاحب العلاقة  </v>
      </c>
      <c r="H39" s="521"/>
      <c r="I39" s="521"/>
      <c r="J39" s="521"/>
      <c r="K39" s="521"/>
      <c r="L39" s="521"/>
      <c r="M39" s="521"/>
      <c r="N39" s="521"/>
      <c r="O39" s="521"/>
      <c r="P39" s="521"/>
      <c r="Q39" s="521"/>
      <c r="R39" s="521"/>
    </row>
    <row r="40" spans="2:18" ht="15.75" customHeight="1" x14ac:dyDescent="0.25"/>
    <row r="41" spans="2:18" ht="22.5" customHeight="1" x14ac:dyDescent="0.25"/>
    <row r="42" spans="2:18" ht="22.5" customHeight="1" x14ac:dyDescent="0.25">
      <c r="C42" s="160"/>
      <c r="D42" s="160"/>
      <c r="E42" s="160"/>
      <c r="F42" s="160"/>
      <c r="G42" s="160"/>
    </row>
    <row r="43" spans="2:18" ht="26.25" customHeight="1" x14ac:dyDescent="0.25">
      <c r="C43" s="160"/>
      <c r="D43" s="160"/>
      <c r="E43" s="160"/>
      <c r="F43" s="160"/>
      <c r="G43" s="160"/>
      <c r="H43" s="161"/>
      <c r="I43" s="161"/>
      <c r="J43" s="161"/>
      <c r="K43" s="161"/>
      <c r="L43" s="161"/>
      <c r="M43" s="161"/>
      <c r="N43" s="161"/>
      <c r="O43" s="161"/>
      <c r="P43" s="161"/>
      <c r="Q43" s="161"/>
      <c r="R43" s="161"/>
    </row>
    <row r="44" spans="2:18" x14ac:dyDescent="0.25">
      <c r="C44" s="160"/>
      <c r="D44" s="160"/>
      <c r="E44" s="160"/>
      <c r="F44" s="160"/>
      <c r="G44" s="160"/>
      <c r="H44" s="161"/>
      <c r="I44" s="161"/>
      <c r="J44" s="161"/>
      <c r="K44" s="161"/>
      <c r="L44" s="161"/>
      <c r="M44" s="161"/>
      <c r="N44" s="161"/>
      <c r="O44" s="161"/>
      <c r="P44" s="161"/>
      <c r="Q44" s="161"/>
      <c r="R44" s="161"/>
    </row>
  </sheetData>
  <sheetProtection algorithmName="SHA-512" hashValue="Se//UnhQsw+dS8E9KSNe8M4+CsDtjtQujZbUO1WoNsrWJg8nqay/QMikS2aEkGuQpecwKmvLTy+4VX+DVDN35A==" saltValue="1SSvRPrxMOfFLKnrWxJ0Sw==" spinCount="100000" sheet="1" selectLockedCells="1" selectUnlockedCells="1"/>
  <mergeCells count="132">
    <mergeCell ref="B4:C4"/>
    <mergeCell ref="N4:P4"/>
    <mergeCell ref="B22:D22"/>
    <mergeCell ref="E22:I22"/>
    <mergeCell ref="K22:L22"/>
    <mergeCell ref="P22:R22"/>
    <mergeCell ref="F5:G5"/>
    <mergeCell ref="H5:I5"/>
    <mergeCell ref="K5:M5"/>
    <mergeCell ref="D13:G13"/>
    <mergeCell ref="L13:O13"/>
    <mergeCell ref="D11:G11"/>
    <mergeCell ref="L11:O11"/>
    <mergeCell ref="D15:G15"/>
    <mergeCell ref="L15:O15"/>
    <mergeCell ref="D14:G14"/>
    <mergeCell ref="L14:O14"/>
    <mergeCell ref="N5:O5"/>
    <mergeCell ref="N6:O6"/>
    <mergeCell ref="B8:R10"/>
    <mergeCell ref="B5:C5"/>
    <mergeCell ref="P6:R6"/>
    <mergeCell ref="B7:C7"/>
    <mergeCell ref="B6:C6"/>
    <mergeCell ref="B1:E1"/>
    <mergeCell ref="B2:C2"/>
    <mergeCell ref="D2:E2"/>
    <mergeCell ref="F2:G2"/>
    <mergeCell ref="H2:J2"/>
    <mergeCell ref="M2:N2"/>
    <mergeCell ref="B3:C3"/>
    <mergeCell ref="D3:E3"/>
    <mergeCell ref="N3:P3"/>
    <mergeCell ref="F1:R1"/>
    <mergeCell ref="P2:R2"/>
    <mergeCell ref="F3:G3"/>
    <mergeCell ref="H3:I3"/>
    <mergeCell ref="K2:L2"/>
    <mergeCell ref="Q3:R3"/>
    <mergeCell ref="J3:L3"/>
    <mergeCell ref="AE3:AG3"/>
    <mergeCell ref="AE4:AG4"/>
    <mergeCell ref="AE5:AG5"/>
    <mergeCell ref="AE6:AG6"/>
    <mergeCell ref="AE7:AG7"/>
    <mergeCell ref="D6:E6"/>
    <mergeCell ref="F6:G6"/>
    <mergeCell ref="H6:I6"/>
    <mergeCell ref="K6:M6"/>
    <mergeCell ref="D4:E4"/>
    <mergeCell ref="F4:G4"/>
    <mergeCell ref="H4:I4"/>
    <mergeCell ref="K4:M4"/>
    <mergeCell ref="D5:E5"/>
    <mergeCell ref="Q4:R4"/>
    <mergeCell ref="F7:G7"/>
    <mergeCell ref="H7:I7"/>
    <mergeCell ref="K7:R7"/>
    <mergeCell ref="P5:R5"/>
    <mergeCell ref="D7:E7"/>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B32:R32">
    <cfRule type="expression" dxfId="420" priority="2">
      <formula>$K$25="لا"</formula>
    </cfRule>
  </conditionalFormatting>
  <conditionalFormatting sqref="B35:R35">
    <cfRule type="expression" dxfId="419" priority="3">
      <formula>#REF!="لا"</formula>
    </cfRule>
  </conditionalFormatting>
  <conditionalFormatting sqref="B36:R37 B38:E38 H38 B39:R39">
    <cfRule type="expression" dxfId="418" priority="4">
      <formula>$K$25="لا"</formula>
    </cfRule>
  </conditionalFormatting>
  <conditionalFormatting sqref="B36:R37 B38:E38 H38:R38 B39:R39">
    <cfRule type="expression" dxfId="417" priority="1">
      <formula>$J$25="لا"</formula>
    </cfRule>
  </conditionalFormatting>
  <conditionalFormatting sqref="C13:I18">
    <cfRule type="expression" dxfId="416" priority="29">
      <formula>$C$13=""</formula>
    </cfRule>
  </conditionalFormatting>
  <conditionalFormatting sqref="C14:I18">
    <cfRule type="expression" dxfId="415" priority="28">
      <formula>$C$14=""</formula>
    </cfRule>
  </conditionalFormatting>
  <conditionalFormatting sqref="C15:I18">
    <cfRule type="expression" dxfId="414" priority="27">
      <formula>$C$15=""</formula>
    </cfRule>
  </conditionalFormatting>
  <conditionalFormatting sqref="C16:I18">
    <cfRule type="expression" dxfId="413" priority="26">
      <formula>$C$16=""</formula>
    </cfRule>
  </conditionalFormatting>
  <conditionalFormatting sqref="C17:I18">
    <cfRule type="expression" dxfId="412" priority="25">
      <formula>$C$17=""</formula>
    </cfRule>
  </conditionalFormatting>
  <conditionalFormatting sqref="C18:I18">
    <cfRule type="expression" dxfId="411" priority="24">
      <formula>$C$18=""</formula>
    </cfRule>
  </conditionalFormatting>
  <conditionalFormatting sqref="C11:Q18">
    <cfRule type="expression" dxfId="410" priority="30">
      <formula>$C$12=""</formula>
    </cfRule>
  </conditionalFormatting>
  <conditionalFormatting sqref="C43:R44">
    <cfRule type="expression" dxfId="409" priority="5">
      <formula>$K$26="لا"</formula>
    </cfRule>
  </conditionalFormatting>
  <conditionalFormatting sqref="K11:Q18">
    <cfRule type="expression" dxfId="408" priority="22">
      <formula>$K$12=""</formula>
    </cfRule>
  </conditionalFormatting>
  <conditionalFormatting sqref="K13:Q18">
    <cfRule type="expression" dxfId="407" priority="21">
      <formula>$K$13=""</formula>
    </cfRule>
  </conditionalFormatting>
  <conditionalFormatting sqref="K14:Q18">
    <cfRule type="expression" dxfId="406" priority="20">
      <formula>$K$14=""</formula>
    </cfRule>
  </conditionalFormatting>
  <conditionalFormatting sqref="K15:Q18">
    <cfRule type="expression" dxfId="405" priority="19">
      <formula>$K$15=""</formula>
    </cfRule>
  </conditionalFormatting>
  <conditionalFormatting sqref="K16:Q18">
    <cfRule type="expression" dxfId="404" priority="18">
      <formula>$K$16=""</formula>
    </cfRule>
  </conditionalFormatting>
  <conditionalFormatting sqref="K17:Q18">
    <cfRule type="expression" dxfId="403" priority="17">
      <formula>$K$17=""</formula>
    </cfRule>
  </conditionalFormatting>
  <conditionalFormatting sqref="K18:Q18">
    <cfRule type="expression" dxfId="402" priority="16">
      <formula>$K$18=""</formula>
    </cfRule>
  </conditionalFormatting>
  <conditionalFormatting sqref="AC1">
    <cfRule type="expression" dxfId="401" priority="7">
      <formula>AC1&lt;&gt;""</formula>
    </cfRule>
  </conditionalFormatting>
  <conditionalFormatting sqref="AD1:AH2">
    <cfRule type="expression" dxfId="400" priority="6">
      <formula>$AD$1&lt;&gt;""</formula>
    </cfRule>
  </conditionalFormatting>
  <conditionalFormatting sqref="AE3:AE22">
    <cfRule type="expression" dxfId="399" priority="8">
      <formula>AE3&lt;&gt;""</formula>
    </cfRule>
  </conditionalFormatting>
  <printOptions horizontalCentered="1" verticalCentered="1"/>
  <pageMargins left="0.19685039370078741" right="0.19685039370078741"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ER103"/>
  <sheetViews>
    <sheetView showGridLines="0" rightToLeft="1" zoomScale="98" zoomScaleNormal="98" workbookViewId="0">
      <pane ySplit="4" topLeftCell="A5" activePane="bottomLeft" state="frozen"/>
      <selection pane="bottomLeft" activeCell="A5" sqref="A5:DX5"/>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3984375" style="225" bestFit="1" customWidth="1"/>
    <col min="7" max="7" width="11.3984375" style="225" customWidth="1"/>
    <col min="8" max="8" width="13.3984375" style="1" customWidth="1"/>
    <col min="9" max="9" width="10.3984375" style="1" bestFit="1" customWidth="1"/>
    <col min="10" max="10" width="11.69921875" style="1" bestFit="1" customWidth="1"/>
    <col min="11" max="11" width="21.8984375" style="1" customWidth="1"/>
    <col min="12" max="12" width="24.3984375" style="1" customWidth="1"/>
    <col min="13" max="13" width="17.69921875" style="1" customWidth="1"/>
    <col min="14" max="14" width="20.09765625" style="1" customWidth="1"/>
    <col min="15" max="15" width="31.69921875" style="1" customWidth="1"/>
    <col min="16" max="17" width="14.69921875" style="1" customWidth="1"/>
    <col min="18" max="18" width="19.09765625" style="1" customWidth="1"/>
    <col min="19" max="19" width="14.09765625" style="1" customWidth="1"/>
    <col min="20" max="20" width="6.8984375" style="1" bestFit="1" customWidth="1"/>
    <col min="21" max="48" width="4.3984375" style="1" customWidth="1"/>
    <col min="49" max="49" width="4" style="1" customWidth="1"/>
    <col min="50" max="58" width="4.3984375" style="1" customWidth="1"/>
    <col min="59" max="59" width="4.19921875" style="1" customWidth="1"/>
    <col min="60" max="99" width="4.3984375" style="1" customWidth="1"/>
    <col min="100" max="100" width="9.09765625" style="1" bestFit="1" customWidth="1"/>
    <col min="101" max="101" width="11.3984375" style="1" bestFit="1" customWidth="1"/>
    <col min="102" max="102" width="9.09765625" style="1" bestFit="1" customWidth="1"/>
    <col min="103" max="103" width="9.09765625" style="1" customWidth="1"/>
    <col min="104" max="105" width="9" style="1"/>
    <col min="106" max="106" width="10.09765625" style="1" bestFit="1" customWidth="1"/>
    <col min="107" max="107" width="10.09765625" style="1" customWidth="1"/>
    <col min="108" max="108" width="11.3984375" style="1" bestFit="1" customWidth="1"/>
    <col min="109" max="109" width="10.69921875" style="1" bestFit="1" customWidth="1"/>
    <col min="110" max="110" width="13.3984375" style="1" bestFit="1" customWidth="1"/>
    <col min="111" max="111" width="9.19921875" style="1" bestFit="1" customWidth="1"/>
    <col min="112" max="112" width="9.19921875" style="1" customWidth="1"/>
    <col min="113" max="113" width="6.3984375" style="1" bestFit="1" customWidth="1"/>
    <col min="114" max="117" width="9" style="1"/>
    <col min="118" max="118" width="12.3984375" style="1" bestFit="1" customWidth="1"/>
    <col min="119" max="119" width="13.3984375" style="1" bestFit="1" customWidth="1"/>
    <col min="120" max="16384" width="9" style="1"/>
  </cols>
  <sheetData>
    <row r="1" spans="1:148" s="194" customFormat="1" ht="18" thickBot="1" x14ac:dyDescent="0.3">
      <c r="A1" s="633"/>
      <c r="B1" s="635"/>
      <c r="C1" s="636" t="s">
        <v>33</v>
      </c>
      <c r="D1" s="636"/>
      <c r="E1" s="636"/>
      <c r="F1" s="636"/>
      <c r="G1" s="636"/>
      <c r="H1" s="636"/>
      <c r="I1" s="636"/>
      <c r="J1" s="636"/>
      <c r="K1" s="637" t="s">
        <v>16</v>
      </c>
      <c r="L1" s="639" t="s">
        <v>210</v>
      </c>
      <c r="M1" s="631" t="s">
        <v>208</v>
      </c>
      <c r="N1" s="631" t="s">
        <v>209</v>
      </c>
      <c r="O1" s="642" t="s">
        <v>55</v>
      </c>
      <c r="P1" s="636" t="s">
        <v>34</v>
      </c>
      <c r="Q1" s="636"/>
      <c r="R1" s="636"/>
      <c r="S1" s="614" t="s">
        <v>9</v>
      </c>
      <c r="T1" s="616" t="s">
        <v>35</v>
      </c>
      <c r="U1" s="617"/>
      <c r="V1" s="617"/>
      <c r="W1" s="617"/>
      <c r="X1" s="617"/>
      <c r="Y1" s="617"/>
      <c r="Z1" s="617"/>
      <c r="AA1" s="617"/>
      <c r="AB1" s="617"/>
      <c r="AC1" s="617"/>
      <c r="AD1" s="617"/>
      <c r="AE1" s="617"/>
      <c r="AF1" s="617"/>
      <c r="AG1" s="617"/>
      <c r="AH1" s="617"/>
      <c r="AI1" s="617"/>
      <c r="AJ1" s="617"/>
      <c r="AK1" s="617"/>
      <c r="AL1" s="617"/>
      <c r="AM1" s="618"/>
      <c r="AN1" s="616" t="s">
        <v>21</v>
      </c>
      <c r="AO1" s="617"/>
      <c r="AP1" s="617"/>
      <c r="AQ1" s="617"/>
      <c r="AR1" s="617"/>
      <c r="AS1" s="617"/>
      <c r="AT1" s="617"/>
      <c r="AU1" s="617"/>
      <c r="AV1" s="617"/>
      <c r="AW1" s="617"/>
      <c r="AX1" s="617"/>
      <c r="AY1" s="617"/>
      <c r="AZ1" s="617"/>
      <c r="BA1" s="617"/>
      <c r="BB1" s="617"/>
      <c r="BC1" s="617"/>
      <c r="BD1" s="617"/>
      <c r="BE1" s="617"/>
      <c r="BF1" s="617"/>
      <c r="BG1" s="618"/>
      <c r="BH1" s="616" t="s">
        <v>36</v>
      </c>
      <c r="BI1" s="617"/>
      <c r="BJ1" s="617"/>
      <c r="BK1" s="617"/>
      <c r="BL1" s="617"/>
      <c r="BM1" s="617"/>
      <c r="BN1" s="617"/>
      <c r="BO1" s="617"/>
      <c r="BP1" s="617"/>
      <c r="BQ1" s="617"/>
      <c r="BR1" s="617"/>
      <c r="BS1" s="617"/>
      <c r="BT1" s="617"/>
      <c r="BU1" s="617"/>
      <c r="BV1" s="617"/>
      <c r="BW1" s="617"/>
      <c r="BX1" s="617"/>
      <c r="BY1" s="617"/>
      <c r="BZ1" s="617"/>
      <c r="CA1" s="618"/>
      <c r="CB1" s="616" t="s">
        <v>37</v>
      </c>
      <c r="CC1" s="617"/>
      <c r="CD1" s="617"/>
      <c r="CE1" s="617"/>
      <c r="CF1" s="617"/>
      <c r="CG1" s="617"/>
      <c r="CH1" s="617"/>
      <c r="CI1" s="617"/>
      <c r="CJ1" s="617"/>
      <c r="CK1" s="617"/>
      <c r="CL1" s="617"/>
      <c r="CM1" s="617"/>
      <c r="CN1" s="617"/>
      <c r="CO1" s="617"/>
      <c r="CP1" s="617"/>
      <c r="CQ1" s="617"/>
      <c r="CR1" s="617"/>
      <c r="CS1" s="617"/>
      <c r="CT1" s="617"/>
      <c r="CU1" s="618"/>
      <c r="CV1" s="654" t="s">
        <v>1</v>
      </c>
      <c r="CW1" s="655"/>
      <c r="CX1" s="656"/>
      <c r="CY1" s="656"/>
      <c r="CZ1" s="660" t="s">
        <v>789</v>
      </c>
      <c r="DA1" s="661"/>
      <c r="DB1" s="661"/>
      <c r="DC1" s="661"/>
      <c r="DD1" s="661"/>
      <c r="DE1" s="661"/>
      <c r="DF1" s="661"/>
      <c r="DG1" s="661"/>
      <c r="DH1" s="660" t="s">
        <v>38</v>
      </c>
      <c r="DI1" s="661"/>
      <c r="DJ1" s="661"/>
      <c r="DK1" s="662"/>
      <c r="DL1" s="660" t="s">
        <v>790</v>
      </c>
      <c r="DM1" s="661"/>
      <c r="DN1" s="661"/>
      <c r="DO1" s="662"/>
      <c r="DP1" s="104"/>
      <c r="DQ1" s="104"/>
      <c r="DR1" s="104"/>
      <c r="DS1" s="104"/>
      <c r="DZ1" s="239"/>
      <c r="EA1" s="239"/>
      <c r="EB1" s="239"/>
      <c r="EC1" s="239"/>
      <c r="ED1" s="239"/>
      <c r="EE1" s="239"/>
      <c r="EF1" s="239"/>
      <c r="EG1" s="239"/>
      <c r="EH1" s="239"/>
      <c r="EI1" s="239"/>
      <c r="EJ1" s="239"/>
      <c r="EK1" s="239"/>
      <c r="EL1" s="239"/>
      <c r="EM1" s="239"/>
      <c r="EN1" s="239"/>
      <c r="EO1" s="239"/>
      <c r="EP1" s="239"/>
      <c r="EQ1" s="239"/>
      <c r="ER1" s="239"/>
    </row>
    <row r="2" spans="1:148" s="194" customFormat="1" ht="18" thickBot="1" x14ac:dyDescent="0.3">
      <c r="A2" s="634"/>
      <c r="B2" s="635"/>
      <c r="C2" s="636"/>
      <c r="D2" s="636"/>
      <c r="E2" s="636"/>
      <c r="F2" s="636"/>
      <c r="G2" s="636"/>
      <c r="H2" s="636"/>
      <c r="I2" s="636"/>
      <c r="J2" s="636"/>
      <c r="K2" s="638"/>
      <c r="L2" s="640"/>
      <c r="M2" s="632"/>
      <c r="N2" s="632"/>
      <c r="O2" s="643"/>
      <c r="P2" s="636"/>
      <c r="Q2" s="636"/>
      <c r="R2" s="636"/>
      <c r="S2" s="614"/>
      <c r="T2" s="619" t="s">
        <v>17</v>
      </c>
      <c r="U2" s="620"/>
      <c r="V2" s="620"/>
      <c r="W2" s="620"/>
      <c r="X2" s="620"/>
      <c r="Y2" s="620"/>
      <c r="Z2" s="620"/>
      <c r="AA2" s="620"/>
      <c r="AB2" s="620"/>
      <c r="AC2" s="621"/>
      <c r="AD2" s="620" t="s">
        <v>18</v>
      </c>
      <c r="AE2" s="620"/>
      <c r="AF2" s="620"/>
      <c r="AG2" s="620"/>
      <c r="AH2" s="620"/>
      <c r="AI2" s="620"/>
      <c r="AJ2" s="620"/>
      <c r="AK2" s="620"/>
      <c r="AL2" s="620"/>
      <c r="AM2" s="622"/>
      <c r="AN2" s="619" t="s">
        <v>17</v>
      </c>
      <c r="AO2" s="620"/>
      <c r="AP2" s="620"/>
      <c r="AQ2" s="620"/>
      <c r="AR2" s="620"/>
      <c r="AS2" s="620"/>
      <c r="AT2" s="620"/>
      <c r="AU2" s="620"/>
      <c r="AV2" s="620"/>
      <c r="AW2" s="621"/>
      <c r="AX2" s="620" t="s">
        <v>18</v>
      </c>
      <c r="AY2" s="620"/>
      <c r="AZ2" s="620"/>
      <c r="BA2" s="620"/>
      <c r="BB2" s="620"/>
      <c r="BC2" s="620"/>
      <c r="BD2" s="620"/>
      <c r="BE2" s="620"/>
      <c r="BF2" s="620"/>
      <c r="BG2" s="622"/>
      <c r="BH2" s="619" t="s">
        <v>17</v>
      </c>
      <c r="BI2" s="620"/>
      <c r="BJ2" s="620"/>
      <c r="BK2" s="620"/>
      <c r="BL2" s="620"/>
      <c r="BM2" s="620"/>
      <c r="BN2" s="620"/>
      <c r="BO2" s="620"/>
      <c r="BP2" s="620"/>
      <c r="BQ2" s="621"/>
      <c r="BR2" s="620" t="s">
        <v>18</v>
      </c>
      <c r="BS2" s="620"/>
      <c r="BT2" s="620"/>
      <c r="BU2" s="620"/>
      <c r="BV2" s="620"/>
      <c r="BW2" s="620"/>
      <c r="BX2" s="620"/>
      <c r="BY2" s="620"/>
      <c r="BZ2" s="620"/>
      <c r="CA2" s="622"/>
      <c r="CB2" s="619" t="s">
        <v>17</v>
      </c>
      <c r="CC2" s="620"/>
      <c r="CD2" s="620"/>
      <c r="CE2" s="620"/>
      <c r="CF2" s="620"/>
      <c r="CG2" s="620"/>
      <c r="CH2" s="620"/>
      <c r="CI2" s="620"/>
      <c r="CJ2" s="620"/>
      <c r="CK2" s="621"/>
      <c r="CL2" s="620" t="s">
        <v>18</v>
      </c>
      <c r="CM2" s="620"/>
      <c r="CN2" s="620"/>
      <c r="CO2" s="620"/>
      <c r="CP2" s="620"/>
      <c r="CQ2" s="620"/>
      <c r="CR2" s="620"/>
      <c r="CS2" s="620"/>
      <c r="CT2" s="620"/>
      <c r="CU2" s="622"/>
      <c r="CV2" s="657"/>
      <c r="CW2" s="658"/>
      <c r="CX2" s="659"/>
      <c r="CY2" s="659"/>
      <c r="CZ2" s="657"/>
      <c r="DA2" s="658"/>
      <c r="DB2" s="658"/>
      <c r="DC2" s="658"/>
      <c r="DD2" s="658"/>
      <c r="DE2" s="658"/>
      <c r="DF2" s="658"/>
      <c r="DG2" s="658"/>
      <c r="DH2" s="657"/>
      <c r="DI2" s="658"/>
      <c r="DJ2" s="658"/>
      <c r="DK2" s="659"/>
      <c r="DL2" s="657"/>
      <c r="DM2" s="658"/>
      <c r="DN2" s="658"/>
      <c r="DO2" s="659"/>
      <c r="DP2" s="104"/>
      <c r="DQ2" s="104"/>
      <c r="DR2" s="104"/>
      <c r="DS2" s="104"/>
      <c r="DZ2" s="239"/>
      <c r="EA2" s="239"/>
      <c r="EB2" s="239"/>
      <c r="EC2" s="239"/>
      <c r="ED2" s="239"/>
      <c r="EE2" s="239"/>
      <c r="EF2" s="239"/>
      <c r="EG2" s="239"/>
      <c r="EH2" s="239"/>
      <c r="EI2" s="239"/>
      <c r="EJ2" s="239"/>
      <c r="EK2" s="239"/>
      <c r="EL2" s="239"/>
      <c r="EM2" s="239"/>
      <c r="EN2" s="239"/>
      <c r="EO2" s="239"/>
      <c r="EP2" s="239"/>
      <c r="EQ2" s="239"/>
      <c r="ER2" s="239"/>
    </row>
    <row r="3" spans="1:148" ht="80.25" customHeight="1" thickBot="1" x14ac:dyDescent="0.3">
      <c r="A3" s="195" t="s">
        <v>2</v>
      </c>
      <c r="B3" s="196" t="s">
        <v>39</v>
      </c>
      <c r="C3" s="196" t="s">
        <v>40</v>
      </c>
      <c r="D3" s="196" t="s">
        <v>41</v>
      </c>
      <c r="E3" s="196" t="s">
        <v>6</v>
      </c>
      <c r="F3" s="197" t="s">
        <v>7</v>
      </c>
      <c r="G3" s="197" t="s">
        <v>368</v>
      </c>
      <c r="H3" s="196" t="s">
        <v>52</v>
      </c>
      <c r="I3" s="196" t="s">
        <v>11</v>
      </c>
      <c r="J3" s="196" t="s">
        <v>10</v>
      </c>
      <c r="K3" s="638"/>
      <c r="L3" s="640"/>
      <c r="M3" s="632"/>
      <c r="N3" s="632"/>
      <c r="O3" s="643"/>
      <c r="P3" s="623" t="s">
        <v>27</v>
      </c>
      <c r="Q3" s="623" t="s">
        <v>42</v>
      </c>
      <c r="R3" s="626" t="s">
        <v>14</v>
      </c>
      <c r="S3" s="614"/>
      <c r="T3" s="629" t="s">
        <v>993</v>
      </c>
      <c r="U3" s="609"/>
      <c r="V3" s="608" t="s">
        <v>954</v>
      </c>
      <c r="W3" s="609"/>
      <c r="X3" s="608" t="s">
        <v>955</v>
      </c>
      <c r="Y3" s="609"/>
      <c r="Z3" s="608" t="s">
        <v>956</v>
      </c>
      <c r="AA3" s="609"/>
      <c r="AB3" s="608" t="s">
        <v>994</v>
      </c>
      <c r="AC3" s="610"/>
      <c r="AD3" s="611" t="s">
        <v>958</v>
      </c>
      <c r="AE3" s="609"/>
      <c r="AF3" s="608" t="s">
        <v>959</v>
      </c>
      <c r="AG3" s="609"/>
      <c r="AH3" s="608" t="s">
        <v>960</v>
      </c>
      <c r="AI3" s="609"/>
      <c r="AJ3" s="608" t="s">
        <v>961</v>
      </c>
      <c r="AK3" s="609"/>
      <c r="AL3" s="608" t="s">
        <v>962</v>
      </c>
      <c r="AM3" s="613"/>
      <c r="AN3" s="629" t="s">
        <v>973</v>
      </c>
      <c r="AO3" s="609"/>
      <c r="AP3" s="608" t="s">
        <v>974</v>
      </c>
      <c r="AQ3" s="609"/>
      <c r="AR3" s="608" t="s">
        <v>975</v>
      </c>
      <c r="AS3" s="609"/>
      <c r="AT3" s="608" t="s">
        <v>976</v>
      </c>
      <c r="AU3" s="609"/>
      <c r="AV3" s="608" t="s">
        <v>977</v>
      </c>
      <c r="AW3" s="610"/>
      <c r="AX3" s="611" t="s">
        <v>978</v>
      </c>
      <c r="AY3" s="609"/>
      <c r="AZ3" s="608" t="s">
        <v>995</v>
      </c>
      <c r="BA3" s="609"/>
      <c r="BB3" s="608" t="s">
        <v>980</v>
      </c>
      <c r="BC3" s="609"/>
      <c r="BD3" s="608" t="s">
        <v>981</v>
      </c>
      <c r="BE3" s="609"/>
      <c r="BF3" s="608" t="s">
        <v>982</v>
      </c>
      <c r="BG3" s="613"/>
      <c r="BH3" s="629" t="s">
        <v>963</v>
      </c>
      <c r="BI3" s="609"/>
      <c r="BJ3" s="608" t="s">
        <v>964</v>
      </c>
      <c r="BK3" s="609"/>
      <c r="BL3" s="608" t="s">
        <v>965</v>
      </c>
      <c r="BM3" s="609"/>
      <c r="BN3" s="608" t="s">
        <v>966</v>
      </c>
      <c r="BO3" s="609"/>
      <c r="BP3" s="608" t="s">
        <v>967</v>
      </c>
      <c r="BQ3" s="610"/>
      <c r="BR3" s="611" t="s">
        <v>968</v>
      </c>
      <c r="BS3" s="609"/>
      <c r="BT3" s="608" t="s">
        <v>969</v>
      </c>
      <c r="BU3" s="609"/>
      <c r="BV3" s="608" t="s">
        <v>970</v>
      </c>
      <c r="BW3" s="609"/>
      <c r="BX3" s="608" t="s">
        <v>971</v>
      </c>
      <c r="BY3" s="609"/>
      <c r="BZ3" s="608" t="s">
        <v>972</v>
      </c>
      <c r="CA3" s="613"/>
      <c r="CB3" s="629" t="s">
        <v>983</v>
      </c>
      <c r="CC3" s="609"/>
      <c r="CD3" s="608" t="s">
        <v>984</v>
      </c>
      <c r="CE3" s="609"/>
      <c r="CF3" s="608" t="s">
        <v>985</v>
      </c>
      <c r="CG3" s="609"/>
      <c r="CH3" s="608" t="s">
        <v>986</v>
      </c>
      <c r="CI3" s="609"/>
      <c r="CJ3" s="608" t="s">
        <v>996</v>
      </c>
      <c r="CK3" s="610"/>
      <c r="CL3" s="611" t="s">
        <v>988</v>
      </c>
      <c r="CM3" s="609"/>
      <c r="CN3" s="608" t="s">
        <v>989</v>
      </c>
      <c r="CO3" s="609"/>
      <c r="CP3" s="608" t="s">
        <v>997</v>
      </c>
      <c r="CQ3" s="609"/>
      <c r="CR3" s="608" t="s">
        <v>991</v>
      </c>
      <c r="CS3" s="609"/>
      <c r="CT3" s="608" t="s">
        <v>992</v>
      </c>
      <c r="CU3" s="613"/>
      <c r="CV3" s="644" t="s">
        <v>43</v>
      </c>
      <c r="CW3" s="652" t="s">
        <v>0</v>
      </c>
      <c r="CX3" s="647" t="s">
        <v>44</v>
      </c>
      <c r="CY3" s="647" t="s">
        <v>215</v>
      </c>
      <c r="CZ3" s="649" t="s">
        <v>791</v>
      </c>
      <c r="DA3" s="650" t="s">
        <v>792</v>
      </c>
      <c r="DB3" s="651" t="s">
        <v>25</v>
      </c>
      <c r="DC3" s="651" t="s">
        <v>656</v>
      </c>
      <c r="DD3" s="651" t="s">
        <v>23</v>
      </c>
      <c r="DE3" s="651" t="s">
        <v>46</v>
      </c>
      <c r="DF3" s="646" t="s">
        <v>24</v>
      </c>
      <c r="DG3" s="646" t="s">
        <v>26</v>
      </c>
      <c r="DH3" s="673" t="s">
        <v>47</v>
      </c>
      <c r="DI3" s="665" t="s">
        <v>222</v>
      </c>
      <c r="DJ3" s="665" t="s">
        <v>223</v>
      </c>
      <c r="DK3" s="667" t="s">
        <v>48</v>
      </c>
      <c r="DL3" s="669" t="s">
        <v>367</v>
      </c>
      <c r="DM3" s="671" t="s">
        <v>366</v>
      </c>
      <c r="DN3" s="671" t="s">
        <v>365</v>
      </c>
      <c r="DO3" s="663" t="s">
        <v>364</v>
      </c>
      <c r="DP3" s="603" t="s">
        <v>664</v>
      </c>
      <c r="DQ3" s="604"/>
      <c r="DR3" s="604"/>
      <c r="DS3" s="604"/>
      <c r="DT3" s="604"/>
      <c r="DU3" s="604"/>
      <c r="DV3" s="226"/>
      <c r="DX3" s="605" t="s">
        <v>1345</v>
      </c>
      <c r="DY3" s="198"/>
      <c r="DZ3" s="240"/>
      <c r="EA3" s="98"/>
      <c r="EB3" s="98"/>
      <c r="EC3" s="98"/>
      <c r="ED3" s="98"/>
      <c r="EE3" s="98"/>
      <c r="EF3" s="98"/>
      <c r="EG3" s="98"/>
      <c r="EH3" s="98"/>
      <c r="EI3" s="98"/>
      <c r="EJ3" s="98"/>
      <c r="EK3" s="98"/>
      <c r="EL3" s="98"/>
      <c r="EM3" s="98"/>
      <c r="EN3" s="98"/>
      <c r="EO3" s="98"/>
      <c r="EP3" s="98"/>
      <c r="EQ3" s="98"/>
      <c r="ER3" s="98"/>
    </row>
    <row r="4" spans="1:148" s="67" customFormat="1" ht="24.9" customHeight="1" thickBot="1" x14ac:dyDescent="0.3">
      <c r="A4" s="199" t="s">
        <v>2</v>
      </c>
      <c r="B4" s="200" t="s">
        <v>39</v>
      </c>
      <c r="C4" s="200" t="s">
        <v>40</v>
      </c>
      <c r="D4" s="200" t="s">
        <v>41</v>
      </c>
      <c r="E4" s="200" t="s">
        <v>6</v>
      </c>
      <c r="F4" s="201" t="s">
        <v>7</v>
      </c>
      <c r="G4" s="201"/>
      <c r="H4" s="200"/>
      <c r="I4" s="200" t="s">
        <v>11</v>
      </c>
      <c r="J4" s="200" t="s">
        <v>10</v>
      </c>
      <c r="K4" s="638"/>
      <c r="L4" s="641"/>
      <c r="M4" s="632"/>
      <c r="N4" s="632"/>
      <c r="O4" s="643"/>
      <c r="P4" s="624"/>
      <c r="Q4" s="624"/>
      <c r="R4" s="627"/>
      <c r="S4" s="615"/>
      <c r="T4" s="628">
        <v>100</v>
      </c>
      <c r="U4" s="607"/>
      <c r="V4" s="606">
        <v>110</v>
      </c>
      <c r="W4" s="607"/>
      <c r="X4" s="606">
        <v>120</v>
      </c>
      <c r="Y4" s="607"/>
      <c r="Z4" s="606">
        <v>130</v>
      </c>
      <c r="AA4" s="607"/>
      <c r="AB4" s="606">
        <v>140</v>
      </c>
      <c r="AC4" s="612"/>
      <c r="AD4" s="625">
        <v>150</v>
      </c>
      <c r="AE4" s="607"/>
      <c r="AF4" s="606">
        <v>160</v>
      </c>
      <c r="AG4" s="607"/>
      <c r="AH4" s="606">
        <v>170</v>
      </c>
      <c r="AI4" s="607"/>
      <c r="AJ4" s="606">
        <v>180</v>
      </c>
      <c r="AK4" s="607"/>
      <c r="AL4" s="606">
        <v>190</v>
      </c>
      <c r="AM4" s="630"/>
      <c r="AN4" s="628">
        <v>200</v>
      </c>
      <c r="AO4" s="607"/>
      <c r="AP4" s="606">
        <v>210</v>
      </c>
      <c r="AQ4" s="607"/>
      <c r="AR4" s="606">
        <v>220</v>
      </c>
      <c r="AS4" s="607"/>
      <c r="AT4" s="606">
        <v>230</v>
      </c>
      <c r="AU4" s="607"/>
      <c r="AV4" s="606">
        <v>240</v>
      </c>
      <c r="AW4" s="612"/>
      <c r="AX4" s="625">
        <v>250</v>
      </c>
      <c r="AY4" s="607"/>
      <c r="AZ4" s="606">
        <v>260</v>
      </c>
      <c r="BA4" s="607"/>
      <c r="BB4" s="606">
        <v>270</v>
      </c>
      <c r="BC4" s="607"/>
      <c r="BD4" s="606">
        <v>280</v>
      </c>
      <c r="BE4" s="607"/>
      <c r="BF4" s="606">
        <v>290</v>
      </c>
      <c r="BG4" s="630"/>
      <c r="BH4" s="628">
        <v>300</v>
      </c>
      <c r="BI4" s="607"/>
      <c r="BJ4" s="606">
        <v>310</v>
      </c>
      <c r="BK4" s="607"/>
      <c r="BL4" s="606">
        <v>320</v>
      </c>
      <c r="BM4" s="607"/>
      <c r="BN4" s="606">
        <v>330</v>
      </c>
      <c r="BO4" s="607"/>
      <c r="BP4" s="606">
        <v>340</v>
      </c>
      <c r="BQ4" s="612"/>
      <c r="BR4" s="625">
        <v>350</v>
      </c>
      <c r="BS4" s="607"/>
      <c r="BT4" s="606">
        <v>360</v>
      </c>
      <c r="BU4" s="607"/>
      <c r="BV4" s="606">
        <v>370</v>
      </c>
      <c r="BW4" s="607"/>
      <c r="BX4" s="606">
        <v>380</v>
      </c>
      <c r="BY4" s="607"/>
      <c r="BZ4" s="606">
        <v>390</v>
      </c>
      <c r="CA4" s="630"/>
      <c r="CB4" s="628">
        <v>400</v>
      </c>
      <c r="CC4" s="607"/>
      <c r="CD4" s="606">
        <v>410</v>
      </c>
      <c r="CE4" s="607"/>
      <c r="CF4" s="606">
        <v>420</v>
      </c>
      <c r="CG4" s="607"/>
      <c r="CH4" s="606">
        <v>430</v>
      </c>
      <c r="CI4" s="607"/>
      <c r="CJ4" s="606">
        <v>440</v>
      </c>
      <c r="CK4" s="612"/>
      <c r="CL4" s="625">
        <v>450</v>
      </c>
      <c r="CM4" s="607"/>
      <c r="CN4" s="606">
        <v>460</v>
      </c>
      <c r="CO4" s="607"/>
      <c r="CP4" s="606">
        <v>470</v>
      </c>
      <c r="CQ4" s="607"/>
      <c r="CR4" s="606">
        <v>480</v>
      </c>
      <c r="CS4" s="607"/>
      <c r="CT4" s="606">
        <v>490</v>
      </c>
      <c r="CU4" s="630"/>
      <c r="CV4" s="645"/>
      <c r="CW4" s="653"/>
      <c r="CX4" s="648"/>
      <c r="CY4" s="648"/>
      <c r="CZ4" s="649"/>
      <c r="DA4" s="650"/>
      <c r="DB4" s="651"/>
      <c r="DC4" s="651"/>
      <c r="DD4" s="651"/>
      <c r="DE4" s="651"/>
      <c r="DF4" s="646"/>
      <c r="DG4" s="646"/>
      <c r="DH4" s="674"/>
      <c r="DI4" s="666"/>
      <c r="DJ4" s="666"/>
      <c r="DK4" s="668"/>
      <c r="DL4" s="670"/>
      <c r="DM4" s="672"/>
      <c r="DN4" s="672"/>
      <c r="DO4" s="664"/>
      <c r="DP4" s="603"/>
      <c r="DQ4" s="604"/>
      <c r="DR4" s="604"/>
      <c r="DS4" s="604"/>
      <c r="DT4" s="604"/>
      <c r="DU4" s="604"/>
      <c r="DV4" s="226"/>
      <c r="DX4" s="605"/>
      <c r="DZ4" s="66"/>
      <c r="EA4" s="66"/>
      <c r="EB4" s="66"/>
      <c r="EC4" s="66"/>
      <c r="ED4" s="66"/>
      <c r="EE4" s="66"/>
      <c r="EF4" s="66"/>
      <c r="EG4" s="66"/>
      <c r="EH4" s="66"/>
      <c r="EI4" s="66"/>
      <c r="EJ4" s="66"/>
      <c r="EK4" s="66"/>
      <c r="EL4" s="66"/>
      <c r="EM4" s="66"/>
      <c r="EN4" s="66"/>
      <c r="EO4" s="66"/>
      <c r="EP4" s="66"/>
      <c r="EQ4" s="66"/>
      <c r="ER4" s="66"/>
    </row>
    <row r="5" spans="1:148" s="98" customFormat="1" ht="24.9" customHeight="1" x14ac:dyDescent="0.65">
      <c r="A5" s="202">
        <f>'اختيار المقررات'!E1</f>
        <v>0</v>
      </c>
      <c r="B5" s="202" t="str">
        <f>'اختيار المقررات'!L1</f>
        <v/>
      </c>
      <c r="C5" s="202" t="e">
        <f>'اختيار المقررات'!Q1</f>
        <v>#N/A</v>
      </c>
      <c r="D5" s="202" t="e">
        <f>'اختيار المقررات'!W1</f>
        <v>#N/A</v>
      </c>
      <c r="E5" s="202" t="e">
        <f>'اختيار المقررات'!AE1</f>
        <v>#N/A</v>
      </c>
      <c r="F5" s="203" t="e">
        <f>'اختيار المقررات'!AB1</f>
        <v>#N/A</v>
      </c>
      <c r="G5" s="202" t="str">
        <f>'اختيار المقررات'!AB3</f>
        <v>غير سوري</v>
      </c>
      <c r="H5" s="204">
        <f>'اختيار المقررات'!Q3</f>
        <v>0</v>
      </c>
      <c r="I5" s="202" t="str">
        <f>'اختيار المقررات'!E3</f>
        <v/>
      </c>
      <c r="J5" s="205" t="str">
        <f>'اختيار المقررات'!L3</f>
        <v/>
      </c>
      <c r="K5" s="206" t="str">
        <f>'اختيار المقررات'!W3</f>
        <v>غير سوري</v>
      </c>
      <c r="L5" s="206" t="str">
        <f>'اختيار المقررات'!AE3</f>
        <v>لايوجد</v>
      </c>
      <c r="M5" s="206">
        <f>'اختيار المقررات'!W4</f>
        <v>0</v>
      </c>
      <c r="N5" s="206">
        <f>'اختيار المقررات'!AB4</f>
        <v>0</v>
      </c>
      <c r="O5" s="205">
        <f>'اختيار المقررات'!AE4</f>
        <v>0</v>
      </c>
      <c r="P5" s="207" t="e">
        <f>'اختيار المقررات'!E4</f>
        <v>#N/A</v>
      </c>
      <c r="Q5" s="202" t="e">
        <f>'اختيار المقررات'!L4</f>
        <v>#N/A</v>
      </c>
      <c r="R5" s="205" t="e">
        <f>'اختيار المقررات'!Q4</f>
        <v>#N/A</v>
      </c>
      <c r="S5" s="208" t="e">
        <f>'اختيار المقررات'!E2</f>
        <v>#N/A</v>
      </c>
      <c r="T5" s="209" t="str">
        <f>IFERROR(IF(OR(T4=الإستمارة!$C$12,T4=الإستمارة!$C$13,T4=الإستمارة!$C$14,T4=الإستمارة!$C$15,T4=الإستمارة!$C$16,T4=الإستمارة!$C$17,T4=الإستمارة!$C$18),VLOOKUP(T4,الإستمارة!$C$12:$H$19,6,0),VLOOKUP(T4,الإستمارة!$K$12:$P$19,6,0)),"")</f>
        <v/>
      </c>
      <c r="U5" s="210" t="e">
        <f>'اختيار المقررات'!I8</f>
        <v>#N/A</v>
      </c>
      <c r="V5" s="209" t="str">
        <f>IFERROR(IF(OR(V4=الإستمارة!$C$12,V4=الإستمارة!$C$13,V4=الإستمارة!$C$14,V4=الإستمارة!$C$15,V4=الإستمارة!$C$16,V4=الإستمارة!$C$17,V4=الإستمارة!$C$18),VLOOKUP(V4,الإستمارة!$C$12:$H$19,6,0),VLOOKUP(V4,الإستمارة!$K$12:$P$19,6,0)),"")</f>
        <v/>
      </c>
      <c r="W5" s="210" t="e">
        <f>'اختيار المقررات'!I9</f>
        <v>#N/A</v>
      </c>
      <c r="X5" s="209" t="str">
        <f>IFERROR(IF(OR(X4=الإستمارة!$C$12,X4=الإستمارة!$C$13,X4=الإستمارة!$C$14,X4=الإستمارة!$C$15,X4=الإستمارة!$C$16,X4=الإستمارة!$C$17,X4=الإستمارة!$C$18),VLOOKUP(X4,الإستمارة!$C$12:$H$19,6,0),VLOOKUP(X4,الإستمارة!$K$12:$P$19,6,0)),"")</f>
        <v/>
      </c>
      <c r="Y5" s="210" t="e">
        <f>'اختيار المقررات'!I10</f>
        <v>#N/A</v>
      </c>
      <c r="Z5" s="209" t="str">
        <f>IFERROR(IF(OR(Z4=الإستمارة!$C$12,Z4=الإستمارة!$C$13,Z4=الإستمارة!$C$14,Z4=الإستمارة!$C$15,Z4=الإستمارة!$C$16,Z4=الإستمارة!$C$17,Z4=الإستمارة!$C$18),VLOOKUP(Z4,الإستمارة!$C$12:$H$19,6,0),VLOOKUP(Z4,الإستمارة!$K$12:$P$19,6,0)),"")</f>
        <v/>
      </c>
      <c r="AA5" s="210" t="e">
        <f>'اختيار المقررات'!I11</f>
        <v>#N/A</v>
      </c>
      <c r="AB5" s="209" t="str">
        <f>IFERROR(IF(OR(AB4=الإستمارة!$C$12,AB4=الإستمارة!$C$13,AB4=الإستمارة!$C$14,AB4=الإستمارة!$C$15,AB4=الإستمارة!$C$16,AB4=الإستمارة!$C$17,AB4=الإستمارة!$C$18),VLOOKUP(AB4,الإستمارة!$C$12:$H$19,6,0),VLOOKUP(AB4,الإستمارة!$K$12:$P$19,6,0)),"")</f>
        <v/>
      </c>
      <c r="AC5" s="210" t="e">
        <f>'اختيار المقررات'!I12</f>
        <v>#N/A</v>
      </c>
      <c r="AD5" s="211" t="str">
        <f>IFERROR(IF(OR(AD4=الإستمارة!$C$12,AD4=الإستمارة!$C$13,AD4=الإستمارة!$C$14,AD4=الإستمارة!$C$15,AD4=الإستمارة!$C$16,AD4=الإستمارة!$C$17,AD4=الإستمارة!$C$18),VLOOKUP(AD4,الإستمارة!$C$12:$H$19,6,0),VLOOKUP(AD4,الإستمارة!$K$12:$P$19,6,0)),"")</f>
        <v/>
      </c>
      <c r="AE5" s="212" t="e">
        <f>'اختيار المقررات'!Q8</f>
        <v>#N/A</v>
      </c>
      <c r="AF5" s="213" t="str">
        <f>IFERROR(IF(OR(AF4=الإستمارة!$C$12,AF4=الإستمارة!$C$13,AF4=الإستمارة!$C$14,AF4=الإستمارة!$C$15,AF4=الإستمارة!$C$16,AF4=الإستمارة!$C$17,AF4=الإستمارة!$C$18),VLOOKUP(AF4,الإستمارة!$C$12:$H$19,6,0),VLOOKUP(AF4,الإستمارة!$K$12:$P$19,6,0)),"")</f>
        <v/>
      </c>
      <c r="AG5" s="210" t="e">
        <f>'اختيار المقررات'!Q9</f>
        <v>#N/A</v>
      </c>
      <c r="AH5" s="211" t="str">
        <f>IFERROR(IF(OR(AH4=الإستمارة!$C$12,AH4=الإستمارة!$C$13,AH4=الإستمارة!$C$14,AH4=الإستمارة!$C$15,AH4=الإستمارة!$C$16,AH4=الإستمارة!$C$17,AH4=الإستمارة!$C$18),VLOOKUP(AH4,الإستمارة!$C$12:$H$19,6,0),VLOOKUP(AH4,الإستمارة!$K$12:$P$19,6,0)),"")</f>
        <v/>
      </c>
      <c r="AI5" s="210" t="e">
        <f>'اختيار المقررات'!Q10</f>
        <v>#N/A</v>
      </c>
      <c r="AJ5" s="211" t="str">
        <f>IFERROR(IF(OR(AJ4=الإستمارة!$C$12,AJ4=الإستمارة!$C$13,AJ4=الإستمارة!$C$14,AJ4=الإستمارة!$C$15,AJ4=الإستمارة!$C$16,AJ4=الإستمارة!$C$17,AJ4=الإستمارة!$C$18),VLOOKUP(AJ4,الإستمارة!$C$12:$H$19,6,0),VLOOKUP(AJ4,الإستمارة!$K$12:$P$19,6,0)),"")</f>
        <v/>
      </c>
      <c r="AK5" s="210" t="e">
        <f>'اختيار المقررات'!Q11</f>
        <v>#N/A</v>
      </c>
      <c r="AL5" s="211" t="str">
        <f>IFERROR(IF(OR(AL4=الإستمارة!$C$12,AL4=الإستمارة!$C$13,AL4=الإستمارة!$C$14,AL4=الإستمارة!$C$15,AL4=الإستمارة!$C$16,AL4=الإستمارة!$C$17,AL4=الإستمارة!$C$18),VLOOKUP(AL4,الإستمارة!$C$12:$H$19,6,0),VLOOKUP(AL4,الإستمارة!$K$12:$P$19,6,0)),"")</f>
        <v/>
      </c>
      <c r="AM5" s="210" t="e">
        <f>'اختيار المقررات'!Q12</f>
        <v>#N/A</v>
      </c>
      <c r="AN5" s="211" t="str">
        <f>IFERROR(IF(OR(AN4=الإستمارة!$C$12,AN4=الإستمارة!$C$13,AN4=الإستمارة!$C$14,AN4=الإستمارة!$C$15,AN4=الإستمارة!$C$16,AN4=الإستمارة!$C$17,AN4=الإستمارة!$C$18),VLOOKUP(AN4,الإستمارة!$C$12:$H$19,6,0),VLOOKUP(AN4,الإستمارة!$K$12:$P$19,6,0)),"")</f>
        <v/>
      </c>
      <c r="AO5" s="210" t="e">
        <f>'اختيار المقررات'!I15</f>
        <v>#N/A</v>
      </c>
      <c r="AP5" s="211" t="str">
        <f>IFERROR(IF(OR(AP4=الإستمارة!$C$12,AP4=الإستمارة!$C$13,AP4=الإستمارة!$C$14,AP4=الإستمارة!$C$15,AP4=الإستمارة!$C$16,AP4=الإستمارة!$C$17,AP4=الإستمارة!$C$18),VLOOKUP(AP4,الإستمارة!$C$12:$H$19,6,0),VLOOKUP(AP4,الإستمارة!$K$12:$P$19,6,0)),"")</f>
        <v/>
      </c>
      <c r="AQ5" s="214" t="e">
        <f>'اختيار المقررات'!I16</f>
        <v>#N/A</v>
      </c>
      <c r="AR5" s="209" t="str">
        <f>IFERROR(IF(OR(AR4=الإستمارة!$C$12,AR4=الإستمارة!$C$13,AR4=الإستمارة!$C$14,AR4=الإستمارة!$C$15,AR4=الإستمارة!$C$16,AR4=الإستمارة!$C$17,AR4=الإستمارة!$C$18),VLOOKUP(AR4,الإستمارة!$C$12:$H$19,6,0),VLOOKUP(AR4,الإستمارة!$K$12:$P$19,6,0)),"")</f>
        <v/>
      </c>
      <c r="AS5" s="210" t="e">
        <f>'اختيار المقررات'!I17</f>
        <v>#N/A</v>
      </c>
      <c r="AT5" s="211" t="str">
        <f>IFERROR(IF(OR(AT4=الإستمارة!$C$12,AT4=الإستمارة!$C$13,AT4=الإستمارة!$C$14,AT4=الإستمارة!$C$15,AT4=الإستمارة!$C$16,AT4=الإستمارة!$C$17,AT4=الإستمارة!$C$18),VLOOKUP(AT4,الإستمارة!$C$12:$H$19,6,0),VLOOKUP(AT4,الإستمارة!$K$12:$P$19,6,0)),"")</f>
        <v/>
      </c>
      <c r="AU5" s="210" t="e">
        <f>'اختيار المقررات'!I18</f>
        <v>#N/A</v>
      </c>
      <c r="AV5" s="211" t="str">
        <f>IFERROR(IF(OR(AV4=الإستمارة!$C$12,AV4=الإستمارة!$C$13,AV4=الإستمارة!$C$14,AV4=الإستمارة!$C$15,AV4=الإستمارة!$C$16,AV4=الإستمارة!$C$17,AV4=الإستمارة!$C$18),VLOOKUP(AV4,الإستمارة!$C$12:$H$19,6,0),VLOOKUP(AV4,الإستمارة!$K$12:$P$19,6,0)),"")</f>
        <v/>
      </c>
      <c r="AW5" s="210" t="e">
        <f>'اختيار المقررات'!I19</f>
        <v>#N/A</v>
      </c>
      <c r="AX5" s="211" t="str">
        <f>IFERROR(IF(OR(AX4=الإستمارة!$C$12,AX4=الإستمارة!$C$13,AX4=الإستمارة!$C$14,AX4=الإستمارة!$C$15,AX4=الإستمارة!$C$16,AX4=الإستمارة!$C$17,AX4=الإستمارة!$C$18),VLOOKUP(AX4,الإستمارة!$C$12:$H$19,6,0),VLOOKUP(AX4,الإستمارة!$K$12:$P$19,6,0)),"")</f>
        <v/>
      </c>
      <c r="AY5" s="210" t="e">
        <f>'اختيار المقررات'!Q15</f>
        <v>#N/A</v>
      </c>
      <c r="AZ5" s="211" t="str">
        <f>IFERROR(IF(OR(AZ4=الإستمارة!$C$12,AZ4=الإستمارة!$C$13,AZ4=الإستمارة!$C$14,AZ4=الإستمارة!$C$15,AZ4=الإستمارة!$C$16,AZ4=الإستمارة!$C$17,AZ4=الإستمارة!$C$18),VLOOKUP(AZ4,الإستمارة!$C$12:$H$19,6,0),VLOOKUP(AZ4,الإستمارة!$K$12:$P$19,6,0)),"")</f>
        <v/>
      </c>
      <c r="BA5" s="210" t="e">
        <f>'اختيار المقررات'!Q16</f>
        <v>#N/A</v>
      </c>
      <c r="BB5" s="211" t="str">
        <f>IFERROR(IF(OR(BB4=الإستمارة!$C$12,BB4=الإستمارة!$C$13,BB4=الإستمارة!$C$14,BB4=الإستمارة!$C$15,BB4=الإستمارة!$C$16,BB4=الإستمارة!$C$17,BB4=الإستمارة!$C$18),VLOOKUP(BB4,الإستمارة!$C$12:$H$19,6,0),VLOOKUP(BB4,الإستمارة!$K$12:$P$19,6,0)),"")</f>
        <v/>
      </c>
      <c r="BC5" s="212" t="e">
        <f>'اختيار المقررات'!Q17</f>
        <v>#N/A</v>
      </c>
      <c r="BD5" s="213" t="str">
        <f>IFERROR(IF(OR(BD4=الإستمارة!$C$12,BD4=الإستمارة!$C$13,BD4=الإستمارة!$C$14,BD4=الإستمارة!$C$15,BD4=الإستمارة!$C$16,BD4=الإستمارة!$C$17,BD4=الإستمارة!$C$18),VLOOKUP(BD4,الإستمارة!$C$12:$H$19,6,0),VLOOKUP(BD4,الإستمارة!$K$12:$P$19,6,0)),"")</f>
        <v/>
      </c>
      <c r="BE5" s="210" t="e">
        <f>'اختيار المقررات'!Q18</f>
        <v>#N/A</v>
      </c>
      <c r="BF5" s="211" t="str">
        <f>IFERROR(IF(OR(BF4=الإستمارة!$C$12,BF4=الإستمارة!$C$13,BF4=الإستمارة!$C$14,BF4=الإستمارة!$C$15,BF4=الإستمارة!$C$16,BF4=الإستمارة!$C$17,BF4=الإستمارة!$C$18),VLOOKUP(BF4,الإستمارة!$C$12:$H$19,6,0),VLOOKUP(BF4,الإستمارة!$K$12:$P$19,6,0)),"")</f>
        <v/>
      </c>
      <c r="BG5" s="210" t="e">
        <f>'اختيار المقررات'!Q19</f>
        <v>#N/A</v>
      </c>
      <c r="BH5" s="211" t="str">
        <f>IFERROR(IF(OR(BH4=الإستمارة!$C$12,BH4=الإستمارة!$C$13,BH4=الإستمارة!$C$14,BH4=الإستمارة!$C$15,BH4=الإستمارة!$C$16,BH4=الإستمارة!$C$17,BH4=الإستمارة!$C$18),VLOOKUP(BH4,الإستمارة!$C$12:$H$19,6,0),VLOOKUP(BH4,الإستمارة!$K$12:$P$19,6,0)),"")</f>
        <v/>
      </c>
      <c r="BI5" s="210" t="e">
        <f>'اختيار المقررات'!Y8</f>
        <v>#N/A</v>
      </c>
      <c r="BJ5" s="211" t="str">
        <f>IFERROR(IF(OR(BJ4=الإستمارة!$C$12,BJ4=الإستمارة!$C$13,BJ4=الإستمارة!$C$14,BJ4=الإستمارة!$C$15,BJ4=الإستمارة!$C$16,BJ4=الإستمارة!$C$17,BJ4=الإستمارة!$C$18),VLOOKUP(BJ4,الإستمارة!$C$12:$H$19,6,0),VLOOKUP(BJ4,الإستمارة!$K$12:$P$19,6,0)),"")</f>
        <v/>
      </c>
      <c r="BK5" s="210" t="e">
        <f>'اختيار المقررات'!Y9</f>
        <v>#N/A</v>
      </c>
      <c r="BL5" s="211" t="str">
        <f>IFERROR(IF(OR(BL4=الإستمارة!$C$12,BL4=الإستمارة!$C$13,BL4=الإستمارة!$C$14,BL4=الإستمارة!$C$15,BL4=الإستمارة!$C$16,BL4=الإستمارة!$C$17,BL4=الإستمارة!$C$18),VLOOKUP(BL4,الإستمارة!$C$12:$H$19,6,0),VLOOKUP(BL4,الإستمارة!$K$12:$P$19,6,0)),"")</f>
        <v/>
      </c>
      <c r="BM5" s="210" t="e">
        <f>'اختيار المقررات'!Y10</f>
        <v>#N/A</v>
      </c>
      <c r="BN5" s="211" t="str">
        <f>IFERROR(IF(OR(BN4=الإستمارة!$C$12,BN4=الإستمارة!$C$13,BN4=الإستمارة!$C$14,BN4=الإستمارة!$C$15,BN4=الإستمارة!$C$16,BN4=الإستمارة!$C$17,BN4=الإستمارة!$C$18),VLOOKUP(BN4,الإستمارة!$C$12:$H$19,6,0),VLOOKUP(BN4,الإستمارة!$K$12:$P$19,6,0)),"")</f>
        <v/>
      </c>
      <c r="BO5" s="214" t="e">
        <f>'اختيار المقررات'!Y11</f>
        <v>#N/A</v>
      </c>
      <c r="BP5" s="209" t="str">
        <f>IFERROR(IF(OR(BP4=الإستمارة!$C$12,BP4=الإستمارة!$C$13,BP4=الإستمارة!$C$14,BP4=الإستمارة!$C$15,BP4=الإستمارة!$C$16,BP4=الإستمارة!$C$17,BP4=الإستمارة!$C$18),VLOOKUP(BP4,الإستمارة!$C$12:$H$19,6,0),VLOOKUP(BP4,الإستمارة!$K$12:$P$19,6,0)),"")</f>
        <v/>
      </c>
      <c r="BQ5" s="210" t="e">
        <f>'اختيار المقررات'!Y12</f>
        <v>#N/A</v>
      </c>
      <c r="BR5" s="211" t="str">
        <f>IFERROR(IF(OR(BR4=الإستمارة!$C$12,BR4=الإستمارة!$C$13,BR4=الإستمارة!$C$14,BR4=الإستمارة!$C$15,BR4=الإستمارة!$C$16,BR4=الإستمارة!$C$17,BR4=الإستمارة!$C$18),VLOOKUP(BR4,الإستمارة!$C$12:$H$19,6,0),VLOOKUP(BR4,الإستمارة!$K$12:$P$19,6,0)),"")</f>
        <v/>
      </c>
      <c r="BS5" s="210" t="e">
        <f>'اختيار المقررات'!AG8</f>
        <v>#N/A</v>
      </c>
      <c r="BT5" s="211" t="str">
        <f>IFERROR(IF(OR(BT4=الإستمارة!$C$12,BT4=الإستمارة!$C$13,BT4=الإستمارة!$C$14,BT4=الإستمارة!$C$15,BT4=الإستمارة!$C$16,BT4=الإستمارة!$C$17,BT4=الإستمارة!$C$18),VLOOKUP(BT4,الإستمارة!$C$12:$H$19,6,0),VLOOKUP(BT4,الإستمارة!$K$12:$P$19,6,0)),"")</f>
        <v/>
      </c>
      <c r="BU5" s="210" t="e">
        <f>'اختيار المقررات'!AG9</f>
        <v>#N/A</v>
      </c>
      <c r="BV5" s="211" t="str">
        <f>IFERROR(IF(OR(BV4=الإستمارة!$C$12,BV4=الإستمارة!$C$13,BV4=الإستمارة!$C$14,BV4=الإستمارة!$C$15,BV4=الإستمارة!$C$16,BV4=الإستمارة!$C$17,BV4=الإستمارة!$C$18),VLOOKUP(BV4,الإستمارة!$C$12:$H$19,6,0),VLOOKUP(BV4,الإستمارة!$K$12:$P$19,6,0)),"")</f>
        <v/>
      </c>
      <c r="BW5" s="210" t="e">
        <f>'اختيار المقررات'!AG10</f>
        <v>#N/A</v>
      </c>
      <c r="BX5" s="211" t="str">
        <f>IFERROR(IF(OR(BX4=الإستمارة!$C$12,BX4=الإستمارة!$C$13,BX4=الإستمارة!$C$14,BX4=الإستمارة!$C$15,BX4=الإستمارة!$C$16,BX4=الإستمارة!$C$17,BX4=الإستمارة!$C$18),VLOOKUP(BX4,الإستمارة!$C$12:$H$19,6,0),VLOOKUP(BX4,الإستمارة!$K$12:$P$19,6,0)),"")</f>
        <v/>
      </c>
      <c r="BY5" s="210" t="e">
        <f>'اختيار المقررات'!AG11</f>
        <v>#N/A</v>
      </c>
      <c r="BZ5" s="211" t="str">
        <f>IFERROR(IF(OR(BZ4=الإستمارة!$C$12,BZ4=الإستمارة!$C$13,BZ4=الإستمارة!$C$14,BZ4=الإستمارة!$C$15,BZ4=الإستمارة!$C$16,BZ4=الإستمارة!$C$17,BZ4=الإستمارة!$C$18),VLOOKUP(BZ4,الإستمارة!$C$12:$H$19,6,0),VLOOKUP(BZ4,الإستمارة!$K$12:$P$19,6,0)),"")</f>
        <v/>
      </c>
      <c r="CA5" s="212" t="e">
        <f>'اختيار المقررات'!AG12</f>
        <v>#N/A</v>
      </c>
      <c r="CB5" s="213" t="str">
        <f>IFERROR(IF(OR(CB4=الإستمارة!$C$12,CB4=الإستمارة!$C$13,CB4=الإستمارة!$C$14,CB4=الإستمارة!$C$15,CB4=الإستمارة!$C$16,CB4=الإستمارة!$C$17,CB4=الإستمارة!$C$18),VLOOKUP(CB4,الإستمارة!$C$12:$H$19,6,0),VLOOKUP(CB4,الإستمارة!$K$12:$P$19,6,0)),"")</f>
        <v/>
      </c>
      <c r="CC5" s="210" t="e">
        <f>'اختيار المقررات'!Y15</f>
        <v>#N/A</v>
      </c>
      <c r="CD5" s="211" t="str">
        <f>IFERROR(IF(OR(CD4=الإستمارة!$C$12,CD4=الإستمارة!$C$13,CD4=الإستمارة!$C$14,CD4=الإستمارة!$C$15,CD4=الإستمارة!$C$16,CD4=الإستمارة!$C$17,CD4=الإستمارة!$C$18),VLOOKUP(CD4,الإستمارة!$C$12:$H$19,6,0),VLOOKUP(CD4,الإستمارة!$K$12:$P$19,6,0)),"")</f>
        <v/>
      </c>
      <c r="CE5" s="210" t="e">
        <f>'اختيار المقررات'!Y16</f>
        <v>#N/A</v>
      </c>
      <c r="CF5" s="211" t="str">
        <f>IFERROR(IF(OR(CF4=الإستمارة!$C$12,CF4=الإستمارة!$C$13,CF4=الإستمارة!$C$14,CF4=الإستمارة!$C$15,CF4=الإستمارة!$C$16,CF4=الإستمارة!$C$17,CF4=الإستمارة!$C$18),VLOOKUP(CF4,الإستمارة!$C$12:$H$19,6,0),VLOOKUP(CF4,الإستمارة!$K$12:$P$19,6,0)),"")</f>
        <v/>
      </c>
      <c r="CG5" s="210" t="e">
        <f>'اختيار المقررات'!Y17</f>
        <v>#N/A</v>
      </c>
      <c r="CH5" s="211" t="str">
        <f>IFERROR(IF(OR(CH4=الإستمارة!$C$12,CH4=الإستمارة!$C$13,CH4=الإستمارة!$C$14,CH4=الإستمارة!$C$15,CH4=الإستمارة!$C$16,CH4=الإستمارة!$C$17,CH4=الإستمارة!$C$18),VLOOKUP(CH4,الإستمارة!$C$12:$H$19,6,0),VLOOKUP(CH4,الإستمارة!$K$12:$P$19,6,0)),"")</f>
        <v/>
      </c>
      <c r="CI5" s="210" t="e">
        <f>'اختيار المقررات'!Y18</f>
        <v>#N/A</v>
      </c>
      <c r="CJ5" s="211" t="str">
        <f>IFERROR(IF(OR(CJ4=الإستمارة!$C$12,CJ4=الإستمارة!$C$13,CJ4=الإستمارة!$C$14,CJ4=الإستمارة!$C$15,CJ4=الإستمارة!$C$16,CJ4=الإستمارة!$C$17,CJ4=الإستمارة!$C$18),VLOOKUP(CJ4,الإستمارة!$C$12:$H$19,6,0),VLOOKUP(CJ4,الإستمارة!$K$12:$P$19,6,0)),"")</f>
        <v/>
      </c>
      <c r="CK5" s="210" t="e">
        <f>'اختيار المقررات'!Y19</f>
        <v>#N/A</v>
      </c>
      <c r="CL5" s="211" t="str">
        <f>IFERROR(IF(OR(CL4=الإستمارة!$C$12,CL4=الإستمارة!$C$13,CL4=الإستمارة!$C$14,CL4=الإستمارة!$C$15,CL4=الإستمارة!$C$16,CL4=الإستمارة!$C$17,CL4=الإستمارة!$C$18),VLOOKUP(CL4,الإستمارة!$C$12:$H$19,6,0),VLOOKUP(CL4,الإستمارة!$K$12:$P$19,6,0)),"")</f>
        <v/>
      </c>
      <c r="CM5" s="214" t="e">
        <f>'اختيار المقررات'!AG15</f>
        <v>#N/A</v>
      </c>
      <c r="CN5" s="209" t="str">
        <f>IFERROR(IF(OR(CN4=الإستمارة!$C$12,CN4=الإستمارة!$C$13,CN4=الإستمارة!$C$14,CN4=الإستمارة!$C$15,CN4=الإستمارة!$C$16,CN4=الإستمارة!$C$17,CN4=الإستمارة!$C$18),VLOOKUP(CN4,الإستمارة!$C$12:$H$19,6,0),VLOOKUP(CN4,الإستمارة!$K$12:$P$19,6,0)),"")</f>
        <v/>
      </c>
      <c r="CO5" s="210" t="e">
        <f>'اختيار المقررات'!AG16</f>
        <v>#N/A</v>
      </c>
      <c r="CP5" s="211" t="str">
        <f>IFERROR(IF(OR(CP4=الإستمارة!$C$12,CP4=الإستمارة!$C$13,CP4=الإستمارة!$C$14,CP4=الإستمارة!$C$15,CP4=الإستمارة!$C$16,CP4=الإستمارة!$C$17,CP4=الإستمارة!$C$18),VLOOKUP(CP4,الإستمارة!$C$12:$H$19,6,0),VLOOKUP(CP4,الإستمارة!$K$12:$P$19,6,0)),"")</f>
        <v/>
      </c>
      <c r="CQ5" s="210" t="e">
        <f>'اختيار المقررات'!AG17</f>
        <v>#N/A</v>
      </c>
      <c r="CR5" s="211" t="str">
        <f>IFERROR(IF(OR(CR4=الإستمارة!$C$12,CR4=الإستمارة!$C$13,CR4=الإستمارة!$C$14,CR4=الإستمارة!$C$15,CR4=الإستمارة!$C$16,CR4=الإستمارة!$C$17,CR4=الإستمارة!$C$18),VLOOKUP(CR4,الإستمارة!$C$12:$H$19,6,0),VLOOKUP(CR4,الإستمارة!$K$12:$P$19,6,0)),"")</f>
        <v/>
      </c>
      <c r="CS5" s="210" t="e">
        <f>'اختيار المقررات'!AG18</f>
        <v>#N/A</v>
      </c>
      <c r="CT5" s="211" t="str">
        <f>IFERROR(IF(OR(CT4=الإستمارة!$C$12,CT4=الإستمارة!$C$13,CT4=الإستمارة!$C$14,CT4=الإستمارة!$C$15,CT4=الإستمارة!$C$16,CT4=الإستمارة!$C$17,CT4=الإستمارة!$C$18),VLOOKUP(CT4,الإستمارة!$C$12:$H$19,6,0),VLOOKUP(CT4,الإستمارة!$K$12:$P$19,6,0)),"")</f>
        <v/>
      </c>
      <c r="CU5" s="210" t="e">
        <f>'اختيار المقررات'!AG19</f>
        <v>#N/A</v>
      </c>
      <c r="CV5" s="215" t="e">
        <f>'اختيار المقررات'!Q5</f>
        <v>#N/A</v>
      </c>
      <c r="CW5" s="216" t="e">
        <f>'اختيار المقررات'!W5</f>
        <v>#N/A</v>
      </c>
      <c r="CX5" s="217" t="e">
        <f>'اختيار المقررات'!AB5</f>
        <v>#N/A</v>
      </c>
      <c r="CY5" s="218">
        <f>'اختيار المقررات'!F5</f>
        <v>0</v>
      </c>
      <c r="CZ5" s="219" t="e">
        <f>'اختيار المقررات'!N27</f>
        <v>#N/A</v>
      </c>
      <c r="DA5" s="220" t="e">
        <f>'اختيار المقررات'!N25</f>
        <v>#N/A</v>
      </c>
      <c r="DB5" s="220" t="e">
        <f>'اختيار المقررات'!N26</f>
        <v>#N/A</v>
      </c>
      <c r="DC5" s="220" t="e">
        <f>'اختيار المقررات'!N28</f>
        <v>#N/A</v>
      </c>
      <c r="DD5" s="221" t="e">
        <f>'اختيار المقررات'!N29</f>
        <v>#N/A</v>
      </c>
      <c r="DE5" s="220" t="str">
        <f>'اختيار المقررات'!V28</f>
        <v>لا</v>
      </c>
      <c r="DF5" s="220" t="e">
        <f>'اختيار المقررات'!V29</f>
        <v>#N/A</v>
      </c>
      <c r="DG5" s="220" t="e">
        <f>'اختيار المقررات'!AC29</f>
        <v>#N/A</v>
      </c>
      <c r="DH5" s="215">
        <f>'اختيار المقررات'!AD25</f>
        <v>0</v>
      </c>
      <c r="DI5" s="222">
        <f>'اختيار المقررات'!AD26</f>
        <v>0</v>
      </c>
      <c r="DJ5" s="220" t="e">
        <f>'اختيار المقررات'!AD27</f>
        <v>#N/A</v>
      </c>
      <c r="DK5" s="223" t="e">
        <f>SUM(DH5:DJ5)</f>
        <v>#N/A</v>
      </c>
      <c r="DL5" s="215">
        <f>'اختيار المقررات'!AB2</f>
        <v>0</v>
      </c>
      <c r="DM5" s="216">
        <f>'اختيار المقررات'!W2</f>
        <v>0</v>
      </c>
      <c r="DN5" s="216">
        <f>'اختيار المقررات'!Q2</f>
        <v>0</v>
      </c>
      <c r="DO5" s="223">
        <f>'اختيار المقررات'!L2</f>
        <v>0</v>
      </c>
      <c r="DP5" s="224" t="str">
        <f>'اختيار المقررات'!C26</f>
        <v/>
      </c>
      <c r="DQ5" s="224" t="str">
        <f>'اختيار المقررات'!C27</f>
        <v/>
      </c>
      <c r="DR5" s="224" t="str">
        <f>'اختيار المقررات'!C28</f>
        <v/>
      </c>
      <c r="DS5" s="224" t="str">
        <f>'اختيار المقررات'!C29</f>
        <v/>
      </c>
      <c r="DT5" s="224" t="str">
        <f>'اختيار المقررات'!C30</f>
        <v/>
      </c>
      <c r="DU5" s="224" t="str">
        <f>'اختيار المقررات'!C31</f>
        <v/>
      </c>
      <c r="DV5" s="224" t="str">
        <f>'اختيار المقررات'!C32</f>
        <v/>
      </c>
      <c r="DW5" s="224" t="str">
        <f>'اختيار المقررات'!C33</f>
        <v/>
      </c>
      <c r="DX5" s="224" t="e">
        <f>'اختيار المقررات'!Y28</f>
        <v>#N/A</v>
      </c>
    </row>
    <row r="6" spans="1:148" x14ac:dyDescent="0.25">
      <c r="DZ6" s="98"/>
      <c r="EA6" s="98"/>
      <c r="EB6" s="98"/>
      <c r="EC6" s="98"/>
      <c r="ED6" s="98"/>
      <c r="EE6" s="98"/>
      <c r="EF6" s="98"/>
      <c r="EG6" s="98"/>
      <c r="EH6" s="98"/>
      <c r="EI6" s="98"/>
      <c r="EJ6" s="98"/>
      <c r="EK6" s="98"/>
      <c r="EL6" s="98"/>
      <c r="EM6" s="98"/>
      <c r="EN6" s="98"/>
      <c r="EO6" s="98"/>
      <c r="EP6" s="98"/>
      <c r="EQ6" s="98"/>
      <c r="ER6" s="98"/>
    </row>
    <row r="7" spans="1:148" x14ac:dyDescent="0.25">
      <c r="DZ7" s="98"/>
      <c r="EA7" s="98"/>
      <c r="EB7" s="98"/>
      <c r="EC7" s="98"/>
      <c r="ED7" s="98"/>
      <c r="EE7" s="98"/>
      <c r="EF7" s="98"/>
      <c r="EG7" s="98"/>
      <c r="EH7" s="98"/>
      <c r="EI7" s="98"/>
      <c r="EJ7" s="98"/>
      <c r="EK7" s="98"/>
      <c r="EL7" s="98"/>
      <c r="EM7" s="98"/>
      <c r="EN7" s="98"/>
      <c r="EO7" s="98"/>
      <c r="EP7" s="98"/>
      <c r="EQ7" s="98"/>
      <c r="ER7" s="98"/>
    </row>
    <row r="8" spans="1:148" x14ac:dyDescent="0.25">
      <c r="DZ8" s="98"/>
      <c r="EA8" s="98"/>
      <c r="EB8" s="98"/>
      <c r="EC8" s="98"/>
      <c r="ED8" s="98"/>
      <c r="EE8" s="98"/>
      <c r="EF8" s="98"/>
      <c r="EG8" s="98"/>
      <c r="EH8" s="98"/>
      <c r="EI8" s="98"/>
      <c r="EJ8" s="98"/>
      <c r="EK8" s="98"/>
      <c r="EL8" s="98"/>
      <c r="EM8" s="98"/>
      <c r="EN8" s="98"/>
      <c r="EO8" s="98"/>
      <c r="EP8" s="98"/>
      <c r="EQ8" s="98"/>
      <c r="ER8" s="98"/>
    </row>
    <row r="9" spans="1:148" x14ac:dyDescent="0.25">
      <c r="DZ9" s="98"/>
      <c r="EA9" s="98"/>
      <c r="EB9" s="98"/>
      <c r="EC9" s="98"/>
      <c r="ED9" s="98"/>
      <c r="EE9" s="98"/>
      <c r="EF9" s="98"/>
      <c r="EG9" s="98"/>
      <c r="EH9" s="98"/>
      <c r="EI9" s="98"/>
      <c r="EJ9" s="98"/>
      <c r="EK9" s="98"/>
      <c r="EL9" s="98"/>
      <c r="EM9" s="98"/>
      <c r="EN9" s="98"/>
      <c r="EO9" s="98"/>
      <c r="EP9" s="98"/>
      <c r="EQ9" s="98"/>
      <c r="ER9" s="98"/>
    </row>
    <row r="10" spans="1:148" x14ac:dyDescent="0.25">
      <c r="DZ10" s="98"/>
      <c r="EA10" s="98"/>
      <c r="EB10" s="98"/>
      <c r="EC10" s="98"/>
      <c r="ED10" s="98"/>
      <c r="EE10" s="98"/>
      <c r="EF10" s="98"/>
      <c r="EG10" s="98"/>
      <c r="EH10" s="98"/>
      <c r="EI10" s="98"/>
      <c r="EJ10" s="98"/>
      <c r="EK10" s="98"/>
      <c r="EL10" s="98"/>
      <c r="EM10" s="98"/>
      <c r="EN10" s="98"/>
      <c r="EO10" s="98"/>
      <c r="EP10" s="98"/>
      <c r="EQ10" s="98"/>
      <c r="ER10" s="98"/>
    </row>
    <row r="11" spans="1:148" x14ac:dyDescent="0.25">
      <c r="DZ11" s="98"/>
      <c r="EA11" s="98"/>
      <c r="EB11" s="98"/>
      <c r="EC11" s="98"/>
      <c r="ED11" s="98"/>
      <c r="EE11" s="98"/>
      <c r="EF11" s="98"/>
      <c r="EG11" s="98"/>
      <c r="EH11" s="98"/>
      <c r="EI11" s="98"/>
      <c r="EJ11" s="98"/>
      <c r="EK11" s="98"/>
      <c r="EL11" s="98"/>
      <c r="EM11" s="98"/>
      <c r="EN11" s="98"/>
      <c r="EO11" s="98"/>
      <c r="EP11" s="98"/>
      <c r="EQ11" s="98"/>
      <c r="ER11" s="98"/>
    </row>
    <row r="12" spans="1:148" x14ac:dyDescent="0.25">
      <c r="DZ12" s="98"/>
      <c r="EA12" s="98"/>
      <c r="EB12" s="98"/>
      <c r="EC12" s="98"/>
      <c r="ED12" s="98"/>
      <c r="EE12" s="98"/>
      <c r="EF12" s="98"/>
      <c r="EG12" s="98"/>
      <c r="EH12" s="98"/>
      <c r="EI12" s="98"/>
      <c r="EJ12" s="98"/>
      <c r="EK12" s="98"/>
      <c r="EL12" s="98"/>
      <c r="EM12" s="98"/>
      <c r="EN12" s="98"/>
      <c r="EO12" s="98"/>
      <c r="EP12" s="98"/>
      <c r="EQ12" s="98"/>
      <c r="ER12" s="98"/>
    </row>
    <row r="13" spans="1:148" x14ac:dyDescent="0.25">
      <c r="DZ13" s="98"/>
      <c r="EA13" s="98"/>
      <c r="EB13" s="98"/>
      <c r="EC13" s="98"/>
      <c r="ED13" s="98"/>
      <c r="EE13" s="98"/>
      <c r="EF13" s="98"/>
      <c r="EG13" s="98"/>
      <c r="EH13" s="98"/>
      <c r="EI13" s="98"/>
      <c r="EJ13" s="98"/>
      <c r="EK13" s="98"/>
      <c r="EL13" s="98"/>
      <c r="EM13" s="98"/>
      <c r="EN13" s="98"/>
      <c r="EO13" s="98"/>
      <c r="EP13" s="98"/>
      <c r="EQ13" s="98"/>
      <c r="ER13" s="98"/>
    </row>
    <row r="14" spans="1:148" x14ac:dyDescent="0.25">
      <c r="DZ14" s="98"/>
      <c r="EA14" s="98"/>
      <c r="EB14" s="98"/>
      <c r="EC14" s="98"/>
      <c r="ED14" s="98"/>
      <c r="EE14" s="98"/>
      <c r="EF14" s="98"/>
      <c r="EG14" s="98"/>
      <c r="EH14" s="98"/>
      <c r="EI14" s="98"/>
      <c r="EJ14" s="98"/>
      <c r="EK14" s="98"/>
      <c r="EL14" s="98"/>
      <c r="EM14" s="98"/>
      <c r="EN14" s="98"/>
      <c r="EO14" s="98"/>
      <c r="EP14" s="98"/>
      <c r="EQ14" s="98"/>
      <c r="ER14" s="98"/>
    </row>
    <row r="15" spans="1:148" x14ac:dyDescent="0.25">
      <c r="DZ15" s="98"/>
      <c r="EA15" s="98"/>
      <c r="EB15" s="98"/>
      <c r="EC15" s="98"/>
      <c r="ED15" s="98"/>
      <c r="EE15" s="98"/>
      <c r="EF15" s="98"/>
      <c r="EG15" s="98"/>
      <c r="EH15" s="98"/>
      <c r="EI15" s="98"/>
      <c r="EJ15" s="98"/>
      <c r="EK15" s="98"/>
      <c r="EL15" s="98"/>
      <c r="EM15" s="98"/>
      <c r="EN15" s="98"/>
      <c r="EO15" s="98"/>
      <c r="EP15" s="98"/>
      <c r="EQ15" s="98"/>
      <c r="ER15" s="98"/>
    </row>
    <row r="16" spans="1:148" x14ac:dyDescent="0.25">
      <c r="DZ16" s="98"/>
      <c r="EA16" s="98"/>
      <c r="EB16" s="98"/>
      <c r="EC16" s="98"/>
      <c r="ED16" s="98"/>
      <c r="EE16" s="98"/>
      <c r="EF16" s="98"/>
      <c r="EG16" s="98"/>
      <c r="EH16" s="98"/>
      <c r="EI16" s="98"/>
      <c r="EJ16" s="98"/>
      <c r="EK16" s="98"/>
      <c r="EL16" s="98"/>
      <c r="EM16" s="98"/>
      <c r="EN16" s="98"/>
      <c r="EO16" s="98"/>
      <c r="EP16" s="98"/>
      <c r="EQ16" s="98"/>
      <c r="ER16" s="98"/>
    </row>
    <row r="17" spans="130:148" x14ac:dyDescent="0.25">
      <c r="DZ17" s="98"/>
      <c r="EA17" s="98"/>
      <c r="EB17" s="98"/>
      <c r="EC17" s="98"/>
      <c r="ED17" s="98"/>
      <c r="EE17" s="98"/>
      <c r="EF17" s="98"/>
      <c r="EG17" s="98"/>
      <c r="EH17" s="98"/>
      <c r="EI17" s="98"/>
      <c r="EJ17" s="98"/>
      <c r="EK17" s="98"/>
      <c r="EL17" s="98"/>
      <c r="EM17" s="98"/>
      <c r="EN17" s="98"/>
      <c r="EO17" s="98"/>
      <c r="EP17" s="98"/>
      <c r="EQ17" s="98"/>
      <c r="ER17" s="98"/>
    </row>
    <row r="18" spans="130:148" x14ac:dyDescent="0.25">
      <c r="DZ18" s="98"/>
      <c r="EA18" s="98"/>
      <c r="EB18" s="98"/>
      <c r="EC18" s="98"/>
      <c r="ED18" s="98"/>
      <c r="EE18" s="98"/>
      <c r="EF18" s="98"/>
      <c r="EG18" s="98"/>
      <c r="EH18" s="98"/>
      <c r="EI18" s="98"/>
      <c r="EJ18" s="98"/>
      <c r="EK18" s="98"/>
      <c r="EL18" s="98"/>
      <c r="EM18" s="98"/>
      <c r="EN18" s="98"/>
      <c r="EO18" s="98"/>
      <c r="EP18" s="98"/>
      <c r="EQ18" s="98"/>
      <c r="ER18" s="98"/>
    </row>
    <row r="19" spans="130:148" x14ac:dyDescent="0.25">
      <c r="DZ19" s="98"/>
      <c r="EA19" s="98"/>
      <c r="EB19" s="98"/>
      <c r="EC19" s="98"/>
      <c r="ED19" s="98"/>
      <c r="EE19" s="98"/>
      <c r="EF19" s="98"/>
      <c r="EG19" s="98"/>
      <c r="EH19" s="98"/>
      <c r="EI19" s="98"/>
      <c r="EJ19" s="98"/>
      <c r="EK19" s="98"/>
      <c r="EL19" s="98"/>
      <c r="EM19" s="98"/>
      <c r="EN19" s="98"/>
      <c r="EO19" s="98"/>
      <c r="EP19" s="98"/>
      <c r="EQ19" s="98"/>
      <c r="ER19" s="98"/>
    </row>
    <row r="20" spans="130:148" x14ac:dyDescent="0.25">
      <c r="DZ20" s="98"/>
      <c r="EA20" s="98"/>
      <c r="EB20" s="98"/>
      <c r="EC20" s="98"/>
      <c r="ED20" s="98"/>
      <c r="EE20" s="98"/>
      <c r="EF20" s="98"/>
      <c r="EG20" s="98"/>
      <c r="EH20" s="98"/>
      <c r="EI20" s="98"/>
      <c r="EJ20" s="98"/>
      <c r="EK20" s="98"/>
      <c r="EL20" s="98"/>
      <c r="EM20" s="98"/>
      <c r="EN20" s="98"/>
      <c r="EO20" s="98"/>
      <c r="EP20" s="98"/>
      <c r="EQ20" s="98"/>
      <c r="ER20" s="98"/>
    </row>
    <row r="21" spans="130:148" x14ac:dyDescent="0.25">
      <c r="DZ21" s="98"/>
      <c r="EA21" s="98"/>
      <c r="EB21" s="98"/>
      <c r="EC21" s="98"/>
      <c r="ED21" s="98"/>
      <c r="EE21" s="98"/>
      <c r="EF21" s="98"/>
      <c r="EG21" s="98"/>
      <c r="EH21" s="98"/>
      <c r="EI21" s="98"/>
      <c r="EJ21" s="98"/>
      <c r="EK21" s="98"/>
      <c r="EL21" s="98"/>
      <c r="EM21" s="98"/>
      <c r="EN21" s="98"/>
      <c r="EO21" s="98"/>
      <c r="EP21" s="98"/>
      <c r="EQ21" s="98"/>
      <c r="ER21" s="98"/>
    </row>
    <row r="22" spans="130:148" x14ac:dyDescent="0.25">
      <c r="DZ22" s="98"/>
      <c r="EA22" s="98"/>
      <c r="EB22" s="98"/>
      <c r="EC22" s="98"/>
      <c r="ED22" s="98"/>
      <c r="EE22" s="98"/>
      <c r="EF22" s="98"/>
      <c r="EG22" s="98"/>
      <c r="EH22" s="98"/>
      <c r="EI22" s="98"/>
      <c r="EJ22" s="98"/>
      <c r="EK22" s="98"/>
      <c r="EL22" s="98"/>
      <c r="EM22" s="98"/>
      <c r="EN22" s="98"/>
      <c r="EO22" s="98"/>
      <c r="EP22" s="98"/>
      <c r="EQ22" s="98"/>
      <c r="ER22" s="98"/>
    </row>
    <row r="23" spans="130:148" x14ac:dyDescent="0.25">
      <c r="DZ23" s="98"/>
      <c r="EA23" s="98"/>
      <c r="EB23" s="98"/>
      <c r="EC23" s="98"/>
      <c r="ED23" s="98"/>
      <c r="EE23" s="98"/>
      <c r="EF23" s="98"/>
      <c r="EG23" s="98"/>
      <c r="EH23" s="98"/>
      <c r="EI23" s="98"/>
      <c r="EJ23" s="98"/>
      <c r="EK23" s="98"/>
      <c r="EL23" s="98"/>
      <c r="EM23" s="98"/>
      <c r="EN23" s="98"/>
      <c r="EO23" s="98"/>
      <c r="EP23" s="98"/>
      <c r="EQ23" s="98"/>
      <c r="ER23" s="98"/>
    </row>
    <row r="24" spans="130:148" x14ac:dyDescent="0.25">
      <c r="DZ24" s="98"/>
      <c r="EA24" s="98"/>
      <c r="EB24" s="98"/>
      <c r="EC24" s="98"/>
      <c r="ED24" s="98"/>
      <c r="EE24" s="98"/>
      <c r="EF24" s="98"/>
      <c r="EG24" s="98"/>
      <c r="EH24" s="98"/>
      <c r="EI24" s="98"/>
      <c r="EJ24" s="98"/>
      <c r="EK24" s="98"/>
      <c r="EL24" s="98"/>
      <c r="EM24" s="98"/>
      <c r="EN24" s="98"/>
      <c r="EO24" s="98"/>
      <c r="EP24" s="98"/>
      <c r="EQ24" s="98"/>
      <c r="ER24" s="98"/>
    </row>
    <row r="25" spans="130:148" x14ac:dyDescent="0.25">
      <c r="DZ25" s="98"/>
      <c r="EA25" s="98"/>
      <c r="EB25" s="98"/>
      <c r="EC25" s="98"/>
      <c r="ED25" s="98"/>
      <c r="EE25" s="98"/>
      <c r="EF25" s="98"/>
      <c r="EG25" s="98"/>
      <c r="EH25" s="98"/>
      <c r="EI25" s="98"/>
      <c r="EJ25" s="98"/>
      <c r="EK25" s="98"/>
      <c r="EL25" s="98"/>
      <c r="EM25" s="98"/>
      <c r="EN25" s="98"/>
      <c r="EO25" s="98"/>
      <c r="EP25" s="98"/>
      <c r="EQ25" s="98"/>
      <c r="ER25" s="98"/>
    </row>
    <row r="26" spans="130:148" x14ac:dyDescent="0.25">
      <c r="DZ26" s="98"/>
      <c r="EA26" s="98"/>
      <c r="EB26" s="98"/>
      <c r="EC26" s="98"/>
      <c r="ED26" s="98"/>
      <c r="EE26" s="98"/>
      <c r="EF26" s="98"/>
      <c r="EG26" s="98"/>
      <c r="EH26" s="98"/>
      <c r="EI26" s="98"/>
      <c r="EJ26" s="98"/>
      <c r="EK26" s="98"/>
      <c r="EL26" s="98"/>
      <c r="EM26" s="98"/>
      <c r="EN26" s="98"/>
      <c r="EO26" s="98"/>
      <c r="EP26" s="98"/>
      <c r="EQ26" s="98"/>
      <c r="ER26" s="98"/>
    </row>
    <row r="27" spans="130:148" x14ac:dyDescent="0.25">
      <c r="DZ27" s="98"/>
      <c r="EA27" s="98"/>
      <c r="EB27" s="98"/>
      <c r="EC27" s="98"/>
      <c r="ED27" s="98"/>
      <c r="EE27" s="98"/>
      <c r="EF27" s="98"/>
      <c r="EG27" s="98"/>
      <c r="EH27" s="98"/>
      <c r="EI27" s="98"/>
      <c r="EJ27" s="98"/>
      <c r="EK27" s="98"/>
      <c r="EL27" s="98"/>
      <c r="EM27" s="98"/>
      <c r="EN27" s="98"/>
      <c r="EO27" s="98"/>
      <c r="EP27" s="98"/>
      <c r="EQ27" s="98"/>
      <c r="ER27" s="98"/>
    </row>
    <row r="28" spans="130:148" x14ac:dyDescent="0.25">
      <c r="DZ28" s="98"/>
      <c r="EA28" s="98"/>
      <c r="EB28" s="98"/>
      <c r="EC28" s="98"/>
      <c r="ED28" s="98"/>
      <c r="EE28" s="98"/>
      <c r="EF28" s="98"/>
      <c r="EG28" s="98"/>
      <c r="EH28" s="98"/>
      <c r="EI28" s="98"/>
      <c r="EJ28" s="98"/>
      <c r="EK28" s="98"/>
      <c r="EL28" s="98"/>
      <c r="EM28" s="98"/>
      <c r="EN28" s="98"/>
      <c r="EO28" s="98"/>
      <c r="EP28" s="98"/>
      <c r="EQ28" s="98"/>
      <c r="ER28" s="98"/>
    </row>
    <row r="29" spans="130:148" x14ac:dyDescent="0.25">
      <c r="DZ29" s="98"/>
      <c r="EA29" s="98"/>
      <c r="EB29" s="98"/>
      <c r="EC29" s="98"/>
      <c r="ED29" s="98"/>
      <c r="EE29" s="98"/>
      <c r="EF29" s="98"/>
      <c r="EG29" s="98"/>
      <c r="EH29" s="98"/>
      <c r="EI29" s="98"/>
      <c r="EJ29" s="98"/>
      <c r="EK29" s="98"/>
      <c r="EL29" s="98"/>
      <c r="EM29" s="98"/>
      <c r="EN29" s="98"/>
      <c r="EO29" s="98"/>
      <c r="EP29" s="98"/>
      <c r="EQ29" s="98"/>
      <c r="ER29" s="98"/>
    </row>
    <row r="30" spans="130:148" x14ac:dyDescent="0.25">
      <c r="DZ30" s="98"/>
      <c r="EA30" s="98"/>
      <c r="EB30" s="98"/>
      <c r="EC30" s="98"/>
      <c r="ED30" s="98"/>
      <c r="EE30" s="98"/>
      <c r="EF30" s="98"/>
      <c r="EG30" s="98"/>
      <c r="EH30" s="98"/>
      <c r="EI30" s="98"/>
      <c r="EJ30" s="98"/>
      <c r="EK30" s="98"/>
      <c r="EL30" s="98"/>
      <c r="EM30" s="98"/>
      <c r="EN30" s="98"/>
      <c r="EO30" s="98"/>
      <c r="EP30" s="98"/>
      <c r="EQ30" s="98"/>
      <c r="ER30" s="98"/>
    </row>
    <row r="31" spans="130:148" x14ac:dyDescent="0.25">
      <c r="DZ31" s="98"/>
      <c r="EA31" s="98"/>
      <c r="EB31" s="98"/>
      <c r="EC31" s="98"/>
      <c r="ED31" s="98"/>
      <c r="EE31" s="98"/>
      <c r="EF31" s="98"/>
      <c r="EG31" s="98"/>
      <c r="EH31" s="98"/>
      <c r="EI31" s="98"/>
      <c r="EJ31" s="98"/>
      <c r="EK31" s="98"/>
      <c r="EL31" s="98"/>
      <c r="EM31" s="98"/>
      <c r="EN31" s="98"/>
      <c r="EO31" s="98"/>
      <c r="EP31" s="98"/>
      <c r="EQ31" s="98"/>
      <c r="ER31" s="98"/>
    </row>
    <row r="32" spans="130:148" x14ac:dyDescent="0.25">
      <c r="DZ32" s="98"/>
      <c r="EA32" s="98"/>
      <c r="EB32" s="98"/>
      <c r="EC32" s="98"/>
      <c r="ED32" s="98"/>
      <c r="EE32" s="98"/>
      <c r="EF32" s="98"/>
      <c r="EG32" s="98"/>
      <c r="EH32" s="98"/>
      <c r="EI32" s="98"/>
      <c r="EJ32" s="98"/>
      <c r="EK32" s="98"/>
      <c r="EL32" s="98"/>
      <c r="EM32" s="98"/>
      <c r="EN32" s="98"/>
      <c r="EO32" s="98"/>
      <c r="EP32" s="98"/>
      <c r="EQ32" s="98"/>
      <c r="ER32" s="98"/>
    </row>
    <row r="33" spans="130:148" x14ac:dyDescent="0.25">
      <c r="DZ33" s="98"/>
      <c r="EA33" s="98"/>
      <c r="EB33" s="98"/>
      <c r="EC33" s="98"/>
      <c r="ED33" s="98"/>
      <c r="EE33" s="98"/>
      <c r="EF33" s="98"/>
      <c r="EG33" s="98"/>
      <c r="EH33" s="98"/>
      <c r="EI33" s="98"/>
      <c r="EJ33" s="98"/>
      <c r="EK33" s="98"/>
      <c r="EL33" s="98"/>
      <c r="EM33" s="98"/>
      <c r="EN33" s="98"/>
      <c r="EO33" s="98"/>
      <c r="EP33" s="98"/>
      <c r="EQ33" s="98"/>
      <c r="ER33" s="98"/>
    </row>
    <row r="34" spans="130:148" x14ac:dyDescent="0.25">
      <c r="DZ34" s="98"/>
      <c r="EA34" s="98"/>
      <c r="EB34" s="98"/>
      <c r="EC34" s="98"/>
      <c r="ED34" s="98"/>
      <c r="EE34" s="98"/>
      <c r="EF34" s="98"/>
      <c r="EG34" s="98"/>
      <c r="EH34" s="98"/>
      <c r="EI34" s="98"/>
      <c r="EJ34" s="98"/>
      <c r="EK34" s="98"/>
      <c r="EL34" s="98"/>
      <c r="EM34" s="98"/>
      <c r="EN34" s="98"/>
      <c r="EO34" s="98"/>
      <c r="EP34" s="98"/>
      <c r="EQ34" s="98"/>
      <c r="ER34" s="98"/>
    </row>
    <row r="35" spans="130:148" x14ac:dyDescent="0.25">
      <c r="DZ35" s="98"/>
      <c r="EA35" s="98"/>
      <c r="EB35" s="98"/>
      <c r="EC35" s="98"/>
      <c r="ED35" s="98"/>
      <c r="EE35" s="98"/>
      <c r="EF35" s="98"/>
      <c r="EG35" s="98"/>
      <c r="EH35" s="98"/>
      <c r="EI35" s="98"/>
      <c r="EJ35" s="98"/>
      <c r="EK35" s="98"/>
      <c r="EL35" s="98"/>
      <c r="EM35" s="98"/>
      <c r="EN35" s="98"/>
      <c r="EO35" s="98"/>
      <c r="EP35" s="98"/>
      <c r="EQ35" s="98"/>
      <c r="ER35" s="98"/>
    </row>
    <row r="36" spans="130:148" x14ac:dyDescent="0.25">
      <c r="DZ36" s="98"/>
      <c r="EA36" s="98"/>
      <c r="EB36" s="98"/>
      <c r="EC36" s="98"/>
      <c r="ED36" s="98"/>
      <c r="EE36" s="98"/>
      <c r="EF36" s="98"/>
      <c r="EG36" s="98"/>
      <c r="EH36" s="98"/>
      <c r="EI36" s="98"/>
      <c r="EJ36" s="98"/>
      <c r="EK36" s="98"/>
      <c r="EL36" s="98"/>
      <c r="EM36" s="98"/>
      <c r="EN36" s="98"/>
      <c r="EO36" s="98"/>
      <c r="EP36" s="98"/>
      <c r="EQ36" s="98"/>
      <c r="ER36" s="98"/>
    </row>
    <row r="37" spans="130:148" x14ac:dyDescent="0.25">
      <c r="DZ37" s="98"/>
      <c r="EA37" s="98"/>
      <c r="EB37" s="98"/>
      <c r="EC37" s="98"/>
      <c r="ED37" s="98"/>
      <c r="EE37" s="98"/>
      <c r="EF37" s="98"/>
      <c r="EG37" s="98"/>
      <c r="EH37" s="98"/>
      <c r="EI37" s="98"/>
      <c r="EJ37" s="98"/>
      <c r="EK37" s="98"/>
      <c r="EL37" s="98"/>
      <c r="EM37" s="98"/>
      <c r="EN37" s="98"/>
      <c r="EO37" s="98"/>
      <c r="EP37" s="98"/>
      <c r="EQ37" s="98"/>
      <c r="ER37" s="98"/>
    </row>
    <row r="38" spans="130:148" x14ac:dyDescent="0.25">
      <c r="DZ38" s="98"/>
      <c r="EA38" s="98"/>
      <c r="EB38" s="98"/>
      <c r="EC38" s="98"/>
      <c r="ED38" s="98"/>
      <c r="EE38" s="98"/>
      <c r="EF38" s="98"/>
      <c r="EG38" s="98"/>
      <c r="EH38" s="98"/>
      <c r="EI38" s="98"/>
      <c r="EJ38" s="98"/>
      <c r="EK38" s="98"/>
      <c r="EL38" s="98"/>
      <c r="EM38" s="98"/>
      <c r="EN38" s="98"/>
      <c r="EO38" s="98"/>
      <c r="EP38" s="98"/>
      <c r="EQ38" s="98"/>
      <c r="ER38" s="98"/>
    </row>
    <row r="39" spans="130:148" x14ac:dyDescent="0.25">
      <c r="DZ39" s="98"/>
      <c r="EA39" s="98"/>
      <c r="EB39" s="98"/>
      <c r="EC39" s="98"/>
      <c r="ED39" s="98"/>
      <c r="EE39" s="98"/>
      <c r="EF39" s="98"/>
      <c r="EG39" s="98"/>
      <c r="EH39" s="98"/>
      <c r="EI39" s="98"/>
      <c r="EJ39" s="98"/>
      <c r="EK39" s="98"/>
      <c r="EL39" s="98"/>
      <c r="EM39" s="98"/>
      <c r="EN39" s="98"/>
      <c r="EO39" s="98"/>
      <c r="EP39" s="98"/>
      <c r="EQ39" s="98"/>
      <c r="ER39" s="98"/>
    </row>
    <row r="40" spans="130:148" x14ac:dyDescent="0.25">
      <c r="DZ40" s="98"/>
      <c r="EA40" s="98"/>
      <c r="EB40" s="98"/>
      <c r="EC40" s="98"/>
      <c r="ED40" s="98"/>
      <c r="EE40" s="98"/>
      <c r="EF40" s="98"/>
      <c r="EG40" s="98"/>
      <c r="EH40" s="98"/>
      <c r="EI40" s="98"/>
      <c r="EJ40" s="98"/>
      <c r="EK40" s="98"/>
      <c r="EL40" s="98"/>
      <c r="EM40" s="98"/>
      <c r="EN40" s="98"/>
      <c r="EO40" s="98"/>
      <c r="EP40" s="98"/>
      <c r="EQ40" s="98"/>
      <c r="ER40" s="98"/>
    </row>
    <row r="41" spans="130:148" x14ac:dyDescent="0.25">
      <c r="DZ41" s="98"/>
      <c r="EA41" s="98"/>
      <c r="EB41" s="98"/>
      <c r="EC41" s="98"/>
      <c r="ED41" s="98"/>
      <c r="EE41" s="98"/>
      <c r="EF41" s="98"/>
      <c r="EG41" s="98"/>
      <c r="EH41" s="98"/>
      <c r="EI41" s="98"/>
      <c r="EJ41" s="98"/>
      <c r="EK41" s="98"/>
      <c r="EL41" s="98"/>
      <c r="EM41" s="98"/>
      <c r="EN41" s="98"/>
      <c r="EO41" s="98"/>
      <c r="EP41" s="98"/>
      <c r="EQ41" s="98"/>
      <c r="ER41" s="98"/>
    </row>
    <row r="42" spans="130:148" x14ac:dyDescent="0.25">
      <c r="DZ42" s="98"/>
      <c r="EA42" s="98"/>
      <c r="EB42" s="98"/>
      <c r="EC42" s="98"/>
      <c r="ED42" s="98"/>
      <c r="EE42" s="98"/>
      <c r="EF42" s="98"/>
      <c r="EG42" s="98"/>
      <c r="EH42" s="98"/>
      <c r="EI42" s="98"/>
      <c r="EJ42" s="98"/>
      <c r="EK42" s="98"/>
      <c r="EL42" s="98"/>
      <c r="EM42" s="98"/>
      <c r="EN42" s="98"/>
      <c r="EO42" s="98"/>
      <c r="EP42" s="98"/>
      <c r="EQ42" s="98"/>
      <c r="ER42" s="98"/>
    </row>
    <row r="43" spans="130:148" x14ac:dyDescent="0.25">
      <c r="DZ43" s="98"/>
      <c r="EA43" s="98"/>
      <c r="EB43" s="98"/>
      <c r="EC43" s="98"/>
      <c r="ED43" s="98"/>
      <c r="EE43" s="98"/>
      <c r="EF43" s="98"/>
      <c r="EG43" s="98"/>
      <c r="EH43" s="98"/>
      <c r="EI43" s="98"/>
      <c r="EJ43" s="98"/>
      <c r="EK43" s="98"/>
      <c r="EL43" s="98"/>
      <c r="EM43" s="98"/>
      <c r="EN43" s="98"/>
      <c r="EO43" s="98"/>
      <c r="EP43" s="98"/>
      <c r="EQ43" s="98"/>
      <c r="ER43" s="98"/>
    </row>
    <row r="44" spans="130:148" x14ac:dyDescent="0.25">
      <c r="DZ44" s="98"/>
      <c r="EA44" s="98"/>
      <c r="EB44" s="98"/>
      <c r="EC44" s="98"/>
      <c r="ED44" s="98"/>
      <c r="EE44" s="98"/>
      <c r="EF44" s="98"/>
      <c r="EG44" s="98"/>
      <c r="EH44" s="98"/>
      <c r="EI44" s="98"/>
      <c r="EJ44" s="98"/>
      <c r="EK44" s="98"/>
      <c r="EL44" s="98"/>
      <c r="EM44" s="98"/>
      <c r="EN44" s="98"/>
      <c r="EO44" s="98"/>
      <c r="EP44" s="98"/>
      <c r="EQ44" s="98"/>
      <c r="ER44" s="98"/>
    </row>
    <row r="45" spans="130:148" x14ac:dyDescent="0.25">
      <c r="DZ45" s="98"/>
      <c r="EA45" s="98"/>
      <c r="EB45" s="98"/>
      <c r="EC45" s="98"/>
      <c r="ED45" s="98"/>
      <c r="EE45" s="98"/>
      <c r="EF45" s="98"/>
      <c r="EG45" s="98"/>
      <c r="EH45" s="98"/>
      <c r="EI45" s="98"/>
      <c r="EJ45" s="98"/>
      <c r="EK45" s="98"/>
      <c r="EL45" s="98"/>
      <c r="EM45" s="98"/>
      <c r="EN45" s="98"/>
      <c r="EO45" s="98"/>
      <c r="EP45" s="98"/>
      <c r="EQ45" s="98"/>
      <c r="ER45" s="98"/>
    </row>
    <row r="46" spans="130:148" x14ac:dyDescent="0.25">
      <c r="DZ46" s="98"/>
      <c r="EA46" s="98"/>
      <c r="EB46" s="98"/>
      <c r="EC46" s="98"/>
      <c r="ED46" s="98"/>
      <c r="EE46" s="98"/>
      <c r="EF46" s="98"/>
      <c r="EG46" s="98"/>
      <c r="EH46" s="98"/>
      <c r="EI46" s="98"/>
      <c r="EJ46" s="98"/>
      <c r="EK46" s="98"/>
      <c r="EL46" s="98"/>
      <c r="EM46" s="98"/>
      <c r="EN46" s="98"/>
      <c r="EO46" s="98"/>
      <c r="EP46" s="98"/>
      <c r="EQ46" s="98"/>
      <c r="ER46" s="98"/>
    </row>
    <row r="47" spans="130:148" x14ac:dyDescent="0.25">
      <c r="DZ47" s="98"/>
      <c r="EA47" s="98"/>
      <c r="EB47" s="98"/>
      <c r="EC47" s="98"/>
      <c r="ED47" s="98"/>
      <c r="EE47" s="98"/>
      <c r="EF47" s="98"/>
      <c r="EG47" s="98"/>
      <c r="EH47" s="98"/>
      <c r="EI47" s="98"/>
      <c r="EJ47" s="98"/>
      <c r="EK47" s="98"/>
      <c r="EL47" s="98"/>
      <c r="EM47" s="98"/>
      <c r="EN47" s="98"/>
      <c r="EO47" s="98"/>
      <c r="EP47" s="98"/>
      <c r="EQ47" s="98"/>
      <c r="ER47" s="98"/>
    </row>
    <row r="48" spans="130:148" x14ac:dyDescent="0.25">
      <c r="DZ48" s="98"/>
      <c r="EA48" s="98"/>
      <c r="EB48" s="98"/>
      <c r="EC48" s="98"/>
      <c r="ED48" s="98"/>
      <c r="EE48" s="98"/>
      <c r="EF48" s="98"/>
      <c r="EG48" s="98"/>
      <c r="EH48" s="98"/>
      <c r="EI48" s="98"/>
      <c r="EJ48" s="98"/>
      <c r="EK48" s="98"/>
      <c r="EL48" s="98"/>
      <c r="EM48" s="98"/>
      <c r="EN48" s="98"/>
      <c r="EO48" s="98"/>
      <c r="EP48" s="98"/>
      <c r="EQ48" s="98"/>
      <c r="ER48" s="98"/>
    </row>
    <row r="49" spans="130:148" x14ac:dyDescent="0.25">
      <c r="DZ49" s="98"/>
      <c r="EA49" s="98"/>
      <c r="EB49" s="98"/>
      <c r="EC49" s="98"/>
      <c r="ED49" s="98"/>
      <c r="EE49" s="98"/>
      <c r="EF49" s="98"/>
      <c r="EG49" s="98"/>
      <c r="EH49" s="98"/>
      <c r="EI49" s="98"/>
      <c r="EJ49" s="98"/>
      <c r="EK49" s="98"/>
      <c r="EL49" s="98"/>
      <c r="EM49" s="98"/>
      <c r="EN49" s="98"/>
      <c r="EO49" s="98"/>
      <c r="EP49" s="98"/>
      <c r="EQ49" s="98"/>
      <c r="ER49" s="98"/>
    </row>
    <row r="50" spans="130:148" x14ac:dyDescent="0.25">
      <c r="DZ50" s="98"/>
      <c r="EA50" s="98"/>
      <c r="EB50" s="98"/>
      <c r="EC50" s="98"/>
      <c r="ED50" s="98"/>
      <c r="EE50" s="98"/>
      <c r="EF50" s="98"/>
      <c r="EG50" s="98"/>
      <c r="EH50" s="98"/>
      <c r="EI50" s="98"/>
      <c r="EJ50" s="98"/>
      <c r="EK50" s="98"/>
      <c r="EL50" s="98"/>
      <c r="EM50" s="98"/>
      <c r="EN50" s="98"/>
      <c r="EO50" s="98"/>
      <c r="EP50" s="98"/>
      <c r="EQ50" s="98"/>
      <c r="ER50" s="98"/>
    </row>
    <row r="51" spans="130:148" x14ac:dyDescent="0.25">
      <c r="DZ51" s="98"/>
      <c r="EA51" s="98"/>
      <c r="EB51" s="98"/>
      <c r="EC51" s="98"/>
      <c r="ED51" s="98"/>
      <c r="EE51" s="98"/>
      <c r="EF51" s="98"/>
      <c r="EG51" s="98"/>
      <c r="EH51" s="98"/>
      <c r="EI51" s="98"/>
      <c r="EJ51" s="98"/>
      <c r="EK51" s="98"/>
      <c r="EL51" s="98"/>
      <c r="EM51" s="98"/>
      <c r="EN51" s="98"/>
      <c r="EO51" s="98"/>
      <c r="EP51" s="98"/>
      <c r="EQ51" s="98"/>
      <c r="ER51" s="98"/>
    </row>
    <row r="52" spans="130:148" x14ac:dyDescent="0.25">
      <c r="DZ52" s="98"/>
      <c r="EA52" s="98"/>
      <c r="EB52" s="98"/>
      <c r="EC52" s="98"/>
      <c r="ED52" s="98"/>
      <c r="EE52" s="98"/>
      <c r="EF52" s="98"/>
      <c r="EG52" s="98"/>
      <c r="EH52" s="98"/>
      <c r="EI52" s="98"/>
      <c r="EJ52" s="98"/>
      <c r="EK52" s="98"/>
      <c r="EL52" s="98"/>
      <c r="EM52" s="98"/>
      <c r="EN52" s="98"/>
      <c r="EO52" s="98"/>
      <c r="EP52" s="98"/>
      <c r="EQ52" s="98"/>
      <c r="ER52" s="98"/>
    </row>
    <row r="53" spans="130:148" x14ac:dyDescent="0.25">
      <c r="DZ53" s="98"/>
      <c r="EA53" s="98"/>
      <c r="EB53" s="98"/>
      <c r="EC53" s="98"/>
      <c r="ED53" s="98"/>
      <c r="EE53" s="98"/>
      <c r="EF53" s="98"/>
      <c r="EG53" s="98"/>
      <c r="EH53" s="98"/>
      <c r="EI53" s="98"/>
      <c r="EJ53" s="98"/>
      <c r="EK53" s="98"/>
      <c r="EL53" s="98"/>
      <c r="EM53" s="98"/>
      <c r="EN53" s="98"/>
      <c r="EO53" s="98"/>
      <c r="EP53" s="98"/>
      <c r="EQ53" s="98"/>
      <c r="ER53" s="98"/>
    </row>
    <row r="54" spans="130:148" x14ac:dyDescent="0.25">
      <c r="DZ54" s="98"/>
      <c r="EA54" s="98"/>
      <c r="EB54" s="98"/>
      <c r="EC54" s="98"/>
      <c r="ED54" s="98"/>
      <c r="EE54" s="98"/>
      <c r="EF54" s="98"/>
      <c r="EG54" s="98"/>
      <c r="EH54" s="98"/>
      <c r="EI54" s="98"/>
      <c r="EJ54" s="98"/>
      <c r="EK54" s="98"/>
      <c r="EL54" s="98"/>
      <c r="EM54" s="98"/>
      <c r="EN54" s="98"/>
      <c r="EO54" s="98"/>
      <c r="EP54" s="98"/>
      <c r="EQ54" s="98"/>
      <c r="ER54" s="98"/>
    </row>
    <row r="55" spans="130:148" x14ac:dyDescent="0.25">
      <c r="DZ55" s="98"/>
      <c r="EA55" s="98"/>
      <c r="EB55" s="98"/>
      <c r="EC55" s="98"/>
      <c r="ED55" s="98"/>
      <c r="EE55" s="98"/>
      <c r="EF55" s="98"/>
      <c r="EG55" s="98"/>
      <c r="EH55" s="98"/>
      <c r="EI55" s="98"/>
      <c r="EJ55" s="98"/>
      <c r="EK55" s="98"/>
      <c r="EL55" s="98"/>
      <c r="EM55" s="98"/>
      <c r="EN55" s="98"/>
      <c r="EO55" s="98"/>
      <c r="EP55" s="98"/>
      <c r="EQ55" s="98"/>
      <c r="ER55" s="98"/>
    </row>
    <row r="56" spans="130:148" x14ac:dyDescent="0.25">
      <c r="DZ56" s="98"/>
      <c r="EA56" s="98"/>
      <c r="EB56" s="98"/>
      <c r="EC56" s="98"/>
      <c r="ED56" s="98"/>
      <c r="EE56" s="98"/>
      <c r="EF56" s="98"/>
      <c r="EG56" s="98"/>
      <c r="EH56" s="98"/>
      <c r="EI56" s="98"/>
      <c r="EJ56" s="98"/>
      <c r="EK56" s="98"/>
      <c r="EL56" s="98"/>
      <c r="EM56" s="98"/>
      <c r="EN56" s="98"/>
      <c r="EO56" s="98"/>
      <c r="EP56" s="98"/>
      <c r="EQ56" s="98"/>
      <c r="ER56" s="98"/>
    </row>
    <row r="57" spans="130:148" x14ac:dyDescent="0.25">
      <c r="DZ57" s="98"/>
      <c r="EA57" s="98"/>
      <c r="EB57" s="98"/>
      <c r="EC57" s="98"/>
      <c r="ED57" s="98"/>
      <c r="EE57" s="98"/>
      <c r="EF57" s="98"/>
      <c r="EG57" s="98"/>
      <c r="EH57" s="98"/>
      <c r="EI57" s="98"/>
      <c r="EJ57" s="98"/>
      <c r="EK57" s="98"/>
      <c r="EL57" s="98"/>
      <c r="EM57" s="98"/>
      <c r="EN57" s="98"/>
      <c r="EO57" s="98"/>
      <c r="EP57" s="98"/>
      <c r="EQ57" s="98"/>
      <c r="ER57" s="98"/>
    </row>
    <row r="58" spans="130:148" x14ac:dyDescent="0.25">
      <c r="DZ58" s="98"/>
      <c r="EA58" s="98"/>
      <c r="EB58" s="98"/>
      <c r="EC58" s="98"/>
      <c r="ED58" s="98"/>
      <c r="EE58" s="98"/>
      <c r="EF58" s="98"/>
      <c r="EG58" s="98"/>
      <c r="EH58" s="98"/>
      <c r="EI58" s="98"/>
      <c r="EJ58" s="98"/>
      <c r="EK58" s="98"/>
      <c r="EL58" s="98"/>
      <c r="EM58" s="98"/>
      <c r="EN58" s="98"/>
      <c r="EO58" s="98"/>
      <c r="EP58" s="98"/>
      <c r="EQ58" s="98"/>
      <c r="ER58" s="98"/>
    </row>
    <row r="59" spans="130:148" x14ac:dyDescent="0.25">
      <c r="DZ59" s="98"/>
      <c r="EA59" s="98"/>
      <c r="EB59" s="98"/>
      <c r="EC59" s="98"/>
      <c r="ED59" s="98"/>
      <c r="EE59" s="98"/>
      <c r="EF59" s="98"/>
      <c r="EG59" s="98"/>
      <c r="EH59" s="98"/>
      <c r="EI59" s="98"/>
      <c r="EJ59" s="98"/>
      <c r="EK59" s="98"/>
      <c r="EL59" s="98"/>
      <c r="EM59" s="98"/>
      <c r="EN59" s="98"/>
      <c r="EO59" s="98"/>
      <c r="EP59" s="98"/>
      <c r="EQ59" s="98"/>
      <c r="ER59" s="98"/>
    </row>
    <row r="60" spans="130:148" x14ac:dyDescent="0.25">
      <c r="DZ60" s="98"/>
      <c r="EA60" s="98"/>
      <c r="EB60" s="98"/>
      <c r="EC60" s="98"/>
      <c r="ED60" s="98"/>
      <c r="EE60" s="98"/>
      <c r="EF60" s="98"/>
      <c r="EG60" s="98"/>
      <c r="EH60" s="98"/>
      <c r="EI60" s="98"/>
      <c r="EJ60" s="98"/>
      <c r="EK60" s="98"/>
      <c r="EL60" s="98"/>
      <c r="EM60" s="98"/>
      <c r="EN60" s="98"/>
      <c r="EO60" s="98"/>
      <c r="EP60" s="98"/>
      <c r="EQ60" s="98"/>
      <c r="ER60" s="98"/>
    </row>
    <row r="61" spans="130:148" x14ac:dyDescent="0.25">
      <c r="DZ61" s="98"/>
      <c r="EA61" s="98"/>
      <c r="EB61" s="98"/>
      <c r="EC61" s="98"/>
      <c r="ED61" s="98"/>
      <c r="EE61" s="98"/>
      <c r="EF61" s="98"/>
      <c r="EG61" s="98"/>
      <c r="EH61" s="98"/>
      <c r="EI61" s="98"/>
      <c r="EJ61" s="98"/>
      <c r="EK61" s="98"/>
      <c r="EL61" s="98"/>
      <c r="EM61" s="98"/>
      <c r="EN61" s="98"/>
      <c r="EO61" s="98"/>
      <c r="EP61" s="98"/>
      <c r="EQ61" s="98"/>
      <c r="ER61" s="98"/>
    </row>
    <row r="62" spans="130:148" x14ac:dyDescent="0.25">
      <c r="DZ62" s="98"/>
      <c r="EA62" s="98"/>
      <c r="EB62" s="98"/>
      <c r="EC62" s="98"/>
      <c r="ED62" s="98"/>
      <c r="EE62" s="98"/>
      <c r="EF62" s="98"/>
      <c r="EG62" s="98"/>
      <c r="EH62" s="98"/>
      <c r="EI62" s="98"/>
      <c r="EJ62" s="98"/>
      <c r="EK62" s="98"/>
      <c r="EL62" s="98"/>
      <c r="EM62" s="98"/>
      <c r="EN62" s="98"/>
      <c r="EO62" s="98"/>
      <c r="EP62" s="98"/>
      <c r="EQ62" s="98"/>
      <c r="ER62" s="98"/>
    </row>
    <row r="63" spans="130:148" x14ac:dyDescent="0.25">
      <c r="DZ63" s="98"/>
      <c r="EA63" s="98"/>
      <c r="EB63" s="98"/>
      <c r="EC63" s="98"/>
      <c r="ED63" s="98"/>
      <c r="EE63" s="98"/>
      <c r="EF63" s="98"/>
      <c r="EG63" s="98"/>
      <c r="EH63" s="98"/>
      <c r="EI63" s="98"/>
      <c r="EJ63" s="98"/>
      <c r="EK63" s="98"/>
      <c r="EL63" s="98"/>
      <c r="EM63" s="98"/>
      <c r="EN63" s="98"/>
      <c r="EO63" s="98"/>
      <c r="EP63" s="98"/>
      <c r="EQ63" s="98"/>
      <c r="ER63" s="98"/>
    </row>
    <row r="64" spans="130:148" x14ac:dyDescent="0.25">
      <c r="DZ64" s="98"/>
      <c r="EA64" s="98"/>
      <c r="EB64" s="98"/>
      <c r="EC64" s="98"/>
      <c r="ED64" s="98"/>
      <c r="EE64" s="98"/>
      <c r="EF64" s="98"/>
      <c r="EG64" s="98"/>
      <c r="EH64" s="98"/>
      <c r="EI64" s="98"/>
      <c r="EJ64" s="98"/>
      <c r="EK64" s="98"/>
      <c r="EL64" s="98"/>
      <c r="EM64" s="98"/>
      <c r="EN64" s="98"/>
      <c r="EO64" s="98"/>
      <c r="EP64" s="98"/>
      <c r="EQ64" s="98"/>
      <c r="ER64" s="98"/>
    </row>
    <row r="65" spans="130:148" x14ac:dyDescent="0.25">
      <c r="DZ65" s="98"/>
      <c r="EA65" s="98"/>
      <c r="EB65" s="98"/>
      <c r="EC65" s="98"/>
      <c r="ED65" s="98"/>
      <c r="EE65" s="98"/>
      <c r="EF65" s="98"/>
      <c r="EG65" s="98"/>
      <c r="EH65" s="98"/>
      <c r="EI65" s="98"/>
      <c r="EJ65" s="98"/>
      <c r="EK65" s="98"/>
      <c r="EL65" s="98"/>
      <c r="EM65" s="98"/>
      <c r="EN65" s="98"/>
      <c r="EO65" s="98"/>
      <c r="EP65" s="98"/>
      <c r="EQ65" s="98"/>
      <c r="ER65" s="98"/>
    </row>
    <row r="66" spans="130:148" x14ac:dyDescent="0.25">
      <c r="DZ66" s="98"/>
      <c r="EA66" s="98"/>
      <c r="EB66" s="98"/>
      <c r="EC66" s="98"/>
      <c r="ED66" s="98"/>
      <c r="EE66" s="98"/>
      <c r="EF66" s="98"/>
      <c r="EG66" s="98"/>
      <c r="EH66" s="98"/>
      <c r="EI66" s="98"/>
      <c r="EJ66" s="98"/>
      <c r="EK66" s="98"/>
      <c r="EL66" s="98"/>
      <c r="EM66" s="98"/>
      <c r="EN66" s="98"/>
      <c r="EO66" s="98"/>
      <c r="EP66" s="98"/>
      <c r="EQ66" s="98"/>
      <c r="ER66" s="98"/>
    </row>
    <row r="67" spans="130:148" x14ac:dyDescent="0.25">
      <c r="DZ67" s="98"/>
      <c r="EA67" s="98"/>
      <c r="EB67" s="98"/>
      <c r="EC67" s="98"/>
      <c r="ED67" s="98"/>
      <c r="EE67" s="98"/>
      <c r="EF67" s="98"/>
      <c r="EG67" s="98"/>
      <c r="EH67" s="98"/>
      <c r="EI67" s="98"/>
      <c r="EJ67" s="98"/>
      <c r="EK67" s="98"/>
      <c r="EL67" s="98"/>
      <c r="EM67" s="98"/>
      <c r="EN67" s="98"/>
      <c r="EO67" s="98"/>
      <c r="EP67" s="98"/>
      <c r="EQ67" s="98"/>
      <c r="ER67" s="98"/>
    </row>
    <row r="68" spans="130:148" x14ac:dyDescent="0.25">
      <c r="DZ68" s="98"/>
      <c r="EA68" s="98"/>
      <c r="EB68" s="98"/>
      <c r="EC68" s="98"/>
      <c r="ED68" s="98"/>
      <c r="EE68" s="98"/>
      <c r="EF68" s="98"/>
      <c r="EG68" s="98"/>
      <c r="EH68" s="98"/>
      <c r="EI68" s="98"/>
      <c r="EJ68" s="98"/>
      <c r="EK68" s="98"/>
      <c r="EL68" s="98"/>
      <c r="EM68" s="98"/>
      <c r="EN68" s="98"/>
      <c r="EO68" s="98"/>
      <c r="EP68" s="98"/>
      <c r="EQ68" s="98"/>
      <c r="ER68" s="98"/>
    </row>
    <row r="69" spans="130:148" x14ac:dyDescent="0.25">
      <c r="DZ69" s="98"/>
      <c r="EA69" s="98"/>
      <c r="EB69" s="98"/>
      <c r="EC69" s="98"/>
      <c r="ED69" s="98"/>
      <c r="EE69" s="98"/>
      <c r="EF69" s="98"/>
      <c r="EG69" s="98"/>
      <c r="EH69" s="98"/>
      <c r="EI69" s="98"/>
      <c r="EJ69" s="98"/>
      <c r="EK69" s="98"/>
      <c r="EL69" s="98"/>
      <c r="EM69" s="98"/>
      <c r="EN69" s="98"/>
      <c r="EO69" s="98"/>
      <c r="EP69" s="98"/>
      <c r="EQ69" s="98"/>
      <c r="ER69" s="98"/>
    </row>
    <row r="70" spans="130:148" x14ac:dyDescent="0.25">
      <c r="DZ70" s="98"/>
      <c r="EA70" s="98"/>
      <c r="EB70" s="98"/>
      <c r="EC70" s="98"/>
      <c r="ED70" s="98"/>
      <c r="EE70" s="98"/>
      <c r="EF70" s="98"/>
      <c r="EG70" s="98"/>
      <c r="EH70" s="98"/>
      <c r="EI70" s="98"/>
      <c r="EJ70" s="98"/>
      <c r="EK70" s="98"/>
      <c r="EL70" s="98"/>
      <c r="EM70" s="98"/>
      <c r="EN70" s="98"/>
      <c r="EO70" s="98"/>
      <c r="EP70" s="98"/>
      <c r="EQ70" s="98"/>
      <c r="ER70" s="98"/>
    </row>
    <row r="71" spans="130:148" x14ac:dyDescent="0.25">
      <c r="DZ71" s="98"/>
      <c r="EA71" s="98"/>
      <c r="EB71" s="98"/>
      <c r="EC71" s="98"/>
      <c r="ED71" s="98"/>
      <c r="EE71" s="98"/>
      <c r="EF71" s="98"/>
      <c r="EG71" s="98"/>
      <c r="EH71" s="98"/>
      <c r="EI71" s="98"/>
      <c r="EJ71" s="98"/>
      <c r="EK71" s="98"/>
      <c r="EL71" s="98"/>
      <c r="EM71" s="98"/>
      <c r="EN71" s="98"/>
      <c r="EO71" s="98"/>
      <c r="EP71" s="98"/>
      <c r="EQ71" s="98"/>
      <c r="ER71" s="98"/>
    </row>
    <row r="72" spans="130:148" x14ac:dyDescent="0.25">
      <c r="DZ72" s="98"/>
      <c r="EA72" s="98"/>
      <c r="EB72" s="98"/>
      <c r="EC72" s="98"/>
      <c r="ED72" s="98"/>
      <c r="EE72" s="98"/>
      <c r="EF72" s="98"/>
      <c r="EG72" s="98"/>
      <c r="EH72" s="98"/>
      <c r="EI72" s="98"/>
      <c r="EJ72" s="98"/>
      <c r="EK72" s="98"/>
      <c r="EL72" s="98"/>
      <c r="EM72" s="98"/>
      <c r="EN72" s="98"/>
      <c r="EO72" s="98"/>
      <c r="EP72" s="98"/>
      <c r="EQ72" s="98"/>
      <c r="ER72" s="98"/>
    </row>
    <row r="73" spans="130:148" x14ac:dyDescent="0.25">
      <c r="DZ73" s="98"/>
      <c r="EA73" s="98"/>
      <c r="EB73" s="98"/>
      <c r="EC73" s="98"/>
      <c r="ED73" s="98"/>
      <c r="EE73" s="98"/>
      <c r="EF73" s="98"/>
      <c r="EG73" s="98"/>
      <c r="EH73" s="98"/>
      <c r="EI73" s="98"/>
      <c r="EJ73" s="98"/>
      <c r="EK73" s="98"/>
      <c r="EL73" s="98"/>
      <c r="EM73" s="98"/>
      <c r="EN73" s="98"/>
      <c r="EO73" s="98"/>
      <c r="EP73" s="98"/>
      <c r="EQ73" s="98"/>
      <c r="ER73" s="98"/>
    </row>
    <row r="74" spans="130:148" x14ac:dyDescent="0.25">
      <c r="DZ74" s="98"/>
      <c r="EA74" s="98"/>
      <c r="EB74" s="98"/>
      <c r="EC74" s="98"/>
      <c r="ED74" s="98"/>
      <c r="EE74" s="98"/>
      <c r="EF74" s="98"/>
      <c r="EG74" s="98"/>
      <c r="EH74" s="98"/>
      <c r="EI74" s="98"/>
      <c r="EJ74" s="98"/>
      <c r="EK74" s="98"/>
      <c r="EL74" s="98"/>
      <c r="EM74" s="98"/>
      <c r="EN74" s="98"/>
      <c r="EO74" s="98"/>
      <c r="EP74" s="98"/>
      <c r="EQ74" s="98"/>
      <c r="ER74" s="98"/>
    </row>
    <row r="75" spans="130:148" x14ac:dyDescent="0.25">
      <c r="DZ75" s="98"/>
      <c r="EA75" s="98"/>
      <c r="EB75" s="98"/>
      <c r="EC75" s="98"/>
      <c r="ED75" s="98"/>
      <c r="EE75" s="98"/>
      <c r="EF75" s="98"/>
      <c r="EG75" s="98"/>
      <c r="EH75" s="98"/>
      <c r="EI75" s="98"/>
      <c r="EJ75" s="98"/>
      <c r="EK75" s="98"/>
      <c r="EL75" s="98"/>
      <c r="EM75" s="98"/>
      <c r="EN75" s="98"/>
      <c r="EO75" s="98"/>
      <c r="EP75" s="98"/>
      <c r="EQ75" s="98"/>
      <c r="ER75" s="98"/>
    </row>
    <row r="76" spans="130:148" x14ac:dyDescent="0.25">
      <c r="DZ76" s="98"/>
      <c r="EA76" s="98"/>
      <c r="EB76" s="98"/>
      <c r="EC76" s="98"/>
      <c r="ED76" s="98"/>
      <c r="EE76" s="98"/>
      <c r="EF76" s="98"/>
      <c r="EG76" s="98"/>
      <c r="EH76" s="98"/>
      <c r="EI76" s="98"/>
      <c r="EJ76" s="98"/>
      <c r="EK76" s="98"/>
      <c r="EL76" s="98"/>
      <c r="EM76" s="98"/>
      <c r="EN76" s="98"/>
      <c r="EO76" s="98"/>
      <c r="EP76" s="98"/>
      <c r="EQ76" s="98"/>
      <c r="ER76" s="98"/>
    </row>
    <row r="77" spans="130:148" x14ac:dyDescent="0.25">
      <c r="DZ77" s="98"/>
      <c r="EA77" s="98"/>
      <c r="EB77" s="98"/>
      <c r="EC77" s="98"/>
      <c r="ED77" s="98"/>
      <c r="EE77" s="98"/>
      <c r="EF77" s="98"/>
      <c r="EG77" s="98"/>
      <c r="EH77" s="98"/>
      <c r="EI77" s="98"/>
      <c r="EJ77" s="98"/>
      <c r="EK77" s="98"/>
      <c r="EL77" s="98"/>
      <c r="EM77" s="98"/>
      <c r="EN77" s="98"/>
      <c r="EO77" s="98"/>
      <c r="EP77" s="98"/>
      <c r="EQ77" s="98"/>
      <c r="ER77" s="98"/>
    </row>
    <row r="78" spans="130:148" x14ac:dyDescent="0.25">
      <c r="DZ78" s="98"/>
      <c r="EA78" s="98"/>
      <c r="EB78" s="98"/>
      <c r="EC78" s="98"/>
      <c r="ED78" s="98"/>
      <c r="EE78" s="98"/>
      <c r="EF78" s="98"/>
      <c r="EG78" s="98"/>
      <c r="EH78" s="98"/>
      <c r="EI78" s="98"/>
      <c r="EJ78" s="98"/>
      <c r="EK78" s="98"/>
      <c r="EL78" s="98"/>
      <c r="EM78" s="98"/>
      <c r="EN78" s="98"/>
      <c r="EO78" s="98"/>
      <c r="EP78" s="98"/>
      <c r="EQ78" s="98"/>
      <c r="ER78" s="98"/>
    </row>
    <row r="79" spans="130:148" x14ac:dyDescent="0.25">
      <c r="DZ79" s="98"/>
      <c r="EA79" s="98"/>
      <c r="EB79" s="98"/>
      <c r="EC79" s="98"/>
      <c r="ED79" s="98"/>
      <c r="EE79" s="98"/>
      <c r="EF79" s="98"/>
      <c r="EG79" s="98"/>
      <c r="EH79" s="98"/>
      <c r="EI79" s="98"/>
      <c r="EJ79" s="98"/>
      <c r="EK79" s="98"/>
      <c r="EL79" s="98"/>
      <c r="EM79" s="98"/>
      <c r="EN79" s="98"/>
      <c r="EO79" s="98"/>
      <c r="EP79" s="98"/>
      <c r="EQ79" s="98"/>
      <c r="ER79" s="98"/>
    </row>
    <row r="80" spans="130:148" x14ac:dyDescent="0.25">
      <c r="DZ80" s="98"/>
      <c r="EA80" s="98"/>
      <c r="EB80" s="98"/>
      <c r="EC80" s="98"/>
      <c r="ED80" s="98"/>
      <c r="EE80" s="98"/>
      <c r="EF80" s="98"/>
      <c r="EG80" s="98"/>
      <c r="EH80" s="98"/>
      <c r="EI80" s="98"/>
      <c r="EJ80" s="98"/>
      <c r="EK80" s="98"/>
      <c r="EL80" s="98"/>
      <c r="EM80" s="98"/>
      <c r="EN80" s="98"/>
      <c r="EO80" s="98"/>
      <c r="EP80" s="98"/>
      <c r="EQ80" s="98"/>
      <c r="ER80" s="98"/>
    </row>
    <row r="81" spans="130:148" x14ac:dyDescent="0.25">
      <c r="DZ81" s="98"/>
      <c r="EA81" s="98"/>
      <c r="EB81" s="98"/>
      <c r="EC81" s="98"/>
      <c r="ED81" s="98"/>
      <c r="EE81" s="98"/>
      <c r="EF81" s="98"/>
      <c r="EG81" s="98"/>
      <c r="EH81" s="98"/>
      <c r="EI81" s="98"/>
      <c r="EJ81" s="98"/>
      <c r="EK81" s="98"/>
      <c r="EL81" s="98"/>
      <c r="EM81" s="98"/>
      <c r="EN81" s="98"/>
      <c r="EO81" s="98"/>
      <c r="EP81" s="98"/>
      <c r="EQ81" s="98"/>
      <c r="ER81" s="98"/>
    </row>
    <row r="82" spans="130:148" x14ac:dyDescent="0.25">
      <c r="DZ82" s="98"/>
      <c r="EA82" s="98"/>
      <c r="EB82" s="98"/>
      <c r="EC82" s="98"/>
      <c r="ED82" s="98"/>
      <c r="EE82" s="98"/>
      <c r="EF82" s="98"/>
      <c r="EG82" s="98"/>
      <c r="EH82" s="98"/>
      <c r="EI82" s="98"/>
      <c r="EJ82" s="98"/>
      <c r="EK82" s="98"/>
      <c r="EL82" s="98"/>
      <c r="EM82" s="98"/>
      <c r="EN82" s="98"/>
      <c r="EO82" s="98"/>
      <c r="EP82" s="98"/>
      <c r="EQ82" s="98"/>
      <c r="ER82" s="98"/>
    </row>
    <row r="83" spans="130:148" x14ac:dyDescent="0.25">
      <c r="DZ83" s="98"/>
      <c r="EA83" s="98"/>
      <c r="EB83" s="98"/>
      <c r="EC83" s="98"/>
      <c r="ED83" s="98"/>
      <c r="EE83" s="98"/>
      <c r="EF83" s="98"/>
      <c r="EG83" s="98"/>
      <c r="EH83" s="98"/>
      <c r="EI83" s="98"/>
      <c r="EJ83" s="98"/>
      <c r="EK83" s="98"/>
      <c r="EL83" s="98"/>
      <c r="EM83" s="98"/>
      <c r="EN83" s="98"/>
      <c r="EO83" s="98"/>
      <c r="EP83" s="98"/>
      <c r="EQ83" s="98"/>
      <c r="ER83" s="98"/>
    </row>
    <row r="84" spans="130:148" x14ac:dyDescent="0.25">
      <c r="DZ84" s="98"/>
      <c r="EA84" s="98"/>
      <c r="EB84" s="98"/>
      <c r="EC84" s="98"/>
      <c r="ED84" s="98"/>
      <c r="EE84" s="98"/>
      <c r="EF84" s="98"/>
      <c r="EG84" s="98"/>
      <c r="EH84" s="98"/>
      <c r="EI84" s="98"/>
      <c r="EJ84" s="98"/>
      <c r="EK84" s="98"/>
      <c r="EL84" s="98"/>
      <c r="EM84" s="98"/>
      <c r="EN84" s="98"/>
      <c r="EO84" s="98"/>
      <c r="EP84" s="98"/>
      <c r="EQ84" s="98"/>
      <c r="ER84" s="98"/>
    </row>
    <row r="85" spans="130:148" x14ac:dyDescent="0.25">
      <c r="DZ85" s="98"/>
      <c r="EA85" s="98"/>
      <c r="EB85" s="98"/>
      <c r="EC85" s="98"/>
      <c r="ED85" s="98"/>
      <c r="EE85" s="98"/>
      <c r="EF85" s="98"/>
      <c r="EG85" s="98"/>
      <c r="EH85" s="98"/>
      <c r="EI85" s="98"/>
      <c r="EJ85" s="98"/>
      <c r="EK85" s="98"/>
      <c r="EL85" s="98"/>
      <c r="EM85" s="98"/>
      <c r="EN85" s="98"/>
      <c r="EO85" s="98"/>
      <c r="EP85" s="98"/>
      <c r="EQ85" s="98"/>
      <c r="ER85" s="98"/>
    </row>
    <row r="86" spans="130:148" x14ac:dyDescent="0.25">
      <c r="DZ86" s="98"/>
      <c r="EA86" s="98"/>
      <c r="EB86" s="98"/>
      <c r="EC86" s="98"/>
      <c r="ED86" s="98"/>
      <c r="EE86" s="98"/>
      <c r="EF86" s="98"/>
      <c r="EG86" s="98"/>
      <c r="EH86" s="98"/>
      <c r="EI86" s="98"/>
      <c r="EJ86" s="98"/>
      <c r="EK86" s="98"/>
      <c r="EL86" s="98"/>
      <c r="EM86" s="98"/>
      <c r="EN86" s="98"/>
      <c r="EO86" s="98"/>
      <c r="EP86" s="98"/>
      <c r="EQ86" s="98"/>
      <c r="ER86" s="98"/>
    </row>
    <row r="87" spans="130:148" x14ac:dyDescent="0.25">
      <c r="DZ87" s="98"/>
      <c r="EA87" s="98"/>
      <c r="EB87" s="98"/>
      <c r="EC87" s="98"/>
      <c r="ED87" s="98"/>
      <c r="EE87" s="98"/>
      <c r="EF87" s="98"/>
      <c r="EG87" s="98"/>
      <c r="EH87" s="98"/>
      <c r="EI87" s="98"/>
      <c r="EJ87" s="98"/>
      <c r="EK87" s="98"/>
      <c r="EL87" s="98"/>
      <c r="EM87" s="98"/>
      <c r="EN87" s="98"/>
      <c r="EO87" s="98"/>
      <c r="EP87" s="98"/>
      <c r="EQ87" s="98"/>
      <c r="ER87" s="98"/>
    </row>
    <row r="88" spans="130:148" x14ac:dyDescent="0.25">
      <c r="DZ88" s="98"/>
      <c r="EA88" s="98"/>
      <c r="EB88" s="98"/>
      <c r="EC88" s="98"/>
      <c r="ED88" s="98"/>
      <c r="EE88" s="98"/>
      <c r="EF88" s="98"/>
      <c r="EG88" s="98"/>
      <c r="EH88" s="98"/>
      <c r="EI88" s="98"/>
      <c r="EJ88" s="98"/>
      <c r="EK88" s="98"/>
      <c r="EL88" s="98"/>
      <c r="EM88" s="98"/>
      <c r="EN88" s="98"/>
      <c r="EO88" s="98"/>
      <c r="EP88" s="98"/>
      <c r="EQ88" s="98"/>
      <c r="ER88" s="98"/>
    </row>
    <row r="89" spans="130:148" x14ac:dyDescent="0.25">
      <c r="DZ89" s="98"/>
      <c r="EA89" s="98"/>
      <c r="EB89" s="98"/>
      <c r="EC89" s="98"/>
      <c r="ED89" s="98"/>
      <c r="EE89" s="98"/>
      <c r="EF89" s="98"/>
      <c r="EG89" s="98"/>
      <c r="EH89" s="98"/>
      <c r="EI89" s="98"/>
      <c r="EJ89" s="98"/>
      <c r="EK89" s="98"/>
      <c r="EL89" s="98"/>
      <c r="EM89" s="98"/>
      <c r="EN89" s="98"/>
      <c r="EO89" s="98"/>
      <c r="EP89" s="98"/>
      <c r="EQ89" s="98"/>
      <c r="ER89" s="98"/>
    </row>
    <row r="90" spans="130:148" x14ac:dyDescent="0.25">
      <c r="DZ90" s="98"/>
      <c r="EA90" s="98"/>
      <c r="EB90" s="98"/>
      <c r="EC90" s="98"/>
      <c r="ED90" s="98"/>
      <c r="EE90" s="98"/>
      <c r="EF90" s="98"/>
      <c r="EG90" s="98"/>
      <c r="EH90" s="98"/>
      <c r="EI90" s="98"/>
      <c r="EJ90" s="98"/>
      <c r="EK90" s="98"/>
      <c r="EL90" s="98"/>
      <c r="EM90" s="98"/>
      <c r="EN90" s="98"/>
      <c r="EO90" s="98"/>
      <c r="EP90" s="98"/>
      <c r="EQ90" s="98"/>
      <c r="ER90" s="98"/>
    </row>
    <row r="91" spans="130:148" x14ac:dyDescent="0.25">
      <c r="DZ91" s="98"/>
      <c r="EA91" s="98"/>
      <c r="EB91" s="98"/>
      <c r="EC91" s="98"/>
      <c r="ED91" s="98"/>
      <c r="EE91" s="98"/>
      <c r="EF91" s="98"/>
      <c r="EG91" s="98"/>
      <c r="EH91" s="98"/>
      <c r="EI91" s="98"/>
      <c r="EJ91" s="98"/>
      <c r="EK91" s="98"/>
      <c r="EL91" s="98"/>
      <c r="EM91" s="98"/>
      <c r="EN91" s="98"/>
      <c r="EO91" s="98"/>
      <c r="EP91" s="98"/>
      <c r="EQ91" s="98"/>
      <c r="ER91" s="98"/>
    </row>
    <row r="92" spans="130:148" x14ac:dyDescent="0.25">
      <c r="DZ92" s="98"/>
      <c r="EA92" s="98"/>
      <c r="EB92" s="98"/>
      <c r="EC92" s="98"/>
      <c r="ED92" s="98"/>
      <c r="EE92" s="98"/>
      <c r="EF92" s="98"/>
      <c r="EG92" s="98"/>
      <c r="EH92" s="98"/>
      <c r="EI92" s="98"/>
      <c r="EJ92" s="98"/>
      <c r="EK92" s="98"/>
      <c r="EL92" s="98"/>
      <c r="EM92" s="98"/>
      <c r="EN92" s="98"/>
      <c r="EO92" s="98"/>
      <c r="EP92" s="98"/>
      <c r="EQ92" s="98"/>
      <c r="ER92" s="98"/>
    </row>
    <row r="93" spans="130:148" x14ac:dyDescent="0.25">
      <c r="DZ93" s="98"/>
      <c r="EA93" s="98"/>
      <c r="EB93" s="98"/>
      <c r="EC93" s="98"/>
      <c r="ED93" s="98"/>
      <c r="EE93" s="98"/>
      <c r="EF93" s="98"/>
      <c r="EG93" s="98"/>
      <c r="EH93" s="98"/>
      <c r="EI93" s="98"/>
      <c r="EJ93" s="98"/>
      <c r="EK93" s="98"/>
      <c r="EL93" s="98"/>
      <c r="EM93" s="98"/>
      <c r="EN93" s="98"/>
      <c r="EO93" s="98"/>
      <c r="EP93" s="98"/>
      <c r="EQ93" s="98"/>
      <c r="ER93" s="98"/>
    </row>
    <row r="94" spans="130:148" x14ac:dyDescent="0.25">
      <c r="DZ94" s="98"/>
      <c r="EA94" s="98"/>
      <c r="EB94" s="98"/>
      <c r="EC94" s="98"/>
      <c r="ED94" s="98"/>
      <c r="EE94" s="98"/>
      <c r="EF94" s="98"/>
      <c r="EG94" s="98"/>
      <c r="EH94" s="98"/>
      <c r="EI94" s="98"/>
      <c r="EJ94" s="98"/>
      <c r="EK94" s="98"/>
      <c r="EL94" s="98"/>
      <c r="EM94" s="98"/>
      <c r="EN94" s="98"/>
      <c r="EO94" s="98"/>
      <c r="EP94" s="98"/>
      <c r="EQ94" s="98"/>
      <c r="ER94" s="98"/>
    </row>
    <row r="95" spans="130:148" x14ac:dyDescent="0.25">
      <c r="DZ95" s="98"/>
      <c r="EA95" s="98"/>
      <c r="EB95" s="98"/>
      <c r="EC95" s="98"/>
      <c r="ED95" s="98"/>
      <c r="EE95" s="98"/>
      <c r="EF95" s="98"/>
      <c r="EG95" s="98"/>
      <c r="EH95" s="98"/>
      <c r="EI95" s="98"/>
      <c r="EJ95" s="98"/>
      <c r="EK95" s="98"/>
      <c r="EL95" s="98"/>
      <c r="EM95" s="98"/>
      <c r="EN95" s="98"/>
      <c r="EO95" s="98"/>
      <c r="EP95" s="98"/>
      <c r="EQ95" s="98"/>
      <c r="ER95" s="98"/>
    </row>
    <row r="96" spans="130:148" x14ac:dyDescent="0.25">
      <c r="DZ96" s="98"/>
      <c r="EA96" s="98"/>
      <c r="EB96" s="98"/>
      <c r="EC96" s="98"/>
      <c r="ED96" s="98"/>
      <c r="EE96" s="98"/>
      <c r="EF96" s="98"/>
      <c r="EG96" s="98"/>
      <c r="EH96" s="98"/>
      <c r="EI96" s="98"/>
      <c r="EJ96" s="98"/>
      <c r="EK96" s="98"/>
      <c r="EL96" s="98"/>
      <c r="EM96" s="98"/>
      <c r="EN96" s="98"/>
      <c r="EO96" s="98"/>
      <c r="EP96" s="98"/>
      <c r="EQ96" s="98"/>
      <c r="ER96" s="98"/>
    </row>
    <row r="97" spans="130:148" x14ac:dyDescent="0.25">
      <c r="DZ97" s="98"/>
      <c r="EA97" s="98"/>
      <c r="EB97" s="98"/>
      <c r="EC97" s="98"/>
      <c r="ED97" s="98"/>
      <c r="EE97" s="98"/>
      <c r="EF97" s="98"/>
      <c r="EG97" s="98"/>
      <c r="EH97" s="98"/>
      <c r="EI97" s="98"/>
      <c r="EJ97" s="98"/>
      <c r="EK97" s="98"/>
      <c r="EL97" s="98"/>
      <c r="EM97" s="98"/>
      <c r="EN97" s="98"/>
      <c r="EO97" s="98"/>
      <c r="EP97" s="98"/>
      <c r="EQ97" s="98"/>
      <c r="ER97" s="98"/>
    </row>
    <row r="98" spans="130:148" x14ac:dyDescent="0.25">
      <c r="DZ98" s="98"/>
      <c r="EA98" s="98"/>
      <c r="EB98" s="98"/>
      <c r="EC98" s="98"/>
      <c r="ED98" s="98"/>
      <c r="EE98" s="98"/>
      <c r="EF98" s="98"/>
      <c r="EG98" s="98"/>
      <c r="EH98" s="98"/>
      <c r="EI98" s="98"/>
      <c r="EJ98" s="98"/>
      <c r="EK98" s="98"/>
      <c r="EL98" s="98"/>
      <c r="EM98" s="98"/>
      <c r="EN98" s="98"/>
      <c r="EO98" s="98"/>
      <c r="EP98" s="98"/>
      <c r="EQ98" s="98"/>
      <c r="ER98" s="98"/>
    </row>
    <row r="99" spans="130:148" x14ac:dyDescent="0.25">
      <c r="DZ99" s="98"/>
      <c r="EA99" s="98"/>
      <c r="EB99" s="98"/>
      <c r="EC99" s="98"/>
      <c r="ED99" s="98"/>
      <c r="EE99" s="98"/>
      <c r="EF99" s="98"/>
      <c r="EG99" s="98"/>
      <c r="EH99" s="98"/>
      <c r="EI99" s="98"/>
      <c r="EJ99" s="98"/>
      <c r="EK99" s="98"/>
      <c r="EL99" s="98"/>
      <c r="EM99" s="98"/>
      <c r="EN99" s="98"/>
      <c r="EO99" s="98"/>
      <c r="EP99" s="98"/>
      <c r="EQ99" s="98"/>
      <c r="ER99" s="98"/>
    </row>
    <row r="100" spans="130:148" x14ac:dyDescent="0.25">
      <c r="DZ100" s="98"/>
      <c r="EA100" s="98"/>
      <c r="EB100" s="98"/>
      <c r="EC100" s="98"/>
      <c r="ED100" s="98"/>
      <c r="EE100" s="98"/>
      <c r="EF100" s="98"/>
      <c r="EG100" s="98"/>
      <c r="EH100" s="98"/>
      <c r="EI100" s="98"/>
      <c r="EJ100" s="98"/>
      <c r="EK100" s="98"/>
      <c r="EL100" s="98"/>
      <c r="EM100" s="98"/>
      <c r="EN100" s="98"/>
      <c r="EO100" s="98"/>
      <c r="EP100" s="98"/>
      <c r="EQ100" s="98"/>
      <c r="ER100" s="98"/>
    </row>
    <row r="101" spans="130:148" x14ac:dyDescent="0.25">
      <c r="DZ101" s="98"/>
      <c r="EA101" s="98"/>
      <c r="EB101" s="98"/>
      <c r="EC101" s="98"/>
      <c r="ED101" s="98"/>
      <c r="EE101" s="98"/>
      <c r="EF101" s="98"/>
      <c r="EG101" s="98"/>
      <c r="EH101" s="98"/>
      <c r="EI101" s="98"/>
      <c r="EJ101" s="98"/>
      <c r="EK101" s="98"/>
      <c r="EL101" s="98"/>
      <c r="EM101" s="98"/>
      <c r="EN101" s="98"/>
      <c r="EO101" s="98"/>
      <c r="EP101" s="98"/>
      <c r="EQ101" s="98"/>
      <c r="ER101" s="98"/>
    </row>
    <row r="102" spans="130:148" x14ac:dyDescent="0.25">
      <c r="DZ102" s="98"/>
      <c r="EA102" s="98"/>
      <c r="EB102" s="98"/>
      <c r="EC102" s="98"/>
      <c r="ED102" s="98"/>
      <c r="EE102" s="98"/>
      <c r="EF102" s="98"/>
      <c r="EG102" s="98"/>
      <c r="EH102" s="98"/>
      <c r="EI102" s="98"/>
      <c r="EJ102" s="98"/>
      <c r="EK102" s="98"/>
      <c r="EL102" s="98"/>
      <c r="EM102" s="98"/>
      <c r="EN102" s="98"/>
      <c r="EO102" s="98"/>
      <c r="EP102" s="98"/>
      <c r="EQ102" s="98"/>
      <c r="ER102" s="98"/>
    </row>
    <row r="103" spans="130:148" x14ac:dyDescent="0.25">
      <c r="DZ103" s="98"/>
      <c r="EA103" s="98"/>
      <c r="EB103" s="98"/>
      <c r="EC103" s="98"/>
      <c r="ED103" s="98"/>
      <c r="EE103" s="98"/>
      <c r="EF103" s="98"/>
      <c r="EG103" s="98"/>
      <c r="EH103" s="98"/>
      <c r="EI103" s="98"/>
      <c r="EJ103" s="98"/>
      <c r="EK103" s="98"/>
      <c r="EL103" s="98"/>
      <c r="EM103" s="98"/>
      <c r="EN103" s="98"/>
      <c r="EO103" s="98"/>
      <c r="EP103" s="98"/>
      <c r="EQ103" s="98"/>
      <c r="ER103" s="98"/>
    </row>
  </sheetData>
  <sheetProtection algorithmName="SHA-512" hashValue="lYKMTcUxGAUfD5Oa+040XNbKsOk2XGU2mMI6+MRzHuBSFY3JUWkf/qYRyfPeSEMlYJn96S76V+XuD/IM+PXwEQ==" saltValue="BABm2uilaA+9qWFdA9YXjQ=="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X3:DX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398" priority="1"/>
    <cfRule type="duplicateValues" dxfId="397" priority="2"/>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N2352"/>
  <sheetViews>
    <sheetView rightToLeft="1" workbookViewId="0">
      <pane xSplit="4" topLeftCell="E1" activePane="topRight" state="frozen"/>
      <selection pane="topRight" activeCell="A55" sqref="A55"/>
    </sheetView>
  </sheetViews>
  <sheetFormatPr defaultColWidth="9" defaultRowHeight="13.8" x14ac:dyDescent="0.25"/>
  <cols>
    <col min="1" max="1" width="9" style="53" customWidth="1"/>
    <col min="2" max="2" width="22.3984375" style="53" bestFit="1" customWidth="1"/>
    <col min="3" max="3" width="13.19921875" style="53" bestFit="1" customWidth="1"/>
    <col min="4" max="4" width="20.69921875" style="53" bestFit="1" customWidth="1"/>
    <col min="5" max="5" width="7.69921875" style="53" bestFit="1" customWidth="1"/>
    <col min="6" max="6" width="11.19921875" style="53" bestFit="1" customWidth="1"/>
    <col min="7" max="7" width="19.69921875" style="53" bestFit="1" customWidth="1"/>
    <col min="8" max="8" width="13.69921875" style="53" bestFit="1" customWidth="1"/>
    <col min="9" max="9" width="9.69921875" style="53" bestFit="1" customWidth="1"/>
    <col min="10" max="10" width="9.69921875" style="53" customWidth="1"/>
    <col min="11" max="11" width="15.19921875" style="53" customWidth="1"/>
    <col min="12" max="12" width="10.3984375" style="53" bestFit="1" customWidth="1"/>
    <col min="13" max="13" width="11.09765625" style="53" bestFit="1" customWidth="1"/>
    <col min="14" max="14" width="13.19921875" style="53" bestFit="1" customWidth="1"/>
    <col min="15" max="15" width="9.3984375" style="53" bestFit="1" customWidth="1"/>
    <col min="16" max="16" width="13.19921875" style="53" bestFit="1" customWidth="1"/>
    <col min="17" max="17" width="14.69921875" style="53" bestFit="1" customWidth="1"/>
    <col min="18" max="18" width="11.69921875" style="53" bestFit="1" customWidth="1"/>
    <col min="19" max="19" width="12.19921875" style="53" bestFit="1" customWidth="1"/>
    <col min="20" max="20" width="39.69921875" style="53" bestFit="1" customWidth="1"/>
    <col min="21" max="21" width="22.3984375" style="53" bestFit="1" customWidth="1"/>
    <col min="22" max="22" width="21" style="53" bestFit="1" customWidth="1"/>
    <col min="23" max="23" width="23.09765625" style="53" bestFit="1" customWidth="1"/>
    <col min="24" max="29" width="18.3984375" style="53" bestFit="1" customWidth="1"/>
    <col min="30" max="30" width="18.3984375" style="53" customWidth="1"/>
    <col min="31" max="31" width="9.69921875" style="53" customWidth="1"/>
    <col min="32" max="32" width="41" style="53" bestFit="1" customWidth="1"/>
    <col min="33" max="33" width="41" style="53" customWidth="1"/>
    <col min="34" max="36" width="9" style="53"/>
    <col min="37" max="37" width="15.19921875" style="53" customWidth="1"/>
    <col min="38" max="38" width="16.19921875" style="53" customWidth="1"/>
    <col min="39" max="39" width="15.19921875" style="53" customWidth="1"/>
    <col min="40" max="16384" width="9" style="53"/>
  </cols>
  <sheetData>
    <row r="1" spans="1:40" ht="14.25" customHeight="1" thickBot="1" x14ac:dyDescent="0.3">
      <c r="A1" s="53">
        <v>1</v>
      </c>
      <c r="B1" s="53">
        <v>2</v>
      </c>
      <c r="C1" s="53">
        <v>3</v>
      </c>
      <c r="D1" s="53">
        <v>4</v>
      </c>
      <c r="E1" s="53">
        <v>5</v>
      </c>
      <c r="F1" s="53">
        <v>6</v>
      </c>
      <c r="G1" s="53">
        <v>7</v>
      </c>
      <c r="H1" s="53">
        <v>8</v>
      </c>
      <c r="I1" s="53">
        <v>9</v>
      </c>
      <c r="J1" s="53">
        <v>10</v>
      </c>
      <c r="K1" s="53">
        <v>11</v>
      </c>
      <c r="L1" s="53">
        <v>12</v>
      </c>
      <c r="M1" s="53">
        <v>13</v>
      </c>
      <c r="N1" s="53">
        <v>14</v>
      </c>
      <c r="O1" s="53">
        <v>15</v>
      </c>
      <c r="P1" s="53">
        <v>16</v>
      </c>
      <c r="Q1" s="53">
        <v>17</v>
      </c>
      <c r="R1" s="53">
        <v>18</v>
      </c>
      <c r="S1" s="53">
        <v>19</v>
      </c>
      <c r="T1" s="53">
        <v>20</v>
      </c>
      <c r="U1" s="53">
        <v>21</v>
      </c>
      <c r="V1" s="53">
        <v>22</v>
      </c>
      <c r="W1" s="53">
        <v>23</v>
      </c>
      <c r="X1" s="53">
        <v>24</v>
      </c>
      <c r="Y1" s="53">
        <v>25</v>
      </c>
      <c r="Z1" s="53">
        <v>26</v>
      </c>
      <c r="AA1" s="53">
        <v>27</v>
      </c>
      <c r="AB1" s="53">
        <v>28</v>
      </c>
      <c r="AC1" s="53">
        <v>29</v>
      </c>
      <c r="AD1" s="53">
        <v>30</v>
      </c>
      <c r="AE1" s="53">
        <v>31</v>
      </c>
      <c r="AF1" s="53">
        <v>32</v>
      </c>
      <c r="AG1" s="53">
        <v>33</v>
      </c>
      <c r="AH1" s="53">
        <v>34</v>
      </c>
      <c r="AI1" s="53">
        <v>35</v>
      </c>
      <c r="AJ1" s="53">
        <v>36</v>
      </c>
      <c r="AK1" s="53">
        <v>37</v>
      </c>
      <c r="AL1" s="53">
        <v>38</v>
      </c>
      <c r="AM1" s="53">
        <v>39</v>
      </c>
      <c r="AN1" s="53">
        <v>40</v>
      </c>
    </row>
    <row r="2" spans="1:40" ht="24.6" x14ac:dyDescent="0.3">
      <c r="A2" s="290" t="s">
        <v>3863</v>
      </c>
      <c r="B2" s="291" t="s">
        <v>3864</v>
      </c>
      <c r="C2" s="291" t="s">
        <v>3865</v>
      </c>
      <c r="D2" s="291" t="s">
        <v>3866</v>
      </c>
      <c r="E2" s="290" t="s">
        <v>11</v>
      </c>
      <c r="F2" s="290" t="s">
        <v>51</v>
      </c>
      <c r="G2" s="290" t="s">
        <v>6</v>
      </c>
      <c r="H2" s="290" t="s">
        <v>10</v>
      </c>
      <c r="I2" s="290" t="s">
        <v>9</v>
      </c>
      <c r="J2" s="290"/>
      <c r="K2" s="292" t="s">
        <v>27</v>
      </c>
      <c r="L2" s="293" t="s">
        <v>42</v>
      </c>
      <c r="M2" s="290" t="s">
        <v>14</v>
      </c>
      <c r="N2" s="290" t="s">
        <v>16</v>
      </c>
      <c r="O2" s="290" t="s">
        <v>3867</v>
      </c>
      <c r="P2" s="294" t="s">
        <v>3868</v>
      </c>
      <c r="Q2" s="290" t="s">
        <v>764</v>
      </c>
      <c r="R2" s="290" t="s">
        <v>219</v>
      </c>
      <c r="S2" s="290" t="s">
        <v>367</v>
      </c>
      <c r="T2" s="290" t="s">
        <v>366</v>
      </c>
      <c r="U2" s="290" t="s">
        <v>365</v>
      </c>
      <c r="V2" s="290" t="s">
        <v>364</v>
      </c>
      <c r="W2" s="290" t="s">
        <v>652</v>
      </c>
      <c r="X2" s="290" t="s">
        <v>653</v>
      </c>
      <c r="Y2" s="290" t="s">
        <v>654</v>
      </c>
      <c r="Z2" s="290" t="s">
        <v>730</v>
      </c>
      <c r="AA2" s="290" t="s">
        <v>738</v>
      </c>
      <c r="AB2" s="290" t="s">
        <v>1120</v>
      </c>
      <c r="AC2" s="290" t="s">
        <v>2725</v>
      </c>
      <c r="AD2" s="295" t="s">
        <v>3869</v>
      </c>
      <c r="AE2" s="290" t="s">
        <v>3870</v>
      </c>
      <c r="AF2" s="290" t="s">
        <v>3871</v>
      </c>
      <c r="AG2" s="290" t="s">
        <v>3872</v>
      </c>
      <c r="AH2" s="290" t="s">
        <v>3873</v>
      </c>
      <c r="AI2" s="295" t="s">
        <v>1345</v>
      </c>
      <c r="AJ2">
        <v>0</v>
      </c>
      <c r="AK2"/>
      <c r="AL2" s="296"/>
      <c r="AM2" t="s">
        <v>3874</v>
      </c>
      <c r="AN2" t="s">
        <v>3875</v>
      </c>
    </row>
    <row r="3" spans="1:40" x14ac:dyDescent="0.25">
      <c r="A3">
        <v>200915</v>
      </c>
      <c r="B3" t="s">
        <v>2601</v>
      </c>
      <c r="C3" t="s">
        <v>86</v>
      </c>
      <c r="D3" t="s">
        <v>427</v>
      </c>
      <c r="E3" t="s">
        <v>389</v>
      </c>
      <c r="F3" s="229">
        <v>28126</v>
      </c>
      <c r="G3" t="s">
        <v>371</v>
      </c>
      <c r="H3" t="s">
        <v>390</v>
      </c>
      <c r="I3" t="s">
        <v>59</v>
      </c>
      <c r="J3"/>
      <c r="K3">
        <v>0</v>
      </c>
      <c r="L3">
        <v>0</v>
      </c>
      <c r="M3">
        <v>0</v>
      </c>
      <c r="N3"/>
      <c r="O3"/>
      <c r="P3"/>
      <c r="Q3"/>
      <c r="R3"/>
      <c r="S3"/>
      <c r="T3"/>
      <c r="U3"/>
      <c r="V3"/>
      <c r="W3"/>
      <c r="X3"/>
      <c r="Y3"/>
      <c r="Z3"/>
      <c r="AA3"/>
      <c r="AB3"/>
      <c r="AC3"/>
      <c r="AD3"/>
      <c r="AE3"/>
      <c r="AF3"/>
      <c r="AG3"/>
      <c r="AH3"/>
      <c r="AI3" t="s">
        <v>737</v>
      </c>
      <c r="AJ3"/>
      <c r="AK3"/>
      <c r="AL3"/>
      <c r="AM3"/>
      <c r="AN3" t="s">
        <v>788</v>
      </c>
    </row>
    <row r="4" spans="1:40" x14ac:dyDescent="0.25">
      <c r="A4">
        <v>201240</v>
      </c>
      <c r="B4" t="s">
        <v>4222</v>
      </c>
      <c r="C4"/>
      <c r="D4"/>
      <c r="E4"/>
      <c r="F4" s="229"/>
      <c r="G4"/>
      <c r="H4"/>
      <c r="I4" t="s">
        <v>59</v>
      </c>
      <c r="J4"/>
      <c r="K4"/>
      <c r="L4"/>
      <c r="M4"/>
      <c r="N4"/>
      <c r="O4"/>
      <c r="P4"/>
      <c r="Q4"/>
      <c r="R4"/>
      <c r="S4"/>
      <c r="T4"/>
      <c r="U4"/>
      <c r="V4"/>
      <c r="W4"/>
      <c r="X4"/>
      <c r="Y4"/>
      <c r="Z4"/>
      <c r="AA4"/>
      <c r="AB4"/>
      <c r="AC4"/>
      <c r="AD4"/>
      <c r="AE4"/>
      <c r="AF4"/>
      <c r="AG4"/>
      <c r="AH4"/>
      <c r="AI4"/>
      <c r="AJ4"/>
      <c r="AK4"/>
      <c r="AL4"/>
      <c r="AM4"/>
      <c r="AN4"/>
    </row>
    <row r="5" spans="1:40" x14ac:dyDescent="0.25">
      <c r="A5">
        <v>201264</v>
      </c>
      <c r="B5" t="s">
        <v>4098</v>
      </c>
      <c r="C5" t="s">
        <v>494</v>
      </c>
      <c r="D5" t="s">
        <v>278</v>
      </c>
      <c r="E5" t="s">
        <v>1327</v>
      </c>
      <c r="F5" s="229">
        <v>30454</v>
      </c>
      <c r="G5" t="s">
        <v>2163</v>
      </c>
      <c r="H5" t="s">
        <v>390</v>
      </c>
      <c r="I5" t="s">
        <v>485</v>
      </c>
      <c r="J5"/>
      <c r="K5"/>
      <c r="L5"/>
      <c r="M5"/>
      <c r="N5"/>
      <c r="O5"/>
      <c r="P5"/>
      <c r="Q5"/>
      <c r="R5"/>
      <c r="S5"/>
      <c r="T5"/>
      <c r="U5"/>
      <c r="V5"/>
      <c r="W5"/>
      <c r="X5"/>
      <c r="Y5"/>
      <c r="Z5"/>
      <c r="AA5"/>
      <c r="AB5"/>
      <c r="AC5"/>
      <c r="AD5"/>
      <c r="AE5"/>
      <c r="AF5"/>
      <c r="AG5"/>
      <c r="AH5"/>
      <c r="AI5" t="s">
        <v>737</v>
      </c>
      <c r="AJ5"/>
      <c r="AK5"/>
      <c r="AL5"/>
      <c r="AM5"/>
      <c r="AN5" t="s">
        <v>788</v>
      </c>
    </row>
    <row r="6" spans="1:40" x14ac:dyDescent="0.25">
      <c r="A6">
        <v>201396</v>
      </c>
      <c r="B6" t="s">
        <v>4105</v>
      </c>
      <c r="C6" t="s">
        <v>4106</v>
      </c>
      <c r="D6" t="s">
        <v>257</v>
      </c>
      <c r="E6" t="s">
        <v>1327</v>
      </c>
      <c r="F6" s="229">
        <v>29267</v>
      </c>
      <c r="G6" t="s">
        <v>371</v>
      </c>
      <c r="H6" t="s">
        <v>390</v>
      </c>
      <c r="I6" t="s">
        <v>59</v>
      </c>
      <c r="J6"/>
      <c r="K6"/>
      <c r="L6"/>
      <c r="M6"/>
      <c r="N6"/>
      <c r="O6"/>
      <c r="P6"/>
      <c r="Q6"/>
      <c r="R6"/>
      <c r="S6"/>
      <c r="T6"/>
      <c r="U6"/>
      <c r="V6"/>
      <c r="W6"/>
      <c r="X6"/>
      <c r="Y6"/>
      <c r="Z6"/>
      <c r="AA6"/>
      <c r="AB6"/>
      <c r="AC6"/>
      <c r="AD6"/>
      <c r="AE6"/>
      <c r="AF6"/>
      <c r="AG6"/>
      <c r="AH6"/>
      <c r="AI6" t="s">
        <v>737</v>
      </c>
      <c r="AJ6"/>
      <c r="AK6"/>
      <c r="AL6"/>
      <c r="AM6"/>
      <c r="AN6" t="s">
        <v>788</v>
      </c>
    </row>
    <row r="7" spans="1:40" x14ac:dyDescent="0.25">
      <c r="A7">
        <v>201453</v>
      </c>
      <c r="B7" t="s">
        <v>4136</v>
      </c>
      <c r="C7" t="s">
        <v>118</v>
      </c>
      <c r="D7" t="s">
        <v>325</v>
      </c>
      <c r="E7" t="s">
        <v>1327</v>
      </c>
      <c r="F7" s="229">
        <v>30741</v>
      </c>
      <c r="G7" t="s">
        <v>379</v>
      </c>
      <c r="H7" t="s">
        <v>390</v>
      </c>
      <c r="I7" t="s">
        <v>59</v>
      </c>
      <c r="J7"/>
      <c r="K7"/>
      <c r="L7"/>
      <c r="M7"/>
      <c r="N7"/>
      <c r="O7"/>
      <c r="P7"/>
      <c r="Q7"/>
      <c r="R7"/>
      <c r="S7"/>
      <c r="T7"/>
      <c r="U7"/>
      <c r="V7"/>
      <c r="W7"/>
      <c r="X7"/>
      <c r="Y7"/>
      <c r="Z7"/>
      <c r="AA7"/>
      <c r="AB7"/>
      <c r="AC7"/>
      <c r="AD7"/>
      <c r="AE7"/>
      <c r="AF7"/>
      <c r="AG7"/>
      <c r="AH7"/>
      <c r="AI7" t="s">
        <v>737</v>
      </c>
      <c r="AJ7"/>
      <c r="AK7"/>
      <c r="AL7"/>
      <c r="AM7"/>
      <c r="AN7" t="s">
        <v>788</v>
      </c>
    </row>
    <row r="8" spans="1:40" x14ac:dyDescent="0.25">
      <c r="A8">
        <v>201499</v>
      </c>
      <c r="B8" t="s">
        <v>3967</v>
      </c>
      <c r="C8" t="s">
        <v>63</v>
      </c>
      <c r="D8" t="s">
        <v>251</v>
      </c>
      <c r="E8" t="s">
        <v>389</v>
      </c>
      <c r="F8" s="229">
        <v>27395</v>
      </c>
      <c r="G8" t="s">
        <v>382</v>
      </c>
      <c r="H8" t="s">
        <v>390</v>
      </c>
      <c r="I8" t="s">
        <v>59</v>
      </c>
      <c r="J8"/>
      <c r="K8"/>
      <c r="L8"/>
      <c r="M8"/>
      <c r="N8"/>
      <c r="O8"/>
      <c r="P8"/>
      <c r="Q8"/>
      <c r="R8"/>
      <c r="S8"/>
      <c r="T8"/>
      <c r="U8"/>
      <c r="V8"/>
      <c r="W8"/>
      <c r="X8"/>
      <c r="Y8"/>
      <c r="Z8"/>
      <c r="AA8"/>
      <c r="AB8"/>
      <c r="AC8"/>
      <c r="AD8"/>
      <c r="AE8"/>
      <c r="AF8"/>
      <c r="AG8"/>
      <c r="AH8"/>
      <c r="AI8" t="s">
        <v>737</v>
      </c>
      <c r="AJ8"/>
      <c r="AK8"/>
      <c r="AL8"/>
      <c r="AM8"/>
      <c r="AN8" t="s">
        <v>788</v>
      </c>
    </row>
    <row r="9" spans="1:40" x14ac:dyDescent="0.25">
      <c r="A9">
        <v>201652</v>
      </c>
      <c r="B9" t="s">
        <v>4137</v>
      </c>
      <c r="C9" t="s">
        <v>96</v>
      </c>
      <c r="D9" t="s">
        <v>202</v>
      </c>
      <c r="E9" t="s">
        <v>388</v>
      </c>
      <c r="F9" s="229">
        <v>29653</v>
      </c>
      <c r="G9" t="s">
        <v>384</v>
      </c>
      <c r="H9" t="s">
        <v>390</v>
      </c>
      <c r="I9" t="s">
        <v>59</v>
      </c>
      <c r="J9"/>
      <c r="K9"/>
      <c r="L9"/>
      <c r="M9"/>
      <c r="N9"/>
      <c r="O9"/>
      <c r="P9"/>
      <c r="Q9"/>
      <c r="R9"/>
      <c r="S9"/>
      <c r="T9"/>
      <c r="U9"/>
      <c r="V9"/>
      <c r="W9"/>
      <c r="X9"/>
      <c r="Y9"/>
      <c r="Z9"/>
      <c r="AA9"/>
      <c r="AB9"/>
      <c r="AC9"/>
      <c r="AD9"/>
      <c r="AE9"/>
      <c r="AF9"/>
      <c r="AG9"/>
      <c r="AH9"/>
      <c r="AI9" t="s">
        <v>737</v>
      </c>
      <c r="AJ9"/>
      <c r="AK9"/>
      <c r="AL9"/>
      <c r="AM9"/>
      <c r="AN9" t="s">
        <v>788</v>
      </c>
    </row>
    <row r="10" spans="1:40" x14ac:dyDescent="0.25">
      <c r="A10">
        <v>201752</v>
      </c>
      <c r="B10" t="s">
        <v>1466</v>
      </c>
      <c r="C10" t="s">
        <v>107</v>
      </c>
      <c r="D10" t="s">
        <v>1467</v>
      </c>
      <c r="E10" t="s">
        <v>388</v>
      </c>
      <c r="F10" s="229">
        <v>23485</v>
      </c>
      <c r="G10" t="s">
        <v>371</v>
      </c>
      <c r="H10" t="s">
        <v>390</v>
      </c>
      <c r="I10" t="s">
        <v>485</v>
      </c>
      <c r="J10"/>
      <c r="K10">
        <v>0</v>
      </c>
      <c r="L10">
        <v>0</v>
      </c>
      <c r="M10">
        <v>0</v>
      </c>
      <c r="N10"/>
      <c r="O10"/>
      <c r="P10"/>
      <c r="Q10"/>
      <c r="R10"/>
      <c r="S10"/>
      <c r="T10"/>
      <c r="U10"/>
      <c r="V10"/>
      <c r="W10"/>
      <c r="X10"/>
      <c r="Y10"/>
      <c r="Z10"/>
      <c r="AA10"/>
      <c r="AB10"/>
      <c r="AC10"/>
      <c r="AD10"/>
      <c r="AE10"/>
      <c r="AF10"/>
      <c r="AG10"/>
      <c r="AH10"/>
      <c r="AI10" t="s">
        <v>737</v>
      </c>
      <c r="AJ10"/>
      <c r="AK10"/>
      <c r="AL10"/>
      <c r="AM10"/>
      <c r="AN10" t="s">
        <v>788</v>
      </c>
    </row>
    <row r="11" spans="1:40" x14ac:dyDescent="0.25">
      <c r="A11">
        <v>201755</v>
      </c>
      <c r="B11" t="s">
        <v>3997</v>
      </c>
      <c r="C11" t="s">
        <v>1469</v>
      </c>
      <c r="D11" t="s">
        <v>243</v>
      </c>
      <c r="E11">
        <v>0</v>
      </c>
      <c r="F11" s="297">
        <v>0</v>
      </c>
      <c r="G11">
        <v>0</v>
      </c>
      <c r="H11" t="s">
        <v>390</v>
      </c>
      <c r="I11" t="s">
        <v>485</v>
      </c>
      <c r="J11"/>
      <c r="K11">
        <v>0</v>
      </c>
      <c r="L11">
        <v>0</v>
      </c>
      <c r="M11">
        <v>0</v>
      </c>
      <c r="N11"/>
      <c r="O11"/>
      <c r="P11"/>
      <c r="Q11"/>
      <c r="R11"/>
      <c r="S11"/>
      <c r="T11"/>
      <c r="U11"/>
      <c r="V11"/>
      <c r="W11"/>
      <c r="X11"/>
      <c r="Y11"/>
      <c r="Z11"/>
      <c r="AA11"/>
      <c r="AB11"/>
      <c r="AC11"/>
      <c r="AD11"/>
      <c r="AE11"/>
      <c r="AF11"/>
      <c r="AG11"/>
      <c r="AH11"/>
      <c r="AI11" t="s">
        <v>737</v>
      </c>
      <c r="AJ11"/>
      <c r="AK11"/>
      <c r="AL11"/>
      <c r="AM11"/>
      <c r="AN11" t="s">
        <v>788</v>
      </c>
    </row>
    <row r="12" spans="1:40" x14ac:dyDescent="0.25">
      <c r="A12">
        <v>201923</v>
      </c>
      <c r="B12" t="s">
        <v>2047</v>
      </c>
      <c r="C12" t="s">
        <v>107</v>
      </c>
      <c r="D12" t="s">
        <v>310</v>
      </c>
      <c r="E12" t="s">
        <v>388</v>
      </c>
      <c r="F12" s="229">
        <v>28875</v>
      </c>
      <c r="G12" t="s">
        <v>1028</v>
      </c>
      <c r="H12" t="s">
        <v>390</v>
      </c>
      <c r="I12" t="s">
        <v>485</v>
      </c>
      <c r="J12"/>
      <c r="K12" t="s">
        <v>391</v>
      </c>
      <c r="L12">
        <v>2002</v>
      </c>
      <c r="M12" t="s">
        <v>371</v>
      </c>
      <c r="N12" t="s">
        <v>373</v>
      </c>
      <c r="O12"/>
      <c r="P12"/>
      <c r="Q12"/>
      <c r="R12"/>
      <c r="S12"/>
      <c r="T12"/>
      <c r="U12"/>
      <c r="V12"/>
      <c r="W12"/>
      <c r="X12"/>
      <c r="Y12"/>
      <c r="Z12"/>
      <c r="AA12"/>
      <c r="AB12"/>
      <c r="AC12"/>
      <c r="AD12"/>
      <c r="AE12"/>
      <c r="AF12"/>
      <c r="AG12"/>
      <c r="AH12"/>
      <c r="AI12" t="s">
        <v>737</v>
      </c>
      <c r="AJ12"/>
      <c r="AK12"/>
      <c r="AL12"/>
      <c r="AM12"/>
      <c r="AN12"/>
    </row>
    <row r="13" spans="1:40" x14ac:dyDescent="0.25">
      <c r="A13">
        <v>201942</v>
      </c>
      <c r="B13" t="s">
        <v>4138</v>
      </c>
      <c r="C13" t="s">
        <v>63</v>
      </c>
      <c r="D13" t="s">
        <v>278</v>
      </c>
      <c r="E13" t="s">
        <v>388</v>
      </c>
      <c r="F13" s="229">
        <v>30543</v>
      </c>
      <c r="G13" t="s">
        <v>371</v>
      </c>
      <c r="H13" t="s">
        <v>390</v>
      </c>
      <c r="I13" t="s">
        <v>59</v>
      </c>
      <c r="J13"/>
      <c r="K13"/>
      <c r="L13"/>
      <c r="M13"/>
      <c r="N13"/>
      <c r="O13"/>
      <c r="P13"/>
      <c r="Q13"/>
      <c r="R13"/>
      <c r="S13"/>
      <c r="T13"/>
      <c r="U13"/>
      <c r="V13"/>
      <c r="W13"/>
      <c r="X13"/>
      <c r="Y13"/>
      <c r="Z13"/>
      <c r="AA13"/>
      <c r="AB13"/>
      <c r="AC13"/>
      <c r="AD13"/>
      <c r="AE13"/>
      <c r="AF13"/>
      <c r="AG13"/>
      <c r="AH13"/>
      <c r="AI13" t="s">
        <v>737</v>
      </c>
      <c r="AJ13"/>
      <c r="AK13"/>
      <c r="AL13"/>
      <c r="AM13"/>
      <c r="AN13" t="s">
        <v>788</v>
      </c>
    </row>
    <row r="14" spans="1:40" x14ac:dyDescent="0.25">
      <c r="A14">
        <v>202092</v>
      </c>
      <c r="B14" t="s">
        <v>2729</v>
      </c>
      <c r="C14" t="s">
        <v>110</v>
      </c>
      <c r="D14" t="s">
        <v>270</v>
      </c>
      <c r="E14" t="s">
        <v>388</v>
      </c>
      <c r="F14" s="229">
        <v>31088</v>
      </c>
      <c r="G14" t="s">
        <v>4060</v>
      </c>
      <c r="H14" t="s">
        <v>390</v>
      </c>
      <c r="I14" t="s">
        <v>3629</v>
      </c>
      <c r="J14"/>
      <c r="K14" t="s">
        <v>372</v>
      </c>
      <c r="L14">
        <v>2004</v>
      </c>
      <c r="M14">
        <v>0</v>
      </c>
      <c r="N14" t="s">
        <v>382</v>
      </c>
      <c r="O14"/>
      <c r="P14"/>
      <c r="Q14"/>
      <c r="R14"/>
      <c r="S14"/>
      <c r="T14"/>
      <c r="U14"/>
      <c r="V14"/>
      <c r="W14"/>
      <c r="X14"/>
      <c r="Y14"/>
      <c r="Z14"/>
      <c r="AA14"/>
      <c r="AB14"/>
      <c r="AC14"/>
      <c r="AD14"/>
      <c r="AE14"/>
      <c r="AF14"/>
      <c r="AG14"/>
      <c r="AH14"/>
      <c r="AI14"/>
      <c r="AJ14"/>
      <c r="AK14"/>
      <c r="AL14"/>
      <c r="AM14"/>
      <c r="AN14"/>
    </row>
    <row r="15" spans="1:40" x14ac:dyDescent="0.25">
      <c r="A15">
        <v>202148</v>
      </c>
      <c r="B15" t="s">
        <v>2605</v>
      </c>
      <c r="C15" t="s">
        <v>81</v>
      </c>
      <c r="D15" t="s">
        <v>2606</v>
      </c>
      <c r="E15" t="s">
        <v>388</v>
      </c>
      <c r="F15" s="229">
        <v>31413</v>
      </c>
      <c r="G15" t="s">
        <v>2607</v>
      </c>
      <c r="H15" t="s">
        <v>390</v>
      </c>
      <c r="I15" t="s">
        <v>59</v>
      </c>
      <c r="J15"/>
      <c r="K15" t="s">
        <v>391</v>
      </c>
      <c r="L15">
        <v>2005</v>
      </c>
      <c r="M15" t="s">
        <v>371</v>
      </c>
      <c r="N15"/>
      <c r="O15"/>
      <c r="P15"/>
      <c r="Q15"/>
      <c r="R15"/>
      <c r="S15"/>
      <c r="T15"/>
      <c r="U15"/>
      <c r="V15"/>
      <c r="W15"/>
      <c r="X15"/>
      <c r="Y15"/>
      <c r="Z15"/>
      <c r="AA15"/>
      <c r="AB15"/>
      <c r="AC15"/>
      <c r="AD15"/>
      <c r="AE15"/>
      <c r="AF15"/>
      <c r="AG15"/>
      <c r="AH15"/>
      <c r="AI15" t="s">
        <v>737</v>
      </c>
      <c r="AJ15"/>
      <c r="AK15"/>
      <c r="AL15"/>
      <c r="AM15"/>
      <c r="AN15" t="s">
        <v>788</v>
      </c>
    </row>
    <row r="16" spans="1:40" x14ac:dyDescent="0.25">
      <c r="A16">
        <v>202268</v>
      </c>
      <c r="B16" t="s">
        <v>4172</v>
      </c>
      <c r="C16" t="s">
        <v>443</v>
      </c>
      <c r="D16" t="s">
        <v>306</v>
      </c>
      <c r="E16" t="s">
        <v>1327</v>
      </c>
      <c r="F16"/>
      <c r="G16"/>
      <c r="H16" t="s">
        <v>390</v>
      </c>
      <c r="I16" t="s">
        <v>59</v>
      </c>
      <c r="J16"/>
      <c r="K16"/>
      <c r="L16"/>
      <c r="M16"/>
      <c r="N16"/>
      <c r="O16"/>
      <c r="P16"/>
      <c r="Q16"/>
      <c r="R16"/>
      <c r="S16"/>
      <c r="T16"/>
      <c r="U16"/>
      <c r="V16"/>
      <c r="W16"/>
      <c r="X16"/>
      <c r="Y16"/>
      <c r="Z16"/>
      <c r="AA16"/>
      <c r="AB16"/>
      <c r="AC16"/>
      <c r="AD16"/>
      <c r="AE16"/>
      <c r="AF16"/>
      <c r="AG16"/>
      <c r="AH16"/>
      <c r="AI16" t="s">
        <v>737</v>
      </c>
      <c r="AJ16"/>
      <c r="AK16"/>
      <c r="AL16"/>
      <c r="AM16"/>
      <c r="AN16" t="s">
        <v>788</v>
      </c>
    </row>
    <row r="17" spans="1:40" x14ac:dyDescent="0.25">
      <c r="A17">
        <v>202376</v>
      </c>
      <c r="B17" t="s">
        <v>4159</v>
      </c>
      <c r="C17" t="s">
        <v>66</v>
      </c>
      <c r="D17" t="s">
        <v>292</v>
      </c>
      <c r="E17" t="s">
        <v>388</v>
      </c>
      <c r="F17" s="229">
        <v>31778</v>
      </c>
      <c r="G17" t="s">
        <v>371</v>
      </c>
      <c r="H17" t="s">
        <v>390</v>
      </c>
      <c r="I17" t="s">
        <v>59</v>
      </c>
      <c r="J17"/>
      <c r="K17"/>
      <c r="L17"/>
      <c r="M17"/>
      <c r="N17"/>
      <c r="O17"/>
      <c r="P17"/>
      <c r="Q17"/>
      <c r="R17"/>
      <c r="S17"/>
      <c r="T17"/>
      <c r="U17"/>
      <c r="V17"/>
      <c r="W17"/>
      <c r="X17"/>
      <c r="Y17"/>
      <c r="Z17"/>
      <c r="AA17"/>
      <c r="AB17"/>
      <c r="AC17"/>
      <c r="AD17"/>
      <c r="AE17"/>
      <c r="AF17"/>
      <c r="AG17"/>
      <c r="AH17"/>
      <c r="AI17" t="s">
        <v>737</v>
      </c>
      <c r="AJ17"/>
      <c r="AK17"/>
      <c r="AL17"/>
      <c r="AM17"/>
      <c r="AN17" t="s">
        <v>788</v>
      </c>
    </row>
    <row r="18" spans="1:40" x14ac:dyDescent="0.25">
      <c r="A18">
        <v>202416</v>
      </c>
      <c r="B18" t="s">
        <v>3876</v>
      </c>
      <c r="C18" t="s">
        <v>63</v>
      </c>
      <c r="D18" t="s">
        <v>450</v>
      </c>
      <c r="E18" t="s">
        <v>388</v>
      </c>
      <c r="F18" s="229">
        <v>30317</v>
      </c>
      <c r="G18">
        <v>0</v>
      </c>
      <c r="H18">
        <v>0</v>
      </c>
      <c r="I18" t="s">
        <v>485</v>
      </c>
      <c r="J18"/>
      <c r="K18">
        <v>0</v>
      </c>
      <c r="L18">
        <v>0</v>
      </c>
      <c r="M18">
        <v>0</v>
      </c>
      <c r="N18" t="s">
        <v>762</v>
      </c>
      <c r="O18"/>
      <c r="P18"/>
      <c r="Q18"/>
      <c r="R18"/>
      <c r="S18"/>
      <c r="T18"/>
      <c r="U18"/>
      <c r="V18"/>
      <c r="W18"/>
      <c r="X18"/>
      <c r="Y18"/>
      <c r="Z18"/>
      <c r="AA18"/>
      <c r="AB18"/>
      <c r="AC18"/>
      <c r="AD18"/>
      <c r="AE18"/>
      <c r="AF18"/>
      <c r="AG18"/>
      <c r="AH18"/>
      <c r="AI18" t="s">
        <v>737</v>
      </c>
      <c r="AJ18"/>
      <c r="AK18"/>
      <c r="AL18"/>
      <c r="AM18"/>
      <c r="AN18"/>
    </row>
    <row r="19" spans="1:40" x14ac:dyDescent="0.25">
      <c r="A19">
        <v>202429</v>
      </c>
      <c r="B19" t="s">
        <v>3635</v>
      </c>
      <c r="C19" t="s">
        <v>457</v>
      </c>
      <c r="D19" t="s">
        <v>3636</v>
      </c>
      <c r="E19" t="s">
        <v>388</v>
      </c>
      <c r="F19" s="229">
        <v>31168</v>
      </c>
      <c r="G19" t="s">
        <v>371</v>
      </c>
      <c r="H19" t="s">
        <v>390</v>
      </c>
      <c r="I19" t="s">
        <v>3629</v>
      </c>
      <c r="J19"/>
      <c r="K19" t="s">
        <v>391</v>
      </c>
      <c r="L19">
        <v>0</v>
      </c>
      <c r="M19" t="s">
        <v>371</v>
      </c>
      <c r="N19"/>
      <c r="O19"/>
      <c r="P19"/>
      <c r="Q19"/>
      <c r="R19"/>
      <c r="S19"/>
      <c r="T19"/>
      <c r="U19"/>
      <c r="V19"/>
      <c r="W19"/>
      <c r="X19"/>
      <c r="Y19"/>
      <c r="Z19"/>
      <c r="AA19"/>
      <c r="AB19"/>
      <c r="AC19"/>
      <c r="AD19"/>
      <c r="AE19"/>
      <c r="AF19"/>
      <c r="AG19"/>
      <c r="AH19"/>
      <c r="AI19" t="s">
        <v>737</v>
      </c>
      <c r="AJ19"/>
      <c r="AK19"/>
      <c r="AL19"/>
      <c r="AM19"/>
      <c r="AN19"/>
    </row>
    <row r="20" spans="1:40" x14ac:dyDescent="0.25">
      <c r="A20">
        <v>202501</v>
      </c>
      <c r="B20" t="s">
        <v>1499</v>
      </c>
      <c r="C20" t="s">
        <v>66</v>
      </c>
      <c r="D20" t="s">
        <v>1500</v>
      </c>
      <c r="E20" t="s">
        <v>388</v>
      </c>
      <c r="F20" s="229">
        <v>24479</v>
      </c>
      <c r="G20" t="s">
        <v>882</v>
      </c>
      <c r="H20" t="s">
        <v>390</v>
      </c>
      <c r="I20" t="s">
        <v>485</v>
      </c>
      <c r="J20"/>
      <c r="K20">
        <v>0</v>
      </c>
      <c r="L20">
        <v>0</v>
      </c>
      <c r="M20">
        <v>0</v>
      </c>
      <c r="N20"/>
      <c r="O20"/>
      <c r="P20"/>
      <c r="Q20"/>
      <c r="R20"/>
      <c r="S20"/>
      <c r="T20"/>
      <c r="U20"/>
      <c r="V20"/>
      <c r="W20"/>
      <c r="X20"/>
      <c r="Y20"/>
      <c r="Z20"/>
      <c r="AA20"/>
      <c r="AB20"/>
      <c r="AC20"/>
      <c r="AD20"/>
      <c r="AE20"/>
      <c r="AF20"/>
      <c r="AG20"/>
      <c r="AH20"/>
      <c r="AI20" t="s">
        <v>737</v>
      </c>
      <c r="AJ20"/>
      <c r="AK20"/>
      <c r="AL20"/>
      <c r="AM20"/>
      <c r="AN20" t="s">
        <v>788</v>
      </c>
    </row>
    <row r="21" spans="1:40" x14ac:dyDescent="0.25">
      <c r="A21">
        <v>202934</v>
      </c>
      <c r="B21" t="s">
        <v>2730</v>
      </c>
      <c r="C21" t="s">
        <v>187</v>
      </c>
      <c r="D21" t="s">
        <v>2731</v>
      </c>
      <c r="E21">
        <v>0</v>
      </c>
      <c r="F21" s="297"/>
      <c r="G21">
        <v>0</v>
      </c>
      <c r="H21" t="s">
        <v>390</v>
      </c>
      <c r="I21" t="s">
        <v>485</v>
      </c>
      <c r="J21"/>
      <c r="K21">
        <v>0</v>
      </c>
      <c r="L21">
        <v>0</v>
      </c>
      <c r="M21">
        <v>0</v>
      </c>
      <c r="N21"/>
      <c r="O21"/>
      <c r="P21"/>
      <c r="Q21"/>
      <c r="R21"/>
      <c r="S21"/>
      <c r="T21"/>
      <c r="U21"/>
      <c r="V21"/>
      <c r="W21"/>
      <c r="X21"/>
      <c r="Y21"/>
      <c r="Z21"/>
      <c r="AA21"/>
      <c r="AB21"/>
      <c r="AC21"/>
      <c r="AD21"/>
      <c r="AE21"/>
      <c r="AF21"/>
      <c r="AG21"/>
      <c r="AH21"/>
      <c r="AI21" t="s">
        <v>1468</v>
      </c>
      <c r="AJ21"/>
      <c r="AK21"/>
      <c r="AL21"/>
      <c r="AM21"/>
      <c r="AN21" t="s">
        <v>788</v>
      </c>
    </row>
    <row r="22" spans="1:40" x14ac:dyDescent="0.25">
      <c r="A22">
        <v>202937</v>
      </c>
      <c r="B22" t="s">
        <v>4160</v>
      </c>
      <c r="C22" t="s">
        <v>105</v>
      </c>
      <c r="D22" t="s">
        <v>338</v>
      </c>
      <c r="E22" t="s">
        <v>388</v>
      </c>
      <c r="F22"/>
      <c r="G22"/>
      <c r="H22" t="s">
        <v>390</v>
      </c>
      <c r="I22" t="s">
        <v>59</v>
      </c>
      <c r="J22"/>
      <c r="K22"/>
      <c r="L22"/>
      <c r="M22"/>
      <c r="N22"/>
      <c r="O22"/>
      <c r="P22"/>
      <c r="Q22"/>
      <c r="R22"/>
      <c r="S22"/>
      <c r="T22"/>
      <c r="U22"/>
      <c r="V22"/>
      <c r="W22"/>
      <c r="X22"/>
      <c r="Y22"/>
      <c r="Z22"/>
      <c r="AA22"/>
      <c r="AB22"/>
      <c r="AC22"/>
      <c r="AD22"/>
      <c r="AE22"/>
      <c r="AF22"/>
      <c r="AG22"/>
      <c r="AH22"/>
      <c r="AI22" t="s">
        <v>737</v>
      </c>
      <c r="AJ22"/>
      <c r="AK22"/>
      <c r="AL22"/>
      <c r="AM22"/>
      <c r="AN22" t="s">
        <v>788</v>
      </c>
    </row>
    <row r="23" spans="1:40" x14ac:dyDescent="0.25">
      <c r="A23">
        <v>203229</v>
      </c>
      <c r="B23" t="s">
        <v>4097</v>
      </c>
      <c r="C23" t="s">
        <v>79</v>
      </c>
      <c r="D23" t="s">
        <v>1021</v>
      </c>
      <c r="E23" t="s">
        <v>388</v>
      </c>
      <c r="F23" s="229">
        <v>30756</v>
      </c>
      <c r="G23" t="s">
        <v>680</v>
      </c>
      <c r="H23" t="s">
        <v>390</v>
      </c>
      <c r="I23" t="s">
        <v>59</v>
      </c>
      <c r="J23"/>
      <c r="K23"/>
      <c r="L23"/>
      <c r="M23"/>
      <c r="N23"/>
      <c r="O23"/>
      <c r="P23"/>
      <c r="Q23"/>
      <c r="R23"/>
      <c r="S23"/>
      <c r="T23"/>
      <c r="U23"/>
      <c r="V23"/>
      <c r="W23"/>
      <c r="X23"/>
      <c r="Y23"/>
      <c r="Z23"/>
      <c r="AA23"/>
      <c r="AB23"/>
      <c r="AC23"/>
      <c r="AD23"/>
      <c r="AE23"/>
      <c r="AF23"/>
      <c r="AG23"/>
      <c r="AH23"/>
      <c r="AI23" t="s">
        <v>737</v>
      </c>
      <c r="AJ23"/>
      <c r="AK23"/>
      <c r="AL23"/>
      <c r="AM23"/>
      <c r="AN23" t="s">
        <v>788</v>
      </c>
    </row>
    <row r="24" spans="1:40" x14ac:dyDescent="0.25">
      <c r="A24">
        <v>203320</v>
      </c>
      <c r="B24" t="s">
        <v>2613</v>
      </c>
      <c r="C24" t="s">
        <v>2614</v>
      </c>
      <c r="D24" t="s">
        <v>306</v>
      </c>
      <c r="E24" t="s">
        <v>388</v>
      </c>
      <c r="F24" s="229">
        <v>31136</v>
      </c>
      <c r="G24" t="s">
        <v>1084</v>
      </c>
      <c r="H24" t="s">
        <v>390</v>
      </c>
      <c r="I24" t="s">
        <v>59</v>
      </c>
      <c r="J24"/>
      <c r="K24" t="s">
        <v>391</v>
      </c>
      <c r="L24">
        <v>2004</v>
      </c>
      <c r="M24" t="s">
        <v>371</v>
      </c>
      <c r="N24" t="s">
        <v>373</v>
      </c>
      <c r="O24"/>
      <c r="P24"/>
      <c r="Q24"/>
      <c r="R24"/>
      <c r="S24"/>
      <c r="T24"/>
      <c r="U24"/>
      <c r="V24"/>
      <c r="W24"/>
      <c r="X24"/>
      <c r="Y24"/>
      <c r="Z24"/>
      <c r="AA24"/>
      <c r="AB24"/>
      <c r="AC24"/>
      <c r="AD24"/>
      <c r="AE24"/>
      <c r="AF24"/>
      <c r="AG24"/>
      <c r="AH24"/>
      <c r="AI24"/>
      <c r="AJ24"/>
      <c r="AK24"/>
      <c r="AL24"/>
      <c r="AM24"/>
      <c r="AN24"/>
    </row>
    <row r="25" spans="1:40" x14ac:dyDescent="0.25">
      <c r="A25">
        <v>203367</v>
      </c>
      <c r="B25" t="s">
        <v>2732</v>
      </c>
      <c r="C25" t="s">
        <v>150</v>
      </c>
      <c r="D25" t="s">
        <v>2695</v>
      </c>
      <c r="E25" t="s">
        <v>389</v>
      </c>
      <c r="F25" s="229">
        <v>31048</v>
      </c>
      <c r="G25" t="s">
        <v>1017</v>
      </c>
      <c r="H25" t="s">
        <v>390</v>
      </c>
      <c r="I25" t="s">
        <v>487</v>
      </c>
      <c r="J25"/>
      <c r="K25"/>
      <c r="L25"/>
      <c r="M25"/>
      <c r="N25"/>
      <c r="O25"/>
      <c r="P25"/>
      <c r="Q25"/>
      <c r="R25"/>
      <c r="S25"/>
      <c r="T25"/>
      <c r="U25"/>
      <c r="V25"/>
      <c r="W25"/>
      <c r="X25"/>
      <c r="Y25"/>
      <c r="Z25"/>
      <c r="AA25"/>
      <c r="AB25"/>
      <c r="AC25"/>
      <c r="AD25"/>
      <c r="AE25"/>
      <c r="AF25"/>
      <c r="AG25"/>
      <c r="AH25"/>
      <c r="AI25" t="s">
        <v>1468</v>
      </c>
      <c r="AJ25"/>
      <c r="AK25"/>
      <c r="AL25"/>
      <c r="AM25"/>
      <c r="AN25" t="s">
        <v>788</v>
      </c>
    </row>
    <row r="26" spans="1:40" x14ac:dyDescent="0.25">
      <c r="A26">
        <v>203669</v>
      </c>
      <c r="B26" t="s">
        <v>4221</v>
      </c>
      <c r="C26"/>
      <c r="D26"/>
      <c r="E26"/>
      <c r="F26" s="229"/>
      <c r="G26"/>
      <c r="H26"/>
      <c r="I26" t="s">
        <v>59</v>
      </c>
      <c r="J26"/>
      <c r="K26"/>
      <c r="L26"/>
      <c r="M26"/>
      <c r="N26"/>
      <c r="O26"/>
      <c r="P26"/>
      <c r="Q26"/>
      <c r="R26"/>
      <c r="S26"/>
      <c r="T26"/>
      <c r="U26"/>
      <c r="V26"/>
      <c r="W26"/>
      <c r="X26"/>
      <c r="Y26"/>
      <c r="Z26"/>
      <c r="AA26"/>
      <c r="AB26"/>
      <c r="AC26"/>
      <c r="AD26"/>
      <c r="AE26"/>
      <c r="AF26"/>
      <c r="AG26"/>
      <c r="AH26"/>
      <c r="AI26"/>
      <c r="AJ26"/>
      <c r="AK26"/>
      <c r="AL26"/>
      <c r="AM26"/>
      <c r="AN26"/>
    </row>
    <row r="27" spans="1:40" x14ac:dyDescent="0.25">
      <c r="A27">
        <v>203794</v>
      </c>
      <c r="B27" t="s">
        <v>3927</v>
      </c>
      <c r="C27" t="s">
        <v>149</v>
      </c>
      <c r="D27" t="s">
        <v>450</v>
      </c>
      <c r="E27" t="s">
        <v>388</v>
      </c>
      <c r="F27" s="229">
        <v>28243</v>
      </c>
      <c r="G27" t="s">
        <v>676</v>
      </c>
      <c r="H27" t="s">
        <v>390</v>
      </c>
      <c r="I27" t="s">
        <v>3630</v>
      </c>
      <c r="J27"/>
      <c r="K27"/>
      <c r="L27"/>
      <c r="M27"/>
      <c r="N27"/>
      <c r="O27"/>
      <c r="P27"/>
      <c r="Q27"/>
      <c r="R27"/>
      <c r="S27"/>
      <c r="T27"/>
      <c r="U27"/>
      <c r="V27"/>
      <c r="W27"/>
      <c r="X27"/>
      <c r="Y27"/>
      <c r="Z27"/>
      <c r="AA27"/>
      <c r="AB27"/>
      <c r="AC27"/>
      <c r="AD27"/>
      <c r="AE27"/>
      <c r="AF27"/>
      <c r="AG27"/>
      <c r="AH27"/>
      <c r="AI27" t="s">
        <v>737</v>
      </c>
      <c r="AJ27"/>
      <c r="AK27"/>
      <c r="AL27"/>
      <c r="AM27"/>
      <c r="AN27" t="s">
        <v>788</v>
      </c>
    </row>
    <row r="28" spans="1:40" x14ac:dyDescent="0.25">
      <c r="A28">
        <v>203970</v>
      </c>
      <c r="B28" t="s">
        <v>3987</v>
      </c>
      <c r="C28" t="s">
        <v>590</v>
      </c>
      <c r="D28" t="s">
        <v>307</v>
      </c>
      <c r="E28" t="s">
        <v>388</v>
      </c>
      <c r="F28" s="229">
        <v>35894</v>
      </c>
      <c r="G28" t="s">
        <v>1026</v>
      </c>
      <c r="H28" t="s">
        <v>390</v>
      </c>
      <c r="I28" t="s">
        <v>487</v>
      </c>
      <c r="J28"/>
      <c r="K28"/>
      <c r="L28"/>
      <c r="M28"/>
      <c r="N28"/>
      <c r="O28"/>
      <c r="P28"/>
      <c r="Q28"/>
      <c r="R28"/>
      <c r="S28"/>
      <c r="T28"/>
      <c r="U28"/>
      <c r="V28"/>
      <c r="W28"/>
      <c r="X28"/>
      <c r="Y28"/>
      <c r="Z28"/>
      <c r="AA28"/>
      <c r="AB28"/>
      <c r="AC28"/>
      <c r="AD28"/>
      <c r="AE28"/>
      <c r="AF28"/>
      <c r="AG28"/>
      <c r="AH28"/>
      <c r="AI28" t="s">
        <v>737</v>
      </c>
      <c r="AJ28"/>
      <c r="AK28"/>
      <c r="AL28"/>
      <c r="AM28"/>
      <c r="AN28" t="s">
        <v>788</v>
      </c>
    </row>
    <row r="29" spans="1:40" x14ac:dyDescent="0.25">
      <c r="A29">
        <v>204144</v>
      </c>
      <c r="B29" t="s">
        <v>4099</v>
      </c>
      <c r="C29" t="s">
        <v>167</v>
      </c>
      <c r="D29" t="s">
        <v>306</v>
      </c>
      <c r="E29" t="s">
        <v>388</v>
      </c>
      <c r="F29" s="229">
        <v>31778</v>
      </c>
      <c r="G29" t="s">
        <v>371</v>
      </c>
      <c r="H29" t="s">
        <v>390</v>
      </c>
      <c r="I29" t="s">
        <v>59</v>
      </c>
      <c r="J29"/>
      <c r="K29"/>
      <c r="L29"/>
      <c r="M29"/>
      <c r="N29"/>
      <c r="O29"/>
      <c r="P29"/>
      <c r="Q29"/>
      <c r="R29"/>
      <c r="S29"/>
      <c r="T29"/>
      <c r="U29"/>
      <c r="V29"/>
      <c r="W29"/>
      <c r="X29"/>
      <c r="Y29"/>
      <c r="Z29"/>
      <c r="AA29"/>
      <c r="AB29"/>
      <c r="AC29"/>
      <c r="AD29"/>
      <c r="AE29"/>
      <c r="AF29"/>
      <c r="AG29"/>
      <c r="AH29"/>
      <c r="AI29" t="s">
        <v>737</v>
      </c>
      <c r="AJ29"/>
      <c r="AK29"/>
      <c r="AL29"/>
      <c r="AM29"/>
      <c r="AN29" t="s">
        <v>788</v>
      </c>
    </row>
    <row r="30" spans="1:40" x14ac:dyDescent="0.25">
      <c r="A30">
        <v>204285</v>
      </c>
      <c r="B30" t="s">
        <v>4101</v>
      </c>
      <c r="C30" t="s">
        <v>4102</v>
      </c>
      <c r="D30" t="s">
        <v>247</v>
      </c>
      <c r="E30" t="s">
        <v>1327</v>
      </c>
      <c r="F30" s="229">
        <v>30607</v>
      </c>
      <c r="G30" t="s">
        <v>1851</v>
      </c>
      <c r="H30" t="s">
        <v>390</v>
      </c>
      <c r="I30" t="s">
        <v>487</v>
      </c>
      <c r="J30"/>
      <c r="K30"/>
      <c r="L30"/>
      <c r="M30"/>
      <c r="N30"/>
      <c r="O30"/>
      <c r="P30"/>
      <c r="Q30"/>
      <c r="R30"/>
      <c r="S30"/>
      <c r="T30"/>
      <c r="U30"/>
      <c r="V30"/>
      <c r="W30"/>
      <c r="X30"/>
      <c r="Y30"/>
      <c r="Z30"/>
      <c r="AA30"/>
      <c r="AB30"/>
      <c r="AC30"/>
      <c r="AD30"/>
      <c r="AE30"/>
      <c r="AF30"/>
      <c r="AG30"/>
      <c r="AH30"/>
      <c r="AI30" t="s">
        <v>737</v>
      </c>
      <c r="AJ30"/>
      <c r="AK30"/>
      <c r="AL30"/>
      <c r="AM30"/>
      <c r="AN30" t="s">
        <v>788</v>
      </c>
    </row>
    <row r="31" spans="1:40" x14ac:dyDescent="0.25">
      <c r="A31">
        <v>204294</v>
      </c>
      <c r="B31" t="s">
        <v>4103</v>
      </c>
      <c r="C31" t="s">
        <v>2101</v>
      </c>
      <c r="D31" t="s">
        <v>4104</v>
      </c>
      <c r="E31" t="s">
        <v>1327</v>
      </c>
      <c r="F31" s="229">
        <v>30533</v>
      </c>
      <c r="G31" t="s">
        <v>384</v>
      </c>
      <c r="H31" t="s">
        <v>390</v>
      </c>
      <c r="I31" t="s">
        <v>487</v>
      </c>
      <c r="J31"/>
      <c r="K31"/>
      <c r="L31"/>
      <c r="M31"/>
      <c r="N31"/>
      <c r="O31"/>
      <c r="P31"/>
      <c r="Q31"/>
      <c r="R31"/>
      <c r="S31"/>
      <c r="T31"/>
      <c r="U31"/>
      <c r="V31"/>
      <c r="W31"/>
      <c r="X31"/>
      <c r="Y31"/>
      <c r="Z31"/>
      <c r="AA31"/>
      <c r="AB31"/>
      <c r="AC31"/>
      <c r="AD31"/>
      <c r="AE31"/>
      <c r="AF31"/>
      <c r="AG31"/>
      <c r="AH31"/>
      <c r="AI31" t="s">
        <v>737</v>
      </c>
      <c r="AJ31"/>
      <c r="AK31"/>
      <c r="AL31"/>
      <c r="AM31"/>
      <c r="AN31" t="s">
        <v>788</v>
      </c>
    </row>
    <row r="32" spans="1:40" x14ac:dyDescent="0.25">
      <c r="A32">
        <v>204443</v>
      </c>
      <c r="B32" t="s">
        <v>3950</v>
      </c>
      <c r="C32" t="s">
        <v>3951</v>
      </c>
      <c r="D32" t="s">
        <v>3952</v>
      </c>
      <c r="E32" t="s">
        <v>389</v>
      </c>
      <c r="F32" s="229">
        <v>33792</v>
      </c>
      <c r="G32" t="s">
        <v>1017</v>
      </c>
      <c r="H32" t="s">
        <v>390</v>
      </c>
      <c r="I32" t="s">
        <v>3629</v>
      </c>
      <c r="J32"/>
      <c r="K32"/>
      <c r="L32"/>
      <c r="M32"/>
      <c r="N32"/>
      <c r="O32"/>
      <c r="P32"/>
      <c r="Q32"/>
      <c r="R32"/>
      <c r="S32"/>
      <c r="T32"/>
      <c r="U32"/>
      <c r="V32"/>
      <c r="W32"/>
      <c r="X32"/>
      <c r="Y32"/>
      <c r="Z32"/>
      <c r="AA32"/>
      <c r="AB32"/>
      <c r="AC32"/>
      <c r="AD32"/>
      <c r="AE32"/>
      <c r="AF32"/>
      <c r="AG32"/>
      <c r="AH32"/>
      <c r="AI32" t="s">
        <v>737</v>
      </c>
      <c r="AJ32"/>
      <c r="AK32"/>
      <c r="AL32"/>
      <c r="AM32"/>
      <c r="AN32" t="s">
        <v>788</v>
      </c>
    </row>
    <row r="33" spans="1:40" x14ac:dyDescent="0.25">
      <c r="A33">
        <v>205099</v>
      </c>
      <c r="B33" t="s">
        <v>2530</v>
      </c>
      <c r="C33" t="s">
        <v>105</v>
      </c>
      <c r="D33" t="s">
        <v>2734</v>
      </c>
      <c r="E33" t="s">
        <v>388</v>
      </c>
      <c r="F33" s="229">
        <v>30043</v>
      </c>
      <c r="G33" t="s">
        <v>2531</v>
      </c>
      <c r="H33" t="s">
        <v>390</v>
      </c>
      <c r="I33" t="s">
        <v>59</v>
      </c>
      <c r="J33"/>
      <c r="K33" t="s">
        <v>391</v>
      </c>
      <c r="L33">
        <v>2002</v>
      </c>
      <c r="M33" t="s">
        <v>374</v>
      </c>
      <c r="N33" t="s">
        <v>374</v>
      </c>
      <c r="O33"/>
      <c r="P33"/>
      <c r="Q33"/>
      <c r="R33"/>
      <c r="S33"/>
      <c r="T33"/>
      <c r="U33"/>
      <c r="V33"/>
      <c r="W33"/>
      <c r="X33"/>
      <c r="Y33"/>
      <c r="Z33"/>
      <c r="AA33"/>
      <c r="AB33"/>
      <c r="AC33"/>
      <c r="AD33"/>
      <c r="AE33"/>
      <c r="AF33"/>
      <c r="AG33"/>
      <c r="AH33"/>
      <c r="AI33"/>
      <c r="AJ33"/>
      <c r="AK33"/>
      <c r="AL33"/>
      <c r="AM33"/>
      <c r="AN33"/>
    </row>
    <row r="34" spans="1:40" x14ac:dyDescent="0.25">
      <c r="A34">
        <v>205209</v>
      </c>
      <c r="B34" t="s">
        <v>2602</v>
      </c>
      <c r="C34" t="s">
        <v>89</v>
      </c>
      <c r="D34" t="s">
        <v>2603</v>
      </c>
      <c r="E34" t="s">
        <v>388</v>
      </c>
      <c r="F34" s="229">
        <v>31052</v>
      </c>
      <c r="G34" t="s">
        <v>2604</v>
      </c>
      <c r="H34" t="s">
        <v>390</v>
      </c>
      <c r="I34" t="s">
        <v>59</v>
      </c>
      <c r="J34"/>
      <c r="K34" t="s">
        <v>391</v>
      </c>
      <c r="L34">
        <v>2004</v>
      </c>
      <c r="M34" t="s">
        <v>375</v>
      </c>
      <c r="N34" t="s">
        <v>375</v>
      </c>
      <c r="O34"/>
      <c r="P34"/>
      <c r="Q34"/>
      <c r="R34"/>
      <c r="S34"/>
      <c r="T34"/>
      <c r="U34"/>
      <c r="V34"/>
      <c r="W34"/>
      <c r="X34"/>
      <c r="Y34"/>
      <c r="Z34"/>
      <c r="AA34"/>
      <c r="AB34"/>
      <c r="AC34"/>
      <c r="AD34"/>
      <c r="AE34"/>
      <c r="AF34"/>
      <c r="AG34"/>
      <c r="AH34"/>
      <c r="AI34" t="s">
        <v>737</v>
      </c>
      <c r="AJ34"/>
      <c r="AK34"/>
      <c r="AL34"/>
      <c r="AM34"/>
      <c r="AN34"/>
    </row>
    <row r="35" spans="1:40" x14ac:dyDescent="0.25">
      <c r="A35">
        <v>205314</v>
      </c>
      <c r="B35" t="s">
        <v>1445</v>
      </c>
      <c r="C35" t="s">
        <v>107</v>
      </c>
      <c r="D35" t="s">
        <v>2735</v>
      </c>
      <c r="E35" t="s">
        <v>388</v>
      </c>
      <c r="F35" s="229">
        <v>27628</v>
      </c>
      <c r="G35" t="s">
        <v>1446</v>
      </c>
      <c r="H35" t="s">
        <v>390</v>
      </c>
      <c r="I35" t="s">
        <v>3629</v>
      </c>
      <c r="J35"/>
      <c r="K35">
        <v>0</v>
      </c>
      <c r="L35">
        <v>0</v>
      </c>
      <c r="M35">
        <v>0</v>
      </c>
      <c r="N35" t="s">
        <v>374</v>
      </c>
      <c r="O35"/>
      <c r="P35"/>
      <c r="Q35"/>
      <c r="R35"/>
      <c r="S35"/>
      <c r="T35"/>
      <c r="U35"/>
      <c r="V35"/>
      <c r="W35"/>
      <c r="X35"/>
      <c r="Y35"/>
      <c r="Z35"/>
      <c r="AA35"/>
      <c r="AB35"/>
      <c r="AC35"/>
      <c r="AD35"/>
      <c r="AE35"/>
      <c r="AF35"/>
      <c r="AG35"/>
      <c r="AH35"/>
      <c r="AI35" t="s">
        <v>737</v>
      </c>
      <c r="AJ35"/>
      <c r="AK35"/>
      <c r="AL35"/>
      <c r="AM35"/>
      <c r="AN35"/>
    </row>
    <row r="36" spans="1:40" x14ac:dyDescent="0.25">
      <c r="A36">
        <v>205394</v>
      </c>
      <c r="B36" t="s">
        <v>2736</v>
      </c>
      <c r="C36" t="s">
        <v>183</v>
      </c>
      <c r="D36" t="s">
        <v>308</v>
      </c>
      <c r="E36">
        <v>0</v>
      </c>
      <c r="F36" s="229">
        <v>29221</v>
      </c>
      <c r="G36">
        <v>0</v>
      </c>
      <c r="H36" t="s">
        <v>390</v>
      </c>
      <c r="I36" t="s">
        <v>485</v>
      </c>
      <c r="J36"/>
      <c r="K36">
        <v>0</v>
      </c>
      <c r="L36">
        <v>0</v>
      </c>
      <c r="M36">
        <v>0</v>
      </c>
      <c r="N36"/>
      <c r="O36"/>
      <c r="P36"/>
      <c r="Q36"/>
      <c r="R36"/>
      <c r="S36"/>
      <c r="T36"/>
      <c r="U36"/>
      <c r="V36"/>
      <c r="W36"/>
      <c r="X36"/>
      <c r="Y36"/>
      <c r="Z36"/>
      <c r="AA36"/>
      <c r="AB36"/>
      <c r="AC36"/>
      <c r="AD36"/>
      <c r="AE36"/>
      <c r="AF36"/>
      <c r="AG36"/>
      <c r="AH36"/>
      <c r="AI36"/>
      <c r="AJ36"/>
      <c r="AK36"/>
      <c r="AL36"/>
      <c r="AM36"/>
      <c r="AN36"/>
    </row>
    <row r="37" spans="1:40" x14ac:dyDescent="0.25">
      <c r="A37">
        <v>205516</v>
      </c>
      <c r="B37" t="s">
        <v>4168</v>
      </c>
      <c r="C37" t="s">
        <v>87</v>
      </c>
      <c r="D37" t="s">
        <v>273</v>
      </c>
      <c r="E37" t="s">
        <v>388</v>
      </c>
      <c r="F37"/>
      <c r="G37"/>
      <c r="H37" t="s">
        <v>390</v>
      </c>
      <c r="I37" t="s">
        <v>485</v>
      </c>
      <c r="J37"/>
      <c r="K37"/>
      <c r="L37"/>
      <c r="M37"/>
      <c r="N37"/>
      <c r="O37"/>
      <c r="P37"/>
      <c r="Q37"/>
      <c r="R37"/>
      <c r="S37"/>
      <c r="T37"/>
      <c r="U37"/>
      <c r="V37"/>
      <c r="W37"/>
      <c r="X37"/>
      <c r="Y37"/>
      <c r="Z37"/>
      <c r="AA37"/>
      <c r="AB37"/>
      <c r="AC37"/>
      <c r="AD37"/>
      <c r="AE37"/>
      <c r="AF37"/>
      <c r="AG37"/>
      <c r="AH37"/>
      <c r="AI37" t="s">
        <v>737</v>
      </c>
      <c r="AJ37"/>
      <c r="AK37"/>
      <c r="AL37"/>
      <c r="AM37"/>
      <c r="AN37" t="s">
        <v>788</v>
      </c>
    </row>
    <row r="38" spans="1:40" x14ac:dyDescent="0.25">
      <c r="A38">
        <v>205565</v>
      </c>
      <c r="B38" t="s">
        <v>2737</v>
      </c>
      <c r="C38" t="s">
        <v>135</v>
      </c>
      <c r="D38" t="s">
        <v>262</v>
      </c>
      <c r="E38" t="s">
        <v>389</v>
      </c>
      <c r="F38" s="229">
        <v>32339</v>
      </c>
      <c r="G38" t="s">
        <v>371</v>
      </c>
      <c r="H38" t="s">
        <v>390</v>
      </c>
      <c r="I38" t="s">
        <v>59</v>
      </c>
      <c r="J38"/>
      <c r="K38" t="s">
        <v>1323</v>
      </c>
      <c r="L38">
        <v>2005</v>
      </c>
      <c r="M38" t="s">
        <v>371</v>
      </c>
      <c r="N38" t="s">
        <v>371</v>
      </c>
      <c r="O38"/>
      <c r="P38"/>
      <c r="Q38"/>
      <c r="R38"/>
      <c r="S38"/>
      <c r="T38"/>
      <c r="U38"/>
      <c r="V38"/>
      <c r="W38"/>
      <c r="X38"/>
      <c r="Y38"/>
      <c r="Z38"/>
      <c r="AA38"/>
      <c r="AB38"/>
      <c r="AC38"/>
      <c r="AD38"/>
      <c r="AE38"/>
      <c r="AF38"/>
      <c r="AG38"/>
      <c r="AH38"/>
      <c r="AI38"/>
      <c r="AJ38"/>
      <c r="AK38"/>
      <c r="AL38"/>
      <c r="AM38"/>
      <c r="AN38"/>
    </row>
    <row r="39" spans="1:40" x14ac:dyDescent="0.25">
      <c r="A39">
        <v>205797</v>
      </c>
      <c r="B39" t="s">
        <v>2739</v>
      </c>
      <c r="C39" t="s">
        <v>86</v>
      </c>
      <c r="D39" t="s">
        <v>247</v>
      </c>
      <c r="E39" t="s">
        <v>388</v>
      </c>
      <c r="F39" s="229">
        <v>31216</v>
      </c>
      <c r="G39" t="s">
        <v>371</v>
      </c>
      <c r="H39" t="s">
        <v>390</v>
      </c>
      <c r="I39" t="s">
        <v>485</v>
      </c>
      <c r="J39"/>
      <c r="K39" t="s">
        <v>391</v>
      </c>
      <c r="L39">
        <v>2004</v>
      </c>
      <c r="M39" t="s">
        <v>371</v>
      </c>
      <c r="N39" t="s">
        <v>377</v>
      </c>
      <c r="O39"/>
      <c r="P39"/>
      <c r="Q39"/>
      <c r="R39"/>
      <c r="S39"/>
      <c r="T39"/>
      <c r="U39"/>
      <c r="V39"/>
      <c r="W39"/>
      <c r="X39"/>
      <c r="Y39"/>
      <c r="Z39"/>
      <c r="AA39"/>
      <c r="AB39"/>
      <c r="AC39"/>
      <c r="AD39"/>
      <c r="AE39"/>
      <c r="AF39"/>
      <c r="AG39"/>
      <c r="AH39"/>
      <c r="AI39" t="s">
        <v>737</v>
      </c>
      <c r="AJ39"/>
      <c r="AK39"/>
      <c r="AL39"/>
      <c r="AM39"/>
      <c r="AN39"/>
    </row>
    <row r="40" spans="1:40" x14ac:dyDescent="0.25">
      <c r="A40">
        <v>205811</v>
      </c>
      <c r="B40" t="s">
        <v>1111</v>
      </c>
      <c r="C40" t="s">
        <v>63</v>
      </c>
      <c r="D40" t="s">
        <v>2659</v>
      </c>
      <c r="E40" t="s">
        <v>388</v>
      </c>
      <c r="F40" s="229">
        <v>34049</v>
      </c>
      <c r="G40" t="s">
        <v>371</v>
      </c>
      <c r="H40" t="s">
        <v>390</v>
      </c>
      <c r="I40" t="s">
        <v>59</v>
      </c>
      <c r="J40"/>
      <c r="K40" t="s">
        <v>372</v>
      </c>
      <c r="L40">
        <v>2001</v>
      </c>
      <c r="M40" t="s">
        <v>376</v>
      </c>
      <c r="N40"/>
      <c r="O40"/>
      <c r="P40"/>
      <c r="Q40"/>
      <c r="R40"/>
      <c r="S40"/>
      <c r="T40"/>
      <c r="U40"/>
      <c r="V40"/>
      <c r="W40"/>
      <c r="X40"/>
      <c r="Y40"/>
      <c r="Z40"/>
      <c r="AA40"/>
      <c r="AB40"/>
      <c r="AC40"/>
      <c r="AD40"/>
      <c r="AE40"/>
      <c r="AF40"/>
      <c r="AG40"/>
      <c r="AH40"/>
      <c r="AI40" t="s">
        <v>737</v>
      </c>
      <c r="AJ40"/>
      <c r="AK40"/>
      <c r="AL40"/>
      <c r="AM40"/>
      <c r="AN40"/>
    </row>
    <row r="41" spans="1:40" x14ac:dyDescent="0.25">
      <c r="A41">
        <v>205945</v>
      </c>
      <c r="B41" t="s">
        <v>4169</v>
      </c>
      <c r="C41" t="s">
        <v>249</v>
      </c>
      <c r="D41" t="s">
        <v>256</v>
      </c>
      <c r="E41" t="s">
        <v>388</v>
      </c>
      <c r="F41"/>
      <c r="G41"/>
      <c r="H41" t="s">
        <v>390</v>
      </c>
      <c r="I41" t="s">
        <v>59</v>
      </c>
      <c r="J41"/>
      <c r="K41"/>
      <c r="L41"/>
      <c r="M41"/>
      <c r="N41"/>
      <c r="O41"/>
      <c r="P41"/>
      <c r="Q41"/>
      <c r="R41"/>
      <c r="S41"/>
      <c r="T41"/>
      <c r="U41"/>
      <c r="V41"/>
      <c r="W41"/>
      <c r="X41"/>
      <c r="Y41"/>
      <c r="Z41"/>
      <c r="AA41"/>
      <c r="AB41"/>
      <c r="AC41"/>
      <c r="AD41"/>
      <c r="AE41"/>
      <c r="AF41"/>
      <c r="AG41"/>
      <c r="AH41"/>
      <c r="AI41" t="s">
        <v>737</v>
      </c>
      <c r="AJ41"/>
      <c r="AK41"/>
      <c r="AL41"/>
      <c r="AM41"/>
      <c r="AN41" t="s">
        <v>788</v>
      </c>
    </row>
    <row r="42" spans="1:40" x14ac:dyDescent="0.25">
      <c r="A42">
        <v>206067</v>
      </c>
      <c r="B42" t="s">
        <v>1518</v>
      </c>
      <c r="C42" t="s">
        <v>82</v>
      </c>
      <c r="D42" t="s">
        <v>266</v>
      </c>
      <c r="E42"/>
      <c r="F42" s="229">
        <v>29755</v>
      </c>
      <c r="G42" t="s">
        <v>1017</v>
      </c>
      <c r="H42"/>
      <c r="I42" t="s">
        <v>3629</v>
      </c>
      <c r="J42"/>
      <c r="K42" t="s">
        <v>391</v>
      </c>
      <c r="L42">
        <v>2002</v>
      </c>
      <c r="M42" t="s">
        <v>371</v>
      </c>
      <c r="N42" t="s">
        <v>377</v>
      </c>
      <c r="O42"/>
      <c r="P42"/>
      <c r="Q42"/>
      <c r="R42"/>
      <c r="S42"/>
      <c r="T42"/>
      <c r="U42"/>
      <c r="V42"/>
      <c r="W42"/>
      <c r="X42"/>
      <c r="Y42"/>
      <c r="Z42"/>
      <c r="AA42"/>
      <c r="AB42"/>
      <c r="AC42"/>
      <c r="AD42"/>
      <c r="AE42"/>
      <c r="AF42"/>
      <c r="AG42"/>
      <c r="AH42"/>
      <c r="AI42"/>
      <c r="AJ42"/>
      <c r="AK42"/>
      <c r="AL42"/>
      <c r="AM42"/>
      <c r="AN42"/>
    </row>
    <row r="43" spans="1:40" x14ac:dyDescent="0.25">
      <c r="A43">
        <v>206290</v>
      </c>
      <c r="B43" t="s">
        <v>3651</v>
      </c>
      <c r="C43" t="s">
        <v>2048</v>
      </c>
      <c r="D43" t="s">
        <v>3652</v>
      </c>
      <c r="E43" t="s">
        <v>389</v>
      </c>
      <c r="F43" s="229">
        <v>29721</v>
      </c>
      <c r="G43" t="s">
        <v>371</v>
      </c>
      <c r="H43" t="s">
        <v>390</v>
      </c>
      <c r="I43" t="s">
        <v>488</v>
      </c>
      <c r="J43"/>
      <c r="K43" t="s">
        <v>391</v>
      </c>
      <c r="L43">
        <v>2001</v>
      </c>
      <c r="M43" t="s">
        <v>371</v>
      </c>
      <c r="N43" t="s">
        <v>377</v>
      </c>
      <c r="O43"/>
      <c r="P43"/>
      <c r="Q43"/>
      <c r="R43"/>
      <c r="S43"/>
      <c r="T43"/>
      <c r="U43"/>
      <c r="V43"/>
      <c r="W43"/>
      <c r="X43"/>
      <c r="Y43"/>
      <c r="Z43"/>
      <c r="AA43"/>
      <c r="AB43"/>
      <c r="AC43"/>
      <c r="AD43"/>
      <c r="AE43"/>
      <c r="AF43"/>
      <c r="AG43"/>
      <c r="AH43"/>
      <c r="AI43" t="s">
        <v>737</v>
      </c>
      <c r="AJ43"/>
      <c r="AK43"/>
      <c r="AL43"/>
      <c r="AM43"/>
      <c r="AN43"/>
    </row>
    <row r="44" spans="1:40" x14ac:dyDescent="0.25">
      <c r="A44">
        <v>206355</v>
      </c>
      <c r="B44" t="s">
        <v>4132</v>
      </c>
      <c r="C44" t="s">
        <v>136</v>
      </c>
      <c r="D44" t="s">
        <v>4133</v>
      </c>
      <c r="E44" t="s">
        <v>1327</v>
      </c>
      <c r="F44" s="229">
        <v>31365</v>
      </c>
      <c r="G44" t="s">
        <v>371</v>
      </c>
      <c r="H44" t="s">
        <v>390</v>
      </c>
      <c r="I44" t="s">
        <v>485</v>
      </c>
      <c r="J44"/>
      <c r="K44"/>
      <c r="L44"/>
      <c r="M44"/>
      <c r="N44"/>
      <c r="O44"/>
      <c r="P44"/>
      <c r="Q44"/>
      <c r="R44"/>
      <c r="S44"/>
      <c r="T44"/>
      <c r="U44"/>
      <c r="V44"/>
      <c r="W44"/>
      <c r="X44"/>
      <c r="Y44"/>
      <c r="Z44"/>
      <c r="AA44"/>
      <c r="AB44"/>
      <c r="AC44"/>
      <c r="AD44"/>
      <c r="AE44"/>
      <c r="AF44"/>
      <c r="AG44"/>
      <c r="AH44"/>
      <c r="AI44" t="s">
        <v>737</v>
      </c>
      <c r="AJ44"/>
      <c r="AK44"/>
      <c r="AL44"/>
      <c r="AM44"/>
      <c r="AN44" t="s">
        <v>788</v>
      </c>
    </row>
    <row r="45" spans="1:40" x14ac:dyDescent="0.25">
      <c r="A45">
        <v>206357</v>
      </c>
      <c r="B45" t="s">
        <v>4134</v>
      </c>
      <c r="C45" t="s">
        <v>66</v>
      </c>
      <c r="D45" t="s">
        <v>276</v>
      </c>
      <c r="E45" t="s">
        <v>388</v>
      </c>
      <c r="F45" s="229">
        <v>31778</v>
      </c>
      <c r="G45" t="s">
        <v>386</v>
      </c>
      <c r="H45" t="s">
        <v>390</v>
      </c>
      <c r="I45" t="s">
        <v>485</v>
      </c>
      <c r="J45"/>
      <c r="K45"/>
      <c r="L45"/>
      <c r="M45"/>
      <c r="N45"/>
      <c r="O45"/>
      <c r="P45"/>
      <c r="Q45"/>
      <c r="R45"/>
      <c r="S45"/>
      <c r="T45"/>
      <c r="U45"/>
      <c r="V45"/>
      <c r="W45"/>
      <c r="X45"/>
      <c r="Y45"/>
      <c r="Z45"/>
      <c r="AA45"/>
      <c r="AB45"/>
      <c r="AC45"/>
      <c r="AD45"/>
      <c r="AE45"/>
      <c r="AF45"/>
      <c r="AG45"/>
      <c r="AH45"/>
      <c r="AI45" t="s">
        <v>737</v>
      </c>
      <c r="AJ45"/>
      <c r="AK45"/>
      <c r="AL45"/>
      <c r="AM45"/>
      <c r="AN45" t="s">
        <v>788</v>
      </c>
    </row>
    <row r="46" spans="1:40" x14ac:dyDescent="0.25">
      <c r="A46">
        <v>206460</v>
      </c>
      <c r="B46" t="s">
        <v>4217</v>
      </c>
      <c r="C46" t="s">
        <v>140</v>
      </c>
      <c r="D46"/>
      <c r="E46"/>
      <c r="F46" s="229"/>
      <c r="G46"/>
      <c r="H46"/>
      <c r="I46" t="s">
        <v>485</v>
      </c>
      <c r="J46"/>
      <c r="K46"/>
      <c r="L46"/>
      <c r="M46"/>
      <c r="N46"/>
      <c r="O46"/>
      <c r="P46"/>
      <c r="Q46"/>
      <c r="R46"/>
      <c r="S46"/>
      <c r="T46"/>
      <c r="U46"/>
      <c r="V46"/>
      <c r="W46"/>
      <c r="X46"/>
      <c r="Y46"/>
      <c r="Z46"/>
      <c r="AA46"/>
      <c r="AB46"/>
      <c r="AC46"/>
      <c r="AD46"/>
      <c r="AE46"/>
      <c r="AF46"/>
      <c r="AG46"/>
      <c r="AH46"/>
      <c r="AI46"/>
      <c r="AJ46"/>
      <c r="AK46"/>
      <c r="AL46"/>
      <c r="AM46"/>
      <c r="AN46"/>
    </row>
    <row r="47" spans="1:40" x14ac:dyDescent="0.25">
      <c r="A47">
        <v>206491</v>
      </c>
      <c r="B47" t="s">
        <v>4215</v>
      </c>
      <c r="C47" t="s">
        <v>4216</v>
      </c>
      <c r="D47"/>
      <c r="E47"/>
      <c r="F47" s="229"/>
      <c r="G47"/>
      <c r="H47"/>
      <c r="I47" t="s">
        <v>485</v>
      </c>
      <c r="J47"/>
      <c r="K47"/>
      <c r="L47"/>
      <c r="M47"/>
      <c r="N47"/>
      <c r="O47"/>
      <c r="P47"/>
      <c r="Q47"/>
      <c r="R47"/>
      <c r="S47"/>
      <c r="T47"/>
      <c r="U47"/>
      <c r="V47"/>
      <c r="W47"/>
      <c r="X47"/>
      <c r="Y47"/>
      <c r="Z47"/>
      <c r="AA47"/>
      <c r="AB47"/>
      <c r="AC47"/>
      <c r="AD47"/>
      <c r="AE47"/>
      <c r="AF47"/>
      <c r="AG47"/>
      <c r="AH47"/>
      <c r="AI47"/>
      <c r="AJ47"/>
      <c r="AK47"/>
      <c r="AL47"/>
      <c r="AM47"/>
      <c r="AN47"/>
    </row>
    <row r="48" spans="1:40" x14ac:dyDescent="0.25">
      <c r="A48">
        <v>206639</v>
      </c>
      <c r="B48" t="s">
        <v>2070</v>
      </c>
      <c r="C48" t="s">
        <v>447</v>
      </c>
      <c r="D48" t="s">
        <v>351</v>
      </c>
      <c r="E48" t="s">
        <v>389</v>
      </c>
      <c r="F48" s="229">
        <v>31413</v>
      </c>
      <c r="G48" t="s">
        <v>371</v>
      </c>
      <c r="H48" t="s">
        <v>390</v>
      </c>
      <c r="I48" t="s">
        <v>485</v>
      </c>
      <c r="J48"/>
      <c r="K48" t="s">
        <v>391</v>
      </c>
      <c r="L48">
        <v>2002</v>
      </c>
      <c r="M48" t="s">
        <v>371</v>
      </c>
      <c r="N48" t="s">
        <v>377</v>
      </c>
      <c r="O48"/>
      <c r="P48"/>
      <c r="Q48"/>
      <c r="R48"/>
      <c r="S48"/>
      <c r="T48"/>
      <c r="U48"/>
      <c r="V48"/>
      <c r="W48"/>
      <c r="X48"/>
      <c r="Y48"/>
      <c r="Z48"/>
      <c r="AA48"/>
      <c r="AB48"/>
      <c r="AC48"/>
      <c r="AD48"/>
      <c r="AE48"/>
      <c r="AF48"/>
      <c r="AG48"/>
      <c r="AH48"/>
      <c r="AI48" t="s">
        <v>737</v>
      </c>
      <c r="AJ48"/>
      <c r="AK48"/>
      <c r="AL48"/>
      <c r="AM48"/>
      <c r="AN48"/>
    </row>
    <row r="49" spans="1:40" x14ac:dyDescent="0.25">
      <c r="A49">
        <v>206730</v>
      </c>
      <c r="B49" t="s">
        <v>4139</v>
      </c>
      <c r="C49" t="s">
        <v>1109</v>
      </c>
      <c r="D49" t="s">
        <v>4140</v>
      </c>
      <c r="E49" t="s">
        <v>388</v>
      </c>
      <c r="F49" s="229">
        <v>27515</v>
      </c>
      <c r="G49" t="s">
        <v>4141</v>
      </c>
      <c r="H49" t="s">
        <v>390</v>
      </c>
      <c r="I49" t="s">
        <v>59</v>
      </c>
      <c r="J49"/>
      <c r="K49"/>
      <c r="L49"/>
      <c r="M49"/>
      <c r="N49"/>
      <c r="O49"/>
      <c r="P49"/>
      <c r="Q49"/>
      <c r="R49"/>
      <c r="S49"/>
      <c r="T49"/>
      <c r="U49"/>
      <c r="V49"/>
      <c r="W49"/>
      <c r="X49"/>
      <c r="Y49"/>
      <c r="Z49"/>
      <c r="AA49"/>
      <c r="AB49"/>
      <c r="AC49"/>
      <c r="AD49"/>
      <c r="AE49"/>
      <c r="AF49"/>
      <c r="AG49"/>
      <c r="AH49"/>
      <c r="AI49" t="s">
        <v>737</v>
      </c>
      <c r="AJ49"/>
      <c r="AK49"/>
      <c r="AL49"/>
      <c r="AM49"/>
      <c r="AN49" t="s">
        <v>788</v>
      </c>
    </row>
    <row r="50" spans="1:40" x14ac:dyDescent="0.25">
      <c r="A50">
        <v>206983</v>
      </c>
      <c r="B50" t="s">
        <v>4125</v>
      </c>
      <c r="C50" t="s">
        <v>493</v>
      </c>
      <c r="D50" t="s">
        <v>469</v>
      </c>
      <c r="E50" t="s">
        <v>388</v>
      </c>
      <c r="F50" s="229">
        <v>28866</v>
      </c>
      <c r="G50" t="s">
        <v>371</v>
      </c>
      <c r="H50" t="s">
        <v>390</v>
      </c>
      <c r="I50" t="s">
        <v>487</v>
      </c>
      <c r="J50"/>
      <c r="K50"/>
      <c r="L50"/>
      <c r="M50"/>
      <c r="N50"/>
      <c r="O50"/>
      <c r="P50"/>
      <c r="Q50"/>
      <c r="R50"/>
      <c r="S50"/>
      <c r="T50"/>
      <c r="U50"/>
      <c r="V50"/>
      <c r="W50"/>
      <c r="X50"/>
      <c r="Y50"/>
      <c r="Z50"/>
      <c r="AA50"/>
      <c r="AB50"/>
      <c r="AC50"/>
      <c r="AD50"/>
      <c r="AE50"/>
      <c r="AF50"/>
      <c r="AG50"/>
      <c r="AH50"/>
      <c r="AI50" t="s">
        <v>737</v>
      </c>
      <c r="AJ50"/>
      <c r="AK50"/>
      <c r="AL50"/>
      <c r="AM50"/>
      <c r="AN50" t="s">
        <v>788</v>
      </c>
    </row>
    <row r="51" spans="1:40" x14ac:dyDescent="0.25">
      <c r="A51">
        <v>207339</v>
      </c>
      <c r="B51" t="s">
        <v>4142</v>
      </c>
      <c r="C51" t="s">
        <v>182</v>
      </c>
      <c r="D51" t="s">
        <v>248</v>
      </c>
      <c r="E51" t="s">
        <v>388</v>
      </c>
      <c r="F51" s="229">
        <v>31194</v>
      </c>
      <c r="G51" t="s">
        <v>4143</v>
      </c>
      <c r="H51" t="s">
        <v>390</v>
      </c>
      <c r="I51" t="s">
        <v>59</v>
      </c>
      <c r="J51"/>
      <c r="K51"/>
      <c r="L51"/>
      <c r="M51"/>
      <c r="N51"/>
      <c r="O51"/>
      <c r="P51"/>
      <c r="Q51"/>
      <c r="R51"/>
      <c r="S51"/>
      <c r="T51"/>
      <c r="U51"/>
      <c r="V51"/>
      <c r="W51"/>
      <c r="X51"/>
      <c r="Y51"/>
      <c r="Z51"/>
      <c r="AA51"/>
      <c r="AB51"/>
      <c r="AC51"/>
      <c r="AD51"/>
      <c r="AE51"/>
      <c r="AF51"/>
      <c r="AG51"/>
      <c r="AH51"/>
      <c r="AI51" t="s">
        <v>737</v>
      </c>
      <c r="AJ51"/>
      <c r="AK51"/>
      <c r="AL51"/>
      <c r="AM51"/>
      <c r="AN51" t="s">
        <v>788</v>
      </c>
    </row>
    <row r="52" spans="1:40" x14ac:dyDescent="0.25">
      <c r="A52">
        <v>207381</v>
      </c>
      <c r="B52" t="s">
        <v>4126</v>
      </c>
      <c r="C52" t="s">
        <v>105</v>
      </c>
      <c r="D52" t="s">
        <v>4127</v>
      </c>
      <c r="E52" t="s">
        <v>388</v>
      </c>
      <c r="F52" s="229">
        <v>32143</v>
      </c>
      <c r="G52" t="s">
        <v>4128</v>
      </c>
      <c r="H52" t="s">
        <v>390</v>
      </c>
      <c r="I52" t="s">
        <v>487</v>
      </c>
      <c r="J52"/>
      <c r="K52"/>
      <c r="L52"/>
      <c r="M52"/>
      <c r="N52"/>
      <c r="O52"/>
      <c r="P52"/>
      <c r="Q52"/>
      <c r="R52"/>
      <c r="S52"/>
      <c r="T52"/>
      <c r="U52"/>
      <c r="V52"/>
      <c r="W52"/>
      <c r="X52"/>
      <c r="Y52"/>
      <c r="Z52"/>
      <c r="AA52"/>
      <c r="AB52"/>
      <c r="AC52"/>
      <c r="AD52"/>
      <c r="AE52"/>
      <c r="AF52"/>
      <c r="AG52"/>
      <c r="AH52"/>
      <c r="AI52" t="s">
        <v>737</v>
      </c>
      <c r="AJ52"/>
      <c r="AK52"/>
      <c r="AL52"/>
      <c r="AM52"/>
      <c r="AN52" t="s">
        <v>788</v>
      </c>
    </row>
    <row r="53" spans="1:40" x14ac:dyDescent="0.25">
      <c r="A53">
        <v>208137</v>
      </c>
      <c r="B53" t="s">
        <v>2741</v>
      </c>
      <c r="C53" t="s">
        <v>145</v>
      </c>
      <c r="D53" t="s">
        <v>2527</v>
      </c>
      <c r="E53" t="s">
        <v>388</v>
      </c>
      <c r="F53" s="229">
        <v>29547</v>
      </c>
      <c r="G53" t="s">
        <v>371</v>
      </c>
      <c r="H53" t="s">
        <v>390</v>
      </c>
      <c r="I53" t="s">
        <v>59</v>
      </c>
      <c r="J53"/>
      <c r="K53" t="s">
        <v>391</v>
      </c>
      <c r="L53">
        <v>2006</v>
      </c>
      <c r="M53" t="s">
        <v>373</v>
      </c>
      <c r="N53" t="s">
        <v>373</v>
      </c>
      <c r="O53"/>
      <c r="P53"/>
      <c r="Q53"/>
      <c r="R53"/>
      <c r="S53"/>
      <c r="T53"/>
      <c r="U53"/>
      <c r="V53"/>
      <c r="W53"/>
      <c r="X53"/>
      <c r="Y53"/>
      <c r="Z53"/>
      <c r="AA53"/>
      <c r="AB53"/>
      <c r="AC53"/>
      <c r="AD53"/>
      <c r="AE53"/>
      <c r="AF53"/>
      <c r="AG53"/>
      <c r="AH53"/>
      <c r="AI53" t="s">
        <v>1468</v>
      </c>
      <c r="AJ53"/>
      <c r="AK53"/>
      <c r="AL53"/>
      <c r="AM53"/>
      <c r="AN53"/>
    </row>
    <row r="54" spans="1:40" x14ac:dyDescent="0.25">
      <c r="A54">
        <v>208428</v>
      </c>
      <c r="B54" t="s">
        <v>1475</v>
      </c>
      <c r="C54" t="s">
        <v>75</v>
      </c>
      <c r="D54" t="s">
        <v>436</v>
      </c>
      <c r="E54" t="s">
        <v>389</v>
      </c>
      <c r="F54" s="229">
        <v>29194</v>
      </c>
      <c r="G54" t="s">
        <v>1476</v>
      </c>
      <c r="H54" t="s">
        <v>390</v>
      </c>
      <c r="I54" t="s">
        <v>59</v>
      </c>
      <c r="J54"/>
      <c r="K54">
        <v>0</v>
      </c>
      <c r="L54">
        <v>0</v>
      </c>
      <c r="M54">
        <v>0</v>
      </c>
      <c r="N54" t="s">
        <v>383</v>
      </c>
      <c r="O54" t="s">
        <v>4086</v>
      </c>
      <c r="P54"/>
      <c r="Q54">
        <v>40000</v>
      </c>
      <c r="R54"/>
      <c r="S54"/>
      <c r="T54"/>
      <c r="U54"/>
      <c r="V54"/>
      <c r="W54"/>
      <c r="X54"/>
      <c r="Y54"/>
      <c r="Z54"/>
      <c r="AA54"/>
      <c r="AB54"/>
      <c r="AC54"/>
      <c r="AD54"/>
      <c r="AE54"/>
      <c r="AF54"/>
      <c r="AG54"/>
      <c r="AH54"/>
      <c r="AI54"/>
      <c r="AJ54"/>
      <c r="AK54"/>
      <c r="AL54"/>
      <c r="AM54"/>
      <c r="AN54"/>
    </row>
    <row r="55" spans="1:40" x14ac:dyDescent="0.25">
      <c r="A55">
        <v>208469</v>
      </c>
      <c r="B55" t="s">
        <v>2742</v>
      </c>
      <c r="C55" t="s">
        <v>187</v>
      </c>
      <c r="D55" t="s">
        <v>2599</v>
      </c>
      <c r="E55">
        <v>0</v>
      </c>
      <c r="F55" s="229">
        <v>29931</v>
      </c>
      <c r="G55">
        <v>0</v>
      </c>
      <c r="H55" t="s">
        <v>390</v>
      </c>
      <c r="I55" t="s">
        <v>59</v>
      </c>
      <c r="J55"/>
      <c r="K55">
        <v>0</v>
      </c>
      <c r="L55">
        <v>0</v>
      </c>
      <c r="M55">
        <v>0</v>
      </c>
      <c r="N55"/>
      <c r="O55" t="s">
        <v>4087</v>
      </c>
      <c r="P55"/>
      <c r="Q55">
        <v>245000</v>
      </c>
      <c r="R55"/>
      <c r="S55"/>
      <c r="T55"/>
      <c r="U55"/>
      <c r="V55"/>
      <c r="W55"/>
      <c r="X55"/>
      <c r="Y55"/>
      <c r="Z55"/>
      <c r="AA55"/>
      <c r="AB55"/>
      <c r="AC55"/>
      <c r="AD55"/>
      <c r="AE55"/>
      <c r="AF55"/>
      <c r="AG55"/>
      <c r="AH55"/>
      <c r="AI55" t="s">
        <v>737</v>
      </c>
      <c r="AJ55"/>
      <c r="AK55"/>
      <c r="AL55"/>
      <c r="AM55"/>
      <c r="AN55"/>
    </row>
    <row r="56" spans="1:40" x14ac:dyDescent="0.25">
      <c r="A56">
        <v>208669</v>
      </c>
      <c r="B56" t="s">
        <v>4173</v>
      </c>
      <c r="C56" t="s">
        <v>444</v>
      </c>
      <c r="D56" t="s">
        <v>4174</v>
      </c>
      <c r="E56" t="s">
        <v>388</v>
      </c>
      <c r="F56"/>
      <c r="G56"/>
      <c r="H56" t="s">
        <v>390</v>
      </c>
      <c r="I56" t="s">
        <v>59</v>
      </c>
      <c r="J56"/>
      <c r="K56"/>
      <c r="L56"/>
      <c r="M56"/>
      <c r="N56"/>
      <c r="O56"/>
      <c r="P56"/>
      <c r="Q56"/>
      <c r="R56"/>
      <c r="S56"/>
      <c r="T56"/>
      <c r="U56"/>
      <c r="V56"/>
      <c r="W56"/>
      <c r="X56"/>
      <c r="Y56"/>
      <c r="Z56"/>
      <c r="AA56"/>
      <c r="AB56"/>
      <c r="AC56"/>
      <c r="AD56"/>
      <c r="AE56"/>
      <c r="AF56"/>
      <c r="AG56"/>
      <c r="AH56"/>
      <c r="AI56" t="s">
        <v>737</v>
      </c>
      <c r="AJ56"/>
      <c r="AK56"/>
      <c r="AL56"/>
      <c r="AM56"/>
      <c r="AN56" t="s">
        <v>788</v>
      </c>
    </row>
    <row r="57" spans="1:40" x14ac:dyDescent="0.25">
      <c r="A57">
        <v>208800</v>
      </c>
      <c r="B57" t="s">
        <v>4161</v>
      </c>
      <c r="C57" t="s">
        <v>468</v>
      </c>
      <c r="D57" t="s">
        <v>277</v>
      </c>
      <c r="E57" t="s">
        <v>388</v>
      </c>
      <c r="F57"/>
      <c r="G57"/>
      <c r="H57" t="s">
        <v>390</v>
      </c>
      <c r="I57" t="s">
        <v>59</v>
      </c>
      <c r="J57"/>
      <c r="K57"/>
      <c r="L57"/>
      <c r="M57"/>
      <c r="N57"/>
      <c r="O57"/>
      <c r="P57"/>
      <c r="Q57"/>
      <c r="R57"/>
      <c r="S57"/>
      <c r="T57"/>
      <c r="U57"/>
      <c r="V57"/>
      <c r="W57"/>
      <c r="X57"/>
      <c r="Y57"/>
      <c r="Z57"/>
      <c r="AA57"/>
      <c r="AB57"/>
      <c r="AC57"/>
      <c r="AD57"/>
      <c r="AE57"/>
      <c r="AF57"/>
      <c r="AG57"/>
      <c r="AH57"/>
      <c r="AI57" t="s">
        <v>737</v>
      </c>
      <c r="AJ57"/>
      <c r="AK57"/>
      <c r="AL57"/>
      <c r="AM57"/>
      <c r="AN57" t="s">
        <v>788</v>
      </c>
    </row>
    <row r="58" spans="1:40" x14ac:dyDescent="0.25">
      <c r="A58">
        <v>208950</v>
      </c>
      <c r="B58" t="s">
        <v>3642</v>
      </c>
      <c r="C58" t="s">
        <v>3643</v>
      </c>
      <c r="D58" t="s">
        <v>3644</v>
      </c>
      <c r="E58" t="s">
        <v>1327</v>
      </c>
      <c r="F58" s="229">
        <v>33944</v>
      </c>
      <c r="G58" t="s">
        <v>371</v>
      </c>
      <c r="H58" t="s">
        <v>390</v>
      </c>
      <c r="I58" t="s">
        <v>65</v>
      </c>
      <c r="J58"/>
      <c r="K58" t="s">
        <v>1323</v>
      </c>
      <c r="L58">
        <v>2007</v>
      </c>
      <c r="M58" t="s">
        <v>376</v>
      </c>
      <c r="N58" t="s">
        <v>376</v>
      </c>
      <c r="O58"/>
      <c r="P58"/>
      <c r="Q58"/>
      <c r="R58"/>
      <c r="S58"/>
      <c r="T58"/>
      <c r="U58"/>
      <c r="V58"/>
      <c r="W58"/>
      <c r="X58"/>
      <c r="Y58"/>
      <c r="Z58"/>
      <c r="AA58"/>
      <c r="AB58"/>
      <c r="AC58"/>
      <c r="AD58"/>
      <c r="AE58"/>
      <c r="AF58"/>
      <c r="AG58"/>
      <c r="AH58"/>
      <c r="AI58" t="s">
        <v>737</v>
      </c>
      <c r="AJ58"/>
      <c r="AK58"/>
      <c r="AL58"/>
      <c r="AM58"/>
      <c r="AN58"/>
    </row>
    <row r="59" spans="1:40" x14ac:dyDescent="0.25">
      <c r="A59">
        <v>209121</v>
      </c>
      <c r="B59" t="s">
        <v>4144</v>
      </c>
      <c r="C59" t="s">
        <v>4145</v>
      </c>
      <c r="D59" t="s">
        <v>231</v>
      </c>
      <c r="E59" t="s">
        <v>1327</v>
      </c>
      <c r="F59" s="229">
        <v>30561</v>
      </c>
      <c r="G59" t="s">
        <v>386</v>
      </c>
      <c r="H59" t="s">
        <v>390</v>
      </c>
      <c r="I59" t="s">
        <v>59</v>
      </c>
      <c r="J59"/>
      <c r="K59"/>
      <c r="L59"/>
      <c r="M59"/>
      <c r="N59"/>
      <c r="O59"/>
      <c r="P59"/>
      <c r="Q59"/>
      <c r="R59"/>
      <c r="S59"/>
      <c r="T59"/>
      <c r="U59"/>
      <c r="V59"/>
      <c r="W59"/>
      <c r="X59"/>
      <c r="Y59"/>
      <c r="Z59"/>
      <c r="AA59"/>
      <c r="AB59"/>
      <c r="AC59"/>
      <c r="AD59"/>
      <c r="AE59"/>
      <c r="AF59"/>
      <c r="AG59"/>
      <c r="AH59"/>
      <c r="AI59" t="s">
        <v>737</v>
      </c>
      <c r="AJ59"/>
      <c r="AK59"/>
      <c r="AL59"/>
      <c r="AM59"/>
      <c r="AN59" t="s">
        <v>788</v>
      </c>
    </row>
    <row r="60" spans="1:40" x14ac:dyDescent="0.25">
      <c r="A60">
        <v>209137</v>
      </c>
      <c r="B60" t="s">
        <v>3660</v>
      </c>
      <c r="C60" t="s">
        <v>3661</v>
      </c>
      <c r="D60" t="s">
        <v>2406</v>
      </c>
      <c r="E60" t="s">
        <v>389</v>
      </c>
      <c r="F60" s="229">
        <v>32509</v>
      </c>
      <c r="G60" t="s">
        <v>478</v>
      </c>
      <c r="H60" t="s">
        <v>390</v>
      </c>
      <c r="I60" t="s">
        <v>3630</v>
      </c>
      <c r="J60"/>
      <c r="K60"/>
      <c r="L60"/>
      <c r="M60"/>
      <c r="N60"/>
      <c r="O60"/>
      <c r="P60"/>
      <c r="Q60"/>
      <c r="R60"/>
      <c r="S60"/>
      <c r="T60"/>
      <c r="U60"/>
      <c r="V60"/>
      <c r="W60"/>
      <c r="X60"/>
      <c r="Y60"/>
      <c r="Z60"/>
      <c r="AA60"/>
      <c r="AB60"/>
      <c r="AC60"/>
      <c r="AD60"/>
      <c r="AE60"/>
      <c r="AF60"/>
      <c r="AG60"/>
      <c r="AH60"/>
      <c r="AI60" t="s">
        <v>737</v>
      </c>
      <c r="AJ60"/>
      <c r="AK60"/>
      <c r="AL60"/>
      <c r="AM60"/>
      <c r="AN60" t="s">
        <v>788</v>
      </c>
    </row>
    <row r="61" spans="1:40" x14ac:dyDescent="0.25">
      <c r="A61">
        <v>209156</v>
      </c>
      <c r="B61" t="s">
        <v>2743</v>
      </c>
      <c r="C61" t="s">
        <v>2621</v>
      </c>
      <c r="D61" t="s">
        <v>262</v>
      </c>
      <c r="E61" t="s">
        <v>389</v>
      </c>
      <c r="F61" s="229">
        <v>28863</v>
      </c>
      <c r="G61" t="s">
        <v>2622</v>
      </c>
      <c r="H61" t="s">
        <v>390</v>
      </c>
      <c r="I61" t="s">
        <v>59</v>
      </c>
      <c r="J61"/>
      <c r="K61" t="s">
        <v>372</v>
      </c>
      <c r="L61">
        <v>2000</v>
      </c>
      <c r="M61" t="s">
        <v>373</v>
      </c>
      <c r="N61" t="s">
        <v>373</v>
      </c>
      <c r="O61"/>
      <c r="P61"/>
      <c r="Q61"/>
      <c r="R61"/>
      <c r="S61"/>
      <c r="T61"/>
      <c r="U61"/>
      <c r="V61"/>
      <c r="W61"/>
      <c r="X61"/>
      <c r="Y61"/>
      <c r="Z61"/>
      <c r="AA61"/>
      <c r="AB61"/>
      <c r="AC61"/>
      <c r="AD61"/>
      <c r="AE61"/>
      <c r="AF61"/>
      <c r="AG61"/>
      <c r="AH61"/>
      <c r="AI61" t="s">
        <v>737</v>
      </c>
      <c r="AJ61"/>
      <c r="AK61"/>
      <c r="AL61"/>
      <c r="AM61"/>
      <c r="AN61"/>
    </row>
    <row r="62" spans="1:40" x14ac:dyDescent="0.25">
      <c r="A62">
        <v>209179</v>
      </c>
      <c r="B62" t="s">
        <v>2053</v>
      </c>
      <c r="C62" t="s">
        <v>151</v>
      </c>
      <c r="D62" t="s">
        <v>286</v>
      </c>
      <c r="E62" t="s">
        <v>388</v>
      </c>
      <c r="F62" s="229">
        <v>34335</v>
      </c>
      <c r="G62" t="s">
        <v>371</v>
      </c>
      <c r="H62" t="s">
        <v>390</v>
      </c>
      <c r="I62" t="s">
        <v>485</v>
      </c>
      <c r="J62"/>
      <c r="K62" t="s">
        <v>372</v>
      </c>
      <c r="L62">
        <v>1991</v>
      </c>
      <c r="M62" t="s">
        <v>371</v>
      </c>
      <c r="N62" t="s">
        <v>371</v>
      </c>
      <c r="O62"/>
      <c r="P62"/>
      <c r="Q62"/>
      <c r="R62"/>
      <c r="S62"/>
      <c r="T62"/>
      <c r="U62"/>
      <c r="V62"/>
      <c r="W62"/>
      <c r="X62"/>
      <c r="Y62"/>
      <c r="Z62"/>
      <c r="AA62"/>
      <c r="AB62"/>
      <c r="AC62"/>
      <c r="AD62"/>
      <c r="AE62"/>
      <c r="AF62"/>
      <c r="AG62"/>
      <c r="AH62"/>
      <c r="AI62" t="s">
        <v>737</v>
      </c>
      <c r="AJ62"/>
      <c r="AK62"/>
      <c r="AL62"/>
      <c r="AM62"/>
      <c r="AN62"/>
    </row>
    <row r="63" spans="1:40" x14ac:dyDescent="0.25">
      <c r="A63">
        <v>209281</v>
      </c>
      <c r="B63" t="s">
        <v>2111</v>
      </c>
      <c r="C63" t="s">
        <v>128</v>
      </c>
      <c r="D63" t="s">
        <v>242</v>
      </c>
      <c r="E63" t="s">
        <v>389</v>
      </c>
      <c r="F63" s="229">
        <v>30407</v>
      </c>
      <c r="G63" t="s">
        <v>2112</v>
      </c>
      <c r="H63" t="s">
        <v>3668</v>
      </c>
      <c r="I63" t="s">
        <v>65</v>
      </c>
      <c r="J63"/>
      <c r="K63" t="s">
        <v>391</v>
      </c>
      <c r="L63">
        <v>2000</v>
      </c>
      <c r="M63" t="s">
        <v>371</v>
      </c>
      <c r="N63" t="s">
        <v>762</v>
      </c>
      <c r="O63"/>
      <c r="P63"/>
      <c r="Q63"/>
      <c r="R63"/>
      <c r="S63"/>
      <c r="T63"/>
      <c r="U63"/>
      <c r="V63"/>
      <c r="W63"/>
      <c r="X63"/>
      <c r="Y63"/>
      <c r="Z63"/>
      <c r="AA63"/>
      <c r="AB63"/>
      <c r="AC63"/>
      <c r="AD63"/>
      <c r="AE63"/>
      <c r="AF63"/>
      <c r="AG63"/>
      <c r="AH63"/>
      <c r="AI63"/>
      <c r="AJ63"/>
      <c r="AK63"/>
      <c r="AL63"/>
      <c r="AM63"/>
      <c r="AN63"/>
    </row>
    <row r="64" spans="1:40" x14ac:dyDescent="0.25">
      <c r="A64">
        <v>209329</v>
      </c>
      <c r="B64" t="s">
        <v>1711</v>
      </c>
      <c r="C64" t="s">
        <v>468</v>
      </c>
      <c r="D64" t="s">
        <v>274</v>
      </c>
      <c r="E64" t="s">
        <v>1327</v>
      </c>
      <c r="F64" s="229">
        <v>34048</v>
      </c>
      <c r="G64" t="s">
        <v>371</v>
      </c>
      <c r="H64" t="s">
        <v>390</v>
      </c>
      <c r="I64" t="s">
        <v>487</v>
      </c>
      <c r="J64"/>
      <c r="K64"/>
      <c r="L64"/>
      <c r="M64"/>
      <c r="N64"/>
      <c r="O64"/>
      <c r="P64"/>
      <c r="Q64"/>
      <c r="R64"/>
      <c r="S64"/>
      <c r="T64"/>
      <c r="U64"/>
      <c r="V64"/>
      <c r="W64"/>
      <c r="X64"/>
      <c r="Y64"/>
      <c r="Z64"/>
      <c r="AA64"/>
      <c r="AB64"/>
      <c r="AC64"/>
      <c r="AD64"/>
      <c r="AE64"/>
      <c r="AF64"/>
      <c r="AG64"/>
      <c r="AH64"/>
      <c r="AI64" t="s">
        <v>737</v>
      </c>
      <c r="AJ64"/>
      <c r="AK64"/>
      <c r="AL64"/>
      <c r="AM64"/>
      <c r="AN64" t="s">
        <v>788</v>
      </c>
    </row>
    <row r="65" spans="1:40" x14ac:dyDescent="0.25">
      <c r="A65">
        <v>209331</v>
      </c>
      <c r="B65" t="s">
        <v>3637</v>
      </c>
      <c r="C65" t="s">
        <v>120</v>
      </c>
      <c r="D65" t="s">
        <v>250</v>
      </c>
      <c r="E65" t="s">
        <v>389</v>
      </c>
      <c r="F65" s="229">
        <v>33604</v>
      </c>
      <c r="G65" t="s">
        <v>371</v>
      </c>
      <c r="H65" t="s">
        <v>390</v>
      </c>
      <c r="I65" t="s">
        <v>65</v>
      </c>
      <c r="J65"/>
      <c r="K65" t="s">
        <v>391</v>
      </c>
      <c r="L65">
        <v>2010</v>
      </c>
      <c r="M65">
        <v>0</v>
      </c>
      <c r="N65" t="s">
        <v>371</v>
      </c>
      <c r="O65"/>
      <c r="P65"/>
      <c r="Q65"/>
      <c r="R65"/>
      <c r="S65"/>
      <c r="T65"/>
      <c r="U65"/>
      <c r="V65"/>
      <c r="W65"/>
      <c r="X65"/>
      <c r="Y65"/>
      <c r="Z65"/>
      <c r="AA65"/>
      <c r="AB65"/>
      <c r="AC65"/>
      <c r="AD65"/>
      <c r="AE65"/>
      <c r="AF65"/>
      <c r="AG65"/>
      <c r="AH65"/>
      <c r="AI65" t="s">
        <v>737</v>
      </c>
      <c r="AJ65"/>
      <c r="AK65"/>
      <c r="AL65"/>
      <c r="AM65"/>
      <c r="AN65"/>
    </row>
    <row r="66" spans="1:40" x14ac:dyDescent="0.25">
      <c r="A66">
        <v>209368</v>
      </c>
      <c r="B66" t="s">
        <v>2539</v>
      </c>
      <c r="C66" t="s">
        <v>143</v>
      </c>
      <c r="D66" t="s">
        <v>2540</v>
      </c>
      <c r="E66" t="s">
        <v>388</v>
      </c>
      <c r="F66" s="229">
        <v>33016</v>
      </c>
      <c r="G66" t="s">
        <v>371</v>
      </c>
      <c r="H66" t="s">
        <v>390</v>
      </c>
      <c r="I66" t="s">
        <v>59</v>
      </c>
      <c r="J66"/>
      <c r="K66" t="s">
        <v>372</v>
      </c>
      <c r="L66">
        <v>2007</v>
      </c>
      <c r="M66" t="s">
        <v>728</v>
      </c>
      <c r="N66" t="s">
        <v>383</v>
      </c>
      <c r="O66"/>
      <c r="P66"/>
      <c r="Q66"/>
      <c r="R66"/>
      <c r="S66"/>
      <c r="T66"/>
      <c r="U66"/>
      <c r="V66"/>
      <c r="W66"/>
      <c r="X66"/>
      <c r="Y66"/>
      <c r="Z66"/>
      <c r="AA66"/>
      <c r="AB66"/>
      <c r="AC66"/>
      <c r="AD66"/>
      <c r="AE66"/>
      <c r="AF66"/>
      <c r="AG66"/>
      <c r="AH66"/>
      <c r="AI66"/>
      <c r="AJ66"/>
      <c r="AK66"/>
      <c r="AL66"/>
      <c r="AM66"/>
      <c r="AN66"/>
    </row>
    <row r="67" spans="1:40" x14ac:dyDescent="0.25">
      <c r="A67">
        <v>209443</v>
      </c>
      <c r="B67" t="s">
        <v>2525</v>
      </c>
      <c r="C67" t="s">
        <v>2526</v>
      </c>
      <c r="D67" t="s">
        <v>263</v>
      </c>
      <c r="E67" t="s">
        <v>389</v>
      </c>
      <c r="F67" s="297">
        <v>0</v>
      </c>
      <c r="G67" t="s">
        <v>371</v>
      </c>
      <c r="H67" t="s">
        <v>390</v>
      </c>
      <c r="I67" t="s">
        <v>3630</v>
      </c>
      <c r="J67"/>
      <c r="K67" t="s">
        <v>391</v>
      </c>
      <c r="L67">
        <v>2010</v>
      </c>
      <c r="M67" t="s">
        <v>371</v>
      </c>
      <c r="N67"/>
      <c r="O67"/>
      <c r="P67"/>
      <c r="Q67"/>
      <c r="R67"/>
      <c r="S67"/>
      <c r="T67"/>
      <c r="U67"/>
      <c r="V67"/>
      <c r="W67"/>
      <c r="X67"/>
      <c r="Y67"/>
      <c r="Z67"/>
      <c r="AA67"/>
      <c r="AB67"/>
      <c r="AC67"/>
      <c r="AD67"/>
      <c r="AE67"/>
      <c r="AF67"/>
      <c r="AG67"/>
      <c r="AH67"/>
      <c r="AI67"/>
      <c r="AJ67"/>
      <c r="AK67"/>
      <c r="AL67"/>
      <c r="AM67"/>
      <c r="AN67" t="s">
        <v>788</v>
      </c>
    </row>
    <row r="68" spans="1:40" x14ac:dyDescent="0.25">
      <c r="A68">
        <v>209474</v>
      </c>
      <c r="B68" t="s">
        <v>2745</v>
      </c>
      <c r="C68" t="s">
        <v>1013</v>
      </c>
      <c r="D68" t="s">
        <v>276</v>
      </c>
      <c r="E68" t="s">
        <v>388</v>
      </c>
      <c r="F68" s="229">
        <v>32617</v>
      </c>
      <c r="G68" t="s">
        <v>371</v>
      </c>
      <c r="H68" t="s">
        <v>390</v>
      </c>
      <c r="I68" t="s">
        <v>3629</v>
      </c>
      <c r="J68"/>
      <c r="K68" t="s">
        <v>391</v>
      </c>
      <c r="L68">
        <v>2008</v>
      </c>
      <c r="M68" t="s">
        <v>373</v>
      </c>
      <c r="N68" t="s">
        <v>373</v>
      </c>
      <c r="O68"/>
      <c r="P68"/>
      <c r="Q68"/>
      <c r="R68"/>
      <c r="S68"/>
      <c r="T68"/>
      <c r="U68"/>
      <c r="V68"/>
      <c r="W68"/>
      <c r="X68"/>
      <c r="Y68"/>
      <c r="Z68"/>
      <c r="AA68"/>
      <c r="AB68"/>
      <c r="AC68"/>
      <c r="AD68"/>
      <c r="AE68"/>
      <c r="AF68"/>
      <c r="AG68"/>
      <c r="AH68"/>
      <c r="AI68"/>
      <c r="AJ68"/>
      <c r="AK68"/>
      <c r="AL68"/>
      <c r="AM68"/>
      <c r="AN68"/>
    </row>
    <row r="69" spans="1:40" x14ac:dyDescent="0.25">
      <c r="A69">
        <v>209569</v>
      </c>
      <c r="B69" t="s">
        <v>4107</v>
      </c>
      <c r="C69" t="s">
        <v>95</v>
      </c>
      <c r="D69" t="s">
        <v>227</v>
      </c>
      <c r="E69" t="s">
        <v>388</v>
      </c>
      <c r="F69" s="229">
        <v>27023</v>
      </c>
      <c r="G69" t="s">
        <v>4108</v>
      </c>
      <c r="H69" t="s">
        <v>390</v>
      </c>
      <c r="I69" t="s">
        <v>3631</v>
      </c>
      <c r="J69"/>
      <c r="K69"/>
      <c r="L69"/>
      <c r="M69"/>
      <c r="N69"/>
      <c r="O69"/>
      <c r="P69"/>
      <c r="Q69"/>
      <c r="R69"/>
      <c r="S69"/>
      <c r="T69"/>
      <c r="U69"/>
      <c r="V69"/>
      <c r="W69"/>
      <c r="X69"/>
      <c r="Y69"/>
      <c r="Z69"/>
      <c r="AA69"/>
      <c r="AB69"/>
      <c r="AC69"/>
      <c r="AD69"/>
      <c r="AE69"/>
      <c r="AF69"/>
      <c r="AG69"/>
      <c r="AH69"/>
      <c r="AI69" t="s">
        <v>737</v>
      </c>
      <c r="AJ69"/>
      <c r="AK69"/>
      <c r="AL69"/>
      <c r="AM69"/>
      <c r="AN69" t="s">
        <v>788</v>
      </c>
    </row>
    <row r="70" spans="1:40" x14ac:dyDescent="0.25">
      <c r="A70">
        <v>209640</v>
      </c>
      <c r="B70" t="s">
        <v>2069</v>
      </c>
      <c r="C70" t="s">
        <v>322</v>
      </c>
      <c r="D70" t="s">
        <v>316</v>
      </c>
      <c r="E70" t="s">
        <v>389</v>
      </c>
      <c r="F70" s="229">
        <v>30687</v>
      </c>
      <c r="G70" t="s">
        <v>1017</v>
      </c>
      <c r="H70" t="s">
        <v>390</v>
      </c>
      <c r="I70" t="s">
        <v>485</v>
      </c>
      <c r="J70"/>
      <c r="K70" t="s">
        <v>391</v>
      </c>
      <c r="L70">
        <v>2000</v>
      </c>
      <c r="M70" t="s">
        <v>371</v>
      </c>
      <c r="N70" t="s">
        <v>371</v>
      </c>
      <c r="O70"/>
      <c r="P70"/>
      <c r="Q70"/>
      <c r="R70"/>
      <c r="S70"/>
      <c r="T70"/>
      <c r="U70"/>
      <c r="V70"/>
      <c r="W70"/>
      <c r="X70"/>
      <c r="Y70"/>
      <c r="Z70"/>
      <c r="AA70"/>
      <c r="AB70"/>
      <c r="AC70"/>
      <c r="AD70"/>
      <c r="AE70"/>
      <c r="AF70"/>
      <c r="AG70"/>
      <c r="AH70"/>
      <c r="AI70" t="s">
        <v>737</v>
      </c>
      <c r="AJ70"/>
      <c r="AK70"/>
      <c r="AL70"/>
      <c r="AM70"/>
      <c r="AN70"/>
    </row>
    <row r="71" spans="1:40" x14ac:dyDescent="0.25">
      <c r="A71">
        <v>209652</v>
      </c>
      <c r="B71" t="s">
        <v>4135</v>
      </c>
      <c r="C71" t="s">
        <v>70</v>
      </c>
      <c r="D71" t="s">
        <v>450</v>
      </c>
      <c r="E71" t="s">
        <v>388</v>
      </c>
      <c r="F71" s="229">
        <v>28782</v>
      </c>
      <c r="G71" t="s">
        <v>371</v>
      </c>
      <c r="H71" t="s">
        <v>390</v>
      </c>
      <c r="I71" t="s">
        <v>485</v>
      </c>
      <c r="J71"/>
      <c r="K71"/>
      <c r="L71"/>
      <c r="M71"/>
      <c r="N71"/>
      <c r="O71"/>
      <c r="P71"/>
      <c r="Q71"/>
      <c r="R71"/>
      <c r="S71"/>
      <c r="T71"/>
      <c r="U71"/>
      <c r="V71"/>
      <c r="W71"/>
      <c r="X71"/>
      <c r="Y71"/>
      <c r="Z71"/>
      <c r="AA71"/>
      <c r="AB71"/>
      <c r="AC71"/>
      <c r="AD71"/>
      <c r="AE71"/>
      <c r="AF71"/>
      <c r="AG71"/>
      <c r="AH71"/>
      <c r="AI71" t="s">
        <v>737</v>
      </c>
      <c r="AJ71"/>
      <c r="AK71"/>
      <c r="AL71"/>
      <c r="AM71"/>
      <c r="AN71" t="s">
        <v>788</v>
      </c>
    </row>
    <row r="72" spans="1:40" x14ac:dyDescent="0.25">
      <c r="A72">
        <v>209801</v>
      </c>
      <c r="B72" t="s">
        <v>4162</v>
      </c>
      <c r="C72" t="s">
        <v>62</v>
      </c>
      <c r="D72" t="s">
        <v>228</v>
      </c>
      <c r="E72" t="s">
        <v>388</v>
      </c>
      <c r="F72"/>
      <c r="G72"/>
      <c r="H72" t="s">
        <v>390</v>
      </c>
      <c r="I72" t="s">
        <v>487</v>
      </c>
      <c r="J72"/>
      <c r="K72"/>
      <c r="L72"/>
      <c r="M72"/>
      <c r="N72"/>
      <c r="O72"/>
      <c r="P72"/>
      <c r="Q72"/>
      <c r="R72"/>
      <c r="S72"/>
      <c r="T72"/>
      <c r="U72"/>
      <c r="V72"/>
      <c r="W72"/>
      <c r="X72"/>
      <c r="Y72"/>
      <c r="Z72"/>
      <c r="AA72"/>
      <c r="AB72"/>
      <c r="AC72"/>
      <c r="AD72"/>
      <c r="AE72"/>
      <c r="AF72"/>
      <c r="AG72"/>
      <c r="AH72"/>
      <c r="AI72" t="s">
        <v>737</v>
      </c>
      <c r="AJ72"/>
      <c r="AK72"/>
      <c r="AL72"/>
      <c r="AM72"/>
      <c r="AN72" t="s">
        <v>788</v>
      </c>
    </row>
    <row r="73" spans="1:40" x14ac:dyDescent="0.25">
      <c r="A73">
        <v>209803</v>
      </c>
      <c r="B73" t="s">
        <v>2746</v>
      </c>
      <c r="C73" t="s">
        <v>81</v>
      </c>
      <c r="D73" t="s">
        <v>2747</v>
      </c>
      <c r="E73" t="s">
        <v>389</v>
      </c>
      <c r="F73" s="229">
        <v>23012</v>
      </c>
      <c r="G73" t="s">
        <v>1992</v>
      </c>
      <c r="H73" t="s">
        <v>390</v>
      </c>
      <c r="I73" t="s">
        <v>487</v>
      </c>
      <c r="J73"/>
      <c r="K73" t="s">
        <v>391</v>
      </c>
      <c r="L73">
        <v>2011</v>
      </c>
      <c r="M73" t="s">
        <v>371</v>
      </c>
      <c r="N73" t="s">
        <v>383</v>
      </c>
      <c r="O73"/>
      <c r="P73"/>
      <c r="Q73"/>
      <c r="R73"/>
      <c r="S73"/>
      <c r="T73"/>
      <c r="U73"/>
      <c r="V73"/>
      <c r="W73"/>
      <c r="X73"/>
      <c r="Y73"/>
      <c r="Z73"/>
      <c r="AA73"/>
      <c r="AB73"/>
      <c r="AC73"/>
      <c r="AD73"/>
      <c r="AE73"/>
      <c r="AF73"/>
      <c r="AG73"/>
      <c r="AH73"/>
      <c r="AI73"/>
      <c r="AJ73"/>
      <c r="AK73"/>
      <c r="AL73"/>
      <c r="AM73"/>
      <c r="AN73"/>
    </row>
    <row r="74" spans="1:40" x14ac:dyDescent="0.25">
      <c r="A74">
        <v>209807</v>
      </c>
      <c r="B74" t="s">
        <v>2552</v>
      </c>
      <c r="C74" t="s">
        <v>71</v>
      </c>
      <c r="D74" t="s">
        <v>2748</v>
      </c>
      <c r="E74" t="s">
        <v>389</v>
      </c>
      <c r="F74" s="229">
        <v>34193</v>
      </c>
      <c r="G74" t="s">
        <v>1017</v>
      </c>
      <c r="H74" t="s">
        <v>390</v>
      </c>
      <c r="I74" t="s">
        <v>59</v>
      </c>
      <c r="J74"/>
      <c r="K74" t="s">
        <v>391</v>
      </c>
      <c r="L74">
        <v>2011</v>
      </c>
      <c r="M74" t="s">
        <v>371</v>
      </c>
      <c r="N74"/>
      <c r="O74"/>
      <c r="P74"/>
      <c r="Q74"/>
      <c r="R74"/>
      <c r="S74"/>
      <c r="T74"/>
      <c r="U74"/>
      <c r="V74"/>
      <c r="W74"/>
      <c r="X74"/>
      <c r="Y74"/>
      <c r="Z74"/>
      <c r="AA74"/>
      <c r="AB74"/>
      <c r="AC74"/>
      <c r="AD74"/>
      <c r="AE74"/>
      <c r="AF74"/>
      <c r="AG74"/>
      <c r="AH74"/>
      <c r="AI74"/>
      <c r="AJ74"/>
      <c r="AK74"/>
      <c r="AL74"/>
      <c r="AM74"/>
      <c r="AN74" t="s">
        <v>788</v>
      </c>
    </row>
    <row r="75" spans="1:40" x14ac:dyDescent="0.25">
      <c r="A75">
        <v>209899</v>
      </c>
      <c r="B75" t="s">
        <v>1593</v>
      </c>
      <c r="C75" t="s">
        <v>1594</v>
      </c>
      <c r="D75" t="s">
        <v>2749</v>
      </c>
      <c r="E75" t="s">
        <v>388</v>
      </c>
      <c r="F75" s="229">
        <v>33106</v>
      </c>
      <c r="G75" t="s">
        <v>1017</v>
      </c>
      <c r="H75" t="s">
        <v>390</v>
      </c>
      <c r="I75" t="s">
        <v>3629</v>
      </c>
      <c r="J75"/>
      <c r="K75" t="s">
        <v>372</v>
      </c>
      <c r="L75">
        <v>2008</v>
      </c>
      <c r="M75" t="s">
        <v>371</v>
      </c>
      <c r="N75" t="s">
        <v>375</v>
      </c>
      <c r="O75"/>
      <c r="P75"/>
      <c r="Q75"/>
      <c r="R75"/>
      <c r="S75"/>
      <c r="T75"/>
      <c r="U75"/>
      <c r="V75"/>
      <c r="W75"/>
      <c r="X75"/>
      <c r="Y75"/>
      <c r="Z75"/>
      <c r="AA75"/>
      <c r="AB75"/>
      <c r="AC75"/>
      <c r="AD75"/>
      <c r="AE75"/>
      <c r="AF75"/>
      <c r="AG75"/>
      <c r="AH75"/>
      <c r="AI75"/>
      <c r="AJ75"/>
      <c r="AK75"/>
      <c r="AL75"/>
      <c r="AM75"/>
      <c r="AN75"/>
    </row>
    <row r="76" spans="1:40" x14ac:dyDescent="0.25">
      <c r="A76">
        <v>209957</v>
      </c>
      <c r="B76" t="s">
        <v>2750</v>
      </c>
      <c r="C76" t="s">
        <v>89</v>
      </c>
      <c r="D76" t="s">
        <v>2751</v>
      </c>
      <c r="E76" t="s">
        <v>389</v>
      </c>
      <c r="F76" s="229">
        <v>34107</v>
      </c>
      <c r="G76" t="s">
        <v>676</v>
      </c>
      <c r="H76" t="s">
        <v>390</v>
      </c>
      <c r="I76" t="s">
        <v>59</v>
      </c>
      <c r="J76"/>
      <c r="K76"/>
      <c r="L76"/>
      <c r="M76"/>
      <c r="N76"/>
      <c r="O76"/>
      <c r="P76"/>
      <c r="Q76"/>
      <c r="R76"/>
      <c r="S76"/>
      <c r="T76"/>
      <c r="U76"/>
      <c r="V76"/>
      <c r="W76"/>
      <c r="X76"/>
      <c r="Y76"/>
      <c r="Z76"/>
      <c r="AA76"/>
      <c r="AB76"/>
      <c r="AC76"/>
      <c r="AD76"/>
      <c r="AE76"/>
      <c r="AF76"/>
      <c r="AG76"/>
      <c r="AH76"/>
      <c r="AI76" t="s">
        <v>737</v>
      </c>
      <c r="AJ76"/>
      <c r="AK76"/>
      <c r="AL76"/>
      <c r="AM76"/>
      <c r="AN76" t="s">
        <v>788</v>
      </c>
    </row>
    <row r="77" spans="1:40" x14ac:dyDescent="0.25">
      <c r="A77">
        <v>209961</v>
      </c>
      <c r="B77" t="s">
        <v>2752</v>
      </c>
      <c r="C77" t="s">
        <v>89</v>
      </c>
      <c r="D77" t="s">
        <v>585</v>
      </c>
      <c r="E77" t="s">
        <v>389</v>
      </c>
      <c r="F77" s="229">
        <v>34700</v>
      </c>
      <c r="G77" t="s">
        <v>2617</v>
      </c>
      <c r="H77" t="s">
        <v>390</v>
      </c>
      <c r="I77" t="s">
        <v>59</v>
      </c>
      <c r="J77"/>
      <c r="K77" t="s">
        <v>391</v>
      </c>
      <c r="L77">
        <v>2012</v>
      </c>
      <c r="M77" t="s">
        <v>371</v>
      </c>
      <c r="N77"/>
      <c r="O77"/>
      <c r="P77"/>
      <c r="Q77"/>
      <c r="R77"/>
      <c r="S77"/>
      <c r="T77"/>
      <c r="U77"/>
      <c r="V77"/>
      <c r="W77"/>
      <c r="X77"/>
      <c r="Y77"/>
      <c r="Z77"/>
      <c r="AA77"/>
      <c r="AB77"/>
      <c r="AC77"/>
      <c r="AD77"/>
      <c r="AE77"/>
      <c r="AF77"/>
      <c r="AG77"/>
      <c r="AH77"/>
      <c r="AI77" t="s">
        <v>737</v>
      </c>
      <c r="AJ77"/>
      <c r="AK77"/>
      <c r="AL77"/>
      <c r="AM77"/>
      <c r="AN77"/>
    </row>
    <row r="78" spans="1:40" x14ac:dyDescent="0.25">
      <c r="A78">
        <v>209970</v>
      </c>
      <c r="B78" t="s">
        <v>1448</v>
      </c>
      <c r="C78" t="s">
        <v>66</v>
      </c>
      <c r="D78" t="s">
        <v>225</v>
      </c>
      <c r="E78" t="s">
        <v>389</v>
      </c>
      <c r="F78" s="229">
        <v>30895</v>
      </c>
      <c r="G78" t="s">
        <v>1017</v>
      </c>
      <c r="H78" t="s">
        <v>390</v>
      </c>
      <c r="I78" t="s">
        <v>59</v>
      </c>
      <c r="J78"/>
      <c r="K78" t="s">
        <v>391</v>
      </c>
      <c r="L78">
        <v>2002</v>
      </c>
      <c r="M78" t="s">
        <v>728</v>
      </c>
      <c r="N78" t="s">
        <v>371</v>
      </c>
      <c r="O78"/>
      <c r="P78"/>
      <c r="Q78"/>
      <c r="R78"/>
      <c r="S78"/>
      <c r="T78"/>
      <c r="U78"/>
      <c r="V78"/>
      <c r="W78"/>
      <c r="X78"/>
      <c r="Y78"/>
      <c r="Z78"/>
      <c r="AA78"/>
      <c r="AB78"/>
      <c r="AC78"/>
      <c r="AD78"/>
      <c r="AE78"/>
      <c r="AF78"/>
      <c r="AG78"/>
      <c r="AH78"/>
      <c r="AI78" t="s">
        <v>737</v>
      </c>
      <c r="AJ78"/>
      <c r="AK78"/>
      <c r="AL78"/>
      <c r="AM78"/>
      <c r="AN78"/>
    </row>
    <row r="79" spans="1:40" x14ac:dyDescent="0.25">
      <c r="A79">
        <v>209997</v>
      </c>
      <c r="B79" t="s">
        <v>2675</v>
      </c>
      <c r="C79" t="s">
        <v>2285</v>
      </c>
      <c r="D79" t="s">
        <v>352</v>
      </c>
      <c r="E79" t="s">
        <v>389</v>
      </c>
      <c r="F79" s="229">
        <v>34720</v>
      </c>
      <c r="G79" t="s">
        <v>1017</v>
      </c>
      <c r="H79" t="s">
        <v>390</v>
      </c>
      <c r="I79" t="s">
        <v>59</v>
      </c>
      <c r="J79"/>
      <c r="K79" t="s">
        <v>391</v>
      </c>
      <c r="L79">
        <v>2012</v>
      </c>
      <c r="M79" t="s">
        <v>383</v>
      </c>
      <c r="N79" t="s">
        <v>383</v>
      </c>
      <c r="O79"/>
      <c r="P79"/>
      <c r="Q79"/>
      <c r="R79"/>
      <c r="S79"/>
      <c r="T79"/>
      <c r="U79"/>
      <c r="V79"/>
      <c r="W79"/>
      <c r="X79"/>
      <c r="Y79"/>
      <c r="Z79"/>
      <c r="AA79"/>
      <c r="AB79"/>
      <c r="AC79"/>
      <c r="AD79"/>
      <c r="AE79"/>
      <c r="AF79"/>
      <c r="AG79"/>
      <c r="AH79"/>
      <c r="AI79" t="s">
        <v>737</v>
      </c>
      <c r="AJ79"/>
      <c r="AK79"/>
      <c r="AL79"/>
      <c r="AM79"/>
      <c r="AN79"/>
    </row>
    <row r="80" spans="1:40" x14ac:dyDescent="0.25">
      <c r="A80">
        <v>210030</v>
      </c>
      <c r="B80" t="s">
        <v>3657</v>
      </c>
      <c r="C80" t="s">
        <v>99</v>
      </c>
      <c r="D80" t="s">
        <v>306</v>
      </c>
      <c r="E80" t="s">
        <v>388</v>
      </c>
      <c r="F80" s="229">
        <v>33970</v>
      </c>
      <c r="G80" t="s">
        <v>921</v>
      </c>
      <c r="H80" t="s">
        <v>390</v>
      </c>
      <c r="I80" t="s">
        <v>486</v>
      </c>
      <c r="J80"/>
      <c r="K80"/>
      <c r="L80"/>
      <c r="M80"/>
      <c r="N80"/>
      <c r="O80"/>
      <c r="P80"/>
      <c r="Q80"/>
      <c r="R80"/>
      <c r="S80"/>
      <c r="T80"/>
      <c r="U80"/>
      <c r="V80"/>
      <c r="W80"/>
      <c r="X80"/>
      <c r="Y80"/>
      <c r="Z80"/>
      <c r="AA80"/>
      <c r="AB80"/>
      <c r="AC80"/>
      <c r="AD80"/>
      <c r="AE80"/>
      <c r="AF80"/>
      <c r="AG80"/>
      <c r="AH80"/>
      <c r="AI80"/>
      <c r="AJ80"/>
      <c r="AK80"/>
      <c r="AL80"/>
      <c r="AM80"/>
      <c r="AN80" t="s">
        <v>788</v>
      </c>
    </row>
    <row r="81" spans="1:40" x14ac:dyDescent="0.25">
      <c r="A81">
        <v>210174</v>
      </c>
      <c r="B81" t="s">
        <v>2662</v>
      </c>
      <c r="C81" t="s">
        <v>812</v>
      </c>
      <c r="D81" t="s">
        <v>300</v>
      </c>
      <c r="E81" t="s">
        <v>389</v>
      </c>
      <c r="F81" s="229">
        <v>34217</v>
      </c>
      <c r="G81" t="s">
        <v>1017</v>
      </c>
      <c r="H81" t="s">
        <v>390</v>
      </c>
      <c r="I81" t="s">
        <v>59</v>
      </c>
      <c r="J81"/>
      <c r="K81" t="s">
        <v>372</v>
      </c>
      <c r="L81">
        <v>2013</v>
      </c>
      <c r="M81" t="s">
        <v>371</v>
      </c>
      <c r="N81" t="s">
        <v>371</v>
      </c>
      <c r="O81"/>
      <c r="P81"/>
      <c r="Q81"/>
      <c r="R81"/>
      <c r="S81"/>
      <c r="T81"/>
      <c r="U81"/>
      <c r="V81"/>
      <c r="W81"/>
      <c r="X81"/>
      <c r="Y81"/>
      <c r="Z81"/>
      <c r="AA81"/>
      <c r="AB81"/>
      <c r="AC81"/>
      <c r="AD81"/>
      <c r="AE81"/>
      <c r="AF81"/>
      <c r="AG81"/>
      <c r="AH81"/>
      <c r="AI81"/>
      <c r="AJ81"/>
      <c r="AK81"/>
      <c r="AL81"/>
      <c r="AM81"/>
      <c r="AN81"/>
    </row>
    <row r="82" spans="1:40" x14ac:dyDescent="0.25">
      <c r="A82">
        <v>210174</v>
      </c>
      <c r="B82" t="s">
        <v>2662</v>
      </c>
      <c r="C82" t="s">
        <v>812</v>
      </c>
      <c r="D82" t="s">
        <v>300</v>
      </c>
      <c r="E82" t="s">
        <v>389</v>
      </c>
      <c r="F82" s="229">
        <v>35313</v>
      </c>
      <c r="G82" t="s">
        <v>1017</v>
      </c>
      <c r="H82" t="s">
        <v>390</v>
      </c>
      <c r="I82" t="s">
        <v>59</v>
      </c>
      <c r="J82"/>
      <c r="K82" t="s">
        <v>372</v>
      </c>
      <c r="L82">
        <v>2013</v>
      </c>
      <c r="M82" t="s">
        <v>371</v>
      </c>
      <c r="N82" t="s">
        <v>371</v>
      </c>
      <c r="O82"/>
      <c r="P82"/>
      <c r="Q82"/>
      <c r="R82"/>
      <c r="S82"/>
      <c r="T82"/>
      <c r="U82"/>
      <c r="V82"/>
      <c r="W82"/>
      <c r="X82"/>
      <c r="Y82"/>
      <c r="Z82"/>
      <c r="AA82"/>
      <c r="AB82"/>
      <c r="AC82"/>
      <c r="AD82"/>
      <c r="AE82"/>
      <c r="AF82"/>
      <c r="AG82"/>
      <c r="AH82"/>
      <c r="AI82" t="s">
        <v>737</v>
      </c>
      <c r="AJ82"/>
      <c r="AK82"/>
      <c r="AL82"/>
      <c r="AM82"/>
      <c r="AN82"/>
    </row>
    <row r="83" spans="1:40" x14ac:dyDescent="0.25">
      <c r="A83">
        <v>210223</v>
      </c>
      <c r="B83" t="s">
        <v>808</v>
      </c>
      <c r="C83" t="s">
        <v>608</v>
      </c>
      <c r="D83" t="s">
        <v>545</v>
      </c>
      <c r="E83" t="s">
        <v>389</v>
      </c>
      <c r="F83" s="229">
        <v>34096</v>
      </c>
      <c r="G83" t="s">
        <v>892</v>
      </c>
      <c r="H83" t="s">
        <v>390</v>
      </c>
      <c r="I83" t="s">
        <v>3632</v>
      </c>
      <c r="J83"/>
      <c r="K83" t="s">
        <v>391</v>
      </c>
      <c r="L83">
        <v>2013</v>
      </c>
      <c r="M83" t="s">
        <v>373</v>
      </c>
      <c r="N83" t="s">
        <v>375</v>
      </c>
      <c r="O83"/>
      <c r="P83"/>
      <c r="Q83"/>
      <c r="R83"/>
      <c r="S83"/>
      <c r="T83"/>
      <c r="U83"/>
      <c r="V83"/>
      <c r="W83"/>
      <c r="X83"/>
      <c r="Y83"/>
      <c r="Z83"/>
      <c r="AA83"/>
      <c r="AB83"/>
      <c r="AC83"/>
      <c r="AD83"/>
      <c r="AE83"/>
      <c r="AF83"/>
      <c r="AG83"/>
      <c r="AH83"/>
      <c r="AI83" t="s">
        <v>737</v>
      </c>
      <c r="AJ83"/>
      <c r="AK83"/>
      <c r="AL83"/>
      <c r="AM83"/>
      <c r="AN83"/>
    </row>
    <row r="84" spans="1:40" x14ac:dyDescent="0.25">
      <c r="A84">
        <v>210235</v>
      </c>
      <c r="B84" t="s">
        <v>2559</v>
      </c>
      <c r="C84" t="s">
        <v>170</v>
      </c>
      <c r="D84" t="s">
        <v>2560</v>
      </c>
      <c r="E84" t="s">
        <v>388</v>
      </c>
      <c r="F84" s="229">
        <v>34812</v>
      </c>
      <c r="G84" t="s">
        <v>942</v>
      </c>
      <c r="H84" t="s">
        <v>390</v>
      </c>
      <c r="I84" t="s">
        <v>59</v>
      </c>
      <c r="J84"/>
      <c r="K84" t="s">
        <v>391</v>
      </c>
      <c r="L84">
        <v>2013</v>
      </c>
      <c r="M84" t="s">
        <v>382</v>
      </c>
      <c r="N84"/>
      <c r="O84"/>
      <c r="P84"/>
      <c r="Q84"/>
      <c r="R84"/>
      <c r="S84"/>
      <c r="T84"/>
      <c r="U84"/>
      <c r="V84"/>
      <c r="W84"/>
      <c r="X84"/>
      <c r="Y84"/>
      <c r="Z84"/>
      <c r="AA84"/>
      <c r="AB84"/>
      <c r="AC84"/>
      <c r="AD84"/>
      <c r="AE84"/>
      <c r="AF84"/>
      <c r="AG84"/>
      <c r="AH84"/>
      <c r="AI84"/>
      <c r="AJ84"/>
      <c r="AK84"/>
      <c r="AL84"/>
      <c r="AM84"/>
      <c r="AN84" t="s">
        <v>788</v>
      </c>
    </row>
    <row r="85" spans="1:40" x14ac:dyDescent="0.25">
      <c r="A85">
        <v>210256</v>
      </c>
      <c r="B85" t="s">
        <v>2627</v>
      </c>
      <c r="C85" t="s">
        <v>61</v>
      </c>
      <c r="D85" t="s">
        <v>270</v>
      </c>
      <c r="E85" t="s">
        <v>389</v>
      </c>
      <c r="F85" s="229">
        <v>31134</v>
      </c>
      <c r="G85" t="s">
        <v>1029</v>
      </c>
      <c r="H85" t="s">
        <v>390</v>
      </c>
      <c r="I85" t="s">
        <v>59</v>
      </c>
      <c r="J85"/>
      <c r="K85" t="s">
        <v>372</v>
      </c>
      <c r="L85">
        <v>2004</v>
      </c>
      <c r="M85" t="s">
        <v>371</v>
      </c>
      <c r="N85" t="s">
        <v>377</v>
      </c>
      <c r="O85"/>
      <c r="P85"/>
      <c r="Q85"/>
      <c r="R85"/>
      <c r="S85"/>
      <c r="T85"/>
      <c r="U85"/>
      <c r="V85"/>
      <c r="W85"/>
      <c r="X85"/>
      <c r="Y85"/>
      <c r="Z85"/>
      <c r="AA85"/>
      <c r="AB85"/>
      <c r="AC85"/>
      <c r="AD85"/>
      <c r="AE85"/>
      <c r="AF85"/>
      <c r="AG85"/>
      <c r="AH85"/>
      <c r="AI85" t="s">
        <v>737</v>
      </c>
      <c r="AJ85"/>
      <c r="AK85"/>
      <c r="AL85"/>
      <c r="AM85"/>
      <c r="AN85"/>
    </row>
    <row r="86" spans="1:40" x14ac:dyDescent="0.25">
      <c r="A86">
        <v>210335</v>
      </c>
      <c r="B86" t="s">
        <v>2664</v>
      </c>
      <c r="C86" t="s">
        <v>2077</v>
      </c>
      <c r="D86" t="s">
        <v>232</v>
      </c>
      <c r="E86" t="s">
        <v>389</v>
      </c>
      <c r="F86" s="229">
        <v>34337</v>
      </c>
      <c r="G86" t="s">
        <v>1017</v>
      </c>
      <c r="H86" t="s">
        <v>390</v>
      </c>
      <c r="I86" t="s">
        <v>59</v>
      </c>
      <c r="J86"/>
      <c r="K86" t="s">
        <v>391</v>
      </c>
      <c r="L86">
        <v>0</v>
      </c>
      <c r="M86" t="s">
        <v>371</v>
      </c>
      <c r="N86" t="s">
        <v>371</v>
      </c>
      <c r="O86"/>
      <c r="P86"/>
      <c r="Q86"/>
      <c r="R86"/>
      <c r="S86"/>
      <c r="T86"/>
      <c r="U86"/>
      <c r="V86"/>
      <c r="W86"/>
      <c r="X86"/>
      <c r="Y86"/>
      <c r="Z86"/>
      <c r="AA86"/>
      <c r="AB86"/>
      <c r="AC86"/>
      <c r="AD86"/>
      <c r="AE86"/>
      <c r="AF86"/>
      <c r="AG86"/>
      <c r="AH86"/>
      <c r="AI86" t="s">
        <v>737</v>
      </c>
      <c r="AJ86"/>
      <c r="AK86"/>
      <c r="AL86"/>
      <c r="AM86"/>
      <c r="AN86"/>
    </row>
    <row r="87" spans="1:40" x14ac:dyDescent="0.25">
      <c r="A87">
        <v>210356</v>
      </c>
      <c r="B87" t="s">
        <v>2673</v>
      </c>
      <c r="C87" t="s">
        <v>1845</v>
      </c>
      <c r="D87" t="s">
        <v>225</v>
      </c>
      <c r="E87" t="s">
        <v>389</v>
      </c>
      <c r="F87" s="229">
        <v>34700</v>
      </c>
      <c r="G87" t="s">
        <v>371</v>
      </c>
      <c r="H87" t="s">
        <v>390</v>
      </c>
      <c r="I87" t="s">
        <v>59</v>
      </c>
      <c r="J87"/>
      <c r="K87" t="s">
        <v>391</v>
      </c>
      <c r="L87">
        <v>2011</v>
      </c>
      <c r="M87" t="s">
        <v>371</v>
      </c>
      <c r="N87" t="s">
        <v>371</v>
      </c>
      <c r="O87"/>
      <c r="P87"/>
      <c r="Q87"/>
      <c r="R87"/>
      <c r="S87"/>
      <c r="T87"/>
      <c r="U87"/>
      <c r="V87"/>
      <c r="W87"/>
      <c r="X87"/>
      <c r="Y87"/>
      <c r="Z87"/>
      <c r="AA87"/>
      <c r="AB87"/>
      <c r="AC87"/>
      <c r="AD87"/>
      <c r="AE87"/>
      <c r="AF87"/>
      <c r="AG87"/>
      <c r="AH87"/>
      <c r="AI87"/>
      <c r="AJ87"/>
      <c r="AK87"/>
      <c r="AL87"/>
      <c r="AM87"/>
      <c r="AN87"/>
    </row>
    <row r="88" spans="1:40" x14ac:dyDescent="0.25">
      <c r="A88">
        <v>210358</v>
      </c>
      <c r="B88" t="s">
        <v>4129</v>
      </c>
      <c r="C88" t="s">
        <v>105</v>
      </c>
      <c r="D88" t="s">
        <v>265</v>
      </c>
      <c r="E88" t="s">
        <v>1327</v>
      </c>
      <c r="F88" s="229">
        <v>28567</v>
      </c>
      <c r="G88" t="s">
        <v>899</v>
      </c>
      <c r="H88" t="s">
        <v>390</v>
      </c>
      <c r="I88" t="s">
        <v>487</v>
      </c>
      <c r="J88"/>
      <c r="K88"/>
      <c r="L88"/>
      <c r="M88"/>
      <c r="N88"/>
      <c r="O88"/>
      <c r="P88"/>
      <c r="Q88"/>
      <c r="R88"/>
      <c r="S88"/>
      <c r="T88"/>
      <c r="U88"/>
      <c r="V88"/>
      <c r="W88"/>
      <c r="X88"/>
      <c r="Y88"/>
      <c r="Z88"/>
      <c r="AA88"/>
      <c r="AB88"/>
      <c r="AC88"/>
      <c r="AD88"/>
      <c r="AE88"/>
      <c r="AF88"/>
      <c r="AG88"/>
      <c r="AH88"/>
      <c r="AI88" t="s">
        <v>737</v>
      </c>
      <c r="AJ88"/>
      <c r="AK88"/>
      <c r="AL88"/>
      <c r="AM88"/>
      <c r="AN88" t="s">
        <v>788</v>
      </c>
    </row>
    <row r="89" spans="1:40" x14ac:dyDescent="0.25">
      <c r="A89">
        <v>210362</v>
      </c>
      <c r="B89" t="s">
        <v>2753</v>
      </c>
      <c r="C89" t="s">
        <v>101</v>
      </c>
      <c r="D89" t="s">
        <v>2754</v>
      </c>
      <c r="E89" t="s">
        <v>389</v>
      </c>
      <c r="F89" s="229">
        <v>33944</v>
      </c>
      <c r="G89" t="s">
        <v>694</v>
      </c>
      <c r="H89" t="s">
        <v>390</v>
      </c>
      <c r="I89" t="s">
        <v>59</v>
      </c>
      <c r="J89"/>
      <c r="K89" t="s">
        <v>391</v>
      </c>
      <c r="L89">
        <v>2015</v>
      </c>
      <c r="M89" t="s">
        <v>373</v>
      </c>
      <c r="N89"/>
      <c r="O89"/>
      <c r="P89"/>
      <c r="Q89"/>
      <c r="R89"/>
      <c r="S89"/>
      <c r="T89"/>
      <c r="U89"/>
      <c r="V89"/>
      <c r="W89"/>
      <c r="X89"/>
      <c r="Y89"/>
      <c r="Z89"/>
      <c r="AA89"/>
      <c r="AB89"/>
      <c r="AC89"/>
      <c r="AD89"/>
      <c r="AE89"/>
      <c r="AF89"/>
      <c r="AG89"/>
      <c r="AH89"/>
      <c r="AI89" t="s">
        <v>737</v>
      </c>
      <c r="AJ89"/>
      <c r="AK89"/>
      <c r="AL89"/>
      <c r="AM89"/>
      <c r="AN89"/>
    </row>
    <row r="90" spans="1:40" x14ac:dyDescent="0.25">
      <c r="A90">
        <v>210379</v>
      </c>
      <c r="B90" t="s">
        <v>2755</v>
      </c>
      <c r="C90" t="s">
        <v>112</v>
      </c>
      <c r="D90" t="s">
        <v>1517</v>
      </c>
      <c r="E90" t="s">
        <v>388</v>
      </c>
      <c r="F90" s="229">
        <v>29675</v>
      </c>
      <c r="G90" t="s">
        <v>376</v>
      </c>
      <c r="H90" t="s">
        <v>390</v>
      </c>
      <c r="I90" t="s">
        <v>3629</v>
      </c>
      <c r="J90"/>
      <c r="K90" t="s">
        <v>391</v>
      </c>
      <c r="L90">
        <v>2013</v>
      </c>
      <c r="M90" t="s">
        <v>371</v>
      </c>
      <c r="N90"/>
      <c r="O90"/>
      <c r="P90"/>
      <c r="Q90"/>
      <c r="R90"/>
      <c r="S90"/>
      <c r="T90"/>
      <c r="U90"/>
      <c r="V90"/>
      <c r="W90"/>
      <c r="X90"/>
      <c r="Y90"/>
      <c r="Z90"/>
      <c r="AA90"/>
      <c r="AB90"/>
      <c r="AC90"/>
      <c r="AD90"/>
      <c r="AE90"/>
      <c r="AF90"/>
      <c r="AG90"/>
      <c r="AH90"/>
      <c r="AI90" t="s">
        <v>737</v>
      </c>
      <c r="AJ90"/>
      <c r="AK90"/>
      <c r="AL90"/>
      <c r="AM90"/>
      <c r="AN90"/>
    </row>
    <row r="91" spans="1:40" x14ac:dyDescent="0.25">
      <c r="A91">
        <v>210394</v>
      </c>
      <c r="B91" t="s">
        <v>2616</v>
      </c>
      <c r="C91" t="s">
        <v>2288</v>
      </c>
      <c r="D91" t="s">
        <v>2756</v>
      </c>
      <c r="E91" t="s">
        <v>389</v>
      </c>
      <c r="F91" s="229">
        <v>34532</v>
      </c>
      <c r="G91" t="s">
        <v>1017</v>
      </c>
      <c r="H91" t="s">
        <v>390</v>
      </c>
      <c r="I91" t="s">
        <v>59</v>
      </c>
      <c r="J91"/>
      <c r="K91" t="s">
        <v>372</v>
      </c>
      <c r="L91">
        <v>2013</v>
      </c>
      <c r="M91" t="s">
        <v>371</v>
      </c>
      <c r="N91" t="s">
        <v>377</v>
      </c>
      <c r="O91"/>
      <c r="P91"/>
      <c r="Q91"/>
      <c r="R91"/>
      <c r="S91"/>
      <c r="T91"/>
      <c r="U91"/>
      <c r="V91"/>
      <c r="W91"/>
      <c r="X91"/>
      <c r="Y91"/>
      <c r="Z91"/>
      <c r="AA91"/>
      <c r="AB91"/>
      <c r="AC91"/>
      <c r="AD91"/>
      <c r="AE91"/>
      <c r="AF91"/>
      <c r="AG91"/>
      <c r="AH91"/>
      <c r="AI91"/>
      <c r="AJ91"/>
      <c r="AK91"/>
      <c r="AL91"/>
      <c r="AM91"/>
      <c r="AN91"/>
    </row>
    <row r="92" spans="1:40" x14ac:dyDescent="0.25">
      <c r="A92">
        <v>210409</v>
      </c>
      <c r="B92" t="s">
        <v>1439</v>
      </c>
      <c r="C92" t="s">
        <v>105</v>
      </c>
      <c r="D92" t="s">
        <v>922</v>
      </c>
      <c r="E92" t="s">
        <v>389</v>
      </c>
      <c r="F92" s="229">
        <v>34766</v>
      </c>
      <c r="G92" t="s">
        <v>371</v>
      </c>
      <c r="H92" t="s">
        <v>390</v>
      </c>
      <c r="I92" t="s">
        <v>3629</v>
      </c>
      <c r="J92"/>
      <c r="K92" t="s">
        <v>391</v>
      </c>
      <c r="L92">
        <v>2014</v>
      </c>
      <c r="M92" t="s">
        <v>371</v>
      </c>
      <c r="N92" t="s">
        <v>376</v>
      </c>
      <c r="O92"/>
      <c r="P92"/>
      <c r="Q92"/>
      <c r="R92"/>
      <c r="S92"/>
      <c r="T92"/>
      <c r="U92"/>
      <c r="V92"/>
      <c r="W92"/>
      <c r="X92"/>
      <c r="Y92"/>
      <c r="Z92"/>
      <c r="AA92"/>
      <c r="AB92"/>
      <c r="AC92"/>
      <c r="AD92"/>
      <c r="AE92"/>
      <c r="AF92"/>
      <c r="AG92"/>
      <c r="AH92"/>
      <c r="AI92" t="s">
        <v>737</v>
      </c>
      <c r="AJ92"/>
      <c r="AK92"/>
      <c r="AL92"/>
      <c r="AM92"/>
      <c r="AN92"/>
    </row>
    <row r="93" spans="1:40" x14ac:dyDescent="0.25">
      <c r="A93">
        <v>210426</v>
      </c>
      <c r="B93" t="s">
        <v>2757</v>
      </c>
      <c r="C93" t="s">
        <v>434</v>
      </c>
      <c r="D93" t="s">
        <v>2597</v>
      </c>
      <c r="E93" t="s">
        <v>388</v>
      </c>
      <c r="F93" s="229">
        <v>34459</v>
      </c>
      <c r="G93" t="s">
        <v>374</v>
      </c>
      <c r="H93" t="s">
        <v>390</v>
      </c>
      <c r="I93" t="s">
        <v>59</v>
      </c>
      <c r="J93"/>
      <c r="K93">
        <v>0</v>
      </c>
      <c r="L93">
        <v>0</v>
      </c>
      <c r="M93">
        <v>0</v>
      </c>
      <c r="N93"/>
      <c r="O93"/>
      <c r="P93"/>
      <c r="Q93"/>
      <c r="R93"/>
      <c r="S93"/>
      <c r="T93"/>
      <c r="U93"/>
      <c r="V93"/>
      <c r="W93"/>
      <c r="X93"/>
      <c r="Y93"/>
      <c r="Z93"/>
      <c r="AA93"/>
      <c r="AB93"/>
      <c r="AC93"/>
      <c r="AD93"/>
      <c r="AE93"/>
      <c r="AF93"/>
      <c r="AG93"/>
      <c r="AH93"/>
      <c r="AI93" t="s">
        <v>737</v>
      </c>
      <c r="AJ93"/>
      <c r="AK93"/>
      <c r="AL93"/>
      <c r="AM93"/>
      <c r="AN93" t="s">
        <v>788</v>
      </c>
    </row>
    <row r="94" spans="1:40" x14ac:dyDescent="0.25">
      <c r="A94">
        <v>210428</v>
      </c>
      <c r="B94" t="s">
        <v>1014</v>
      </c>
      <c r="C94" t="s">
        <v>69</v>
      </c>
      <c r="D94" t="s">
        <v>2758</v>
      </c>
      <c r="E94" t="s">
        <v>389</v>
      </c>
      <c r="F94" s="229">
        <v>27395</v>
      </c>
      <c r="G94" t="s">
        <v>1046</v>
      </c>
      <c r="H94" t="s">
        <v>390</v>
      </c>
      <c r="I94" t="s">
        <v>487</v>
      </c>
      <c r="J94"/>
      <c r="K94" t="s">
        <v>391</v>
      </c>
      <c r="L94">
        <v>1997</v>
      </c>
      <c r="M94" t="s">
        <v>373</v>
      </c>
      <c r="N94" t="s">
        <v>379</v>
      </c>
      <c r="O94"/>
      <c r="P94"/>
      <c r="Q94"/>
      <c r="R94"/>
      <c r="S94"/>
      <c r="T94"/>
      <c r="U94"/>
      <c r="V94"/>
      <c r="W94"/>
      <c r="X94"/>
      <c r="Y94"/>
      <c r="Z94"/>
      <c r="AA94"/>
      <c r="AB94"/>
      <c r="AC94"/>
      <c r="AD94"/>
      <c r="AE94"/>
      <c r="AF94"/>
      <c r="AG94"/>
      <c r="AH94"/>
      <c r="AI94" t="s">
        <v>737</v>
      </c>
      <c r="AJ94"/>
      <c r="AK94"/>
      <c r="AL94"/>
      <c r="AM94"/>
      <c r="AN94"/>
    </row>
    <row r="95" spans="1:40" x14ac:dyDescent="0.25">
      <c r="A95">
        <v>210430</v>
      </c>
      <c r="B95" t="s">
        <v>2100</v>
      </c>
      <c r="C95" t="s">
        <v>2101</v>
      </c>
      <c r="D95" t="s">
        <v>287</v>
      </c>
      <c r="E95" t="s">
        <v>389</v>
      </c>
      <c r="F95" s="229">
        <v>28429</v>
      </c>
      <c r="G95" t="s">
        <v>695</v>
      </c>
      <c r="H95" t="s">
        <v>390</v>
      </c>
      <c r="I95" t="s">
        <v>59</v>
      </c>
      <c r="J95"/>
      <c r="K95" t="s">
        <v>391</v>
      </c>
      <c r="L95">
        <v>2002</v>
      </c>
      <c r="M95" t="s">
        <v>371</v>
      </c>
      <c r="N95" t="s">
        <v>379</v>
      </c>
      <c r="O95"/>
      <c r="P95"/>
      <c r="Q95"/>
      <c r="R95"/>
      <c r="S95"/>
      <c r="T95"/>
      <c r="U95"/>
      <c r="V95"/>
      <c r="W95"/>
      <c r="X95"/>
      <c r="Y95"/>
      <c r="Z95"/>
      <c r="AA95"/>
      <c r="AB95"/>
      <c r="AC95"/>
      <c r="AD95"/>
      <c r="AE95"/>
      <c r="AF95"/>
      <c r="AG95"/>
      <c r="AH95"/>
      <c r="AI95"/>
      <c r="AJ95"/>
      <c r="AK95"/>
      <c r="AL95"/>
      <c r="AM95"/>
      <c r="AN95"/>
    </row>
    <row r="96" spans="1:40" x14ac:dyDescent="0.25">
      <c r="A96">
        <v>210524</v>
      </c>
      <c r="B96" t="s">
        <v>2674</v>
      </c>
      <c r="C96" t="s">
        <v>195</v>
      </c>
      <c r="D96" t="s">
        <v>263</v>
      </c>
      <c r="E96" t="s">
        <v>389</v>
      </c>
      <c r="F96" s="229">
        <v>34709</v>
      </c>
      <c r="G96" t="s">
        <v>1017</v>
      </c>
      <c r="H96" t="s">
        <v>390</v>
      </c>
      <c r="I96" t="s">
        <v>59</v>
      </c>
      <c r="J96"/>
      <c r="K96" t="s">
        <v>391</v>
      </c>
      <c r="L96">
        <v>2012</v>
      </c>
      <c r="M96" t="s">
        <v>371</v>
      </c>
      <c r="N96" t="s">
        <v>371</v>
      </c>
      <c r="O96"/>
      <c r="P96"/>
      <c r="Q96"/>
      <c r="R96"/>
      <c r="S96"/>
      <c r="T96"/>
      <c r="U96"/>
      <c r="V96"/>
      <c r="W96"/>
      <c r="X96"/>
      <c r="Y96"/>
      <c r="Z96"/>
      <c r="AA96"/>
      <c r="AB96"/>
      <c r="AC96"/>
      <c r="AD96"/>
      <c r="AE96"/>
      <c r="AF96"/>
      <c r="AG96"/>
      <c r="AH96"/>
      <c r="AI96"/>
      <c r="AJ96"/>
      <c r="AK96"/>
      <c r="AL96"/>
      <c r="AM96"/>
      <c r="AN96"/>
    </row>
    <row r="97" spans="1:40" x14ac:dyDescent="0.25">
      <c r="A97">
        <v>210526</v>
      </c>
      <c r="B97" t="s">
        <v>1698</v>
      </c>
      <c r="C97" t="s">
        <v>89</v>
      </c>
      <c r="D97" t="s">
        <v>2759</v>
      </c>
      <c r="E97" t="s">
        <v>389</v>
      </c>
      <c r="F97" s="229">
        <v>34452</v>
      </c>
      <c r="G97" t="s">
        <v>1036</v>
      </c>
      <c r="H97" t="s">
        <v>390</v>
      </c>
      <c r="I97" t="s">
        <v>3629</v>
      </c>
      <c r="J97"/>
      <c r="K97" t="s">
        <v>372</v>
      </c>
      <c r="L97">
        <v>2013</v>
      </c>
      <c r="M97" t="s">
        <v>375</v>
      </c>
      <c r="N97" t="s">
        <v>375</v>
      </c>
      <c r="O97"/>
      <c r="P97"/>
      <c r="Q97"/>
      <c r="R97"/>
      <c r="S97"/>
      <c r="T97"/>
      <c r="U97"/>
      <c r="V97"/>
      <c r="W97"/>
      <c r="X97"/>
      <c r="Y97"/>
      <c r="Z97"/>
      <c r="AA97"/>
      <c r="AB97"/>
      <c r="AC97"/>
      <c r="AD97"/>
      <c r="AE97"/>
      <c r="AF97"/>
      <c r="AG97"/>
      <c r="AH97"/>
      <c r="AI97"/>
      <c r="AJ97"/>
      <c r="AK97"/>
      <c r="AL97"/>
      <c r="AM97"/>
      <c r="AN97"/>
    </row>
    <row r="98" spans="1:40" x14ac:dyDescent="0.25">
      <c r="A98">
        <v>210529</v>
      </c>
      <c r="B98" t="s">
        <v>2760</v>
      </c>
      <c r="C98" t="s">
        <v>83</v>
      </c>
      <c r="D98" t="s">
        <v>464</v>
      </c>
      <c r="E98" t="s">
        <v>389</v>
      </c>
      <c r="F98" s="229">
        <v>34419</v>
      </c>
      <c r="G98" t="s">
        <v>371</v>
      </c>
      <c r="H98" t="s">
        <v>390</v>
      </c>
      <c r="I98" t="s">
        <v>485</v>
      </c>
      <c r="J98"/>
      <c r="K98" t="s">
        <v>391</v>
      </c>
      <c r="L98">
        <v>2013</v>
      </c>
      <c r="M98" t="s">
        <v>373</v>
      </c>
      <c r="N98"/>
      <c r="O98"/>
      <c r="P98"/>
      <c r="Q98"/>
      <c r="R98"/>
      <c r="S98"/>
      <c r="T98"/>
      <c r="U98"/>
      <c r="V98"/>
      <c r="W98"/>
      <c r="X98"/>
      <c r="Y98"/>
      <c r="Z98"/>
      <c r="AA98"/>
      <c r="AB98"/>
      <c r="AC98"/>
      <c r="AD98"/>
      <c r="AE98"/>
      <c r="AF98"/>
      <c r="AG98"/>
      <c r="AH98"/>
      <c r="AI98"/>
      <c r="AJ98"/>
      <c r="AK98"/>
      <c r="AL98"/>
      <c r="AM98"/>
      <c r="AN98" t="s">
        <v>788</v>
      </c>
    </row>
    <row r="99" spans="1:40" x14ac:dyDescent="0.25">
      <c r="A99">
        <v>210555</v>
      </c>
      <c r="B99" t="s">
        <v>932</v>
      </c>
      <c r="C99" t="s">
        <v>430</v>
      </c>
      <c r="D99" t="s">
        <v>288</v>
      </c>
      <c r="E99" t="s">
        <v>388</v>
      </c>
      <c r="F99" s="229">
        <v>33942</v>
      </c>
      <c r="G99" t="s">
        <v>371</v>
      </c>
      <c r="H99" t="s">
        <v>401</v>
      </c>
      <c r="I99" t="s">
        <v>3632</v>
      </c>
      <c r="J99"/>
      <c r="K99" t="s">
        <v>391</v>
      </c>
      <c r="L99">
        <v>2011</v>
      </c>
      <c r="M99" t="s">
        <v>371</v>
      </c>
      <c r="N99"/>
      <c r="O99"/>
      <c r="P99"/>
      <c r="Q99"/>
      <c r="R99"/>
      <c r="S99"/>
      <c r="T99"/>
      <c r="U99"/>
      <c r="V99"/>
      <c r="W99"/>
      <c r="X99"/>
      <c r="Y99"/>
      <c r="Z99"/>
      <c r="AA99"/>
      <c r="AB99"/>
      <c r="AC99"/>
      <c r="AD99"/>
      <c r="AE99"/>
      <c r="AF99"/>
      <c r="AG99"/>
      <c r="AH99"/>
      <c r="AI99" t="s">
        <v>737</v>
      </c>
      <c r="AJ99"/>
      <c r="AK99"/>
      <c r="AL99"/>
      <c r="AM99"/>
      <c r="AN99" t="s">
        <v>788</v>
      </c>
    </row>
    <row r="100" spans="1:40" x14ac:dyDescent="0.25">
      <c r="A100">
        <v>210586</v>
      </c>
      <c r="B100" t="s">
        <v>4109</v>
      </c>
      <c r="C100" t="s">
        <v>4110</v>
      </c>
      <c r="D100" t="s">
        <v>287</v>
      </c>
      <c r="E100" t="s">
        <v>388</v>
      </c>
      <c r="F100" s="229">
        <v>34339</v>
      </c>
      <c r="G100" t="s">
        <v>371</v>
      </c>
      <c r="H100" t="s">
        <v>390</v>
      </c>
      <c r="I100" t="s">
        <v>3631</v>
      </c>
      <c r="J100"/>
      <c r="K100"/>
      <c r="L100"/>
      <c r="M100"/>
      <c r="N100"/>
      <c r="O100"/>
      <c r="P100"/>
      <c r="Q100"/>
      <c r="R100"/>
      <c r="S100"/>
      <c r="T100"/>
      <c r="U100"/>
      <c r="V100"/>
      <c r="W100"/>
      <c r="X100"/>
      <c r="Y100"/>
      <c r="Z100"/>
      <c r="AA100"/>
      <c r="AB100"/>
      <c r="AC100"/>
      <c r="AD100"/>
      <c r="AE100"/>
      <c r="AF100"/>
      <c r="AG100"/>
      <c r="AH100"/>
      <c r="AI100" t="s">
        <v>737</v>
      </c>
      <c r="AJ100"/>
      <c r="AK100"/>
      <c r="AL100"/>
      <c r="AM100"/>
      <c r="AN100" t="s">
        <v>788</v>
      </c>
    </row>
    <row r="101" spans="1:40" x14ac:dyDescent="0.25">
      <c r="A101">
        <v>210607</v>
      </c>
      <c r="B101" t="s">
        <v>2761</v>
      </c>
      <c r="C101" t="s">
        <v>133</v>
      </c>
      <c r="D101" t="s">
        <v>319</v>
      </c>
      <c r="E101" t="s">
        <v>1327</v>
      </c>
      <c r="F101" t="s">
        <v>4013</v>
      </c>
      <c r="G101" t="s">
        <v>371</v>
      </c>
      <c r="H101" t="s">
        <v>390</v>
      </c>
      <c r="I101" t="s">
        <v>59</v>
      </c>
      <c r="J101"/>
      <c r="K101"/>
      <c r="L101"/>
      <c r="M101"/>
      <c r="N101"/>
      <c r="O101"/>
      <c r="P101"/>
      <c r="Q101"/>
      <c r="R101"/>
      <c r="S101"/>
      <c r="T101"/>
      <c r="U101"/>
      <c r="V101"/>
      <c r="W101"/>
      <c r="X101"/>
      <c r="Y101"/>
      <c r="Z101"/>
      <c r="AA101"/>
      <c r="AB101"/>
      <c r="AC101"/>
      <c r="AD101"/>
      <c r="AE101"/>
      <c r="AF101"/>
      <c r="AG101"/>
      <c r="AH101"/>
      <c r="AI101"/>
      <c r="AJ101"/>
      <c r="AK101"/>
      <c r="AL101"/>
      <c r="AM101"/>
      <c r="AN101" t="s">
        <v>788</v>
      </c>
    </row>
    <row r="102" spans="1:40" x14ac:dyDescent="0.25">
      <c r="A102">
        <v>210664</v>
      </c>
      <c r="B102" t="s">
        <v>2762</v>
      </c>
      <c r="C102" t="s">
        <v>91</v>
      </c>
      <c r="D102" t="s">
        <v>2738</v>
      </c>
      <c r="E102" t="s">
        <v>389</v>
      </c>
      <c r="F102" s="229">
        <v>34482</v>
      </c>
      <c r="G102" t="s">
        <v>706</v>
      </c>
      <c r="H102" t="s">
        <v>390</v>
      </c>
      <c r="I102" t="s">
        <v>59</v>
      </c>
      <c r="J102"/>
      <c r="K102" t="s">
        <v>391</v>
      </c>
      <c r="L102">
        <v>2012</v>
      </c>
      <c r="M102" t="s">
        <v>373</v>
      </c>
      <c r="N102"/>
      <c r="O102"/>
      <c r="P102"/>
      <c r="Q102"/>
      <c r="R102"/>
      <c r="S102"/>
      <c r="T102"/>
      <c r="U102"/>
      <c r="V102"/>
      <c r="W102"/>
      <c r="X102"/>
      <c r="Y102"/>
      <c r="Z102"/>
      <c r="AA102"/>
      <c r="AB102"/>
      <c r="AC102"/>
      <c r="AD102"/>
      <c r="AE102"/>
      <c r="AF102"/>
      <c r="AG102"/>
      <c r="AH102"/>
      <c r="AI102"/>
      <c r="AJ102"/>
      <c r="AK102"/>
      <c r="AL102"/>
      <c r="AM102"/>
      <c r="AN102" t="s">
        <v>788</v>
      </c>
    </row>
    <row r="103" spans="1:40" x14ac:dyDescent="0.25">
      <c r="A103">
        <v>210694</v>
      </c>
      <c r="B103" t="s">
        <v>1689</v>
      </c>
      <c r="C103" t="s">
        <v>140</v>
      </c>
      <c r="D103" t="s">
        <v>589</v>
      </c>
      <c r="E103" t="s">
        <v>389</v>
      </c>
      <c r="F103" s="229">
        <v>34347</v>
      </c>
      <c r="G103" t="s">
        <v>1017</v>
      </c>
      <c r="H103" t="s">
        <v>390</v>
      </c>
      <c r="I103" t="s">
        <v>3629</v>
      </c>
      <c r="J103"/>
      <c r="K103" t="s">
        <v>372</v>
      </c>
      <c r="L103">
        <v>2013</v>
      </c>
      <c r="M103" t="s">
        <v>371</v>
      </c>
      <c r="N103" t="s">
        <v>379</v>
      </c>
      <c r="O103"/>
      <c r="P103"/>
      <c r="Q103"/>
      <c r="R103"/>
      <c r="S103"/>
      <c r="T103"/>
      <c r="U103"/>
      <c r="V103"/>
      <c r="W103"/>
      <c r="X103"/>
      <c r="Y103"/>
      <c r="Z103"/>
      <c r="AA103"/>
      <c r="AB103"/>
      <c r="AC103"/>
      <c r="AD103"/>
      <c r="AE103"/>
      <c r="AF103"/>
      <c r="AG103"/>
      <c r="AH103"/>
      <c r="AI103" t="s">
        <v>737</v>
      </c>
      <c r="AJ103"/>
      <c r="AK103"/>
      <c r="AL103"/>
      <c r="AM103"/>
      <c r="AN103"/>
    </row>
    <row r="104" spans="1:40" x14ac:dyDescent="0.25">
      <c r="A104">
        <v>210696</v>
      </c>
      <c r="B104" t="s">
        <v>1458</v>
      </c>
      <c r="C104" t="s">
        <v>108</v>
      </c>
      <c r="D104" t="s">
        <v>264</v>
      </c>
      <c r="E104" t="s">
        <v>389</v>
      </c>
      <c r="F104" s="229">
        <v>34387</v>
      </c>
      <c r="G104" t="s">
        <v>1459</v>
      </c>
      <c r="H104" t="s">
        <v>3669</v>
      </c>
      <c r="I104" t="s">
        <v>59</v>
      </c>
      <c r="J104"/>
      <c r="K104">
        <v>0</v>
      </c>
      <c r="L104">
        <v>0</v>
      </c>
      <c r="M104">
        <v>0</v>
      </c>
      <c r="N104"/>
      <c r="O104"/>
      <c r="P104"/>
      <c r="Q104"/>
      <c r="R104"/>
      <c r="S104"/>
      <c r="T104"/>
      <c r="U104"/>
      <c r="V104"/>
      <c r="W104"/>
      <c r="X104"/>
      <c r="Y104"/>
      <c r="Z104"/>
      <c r="AA104"/>
      <c r="AB104"/>
      <c r="AC104"/>
      <c r="AD104"/>
      <c r="AE104"/>
      <c r="AF104"/>
      <c r="AG104"/>
      <c r="AH104"/>
      <c r="AI104" t="s">
        <v>737</v>
      </c>
      <c r="AJ104"/>
      <c r="AK104"/>
      <c r="AL104"/>
      <c r="AM104"/>
      <c r="AN104" t="s">
        <v>788</v>
      </c>
    </row>
    <row r="105" spans="1:40" x14ac:dyDescent="0.25">
      <c r="A105">
        <v>210708</v>
      </c>
      <c r="B105" t="s">
        <v>1699</v>
      </c>
      <c r="C105" t="s">
        <v>115</v>
      </c>
      <c r="D105" t="s">
        <v>224</v>
      </c>
      <c r="E105" t="s">
        <v>389</v>
      </c>
      <c r="F105" s="229">
        <v>34454</v>
      </c>
      <c r="G105" t="s">
        <v>1051</v>
      </c>
      <c r="H105" t="s">
        <v>390</v>
      </c>
      <c r="I105" t="s">
        <v>59</v>
      </c>
      <c r="J105"/>
      <c r="K105" t="s">
        <v>372</v>
      </c>
      <c r="L105">
        <v>2011</v>
      </c>
      <c r="M105" t="s">
        <v>373</v>
      </c>
      <c r="N105" t="s">
        <v>373</v>
      </c>
      <c r="O105"/>
      <c r="P105"/>
      <c r="Q105"/>
      <c r="R105"/>
      <c r="S105"/>
      <c r="T105"/>
      <c r="U105"/>
      <c r="V105"/>
      <c r="W105"/>
      <c r="X105"/>
      <c r="Y105"/>
      <c r="Z105"/>
      <c r="AA105"/>
      <c r="AB105"/>
      <c r="AC105"/>
      <c r="AD105"/>
      <c r="AE105"/>
      <c r="AF105"/>
      <c r="AG105"/>
      <c r="AH105"/>
      <c r="AI105"/>
      <c r="AJ105"/>
      <c r="AK105"/>
      <c r="AL105"/>
      <c r="AM105"/>
      <c r="AN105"/>
    </row>
    <row r="106" spans="1:40" x14ac:dyDescent="0.25">
      <c r="A106">
        <v>210716</v>
      </c>
      <c r="B106" t="s">
        <v>3680</v>
      </c>
      <c r="C106" t="s">
        <v>88</v>
      </c>
      <c r="D106" t="s">
        <v>242</v>
      </c>
      <c r="E106" t="s">
        <v>389</v>
      </c>
      <c r="F106" s="229">
        <v>30865</v>
      </c>
      <c r="G106" t="s">
        <v>4091</v>
      </c>
      <c r="H106" t="s">
        <v>390</v>
      </c>
      <c r="I106" t="s">
        <v>488</v>
      </c>
      <c r="J106"/>
      <c r="K106" t="s">
        <v>372</v>
      </c>
      <c r="L106">
        <v>2002</v>
      </c>
      <c r="M106" t="s">
        <v>382</v>
      </c>
      <c r="N106" t="s">
        <v>382</v>
      </c>
      <c r="O106"/>
      <c r="P106"/>
      <c r="Q106"/>
      <c r="R106"/>
      <c r="S106"/>
      <c r="T106"/>
      <c r="U106"/>
      <c r="V106"/>
      <c r="W106"/>
      <c r="X106"/>
      <c r="Y106"/>
      <c r="Z106"/>
      <c r="AA106"/>
      <c r="AB106"/>
      <c r="AC106"/>
      <c r="AD106"/>
      <c r="AE106"/>
      <c r="AF106"/>
      <c r="AG106"/>
      <c r="AH106"/>
      <c r="AI106" t="s">
        <v>737</v>
      </c>
      <c r="AJ106"/>
      <c r="AK106"/>
      <c r="AL106"/>
      <c r="AM106"/>
      <c r="AN106"/>
    </row>
    <row r="107" spans="1:40" x14ac:dyDescent="0.25">
      <c r="A107">
        <v>210747</v>
      </c>
      <c r="B107" t="s">
        <v>2763</v>
      </c>
      <c r="C107" t="s">
        <v>115</v>
      </c>
      <c r="D107" t="s">
        <v>440</v>
      </c>
      <c r="E107" t="s">
        <v>388</v>
      </c>
      <c r="F107" s="229">
        <v>34328</v>
      </c>
      <c r="G107" t="s">
        <v>1017</v>
      </c>
      <c r="H107" t="s">
        <v>390</v>
      </c>
      <c r="I107" t="s">
        <v>59</v>
      </c>
      <c r="J107"/>
      <c r="K107" t="s">
        <v>372</v>
      </c>
      <c r="L107">
        <v>2011</v>
      </c>
      <c r="M107" t="s">
        <v>371</v>
      </c>
      <c r="N107" t="s">
        <v>373</v>
      </c>
      <c r="O107"/>
      <c r="P107"/>
      <c r="Q107"/>
      <c r="R107"/>
      <c r="S107"/>
      <c r="T107"/>
      <c r="U107"/>
      <c r="V107"/>
      <c r="W107"/>
      <c r="X107"/>
      <c r="Y107"/>
      <c r="Z107"/>
      <c r="AA107"/>
      <c r="AB107"/>
      <c r="AC107"/>
      <c r="AD107"/>
      <c r="AE107"/>
      <c r="AF107"/>
      <c r="AG107"/>
      <c r="AH107"/>
      <c r="AI107" t="s">
        <v>737</v>
      </c>
      <c r="AJ107"/>
      <c r="AK107"/>
      <c r="AL107"/>
      <c r="AM107"/>
      <c r="AN107"/>
    </row>
    <row r="108" spans="1:40" x14ac:dyDescent="0.25">
      <c r="A108">
        <v>210753</v>
      </c>
      <c r="B108" t="s">
        <v>1703</v>
      </c>
      <c r="C108" t="s">
        <v>1704</v>
      </c>
      <c r="D108" t="s">
        <v>331</v>
      </c>
      <c r="E108" t="s">
        <v>389</v>
      </c>
      <c r="F108" s="229">
        <v>34469</v>
      </c>
      <c r="G108" t="s">
        <v>371</v>
      </c>
      <c r="H108" t="s">
        <v>390</v>
      </c>
      <c r="I108" t="s">
        <v>59</v>
      </c>
      <c r="J108"/>
      <c r="K108">
        <v>0</v>
      </c>
      <c r="L108">
        <v>0</v>
      </c>
      <c r="M108">
        <v>0</v>
      </c>
      <c r="N108" t="s">
        <v>383</v>
      </c>
      <c r="O108"/>
      <c r="P108"/>
      <c r="Q108"/>
      <c r="R108"/>
      <c r="S108"/>
      <c r="T108"/>
      <c r="U108"/>
      <c r="V108"/>
      <c r="W108"/>
      <c r="X108"/>
      <c r="Y108"/>
      <c r="Z108"/>
      <c r="AA108"/>
      <c r="AB108"/>
      <c r="AC108"/>
      <c r="AD108"/>
      <c r="AE108"/>
      <c r="AF108"/>
      <c r="AG108"/>
      <c r="AH108"/>
      <c r="AI108"/>
      <c r="AJ108"/>
      <c r="AK108"/>
      <c r="AL108"/>
      <c r="AM108"/>
      <c r="AN108"/>
    </row>
    <row r="109" spans="1:40" x14ac:dyDescent="0.25">
      <c r="A109">
        <v>210765</v>
      </c>
      <c r="B109" t="s">
        <v>2629</v>
      </c>
      <c r="C109" t="s">
        <v>161</v>
      </c>
      <c r="D109" t="s">
        <v>282</v>
      </c>
      <c r="E109" t="s">
        <v>388</v>
      </c>
      <c r="F109" s="229">
        <v>31413</v>
      </c>
      <c r="G109" t="s">
        <v>2630</v>
      </c>
      <c r="H109" t="s">
        <v>390</v>
      </c>
      <c r="I109" t="s">
        <v>59</v>
      </c>
      <c r="J109"/>
      <c r="K109" t="s">
        <v>372</v>
      </c>
      <c r="L109">
        <v>2005</v>
      </c>
      <c r="M109" t="s">
        <v>386</v>
      </c>
      <c r="N109" t="s">
        <v>386</v>
      </c>
      <c r="O109">
        <v>587</v>
      </c>
      <c r="P109"/>
      <c r="Q109">
        <v>210000</v>
      </c>
      <c r="R109"/>
      <c r="S109"/>
      <c r="T109"/>
      <c r="U109"/>
      <c r="V109"/>
      <c r="W109"/>
      <c r="X109"/>
      <c r="Y109"/>
      <c r="Z109"/>
      <c r="AA109"/>
      <c r="AB109"/>
      <c r="AC109"/>
      <c r="AD109"/>
      <c r="AE109"/>
      <c r="AF109"/>
      <c r="AG109"/>
      <c r="AH109"/>
      <c r="AI109" t="s">
        <v>737</v>
      </c>
      <c r="AJ109"/>
      <c r="AK109"/>
      <c r="AL109"/>
      <c r="AM109"/>
      <c r="AN109"/>
    </row>
    <row r="110" spans="1:40" x14ac:dyDescent="0.25">
      <c r="A110">
        <v>210790</v>
      </c>
      <c r="B110" t="s">
        <v>2764</v>
      </c>
      <c r="C110" t="s">
        <v>2765</v>
      </c>
      <c r="D110" t="s">
        <v>518</v>
      </c>
      <c r="E110" t="s">
        <v>389</v>
      </c>
      <c r="F110" s="229">
        <v>33604</v>
      </c>
      <c r="G110" t="s">
        <v>680</v>
      </c>
      <c r="H110" t="s">
        <v>390</v>
      </c>
      <c r="I110" t="s">
        <v>3630</v>
      </c>
      <c r="J110"/>
      <c r="K110" t="s">
        <v>372</v>
      </c>
      <c r="L110">
        <v>0</v>
      </c>
      <c r="M110" t="s">
        <v>373</v>
      </c>
      <c r="N110" t="s">
        <v>373</v>
      </c>
      <c r="O110"/>
      <c r="P110"/>
      <c r="Q110"/>
      <c r="R110"/>
      <c r="S110"/>
      <c r="T110"/>
      <c r="U110"/>
      <c r="V110"/>
      <c r="W110"/>
      <c r="X110"/>
      <c r="Y110"/>
      <c r="Z110"/>
      <c r="AA110"/>
      <c r="AB110"/>
      <c r="AC110"/>
      <c r="AD110"/>
      <c r="AE110"/>
      <c r="AF110"/>
      <c r="AG110"/>
      <c r="AH110"/>
      <c r="AI110" t="s">
        <v>737</v>
      </c>
      <c r="AJ110"/>
      <c r="AK110"/>
      <c r="AL110"/>
      <c r="AM110"/>
      <c r="AN110"/>
    </row>
    <row r="111" spans="1:40" x14ac:dyDescent="0.25">
      <c r="A111">
        <v>210852</v>
      </c>
      <c r="B111" t="s">
        <v>2766</v>
      </c>
      <c r="C111" t="s">
        <v>115</v>
      </c>
      <c r="D111" t="s">
        <v>257</v>
      </c>
      <c r="E111" t="s">
        <v>389</v>
      </c>
      <c r="F111" s="229">
        <v>32874</v>
      </c>
      <c r="G111" t="s">
        <v>371</v>
      </c>
      <c r="H111" t="s">
        <v>390</v>
      </c>
      <c r="I111" t="s">
        <v>3629</v>
      </c>
      <c r="J111"/>
      <c r="K111" t="s">
        <v>391</v>
      </c>
      <c r="L111">
        <v>2014</v>
      </c>
      <c r="M111" t="s">
        <v>371</v>
      </c>
      <c r="N111"/>
      <c r="O111"/>
      <c r="P111"/>
      <c r="Q111"/>
      <c r="R111"/>
      <c r="S111"/>
      <c r="T111"/>
      <c r="U111"/>
      <c r="V111"/>
      <c r="W111"/>
      <c r="X111"/>
      <c r="Y111"/>
      <c r="Z111"/>
      <c r="AA111"/>
      <c r="AB111"/>
      <c r="AC111"/>
      <c r="AD111"/>
      <c r="AE111"/>
      <c r="AF111"/>
      <c r="AG111"/>
      <c r="AH111"/>
      <c r="AI111"/>
      <c r="AJ111"/>
      <c r="AK111"/>
      <c r="AL111"/>
      <c r="AM111"/>
      <c r="AN111" t="s">
        <v>788</v>
      </c>
    </row>
    <row r="112" spans="1:40" x14ac:dyDescent="0.25">
      <c r="A112">
        <v>210886</v>
      </c>
      <c r="B112" t="s">
        <v>1793</v>
      </c>
      <c r="C112" t="s">
        <v>459</v>
      </c>
      <c r="D112" t="s">
        <v>231</v>
      </c>
      <c r="E112" t="s">
        <v>388</v>
      </c>
      <c r="F112" s="229">
        <v>35243</v>
      </c>
      <c r="G112" t="s">
        <v>1041</v>
      </c>
      <c r="H112" t="s">
        <v>390</v>
      </c>
      <c r="I112" t="s">
        <v>3629</v>
      </c>
      <c r="J112"/>
      <c r="K112" t="s">
        <v>391</v>
      </c>
      <c r="L112">
        <v>2015</v>
      </c>
      <c r="M112" t="s">
        <v>373</v>
      </c>
      <c r="N112" t="s">
        <v>373</v>
      </c>
      <c r="O112"/>
      <c r="P112"/>
      <c r="Q112"/>
      <c r="R112"/>
      <c r="S112"/>
      <c r="T112"/>
      <c r="U112"/>
      <c r="V112"/>
      <c r="W112"/>
      <c r="X112"/>
      <c r="Y112"/>
      <c r="Z112"/>
      <c r="AA112"/>
      <c r="AB112"/>
      <c r="AC112"/>
      <c r="AD112"/>
      <c r="AE112"/>
      <c r="AF112"/>
      <c r="AG112"/>
      <c r="AH112"/>
      <c r="AI112"/>
      <c r="AJ112"/>
      <c r="AK112"/>
      <c r="AL112"/>
      <c r="AM112"/>
      <c r="AN112"/>
    </row>
    <row r="113" spans="1:40" x14ac:dyDescent="0.25">
      <c r="A113">
        <v>210891</v>
      </c>
      <c r="B113" t="s">
        <v>1481</v>
      </c>
      <c r="C113" t="s">
        <v>146</v>
      </c>
      <c r="D113" t="s">
        <v>896</v>
      </c>
      <c r="E113" t="s">
        <v>389</v>
      </c>
      <c r="F113" s="229">
        <v>35074</v>
      </c>
      <c r="G113" t="s">
        <v>1017</v>
      </c>
      <c r="H113" t="s">
        <v>390</v>
      </c>
      <c r="I113" t="s">
        <v>59</v>
      </c>
      <c r="J113"/>
      <c r="K113" t="s">
        <v>372</v>
      </c>
      <c r="L113">
        <v>2014</v>
      </c>
      <c r="M113" t="s">
        <v>371</v>
      </c>
      <c r="N113" t="s">
        <v>371</v>
      </c>
      <c r="O113"/>
      <c r="P113"/>
      <c r="Q113"/>
      <c r="R113"/>
      <c r="S113"/>
      <c r="T113"/>
      <c r="U113"/>
      <c r="V113"/>
      <c r="W113"/>
      <c r="X113"/>
      <c r="Y113"/>
      <c r="Z113"/>
      <c r="AA113"/>
      <c r="AB113"/>
      <c r="AC113"/>
      <c r="AD113"/>
      <c r="AE113"/>
      <c r="AF113"/>
      <c r="AG113"/>
      <c r="AH113"/>
      <c r="AI113"/>
      <c r="AJ113"/>
      <c r="AK113"/>
      <c r="AL113"/>
      <c r="AM113"/>
      <c r="AN113"/>
    </row>
    <row r="114" spans="1:40" x14ac:dyDescent="0.25">
      <c r="A114">
        <v>210900</v>
      </c>
      <c r="B114" t="s">
        <v>4163</v>
      </c>
      <c r="C114" t="s">
        <v>105</v>
      </c>
      <c r="D114" t="s">
        <v>4164</v>
      </c>
      <c r="E114" t="s">
        <v>388</v>
      </c>
      <c r="F114"/>
      <c r="G114"/>
      <c r="H114" t="s">
        <v>390</v>
      </c>
      <c r="I114" t="s">
        <v>485</v>
      </c>
      <c r="J114"/>
      <c r="K114"/>
      <c r="L114"/>
      <c r="M114"/>
      <c r="N114"/>
      <c r="O114"/>
      <c r="P114"/>
      <c r="Q114"/>
      <c r="R114"/>
      <c r="S114"/>
      <c r="T114"/>
      <c r="U114"/>
      <c r="V114"/>
      <c r="W114"/>
      <c r="X114"/>
      <c r="Y114"/>
      <c r="Z114"/>
      <c r="AA114"/>
      <c r="AB114"/>
      <c r="AC114"/>
      <c r="AD114"/>
      <c r="AE114"/>
      <c r="AF114"/>
      <c r="AG114"/>
      <c r="AH114"/>
      <c r="AI114" t="s">
        <v>737</v>
      </c>
      <c r="AJ114"/>
      <c r="AK114"/>
      <c r="AL114"/>
      <c r="AM114"/>
      <c r="AN114" t="s">
        <v>788</v>
      </c>
    </row>
    <row r="115" spans="1:40" x14ac:dyDescent="0.25">
      <c r="A115">
        <v>210930</v>
      </c>
      <c r="B115" t="s">
        <v>2767</v>
      </c>
      <c r="C115" t="s">
        <v>88</v>
      </c>
      <c r="D115" t="s">
        <v>1457</v>
      </c>
      <c r="E115" t="s">
        <v>389</v>
      </c>
      <c r="F115" s="229">
        <v>33770</v>
      </c>
      <c r="G115" t="s">
        <v>394</v>
      </c>
      <c r="H115" t="s">
        <v>390</v>
      </c>
      <c r="I115" t="s">
        <v>59</v>
      </c>
      <c r="J115"/>
      <c r="K115" t="s">
        <v>391</v>
      </c>
      <c r="L115">
        <v>2011</v>
      </c>
      <c r="M115" t="s">
        <v>373</v>
      </c>
      <c r="N115" t="s">
        <v>373</v>
      </c>
      <c r="O115"/>
      <c r="P115"/>
      <c r="Q115"/>
      <c r="R115"/>
      <c r="S115"/>
      <c r="T115"/>
      <c r="U115"/>
      <c r="V115"/>
      <c r="W115"/>
      <c r="X115"/>
      <c r="Y115"/>
      <c r="Z115"/>
      <c r="AA115"/>
      <c r="AB115"/>
      <c r="AC115"/>
      <c r="AD115"/>
      <c r="AE115"/>
      <c r="AF115"/>
      <c r="AG115"/>
      <c r="AH115"/>
      <c r="AI115" t="s">
        <v>737</v>
      </c>
      <c r="AJ115"/>
      <c r="AK115"/>
      <c r="AL115"/>
      <c r="AM115"/>
      <c r="AN115"/>
    </row>
    <row r="116" spans="1:40" x14ac:dyDescent="0.25">
      <c r="A116">
        <v>210938</v>
      </c>
      <c r="B116" t="s">
        <v>2568</v>
      </c>
      <c r="C116" t="s">
        <v>66</v>
      </c>
      <c r="D116" t="s">
        <v>316</v>
      </c>
      <c r="E116" t="s">
        <v>389</v>
      </c>
      <c r="F116" s="229">
        <v>35215</v>
      </c>
      <c r="G116" t="s">
        <v>371</v>
      </c>
      <c r="H116" t="s">
        <v>390</v>
      </c>
      <c r="I116" t="s">
        <v>59</v>
      </c>
      <c r="J116"/>
      <c r="K116" t="s">
        <v>391</v>
      </c>
      <c r="L116">
        <v>2015</v>
      </c>
      <c r="M116" t="s">
        <v>373</v>
      </c>
      <c r="N116"/>
      <c r="O116"/>
      <c r="P116"/>
      <c r="Q116"/>
      <c r="R116"/>
      <c r="S116"/>
      <c r="T116"/>
      <c r="U116"/>
      <c r="V116"/>
      <c r="W116"/>
      <c r="X116"/>
      <c r="Y116"/>
      <c r="Z116"/>
      <c r="AA116"/>
      <c r="AB116"/>
      <c r="AC116"/>
      <c r="AD116"/>
      <c r="AE116"/>
      <c r="AF116"/>
      <c r="AG116"/>
      <c r="AH116"/>
      <c r="AI116"/>
      <c r="AJ116"/>
      <c r="AK116"/>
      <c r="AL116"/>
      <c r="AM116"/>
      <c r="AN116" t="s">
        <v>788</v>
      </c>
    </row>
    <row r="117" spans="1:40" x14ac:dyDescent="0.25">
      <c r="A117">
        <v>210956</v>
      </c>
      <c r="B117" t="s">
        <v>2623</v>
      </c>
      <c r="C117" t="s">
        <v>100</v>
      </c>
      <c r="D117" t="s">
        <v>2769</v>
      </c>
      <c r="E117" t="s">
        <v>389</v>
      </c>
      <c r="F117" s="229">
        <v>30064</v>
      </c>
      <c r="G117" t="s">
        <v>1819</v>
      </c>
      <c r="H117" t="s">
        <v>390</v>
      </c>
      <c r="I117" t="s">
        <v>59</v>
      </c>
      <c r="J117"/>
      <c r="K117" t="s">
        <v>372</v>
      </c>
      <c r="L117">
        <v>2001</v>
      </c>
      <c r="M117" t="s">
        <v>382</v>
      </c>
      <c r="N117" t="s">
        <v>382</v>
      </c>
      <c r="O117"/>
      <c r="P117"/>
      <c r="Q117"/>
      <c r="R117"/>
      <c r="S117"/>
      <c r="T117"/>
      <c r="U117"/>
      <c r="V117"/>
      <c r="W117"/>
      <c r="X117"/>
      <c r="Y117"/>
      <c r="Z117"/>
      <c r="AA117"/>
      <c r="AB117"/>
      <c r="AC117"/>
      <c r="AD117"/>
      <c r="AE117"/>
      <c r="AF117"/>
      <c r="AG117"/>
      <c r="AH117"/>
      <c r="AI117"/>
      <c r="AJ117"/>
      <c r="AK117"/>
      <c r="AL117"/>
      <c r="AM117"/>
      <c r="AN117"/>
    </row>
    <row r="118" spans="1:40" x14ac:dyDescent="0.25">
      <c r="A118">
        <v>210980</v>
      </c>
      <c r="B118" t="s">
        <v>1820</v>
      </c>
      <c r="C118" t="s">
        <v>505</v>
      </c>
      <c r="D118" t="s">
        <v>2770</v>
      </c>
      <c r="E118" t="s">
        <v>388</v>
      </c>
      <c r="F118" s="229">
        <v>35458</v>
      </c>
      <c r="G118" t="s">
        <v>1044</v>
      </c>
      <c r="H118" t="s">
        <v>390</v>
      </c>
      <c r="I118" t="s">
        <v>485</v>
      </c>
      <c r="J118"/>
      <c r="K118" t="s">
        <v>391</v>
      </c>
      <c r="L118">
        <v>2014</v>
      </c>
      <c r="M118" t="s">
        <v>371</v>
      </c>
      <c r="N118" t="s">
        <v>373</v>
      </c>
      <c r="O118"/>
      <c r="P118"/>
      <c r="Q118"/>
      <c r="R118"/>
      <c r="S118"/>
      <c r="T118"/>
      <c r="U118"/>
      <c r="V118"/>
      <c r="W118"/>
      <c r="X118"/>
      <c r="Y118"/>
      <c r="Z118"/>
      <c r="AA118"/>
      <c r="AB118"/>
      <c r="AC118"/>
      <c r="AD118"/>
      <c r="AE118"/>
      <c r="AF118"/>
      <c r="AG118"/>
      <c r="AH118"/>
      <c r="AI118" t="s">
        <v>737</v>
      </c>
      <c r="AJ118"/>
      <c r="AK118"/>
      <c r="AL118"/>
      <c r="AM118"/>
      <c r="AN118"/>
    </row>
    <row r="119" spans="1:40" x14ac:dyDescent="0.25">
      <c r="A119">
        <v>210987</v>
      </c>
      <c r="B119" t="s">
        <v>2771</v>
      </c>
      <c r="C119" t="s">
        <v>102</v>
      </c>
      <c r="D119" t="s">
        <v>469</v>
      </c>
      <c r="E119" t="s">
        <v>389</v>
      </c>
      <c r="F119" s="229">
        <v>34394</v>
      </c>
      <c r="G119" t="s">
        <v>371</v>
      </c>
      <c r="H119" t="s">
        <v>390</v>
      </c>
      <c r="I119" t="s">
        <v>59</v>
      </c>
      <c r="J119"/>
      <c r="K119" t="s">
        <v>391</v>
      </c>
      <c r="L119">
        <v>2012</v>
      </c>
      <c r="M119" t="s">
        <v>371</v>
      </c>
      <c r="N119"/>
      <c r="O119"/>
      <c r="P119"/>
      <c r="Q119"/>
      <c r="R119"/>
      <c r="S119"/>
      <c r="T119"/>
      <c r="U119"/>
      <c r="V119"/>
      <c r="W119"/>
      <c r="X119"/>
      <c r="Y119"/>
      <c r="Z119"/>
      <c r="AA119"/>
      <c r="AB119"/>
      <c r="AC119"/>
      <c r="AD119"/>
      <c r="AE119"/>
      <c r="AF119"/>
      <c r="AG119"/>
      <c r="AH119"/>
      <c r="AI119"/>
      <c r="AJ119"/>
      <c r="AK119"/>
      <c r="AL119"/>
      <c r="AM119"/>
      <c r="AN119" t="s">
        <v>788</v>
      </c>
    </row>
    <row r="120" spans="1:40" x14ac:dyDescent="0.25">
      <c r="A120">
        <v>210993</v>
      </c>
      <c r="B120" t="s">
        <v>2772</v>
      </c>
      <c r="C120" t="s">
        <v>105</v>
      </c>
      <c r="D120" t="s">
        <v>2773</v>
      </c>
      <c r="E120" t="s">
        <v>388</v>
      </c>
      <c r="F120" s="229">
        <v>34951</v>
      </c>
      <c r="G120" t="s">
        <v>1017</v>
      </c>
      <c r="H120" t="s">
        <v>390</v>
      </c>
      <c r="I120" t="s">
        <v>59</v>
      </c>
      <c r="J120"/>
      <c r="K120" t="s">
        <v>372</v>
      </c>
      <c r="L120">
        <v>2013</v>
      </c>
      <c r="M120" t="s">
        <v>371</v>
      </c>
      <c r="N120"/>
      <c r="O120"/>
      <c r="P120"/>
      <c r="Q120"/>
      <c r="R120"/>
      <c r="S120"/>
      <c r="T120"/>
      <c r="U120"/>
      <c r="V120"/>
      <c r="W120"/>
      <c r="X120"/>
      <c r="Y120"/>
      <c r="Z120"/>
      <c r="AA120"/>
      <c r="AB120"/>
      <c r="AC120"/>
      <c r="AD120"/>
      <c r="AE120"/>
      <c r="AF120"/>
      <c r="AG120"/>
      <c r="AH120"/>
      <c r="AI120" t="s">
        <v>737</v>
      </c>
      <c r="AJ120"/>
      <c r="AK120"/>
      <c r="AL120"/>
      <c r="AM120"/>
      <c r="AN120" t="s">
        <v>788</v>
      </c>
    </row>
    <row r="121" spans="1:40" x14ac:dyDescent="0.25">
      <c r="A121">
        <v>211000</v>
      </c>
      <c r="B121" t="s">
        <v>2259</v>
      </c>
      <c r="C121" t="s">
        <v>63</v>
      </c>
      <c r="D121" t="s">
        <v>239</v>
      </c>
      <c r="E121" t="s">
        <v>389</v>
      </c>
      <c r="F121" s="229">
        <v>34921</v>
      </c>
      <c r="G121" t="s">
        <v>1017</v>
      </c>
      <c r="H121" t="s">
        <v>390</v>
      </c>
      <c r="I121" t="s">
        <v>3630</v>
      </c>
      <c r="J121"/>
      <c r="K121" t="s">
        <v>391</v>
      </c>
      <c r="L121">
        <v>2015</v>
      </c>
      <c r="M121" t="s">
        <v>376</v>
      </c>
      <c r="N121" t="s">
        <v>376</v>
      </c>
      <c r="O121"/>
      <c r="P121"/>
      <c r="Q121"/>
      <c r="R121"/>
      <c r="S121"/>
      <c r="T121"/>
      <c r="U121"/>
      <c r="V121"/>
      <c r="W121"/>
      <c r="X121"/>
      <c r="Y121"/>
      <c r="Z121"/>
      <c r="AA121"/>
      <c r="AB121"/>
      <c r="AC121"/>
      <c r="AD121"/>
      <c r="AE121"/>
      <c r="AF121"/>
      <c r="AG121"/>
      <c r="AH121"/>
      <c r="AI121"/>
      <c r="AJ121"/>
      <c r="AK121"/>
      <c r="AL121"/>
      <c r="AM121"/>
      <c r="AN121"/>
    </row>
    <row r="122" spans="1:40" x14ac:dyDescent="0.25">
      <c r="A122">
        <v>211006</v>
      </c>
      <c r="B122" t="s">
        <v>2269</v>
      </c>
      <c r="C122" t="s">
        <v>63</v>
      </c>
      <c r="D122" t="s">
        <v>2774</v>
      </c>
      <c r="E122" t="s">
        <v>389</v>
      </c>
      <c r="F122" s="229">
        <v>35065</v>
      </c>
      <c r="G122" t="s">
        <v>1017</v>
      </c>
      <c r="H122" t="s">
        <v>390</v>
      </c>
      <c r="I122" t="s">
        <v>488</v>
      </c>
      <c r="J122"/>
      <c r="K122" t="s">
        <v>391</v>
      </c>
      <c r="L122">
        <v>2015</v>
      </c>
      <c r="M122" t="s">
        <v>383</v>
      </c>
      <c r="N122" t="s">
        <v>373</v>
      </c>
      <c r="O122"/>
      <c r="P122"/>
      <c r="Q122"/>
      <c r="R122"/>
      <c r="S122"/>
      <c r="T122"/>
      <c r="U122"/>
      <c r="V122"/>
      <c r="W122"/>
      <c r="X122"/>
      <c r="Y122"/>
      <c r="Z122"/>
      <c r="AA122"/>
      <c r="AB122"/>
      <c r="AC122"/>
      <c r="AD122"/>
      <c r="AE122"/>
      <c r="AF122"/>
      <c r="AG122"/>
      <c r="AH122"/>
      <c r="AI122" t="s">
        <v>737</v>
      </c>
      <c r="AJ122"/>
      <c r="AK122"/>
      <c r="AL122"/>
      <c r="AM122"/>
      <c r="AN122"/>
    </row>
    <row r="123" spans="1:40" x14ac:dyDescent="0.25">
      <c r="A123">
        <v>211008</v>
      </c>
      <c r="B123" t="s">
        <v>1645</v>
      </c>
      <c r="C123" t="s">
        <v>1646</v>
      </c>
      <c r="D123" t="s">
        <v>269</v>
      </c>
      <c r="E123" t="s">
        <v>389</v>
      </c>
      <c r="F123" s="229">
        <v>33956</v>
      </c>
      <c r="G123" t="s">
        <v>374</v>
      </c>
      <c r="H123" t="s">
        <v>390</v>
      </c>
      <c r="I123" t="s">
        <v>3629</v>
      </c>
      <c r="J123"/>
      <c r="K123" t="s">
        <v>372</v>
      </c>
      <c r="L123">
        <v>2011</v>
      </c>
      <c r="M123" t="s">
        <v>374</v>
      </c>
      <c r="N123" t="s">
        <v>374</v>
      </c>
      <c r="O123"/>
      <c r="P123"/>
      <c r="Q123"/>
      <c r="R123"/>
      <c r="S123"/>
      <c r="T123"/>
      <c r="U123"/>
      <c r="V123"/>
      <c r="W123"/>
      <c r="X123"/>
      <c r="Y123"/>
      <c r="Z123"/>
      <c r="AA123"/>
      <c r="AB123"/>
      <c r="AC123"/>
      <c r="AD123"/>
      <c r="AE123"/>
      <c r="AF123"/>
      <c r="AG123"/>
      <c r="AH123"/>
      <c r="AI123" t="s">
        <v>737</v>
      </c>
      <c r="AJ123"/>
      <c r="AK123"/>
      <c r="AL123"/>
      <c r="AM123"/>
      <c r="AN123"/>
    </row>
    <row r="124" spans="1:40" x14ac:dyDescent="0.25">
      <c r="A124">
        <v>211018</v>
      </c>
      <c r="B124" t="s">
        <v>1460</v>
      </c>
      <c r="C124" t="s">
        <v>1461</v>
      </c>
      <c r="D124" t="s">
        <v>294</v>
      </c>
      <c r="E124" t="s">
        <v>389</v>
      </c>
      <c r="F124" s="229">
        <v>34633</v>
      </c>
      <c r="G124" t="s">
        <v>1462</v>
      </c>
      <c r="H124" t="s">
        <v>390</v>
      </c>
      <c r="I124" t="s">
        <v>3629</v>
      </c>
      <c r="J124"/>
      <c r="K124">
        <v>0</v>
      </c>
      <c r="L124">
        <v>0</v>
      </c>
      <c r="M124">
        <v>0</v>
      </c>
      <c r="N124"/>
      <c r="O124"/>
      <c r="P124"/>
      <c r="Q124"/>
      <c r="R124"/>
      <c r="S124"/>
      <c r="T124"/>
      <c r="U124"/>
      <c r="V124"/>
      <c r="W124"/>
      <c r="X124"/>
      <c r="Y124"/>
      <c r="Z124"/>
      <c r="AA124"/>
      <c r="AB124"/>
      <c r="AC124"/>
      <c r="AD124"/>
      <c r="AE124"/>
      <c r="AF124"/>
      <c r="AG124"/>
      <c r="AH124"/>
      <c r="AI124" t="s">
        <v>737</v>
      </c>
      <c r="AJ124"/>
      <c r="AK124"/>
      <c r="AL124"/>
      <c r="AM124"/>
      <c r="AN124" t="s">
        <v>788</v>
      </c>
    </row>
    <row r="125" spans="1:40" x14ac:dyDescent="0.25">
      <c r="A125">
        <v>211027</v>
      </c>
      <c r="B125" t="s">
        <v>2565</v>
      </c>
      <c r="C125" t="s">
        <v>125</v>
      </c>
      <c r="D125" t="s">
        <v>225</v>
      </c>
      <c r="E125" t="s">
        <v>389</v>
      </c>
      <c r="F125" s="229">
        <v>35074</v>
      </c>
      <c r="G125" t="s">
        <v>1017</v>
      </c>
      <c r="H125" t="s">
        <v>390</v>
      </c>
      <c r="I125" t="s">
        <v>59</v>
      </c>
      <c r="J125"/>
      <c r="K125" t="s">
        <v>391</v>
      </c>
      <c r="L125">
        <v>2013</v>
      </c>
      <c r="M125" t="s">
        <v>373</v>
      </c>
      <c r="N125" t="s">
        <v>371</v>
      </c>
      <c r="O125"/>
      <c r="P125"/>
      <c r="Q125"/>
      <c r="R125"/>
      <c r="S125"/>
      <c r="T125"/>
      <c r="U125"/>
      <c r="V125"/>
      <c r="W125"/>
      <c r="X125"/>
      <c r="Y125"/>
      <c r="Z125"/>
      <c r="AA125"/>
      <c r="AB125"/>
      <c r="AC125"/>
      <c r="AD125"/>
      <c r="AE125"/>
      <c r="AF125"/>
      <c r="AG125"/>
      <c r="AH125"/>
      <c r="AI125"/>
      <c r="AJ125"/>
      <c r="AK125"/>
      <c r="AL125"/>
      <c r="AM125"/>
      <c r="AN125"/>
    </row>
    <row r="126" spans="1:40" x14ac:dyDescent="0.25">
      <c r="A126">
        <v>211053</v>
      </c>
      <c r="B126" t="s">
        <v>3648</v>
      </c>
      <c r="C126" t="s">
        <v>3649</v>
      </c>
      <c r="D126" t="s">
        <v>3650</v>
      </c>
      <c r="E126" t="s">
        <v>388</v>
      </c>
      <c r="F126" t="s">
        <v>3884</v>
      </c>
      <c r="G126" t="s">
        <v>696</v>
      </c>
      <c r="H126" t="s">
        <v>390</v>
      </c>
      <c r="I126" t="s">
        <v>486</v>
      </c>
      <c r="J126"/>
      <c r="K126" t="s">
        <v>391</v>
      </c>
      <c r="L126">
        <v>2012</v>
      </c>
      <c r="M126" t="s">
        <v>383</v>
      </c>
      <c r="N126" t="s">
        <v>383</v>
      </c>
      <c r="O126"/>
      <c r="P126"/>
      <c r="Q126"/>
      <c r="R126"/>
      <c r="S126"/>
      <c r="T126"/>
      <c r="U126"/>
      <c r="V126"/>
      <c r="W126"/>
      <c r="X126"/>
      <c r="Y126"/>
      <c r="Z126"/>
      <c r="AA126"/>
      <c r="AB126"/>
      <c r="AC126"/>
      <c r="AD126"/>
      <c r="AE126"/>
      <c r="AF126"/>
      <c r="AG126"/>
      <c r="AH126"/>
      <c r="AI126"/>
      <c r="AJ126"/>
      <c r="AK126"/>
      <c r="AL126"/>
      <c r="AM126"/>
      <c r="AN126"/>
    </row>
    <row r="127" spans="1:40" x14ac:dyDescent="0.25">
      <c r="A127">
        <v>211123</v>
      </c>
      <c r="B127" t="s">
        <v>1705</v>
      </c>
      <c r="C127" t="s">
        <v>493</v>
      </c>
      <c r="D127" t="s">
        <v>304</v>
      </c>
      <c r="E127" t="s">
        <v>389</v>
      </c>
      <c r="F127" s="229">
        <v>34478</v>
      </c>
      <c r="G127" t="s">
        <v>1068</v>
      </c>
      <c r="H127" t="s">
        <v>390</v>
      </c>
      <c r="I127" t="s">
        <v>59</v>
      </c>
      <c r="J127"/>
      <c r="K127" t="s">
        <v>391</v>
      </c>
      <c r="L127">
        <v>2014</v>
      </c>
      <c r="M127" t="s">
        <v>385</v>
      </c>
      <c r="N127"/>
      <c r="O127"/>
      <c r="P127"/>
      <c r="Q127"/>
      <c r="R127"/>
      <c r="S127"/>
      <c r="T127"/>
      <c r="U127"/>
      <c r="V127"/>
      <c r="W127"/>
      <c r="X127"/>
      <c r="Y127"/>
      <c r="Z127"/>
      <c r="AA127"/>
      <c r="AB127"/>
      <c r="AC127"/>
      <c r="AD127"/>
      <c r="AE127"/>
      <c r="AF127"/>
      <c r="AG127"/>
      <c r="AH127"/>
      <c r="AI127"/>
      <c r="AJ127"/>
      <c r="AK127"/>
      <c r="AL127"/>
      <c r="AM127"/>
      <c r="AN127"/>
    </row>
    <row r="128" spans="1:40" x14ac:dyDescent="0.25">
      <c r="A128">
        <v>211125</v>
      </c>
      <c r="B128" t="s">
        <v>1816</v>
      </c>
      <c r="C128" t="s">
        <v>148</v>
      </c>
      <c r="D128" t="s">
        <v>1723</v>
      </c>
      <c r="E128" t="s">
        <v>388</v>
      </c>
      <c r="F128" s="229">
        <v>35446</v>
      </c>
      <c r="G128" t="s">
        <v>371</v>
      </c>
      <c r="H128" t="s">
        <v>390</v>
      </c>
      <c r="I128" t="s">
        <v>485</v>
      </c>
      <c r="J128"/>
      <c r="K128"/>
      <c r="L128"/>
      <c r="M128" t="s">
        <v>485</v>
      </c>
      <c r="N128"/>
      <c r="O128"/>
      <c r="P128"/>
      <c r="Q128"/>
      <c r="R128"/>
      <c r="S128"/>
      <c r="T128"/>
      <c r="U128"/>
      <c r="V128"/>
      <c r="W128"/>
      <c r="X128"/>
      <c r="Y128"/>
      <c r="Z128"/>
      <c r="AA128"/>
      <c r="AB128"/>
      <c r="AC128"/>
      <c r="AD128"/>
      <c r="AE128"/>
      <c r="AF128"/>
      <c r="AG128"/>
      <c r="AH128"/>
      <c r="AI128" t="s">
        <v>737</v>
      </c>
      <c r="AJ128"/>
      <c r="AK128"/>
      <c r="AL128"/>
      <c r="AM128"/>
      <c r="AN128"/>
    </row>
    <row r="129" spans="1:40" x14ac:dyDescent="0.25">
      <c r="A129">
        <v>211153</v>
      </c>
      <c r="B129" t="s">
        <v>2777</v>
      </c>
      <c r="C129" t="s">
        <v>4017</v>
      </c>
      <c r="D129" t="s">
        <v>2778</v>
      </c>
      <c r="E129" t="s">
        <v>389</v>
      </c>
      <c r="F129" s="229">
        <v>31060</v>
      </c>
      <c r="G129" t="s">
        <v>371</v>
      </c>
      <c r="H129" t="s">
        <v>390</v>
      </c>
      <c r="I129" t="s">
        <v>59</v>
      </c>
      <c r="J129"/>
      <c r="K129" t="s">
        <v>391</v>
      </c>
      <c r="L129">
        <v>2003</v>
      </c>
      <c r="M129" t="s">
        <v>371</v>
      </c>
      <c r="N129" t="s">
        <v>376</v>
      </c>
      <c r="O129"/>
      <c r="P129"/>
      <c r="Q129"/>
      <c r="R129"/>
      <c r="S129"/>
      <c r="T129"/>
      <c r="U129"/>
      <c r="V129"/>
      <c r="W129"/>
      <c r="X129"/>
      <c r="Y129"/>
      <c r="Z129"/>
      <c r="AA129"/>
      <c r="AB129"/>
      <c r="AC129"/>
      <c r="AD129"/>
      <c r="AE129"/>
      <c r="AF129"/>
      <c r="AG129"/>
      <c r="AH129"/>
      <c r="AI129" t="s">
        <v>737</v>
      </c>
      <c r="AJ129"/>
      <c r="AK129"/>
      <c r="AL129"/>
      <c r="AM129"/>
      <c r="AN129"/>
    </row>
    <row r="130" spans="1:40" x14ac:dyDescent="0.25">
      <c r="A130">
        <v>211154</v>
      </c>
      <c r="B130" t="s">
        <v>1734</v>
      </c>
      <c r="C130" t="s">
        <v>107</v>
      </c>
      <c r="D130" t="s">
        <v>296</v>
      </c>
      <c r="E130" t="s">
        <v>389</v>
      </c>
      <c r="F130" s="229">
        <v>34825</v>
      </c>
      <c r="G130" t="s">
        <v>371</v>
      </c>
      <c r="H130" t="s">
        <v>3668</v>
      </c>
      <c r="I130" t="s">
        <v>3629</v>
      </c>
      <c r="J130"/>
      <c r="K130" t="s">
        <v>372</v>
      </c>
      <c r="L130">
        <v>2013</v>
      </c>
      <c r="M130" t="s">
        <v>371</v>
      </c>
      <c r="N130" t="s">
        <v>762</v>
      </c>
      <c r="O130"/>
      <c r="P130"/>
      <c r="Q130"/>
      <c r="R130"/>
      <c r="S130"/>
      <c r="T130"/>
      <c r="U130"/>
      <c r="V130"/>
      <c r="W130"/>
      <c r="X130"/>
      <c r="Y130"/>
      <c r="Z130"/>
      <c r="AA130"/>
      <c r="AB130"/>
      <c r="AC130"/>
      <c r="AD130"/>
      <c r="AE130"/>
      <c r="AF130"/>
      <c r="AG130"/>
      <c r="AH130"/>
      <c r="AI130"/>
      <c r="AJ130"/>
      <c r="AK130"/>
      <c r="AL130"/>
      <c r="AM130"/>
      <c r="AN130"/>
    </row>
    <row r="131" spans="1:40" x14ac:dyDescent="0.25">
      <c r="A131">
        <v>211161</v>
      </c>
      <c r="B131" t="s">
        <v>2779</v>
      </c>
      <c r="C131" t="s">
        <v>312</v>
      </c>
      <c r="D131" t="s">
        <v>545</v>
      </c>
      <c r="E131" t="s">
        <v>389</v>
      </c>
      <c r="F131" s="229">
        <v>33425</v>
      </c>
      <c r="G131" t="s">
        <v>1017</v>
      </c>
      <c r="H131" t="s">
        <v>390</v>
      </c>
      <c r="I131" t="s">
        <v>59</v>
      </c>
      <c r="J131"/>
      <c r="K131">
        <v>0</v>
      </c>
      <c r="L131">
        <v>0</v>
      </c>
      <c r="M131">
        <v>0</v>
      </c>
      <c r="N131"/>
      <c r="O131"/>
      <c r="P131"/>
      <c r="Q131"/>
      <c r="R131"/>
      <c r="S131"/>
      <c r="T131"/>
      <c r="U131"/>
      <c r="V131"/>
      <c r="W131"/>
      <c r="X131"/>
      <c r="Y131"/>
      <c r="Z131"/>
      <c r="AA131"/>
      <c r="AB131"/>
      <c r="AC131"/>
      <c r="AD131"/>
      <c r="AE131"/>
      <c r="AF131"/>
      <c r="AG131"/>
      <c r="AH131"/>
      <c r="AI131" t="s">
        <v>737</v>
      </c>
      <c r="AJ131"/>
      <c r="AK131"/>
      <c r="AL131"/>
      <c r="AM131"/>
      <c r="AN131" t="s">
        <v>788</v>
      </c>
    </row>
    <row r="132" spans="1:40" x14ac:dyDescent="0.25">
      <c r="A132">
        <v>211165</v>
      </c>
      <c r="B132" t="s">
        <v>1433</v>
      </c>
      <c r="C132" t="s">
        <v>1095</v>
      </c>
      <c r="D132" t="s">
        <v>2087</v>
      </c>
      <c r="E132" t="s">
        <v>389</v>
      </c>
      <c r="F132" s="229">
        <v>29230</v>
      </c>
      <c r="G132" t="s">
        <v>1434</v>
      </c>
      <c r="H132" t="s">
        <v>390</v>
      </c>
      <c r="I132" t="s">
        <v>59</v>
      </c>
      <c r="J132"/>
      <c r="K132" t="s">
        <v>372</v>
      </c>
      <c r="L132">
        <v>1999</v>
      </c>
      <c r="M132" t="s">
        <v>379</v>
      </c>
      <c r="N132" t="s">
        <v>379</v>
      </c>
      <c r="O132" t="s">
        <v>4031</v>
      </c>
      <c r="P132"/>
      <c r="Q132">
        <v>70000</v>
      </c>
      <c r="R132"/>
      <c r="S132"/>
      <c r="T132"/>
      <c r="U132"/>
      <c r="V132"/>
      <c r="W132"/>
      <c r="X132"/>
      <c r="Y132"/>
      <c r="Z132"/>
      <c r="AA132"/>
      <c r="AB132"/>
      <c r="AC132"/>
      <c r="AD132"/>
      <c r="AE132"/>
      <c r="AF132"/>
      <c r="AG132"/>
      <c r="AH132"/>
      <c r="AI132" t="s">
        <v>737</v>
      </c>
      <c r="AJ132"/>
      <c r="AK132"/>
      <c r="AL132"/>
      <c r="AM132"/>
      <c r="AN132"/>
    </row>
    <row r="133" spans="1:40" x14ac:dyDescent="0.25">
      <c r="A133">
        <v>211183</v>
      </c>
      <c r="B133" t="s">
        <v>2698</v>
      </c>
      <c r="C133" t="s">
        <v>153</v>
      </c>
      <c r="D133" t="s">
        <v>263</v>
      </c>
      <c r="E133" t="s">
        <v>388</v>
      </c>
      <c r="F133" s="229">
        <v>35431</v>
      </c>
      <c r="G133" t="s">
        <v>1017</v>
      </c>
      <c r="H133" t="s">
        <v>3668</v>
      </c>
      <c r="I133" t="s">
        <v>59</v>
      </c>
      <c r="J133"/>
      <c r="K133" t="s">
        <v>391</v>
      </c>
      <c r="L133">
        <v>2014</v>
      </c>
      <c r="M133" t="s">
        <v>371</v>
      </c>
      <c r="N133" t="s">
        <v>762</v>
      </c>
      <c r="O133"/>
      <c r="P133"/>
      <c r="Q133"/>
      <c r="R133"/>
      <c r="S133"/>
      <c r="T133"/>
      <c r="U133"/>
      <c r="V133"/>
      <c r="W133"/>
      <c r="X133"/>
      <c r="Y133"/>
      <c r="Z133"/>
      <c r="AA133"/>
      <c r="AB133"/>
      <c r="AC133"/>
      <c r="AD133"/>
      <c r="AE133"/>
      <c r="AF133"/>
      <c r="AG133"/>
      <c r="AH133"/>
      <c r="AI133" t="s">
        <v>737</v>
      </c>
      <c r="AJ133"/>
      <c r="AK133"/>
      <c r="AL133"/>
      <c r="AM133"/>
      <c r="AN133"/>
    </row>
    <row r="134" spans="1:40" x14ac:dyDescent="0.25">
      <c r="A134">
        <v>211197</v>
      </c>
      <c r="B134" t="s">
        <v>3656</v>
      </c>
      <c r="C134" t="s">
        <v>143</v>
      </c>
      <c r="D134" t="s">
        <v>336</v>
      </c>
      <c r="E134" t="s">
        <v>388</v>
      </c>
      <c r="F134" t="s">
        <v>4041</v>
      </c>
      <c r="G134">
        <v>0</v>
      </c>
      <c r="H134" t="s">
        <v>390</v>
      </c>
      <c r="I134" t="s">
        <v>65</v>
      </c>
      <c r="J134"/>
      <c r="K134">
        <v>0</v>
      </c>
      <c r="L134">
        <v>0</v>
      </c>
      <c r="M134">
        <v>0</v>
      </c>
      <c r="N134" t="s">
        <v>376</v>
      </c>
      <c r="O134"/>
      <c r="P134"/>
      <c r="Q134"/>
      <c r="R134"/>
      <c r="S134"/>
      <c r="T134"/>
      <c r="U134"/>
      <c r="V134"/>
      <c r="W134"/>
      <c r="X134"/>
      <c r="Y134"/>
      <c r="Z134"/>
      <c r="AA134"/>
      <c r="AB134"/>
      <c r="AC134"/>
      <c r="AD134"/>
      <c r="AE134"/>
      <c r="AF134"/>
      <c r="AG134"/>
      <c r="AH134"/>
      <c r="AI134"/>
      <c r="AJ134"/>
      <c r="AK134"/>
      <c r="AL134"/>
      <c r="AM134"/>
      <c r="AN134"/>
    </row>
    <row r="135" spans="1:40" x14ac:dyDescent="0.25">
      <c r="A135">
        <v>211259</v>
      </c>
      <c r="B135" t="s">
        <v>931</v>
      </c>
      <c r="C135" t="s">
        <v>155</v>
      </c>
      <c r="D135" t="s">
        <v>2615</v>
      </c>
      <c r="E135" t="s">
        <v>388</v>
      </c>
      <c r="F135" s="229">
        <v>34384</v>
      </c>
      <c r="G135" t="s">
        <v>682</v>
      </c>
      <c r="H135" t="s">
        <v>390</v>
      </c>
      <c r="I135" t="s">
        <v>59</v>
      </c>
      <c r="J135"/>
      <c r="K135" t="s">
        <v>391</v>
      </c>
      <c r="L135">
        <v>2014</v>
      </c>
      <c r="M135" t="s">
        <v>373</v>
      </c>
      <c r="N135" t="s">
        <v>376</v>
      </c>
      <c r="O135"/>
      <c r="P135"/>
      <c r="Q135"/>
      <c r="R135"/>
      <c r="S135"/>
      <c r="T135"/>
      <c r="U135"/>
      <c r="V135"/>
      <c r="W135"/>
      <c r="X135"/>
      <c r="Y135"/>
      <c r="Z135"/>
      <c r="AA135"/>
      <c r="AB135"/>
      <c r="AC135"/>
      <c r="AD135"/>
      <c r="AE135"/>
      <c r="AF135"/>
      <c r="AG135"/>
      <c r="AH135"/>
      <c r="AI135" t="s">
        <v>737</v>
      </c>
      <c r="AJ135"/>
      <c r="AK135"/>
      <c r="AL135"/>
      <c r="AM135"/>
      <c r="AN135"/>
    </row>
    <row r="136" spans="1:40" x14ac:dyDescent="0.25">
      <c r="A136">
        <v>211264</v>
      </c>
      <c r="B136" t="s">
        <v>1383</v>
      </c>
      <c r="C136" t="s">
        <v>85</v>
      </c>
      <c r="D136" t="s">
        <v>323</v>
      </c>
      <c r="E136" t="s">
        <v>388</v>
      </c>
      <c r="F136" s="229">
        <v>35307</v>
      </c>
      <c r="G136" t="s">
        <v>371</v>
      </c>
      <c r="H136" t="s">
        <v>390</v>
      </c>
      <c r="I136" t="s">
        <v>59</v>
      </c>
      <c r="J136"/>
      <c r="K136" t="s">
        <v>391</v>
      </c>
      <c r="L136">
        <v>2000</v>
      </c>
      <c r="M136" t="s">
        <v>371</v>
      </c>
      <c r="N136" t="s">
        <v>371</v>
      </c>
      <c r="O136"/>
      <c r="P136"/>
      <c r="Q136"/>
      <c r="R136"/>
      <c r="S136"/>
      <c r="T136"/>
      <c r="U136"/>
      <c r="V136"/>
      <c r="W136"/>
      <c r="X136"/>
      <c r="Y136"/>
      <c r="Z136"/>
      <c r="AA136"/>
      <c r="AB136"/>
      <c r="AC136"/>
      <c r="AD136"/>
      <c r="AE136"/>
      <c r="AF136"/>
      <c r="AG136"/>
      <c r="AH136"/>
      <c r="AI136"/>
      <c r="AJ136"/>
      <c r="AK136"/>
      <c r="AL136"/>
      <c r="AM136"/>
      <c r="AN136"/>
    </row>
    <row r="137" spans="1:40" x14ac:dyDescent="0.25">
      <c r="A137">
        <v>211305</v>
      </c>
      <c r="B137" t="s">
        <v>4058</v>
      </c>
      <c r="C137" t="s">
        <v>66</v>
      </c>
      <c r="D137" t="s">
        <v>242</v>
      </c>
      <c r="E137" t="s">
        <v>388</v>
      </c>
      <c r="F137" s="229">
        <v>34072</v>
      </c>
      <c r="G137" t="s">
        <v>1017</v>
      </c>
      <c r="H137" t="s">
        <v>390</v>
      </c>
      <c r="I137" t="s">
        <v>486</v>
      </c>
      <c r="J137"/>
      <c r="K137"/>
      <c r="L137"/>
      <c r="M137"/>
      <c r="N137"/>
      <c r="O137"/>
      <c r="P137"/>
      <c r="Q137"/>
      <c r="R137"/>
      <c r="S137"/>
      <c r="T137"/>
      <c r="U137"/>
      <c r="V137"/>
      <c r="W137"/>
      <c r="X137"/>
      <c r="Y137"/>
      <c r="Z137"/>
      <c r="AA137"/>
      <c r="AB137"/>
      <c r="AC137"/>
      <c r="AD137"/>
      <c r="AE137"/>
      <c r="AF137"/>
      <c r="AG137"/>
      <c r="AH137"/>
      <c r="AI137"/>
      <c r="AJ137"/>
      <c r="AK137"/>
      <c r="AL137"/>
      <c r="AM137"/>
      <c r="AN137" t="s">
        <v>788</v>
      </c>
    </row>
    <row r="138" spans="1:40" x14ac:dyDescent="0.25">
      <c r="A138">
        <v>211310</v>
      </c>
      <c r="B138" t="s">
        <v>2536</v>
      </c>
      <c r="C138" t="s">
        <v>537</v>
      </c>
      <c r="D138" t="s">
        <v>238</v>
      </c>
      <c r="E138" t="s">
        <v>389</v>
      </c>
      <c r="F138" s="229">
        <v>32509</v>
      </c>
      <c r="G138" t="s">
        <v>1610</v>
      </c>
      <c r="H138" t="s">
        <v>390</v>
      </c>
      <c r="I138" t="s">
        <v>59</v>
      </c>
      <c r="J138"/>
      <c r="K138" t="s">
        <v>391</v>
      </c>
      <c r="L138">
        <v>2007</v>
      </c>
      <c r="M138" t="s">
        <v>371</v>
      </c>
      <c r="N138" t="s">
        <v>382</v>
      </c>
      <c r="O138"/>
      <c r="P138"/>
      <c r="Q138"/>
      <c r="R138"/>
      <c r="S138"/>
      <c r="T138"/>
      <c r="U138"/>
      <c r="V138"/>
      <c r="W138"/>
      <c r="X138"/>
      <c r="Y138"/>
      <c r="Z138"/>
      <c r="AA138"/>
      <c r="AB138"/>
      <c r="AC138"/>
      <c r="AD138"/>
      <c r="AE138"/>
      <c r="AF138"/>
      <c r="AG138"/>
      <c r="AH138"/>
      <c r="AI138"/>
      <c r="AJ138"/>
      <c r="AK138"/>
      <c r="AL138"/>
      <c r="AM138"/>
      <c r="AN138"/>
    </row>
    <row r="139" spans="1:40" x14ac:dyDescent="0.25">
      <c r="A139">
        <v>211317</v>
      </c>
      <c r="B139" t="s">
        <v>2666</v>
      </c>
      <c r="C139" t="s">
        <v>2667</v>
      </c>
      <c r="D139" t="s">
        <v>258</v>
      </c>
      <c r="E139" t="s">
        <v>388</v>
      </c>
      <c r="F139" s="229">
        <v>34410</v>
      </c>
      <c r="G139" t="s">
        <v>703</v>
      </c>
      <c r="H139" t="s">
        <v>390</v>
      </c>
      <c r="I139" t="s">
        <v>59</v>
      </c>
      <c r="J139"/>
      <c r="K139" t="s">
        <v>372</v>
      </c>
      <c r="L139">
        <v>2011</v>
      </c>
      <c r="M139" t="s">
        <v>380</v>
      </c>
      <c r="N139" t="s">
        <v>380</v>
      </c>
      <c r="O139" t="s">
        <v>4061</v>
      </c>
      <c r="P139"/>
      <c r="Q139">
        <v>25000</v>
      </c>
      <c r="R139"/>
      <c r="S139"/>
      <c r="T139"/>
      <c r="U139"/>
      <c r="V139"/>
      <c r="W139"/>
      <c r="X139"/>
      <c r="Y139"/>
      <c r="Z139"/>
      <c r="AA139"/>
      <c r="AB139"/>
      <c r="AC139"/>
      <c r="AD139"/>
      <c r="AE139"/>
      <c r="AF139"/>
      <c r="AG139"/>
      <c r="AH139"/>
      <c r="AI139"/>
      <c r="AJ139"/>
      <c r="AK139"/>
      <c r="AL139"/>
      <c r="AM139"/>
      <c r="AN139"/>
    </row>
    <row r="140" spans="1:40" x14ac:dyDescent="0.25">
      <c r="A140">
        <v>211319</v>
      </c>
      <c r="B140" t="s">
        <v>2608</v>
      </c>
      <c r="C140" t="s">
        <v>70</v>
      </c>
      <c r="D140" t="s">
        <v>224</v>
      </c>
      <c r="E140" t="s">
        <v>388</v>
      </c>
      <c r="F140" s="229">
        <v>34700</v>
      </c>
      <c r="G140" t="s">
        <v>2609</v>
      </c>
      <c r="H140" t="s">
        <v>390</v>
      </c>
      <c r="I140" t="s">
        <v>59</v>
      </c>
      <c r="J140"/>
      <c r="K140" t="s">
        <v>391</v>
      </c>
      <c r="L140">
        <v>2014</v>
      </c>
      <c r="M140" t="s">
        <v>373</v>
      </c>
      <c r="N140"/>
      <c r="O140"/>
      <c r="P140"/>
      <c r="Q140"/>
      <c r="R140"/>
      <c r="S140"/>
      <c r="T140"/>
      <c r="U140"/>
      <c r="V140"/>
      <c r="W140"/>
      <c r="X140"/>
      <c r="Y140"/>
      <c r="Z140"/>
      <c r="AA140"/>
      <c r="AB140"/>
      <c r="AC140"/>
      <c r="AD140"/>
      <c r="AE140"/>
      <c r="AF140"/>
      <c r="AG140"/>
      <c r="AH140"/>
      <c r="AI140"/>
      <c r="AJ140"/>
      <c r="AK140"/>
      <c r="AL140"/>
      <c r="AM140"/>
      <c r="AN140" t="s">
        <v>788</v>
      </c>
    </row>
    <row r="141" spans="1:40" x14ac:dyDescent="0.25">
      <c r="A141">
        <v>211355</v>
      </c>
      <c r="B141" t="s">
        <v>1683</v>
      </c>
      <c r="C141" t="s">
        <v>139</v>
      </c>
      <c r="D141" t="s">
        <v>227</v>
      </c>
      <c r="E141" t="s">
        <v>389</v>
      </c>
      <c r="F141" s="229">
        <v>34336</v>
      </c>
      <c r="G141" t="s">
        <v>1684</v>
      </c>
      <c r="H141" t="s">
        <v>390</v>
      </c>
      <c r="I141" t="s">
        <v>3629</v>
      </c>
      <c r="J141"/>
      <c r="K141" t="s">
        <v>391</v>
      </c>
      <c r="L141">
        <v>2016</v>
      </c>
      <c r="M141" t="s">
        <v>383</v>
      </c>
      <c r="N141"/>
      <c r="O141"/>
      <c r="P141"/>
      <c r="Q141"/>
      <c r="R141"/>
      <c r="S141"/>
      <c r="T141"/>
      <c r="U141"/>
      <c r="V141"/>
      <c r="W141"/>
      <c r="X141"/>
      <c r="Y141"/>
      <c r="Z141"/>
      <c r="AA141"/>
      <c r="AB141"/>
      <c r="AC141"/>
      <c r="AD141"/>
      <c r="AE141"/>
      <c r="AF141"/>
      <c r="AG141"/>
      <c r="AH141"/>
      <c r="AI141"/>
      <c r="AJ141"/>
      <c r="AK141"/>
      <c r="AL141"/>
      <c r="AM141"/>
      <c r="AN141"/>
    </row>
    <row r="142" spans="1:40" x14ac:dyDescent="0.25">
      <c r="A142">
        <v>211356</v>
      </c>
      <c r="B142" t="s">
        <v>2294</v>
      </c>
      <c r="C142" t="s">
        <v>74</v>
      </c>
      <c r="D142" t="s">
        <v>475</v>
      </c>
      <c r="E142" t="s">
        <v>389</v>
      </c>
      <c r="F142" s="229">
        <v>35190</v>
      </c>
      <c r="G142" t="s">
        <v>1017</v>
      </c>
      <c r="H142" t="s">
        <v>390</v>
      </c>
      <c r="I142" t="s">
        <v>485</v>
      </c>
      <c r="J142"/>
      <c r="K142" t="s">
        <v>391</v>
      </c>
      <c r="L142">
        <v>2014</v>
      </c>
      <c r="M142" t="s">
        <v>383</v>
      </c>
      <c r="N142" t="s">
        <v>371</v>
      </c>
      <c r="O142"/>
      <c r="P142"/>
      <c r="Q142"/>
      <c r="R142"/>
      <c r="S142"/>
      <c r="T142"/>
      <c r="U142"/>
      <c r="V142"/>
      <c r="W142"/>
      <c r="X142"/>
      <c r="Y142"/>
      <c r="Z142"/>
      <c r="AA142"/>
      <c r="AB142"/>
      <c r="AC142"/>
      <c r="AD142"/>
      <c r="AE142"/>
      <c r="AF142"/>
      <c r="AG142"/>
      <c r="AH142"/>
      <c r="AI142"/>
      <c r="AJ142"/>
      <c r="AK142"/>
      <c r="AL142"/>
      <c r="AM142"/>
      <c r="AN142"/>
    </row>
    <row r="143" spans="1:40" x14ac:dyDescent="0.25">
      <c r="A143">
        <v>211374</v>
      </c>
      <c r="B143" t="s">
        <v>1546</v>
      </c>
      <c r="C143" t="s">
        <v>66</v>
      </c>
      <c r="D143" t="s">
        <v>309</v>
      </c>
      <c r="E143" t="s">
        <v>389</v>
      </c>
      <c r="F143" s="229">
        <v>32004</v>
      </c>
      <c r="G143" t="s">
        <v>1547</v>
      </c>
      <c r="H143" t="s">
        <v>390</v>
      </c>
      <c r="I143" t="s">
        <v>3629</v>
      </c>
      <c r="J143"/>
      <c r="K143" t="s">
        <v>391</v>
      </c>
      <c r="L143">
        <v>2006</v>
      </c>
      <c r="M143" t="s">
        <v>373</v>
      </c>
      <c r="N143" t="s">
        <v>377</v>
      </c>
      <c r="O143"/>
      <c r="P143"/>
      <c r="Q143"/>
      <c r="R143"/>
      <c r="S143"/>
      <c r="T143"/>
      <c r="U143"/>
      <c r="V143"/>
      <c r="W143"/>
      <c r="X143"/>
      <c r="Y143"/>
      <c r="Z143"/>
      <c r="AA143"/>
      <c r="AB143"/>
      <c r="AC143"/>
      <c r="AD143"/>
      <c r="AE143"/>
      <c r="AF143"/>
      <c r="AG143"/>
      <c r="AH143"/>
      <c r="AI143"/>
      <c r="AJ143"/>
      <c r="AK143"/>
      <c r="AL143"/>
      <c r="AM143"/>
      <c r="AN143"/>
    </row>
    <row r="144" spans="1:40" x14ac:dyDescent="0.25">
      <c r="A144">
        <v>211381</v>
      </c>
      <c r="B144" t="s">
        <v>2691</v>
      </c>
      <c r="C144" t="s">
        <v>63</v>
      </c>
      <c r="D144" t="s">
        <v>258</v>
      </c>
      <c r="E144" t="s">
        <v>389</v>
      </c>
      <c r="F144" s="229">
        <v>35089</v>
      </c>
      <c r="G144" t="s">
        <v>1017</v>
      </c>
      <c r="H144" t="s">
        <v>390</v>
      </c>
      <c r="I144" t="s">
        <v>59</v>
      </c>
      <c r="J144"/>
      <c r="K144" t="s">
        <v>391</v>
      </c>
      <c r="L144">
        <v>2014</v>
      </c>
      <c r="M144" t="s">
        <v>371</v>
      </c>
      <c r="N144" t="s">
        <v>376</v>
      </c>
      <c r="O144"/>
      <c r="P144"/>
      <c r="Q144"/>
      <c r="R144"/>
      <c r="S144"/>
      <c r="T144"/>
      <c r="U144"/>
      <c r="V144"/>
      <c r="W144"/>
      <c r="X144"/>
      <c r="Y144"/>
      <c r="Z144"/>
      <c r="AA144"/>
      <c r="AB144"/>
      <c r="AC144"/>
      <c r="AD144"/>
      <c r="AE144"/>
      <c r="AF144"/>
      <c r="AG144"/>
      <c r="AH144"/>
      <c r="AI144" t="s">
        <v>737</v>
      </c>
      <c r="AJ144"/>
      <c r="AK144"/>
      <c r="AL144"/>
      <c r="AM144"/>
      <c r="AN144"/>
    </row>
    <row r="145" spans="1:40" x14ac:dyDescent="0.25">
      <c r="A145">
        <v>211383</v>
      </c>
      <c r="B145" t="s">
        <v>2637</v>
      </c>
      <c r="C145" t="s">
        <v>76</v>
      </c>
      <c r="D145" t="s">
        <v>264</v>
      </c>
      <c r="E145" t="s">
        <v>389</v>
      </c>
      <c r="F145" s="229">
        <v>32488</v>
      </c>
      <c r="G145" t="s">
        <v>900</v>
      </c>
      <c r="H145" t="s">
        <v>390</v>
      </c>
      <c r="I145" t="s">
        <v>59</v>
      </c>
      <c r="J145"/>
      <c r="K145" t="s">
        <v>372</v>
      </c>
      <c r="L145">
        <v>2007</v>
      </c>
      <c r="M145" t="s">
        <v>371</v>
      </c>
      <c r="N145" t="s">
        <v>377</v>
      </c>
      <c r="O145"/>
      <c r="P145"/>
      <c r="Q145"/>
      <c r="R145"/>
      <c r="S145"/>
      <c r="T145"/>
      <c r="U145"/>
      <c r="V145"/>
      <c r="W145"/>
      <c r="X145"/>
      <c r="Y145"/>
      <c r="Z145"/>
      <c r="AA145"/>
      <c r="AB145"/>
      <c r="AC145"/>
      <c r="AD145"/>
      <c r="AE145"/>
      <c r="AF145"/>
      <c r="AG145"/>
      <c r="AH145"/>
      <c r="AI145" t="s">
        <v>737</v>
      </c>
      <c r="AJ145"/>
      <c r="AK145"/>
      <c r="AL145"/>
      <c r="AM145"/>
      <c r="AN145"/>
    </row>
    <row r="146" spans="1:40" x14ac:dyDescent="0.25">
      <c r="A146">
        <v>211389</v>
      </c>
      <c r="B146" t="s">
        <v>2781</v>
      </c>
      <c r="C146" t="s">
        <v>71</v>
      </c>
      <c r="D146" t="s">
        <v>246</v>
      </c>
      <c r="E146" t="s">
        <v>389</v>
      </c>
      <c r="F146" s="229">
        <v>34881</v>
      </c>
      <c r="G146" t="s">
        <v>1041</v>
      </c>
      <c r="H146" t="s">
        <v>3668</v>
      </c>
      <c r="I146" t="s">
        <v>59</v>
      </c>
      <c r="J146"/>
      <c r="K146" t="s">
        <v>391</v>
      </c>
      <c r="L146">
        <v>2013</v>
      </c>
      <c r="M146" t="s">
        <v>371</v>
      </c>
      <c r="N146" t="s">
        <v>762</v>
      </c>
      <c r="O146"/>
      <c r="P146"/>
      <c r="Q146"/>
      <c r="R146"/>
      <c r="S146"/>
      <c r="T146"/>
      <c r="U146"/>
      <c r="V146"/>
      <c r="W146"/>
      <c r="X146"/>
      <c r="Y146"/>
      <c r="Z146"/>
      <c r="AA146"/>
      <c r="AB146"/>
      <c r="AC146"/>
      <c r="AD146"/>
      <c r="AE146"/>
      <c r="AF146"/>
      <c r="AG146"/>
      <c r="AH146"/>
      <c r="AI146"/>
      <c r="AJ146"/>
      <c r="AK146"/>
      <c r="AL146"/>
      <c r="AM146"/>
      <c r="AN146"/>
    </row>
    <row r="147" spans="1:40" x14ac:dyDescent="0.25">
      <c r="A147">
        <v>211407</v>
      </c>
      <c r="B147" t="s">
        <v>4092</v>
      </c>
      <c r="C147" t="s">
        <v>167</v>
      </c>
      <c r="D147" t="s">
        <v>520</v>
      </c>
      <c r="E147" t="s">
        <v>388</v>
      </c>
      <c r="F147" s="229">
        <v>35154</v>
      </c>
      <c r="G147" t="s">
        <v>1018</v>
      </c>
      <c r="H147" t="s">
        <v>390</v>
      </c>
      <c r="I147" t="s">
        <v>59</v>
      </c>
      <c r="J147"/>
      <c r="K147" t="s">
        <v>391</v>
      </c>
      <c r="L147">
        <v>2014</v>
      </c>
      <c r="M147" t="s">
        <v>371</v>
      </c>
      <c r="N147" t="s">
        <v>373</v>
      </c>
      <c r="O147"/>
      <c r="P147"/>
      <c r="Q147"/>
      <c r="R147"/>
      <c r="S147"/>
      <c r="T147"/>
      <c r="U147"/>
      <c r="V147"/>
      <c r="W147"/>
      <c r="X147"/>
      <c r="Y147"/>
      <c r="Z147"/>
      <c r="AA147"/>
      <c r="AB147"/>
      <c r="AC147"/>
      <c r="AD147"/>
      <c r="AE147"/>
      <c r="AF147"/>
      <c r="AG147"/>
      <c r="AH147"/>
      <c r="AI147"/>
      <c r="AJ147"/>
      <c r="AK147"/>
      <c r="AL147"/>
      <c r="AM147"/>
      <c r="AN147"/>
    </row>
    <row r="148" spans="1:40" x14ac:dyDescent="0.25">
      <c r="A148">
        <v>211439</v>
      </c>
      <c r="B148" t="s">
        <v>2550</v>
      </c>
      <c r="C148" t="s">
        <v>133</v>
      </c>
      <c r="D148" t="s">
        <v>518</v>
      </c>
      <c r="E148" t="s">
        <v>388</v>
      </c>
      <c r="F148" s="229">
        <v>34097</v>
      </c>
      <c r="G148" t="s">
        <v>2551</v>
      </c>
      <c r="H148" t="s">
        <v>390</v>
      </c>
      <c r="I148" t="s">
        <v>59</v>
      </c>
      <c r="J148"/>
      <c r="K148" t="s">
        <v>372</v>
      </c>
      <c r="L148">
        <v>2011</v>
      </c>
      <c r="M148" t="s">
        <v>371</v>
      </c>
      <c r="N148"/>
      <c r="O148"/>
      <c r="P148"/>
      <c r="Q148"/>
      <c r="R148"/>
      <c r="S148"/>
      <c r="T148"/>
      <c r="U148"/>
      <c r="V148"/>
      <c r="W148"/>
      <c r="X148"/>
      <c r="Y148"/>
      <c r="Z148"/>
      <c r="AA148"/>
      <c r="AB148"/>
      <c r="AC148"/>
      <c r="AD148"/>
      <c r="AE148"/>
      <c r="AF148"/>
      <c r="AG148"/>
      <c r="AH148"/>
      <c r="AI148"/>
      <c r="AJ148"/>
      <c r="AK148"/>
      <c r="AL148"/>
      <c r="AM148" t="s">
        <v>788</v>
      </c>
      <c r="AN148" t="s">
        <v>788</v>
      </c>
    </row>
    <row r="149" spans="1:40" x14ac:dyDescent="0.25">
      <c r="A149">
        <v>211448</v>
      </c>
      <c r="B149" t="s">
        <v>1535</v>
      </c>
      <c r="C149" t="s">
        <v>132</v>
      </c>
      <c r="D149" t="s">
        <v>2784</v>
      </c>
      <c r="E149" t="s">
        <v>389</v>
      </c>
      <c r="F149" s="229">
        <v>31540</v>
      </c>
      <c r="G149" t="s">
        <v>1536</v>
      </c>
      <c r="H149" t="s">
        <v>390</v>
      </c>
      <c r="I149" t="s">
        <v>485</v>
      </c>
      <c r="J149"/>
      <c r="K149" t="s">
        <v>391</v>
      </c>
      <c r="L149">
        <v>2009</v>
      </c>
      <c r="M149" t="s">
        <v>371</v>
      </c>
      <c r="N149"/>
      <c r="O149"/>
      <c r="P149"/>
      <c r="Q149"/>
      <c r="R149"/>
      <c r="S149"/>
      <c r="T149"/>
      <c r="U149"/>
      <c r="V149"/>
      <c r="W149"/>
      <c r="X149"/>
      <c r="Y149"/>
      <c r="Z149"/>
      <c r="AA149"/>
      <c r="AB149"/>
      <c r="AC149"/>
      <c r="AD149"/>
      <c r="AE149"/>
      <c r="AF149"/>
      <c r="AG149"/>
      <c r="AH149"/>
      <c r="AI149" t="s">
        <v>737</v>
      </c>
      <c r="AJ149"/>
      <c r="AK149"/>
      <c r="AL149"/>
      <c r="AM149"/>
      <c r="AN149" t="s">
        <v>788</v>
      </c>
    </row>
    <row r="150" spans="1:40" x14ac:dyDescent="0.25">
      <c r="A150">
        <v>211454</v>
      </c>
      <c r="B150" t="s">
        <v>4219</v>
      </c>
      <c r="C150" t="s">
        <v>4220</v>
      </c>
      <c r="D150"/>
      <c r="E150"/>
      <c r="F150" s="229"/>
      <c r="G150"/>
      <c r="H150"/>
      <c r="I150" t="s">
        <v>59</v>
      </c>
      <c r="J150"/>
      <c r="K150"/>
      <c r="L150"/>
      <c r="M150"/>
      <c r="N150"/>
      <c r="O150"/>
      <c r="P150"/>
      <c r="Q150"/>
      <c r="R150"/>
      <c r="S150"/>
      <c r="T150"/>
      <c r="U150"/>
      <c r="V150"/>
      <c r="W150"/>
      <c r="X150"/>
      <c r="Y150"/>
      <c r="Z150"/>
      <c r="AA150"/>
      <c r="AB150"/>
      <c r="AC150"/>
      <c r="AD150"/>
      <c r="AE150"/>
      <c r="AF150"/>
      <c r="AG150"/>
      <c r="AH150"/>
      <c r="AI150"/>
      <c r="AJ150"/>
      <c r="AK150"/>
      <c r="AL150"/>
      <c r="AM150"/>
      <c r="AN150"/>
    </row>
    <row r="151" spans="1:40" x14ac:dyDescent="0.25">
      <c r="A151">
        <v>211478</v>
      </c>
      <c r="B151" t="s">
        <v>2107</v>
      </c>
      <c r="C151" t="s">
        <v>139</v>
      </c>
      <c r="D151" t="s">
        <v>2786</v>
      </c>
      <c r="E151" t="s">
        <v>388</v>
      </c>
      <c r="F151" s="229">
        <v>29479</v>
      </c>
      <c r="G151" t="s">
        <v>2108</v>
      </c>
      <c r="H151" t="s">
        <v>390</v>
      </c>
      <c r="I151" t="s">
        <v>485</v>
      </c>
      <c r="J151"/>
      <c r="K151" t="s">
        <v>391</v>
      </c>
      <c r="L151">
        <v>2009</v>
      </c>
      <c r="M151" t="s">
        <v>371</v>
      </c>
      <c r="N151" t="s">
        <v>371</v>
      </c>
      <c r="O151"/>
      <c r="P151"/>
      <c r="Q151"/>
      <c r="R151"/>
      <c r="S151"/>
      <c r="T151"/>
      <c r="U151"/>
      <c r="V151"/>
      <c r="W151"/>
      <c r="X151"/>
      <c r="Y151"/>
      <c r="Z151"/>
      <c r="AA151"/>
      <c r="AB151"/>
      <c r="AC151"/>
      <c r="AD151"/>
      <c r="AE151"/>
      <c r="AF151"/>
      <c r="AG151"/>
      <c r="AH151"/>
      <c r="AI151" t="s">
        <v>737</v>
      </c>
      <c r="AJ151"/>
      <c r="AK151"/>
      <c r="AL151"/>
      <c r="AM151"/>
      <c r="AN151"/>
    </row>
    <row r="152" spans="1:40" x14ac:dyDescent="0.25">
      <c r="A152">
        <v>211485</v>
      </c>
      <c r="B152" t="s">
        <v>2213</v>
      </c>
      <c r="C152" t="s">
        <v>163</v>
      </c>
      <c r="D152" t="s">
        <v>469</v>
      </c>
      <c r="E152" t="s">
        <v>389</v>
      </c>
      <c r="F152" s="229">
        <v>34384</v>
      </c>
      <c r="G152" t="s">
        <v>371</v>
      </c>
      <c r="H152" t="s">
        <v>390</v>
      </c>
      <c r="I152" t="s">
        <v>3630</v>
      </c>
      <c r="J152"/>
      <c r="K152" t="s">
        <v>391</v>
      </c>
      <c r="L152">
        <v>2012</v>
      </c>
      <c r="M152" t="s">
        <v>371</v>
      </c>
      <c r="N152" t="s">
        <v>371</v>
      </c>
      <c r="O152"/>
      <c r="P152"/>
      <c r="Q152"/>
      <c r="R152"/>
      <c r="S152"/>
      <c r="T152"/>
      <c r="U152"/>
      <c r="V152"/>
      <c r="W152"/>
      <c r="X152"/>
      <c r="Y152"/>
      <c r="Z152"/>
      <c r="AA152"/>
      <c r="AB152"/>
      <c r="AC152"/>
      <c r="AD152"/>
      <c r="AE152"/>
      <c r="AF152"/>
      <c r="AG152"/>
      <c r="AH152"/>
      <c r="AI152" t="s">
        <v>737</v>
      </c>
      <c r="AJ152"/>
      <c r="AK152"/>
      <c r="AL152"/>
      <c r="AM152"/>
      <c r="AN152"/>
    </row>
    <row r="153" spans="1:40" x14ac:dyDescent="0.25">
      <c r="A153">
        <v>211487</v>
      </c>
      <c r="B153" t="s">
        <v>1668</v>
      </c>
      <c r="C153" t="s">
        <v>110</v>
      </c>
      <c r="D153" t="s">
        <v>231</v>
      </c>
      <c r="E153" t="s">
        <v>389</v>
      </c>
      <c r="F153" s="229">
        <v>34182</v>
      </c>
      <c r="G153" t="s">
        <v>371</v>
      </c>
      <c r="H153" t="s">
        <v>390</v>
      </c>
      <c r="I153" t="s">
        <v>3629</v>
      </c>
      <c r="J153"/>
      <c r="K153" t="s">
        <v>391</v>
      </c>
      <c r="L153">
        <v>2010</v>
      </c>
      <c r="M153" t="s">
        <v>371</v>
      </c>
      <c r="N153" t="s">
        <v>374</v>
      </c>
      <c r="O153"/>
      <c r="P153"/>
      <c r="Q153"/>
      <c r="R153"/>
      <c r="S153"/>
      <c r="T153"/>
      <c r="U153"/>
      <c r="V153"/>
      <c r="W153"/>
      <c r="X153"/>
      <c r="Y153"/>
      <c r="Z153"/>
      <c r="AA153"/>
      <c r="AB153"/>
      <c r="AC153"/>
      <c r="AD153"/>
      <c r="AE153"/>
      <c r="AF153"/>
      <c r="AG153"/>
      <c r="AH153"/>
      <c r="AI153" t="s">
        <v>737</v>
      </c>
      <c r="AJ153"/>
      <c r="AK153"/>
      <c r="AL153"/>
      <c r="AM153"/>
      <c r="AN153"/>
    </row>
    <row r="154" spans="1:40" x14ac:dyDescent="0.25">
      <c r="A154">
        <v>211491</v>
      </c>
      <c r="B154" t="s">
        <v>2632</v>
      </c>
      <c r="C154" t="s">
        <v>115</v>
      </c>
      <c r="D154" t="s">
        <v>258</v>
      </c>
      <c r="E154" t="s">
        <v>1327</v>
      </c>
      <c r="F154" s="229">
        <v>31990</v>
      </c>
      <c r="G154" t="s">
        <v>3889</v>
      </c>
      <c r="H154" t="s">
        <v>390</v>
      </c>
      <c r="I154" t="s">
        <v>59</v>
      </c>
      <c r="J154"/>
      <c r="K154" t="s">
        <v>1323</v>
      </c>
      <c r="L154">
        <v>2012</v>
      </c>
      <c r="M154" t="s">
        <v>383</v>
      </c>
      <c r="N154" t="s">
        <v>383</v>
      </c>
      <c r="O154"/>
      <c r="P154"/>
      <c r="Q154"/>
      <c r="R154"/>
      <c r="S154"/>
      <c r="T154"/>
      <c r="U154"/>
      <c r="V154"/>
      <c r="W154"/>
      <c r="X154"/>
      <c r="Y154"/>
      <c r="Z154"/>
      <c r="AA154"/>
      <c r="AB154"/>
      <c r="AC154"/>
      <c r="AD154"/>
      <c r="AE154"/>
      <c r="AF154"/>
      <c r="AG154"/>
      <c r="AH154"/>
      <c r="AI154" t="s">
        <v>737</v>
      </c>
      <c r="AJ154"/>
      <c r="AK154"/>
      <c r="AL154"/>
      <c r="AM154"/>
      <c r="AN154"/>
    </row>
    <row r="155" spans="1:40" x14ac:dyDescent="0.25">
      <c r="A155">
        <v>211492</v>
      </c>
      <c r="B155" t="s">
        <v>1856</v>
      </c>
      <c r="C155" t="s">
        <v>111</v>
      </c>
      <c r="D155" t="s">
        <v>260</v>
      </c>
      <c r="E155" t="s">
        <v>389</v>
      </c>
      <c r="F155" s="229">
        <v>35706</v>
      </c>
      <c r="G155" t="s">
        <v>1017</v>
      </c>
      <c r="H155" t="s">
        <v>390</v>
      </c>
      <c r="I155" t="s">
        <v>485</v>
      </c>
      <c r="J155"/>
      <c r="K155" t="s">
        <v>372</v>
      </c>
      <c r="L155">
        <v>2015</v>
      </c>
      <c r="M155" t="s">
        <v>371</v>
      </c>
      <c r="N155"/>
      <c r="O155"/>
      <c r="P155"/>
      <c r="Q155"/>
      <c r="R155"/>
      <c r="S155"/>
      <c r="T155"/>
      <c r="U155"/>
      <c r="V155"/>
      <c r="W155"/>
      <c r="X155"/>
      <c r="Y155"/>
      <c r="Z155"/>
      <c r="AA155"/>
      <c r="AB155"/>
      <c r="AC155"/>
      <c r="AD155"/>
      <c r="AE155"/>
      <c r="AF155"/>
      <c r="AG155"/>
      <c r="AH155"/>
      <c r="AI155" t="s">
        <v>737</v>
      </c>
      <c r="AJ155"/>
      <c r="AK155"/>
      <c r="AL155"/>
      <c r="AM155"/>
      <c r="AN155"/>
    </row>
    <row r="156" spans="1:40" x14ac:dyDescent="0.25">
      <c r="A156">
        <v>211529</v>
      </c>
      <c r="B156" t="s">
        <v>2076</v>
      </c>
      <c r="C156" t="s">
        <v>97</v>
      </c>
      <c r="D156" t="s">
        <v>582</v>
      </c>
      <c r="E156" t="s">
        <v>389</v>
      </c>
      <c r="F156" s="229">
        <v>35178</v>
      </c>
      <c r="G156" t="s">
        <v>371</v>
      </c>
      <c r="H156" t="s">
        <v>390</v>
      </c>
      <c r="I156" t="s">
        <v>485</v>
      </c>
      <c r="J156"/>
      <c r="K156">
        <v>0</v>
      </c>
      <c r="L156">
        <v>0</v>
      </c>
      <c r="M156">
        <v>0</v>
      </c>
      <c r="N156"/>
      <c r="O156"/>
      <c r="P156"/>
      <c r="Q156"/>
      <c r="R156"/>
      <c r="S156"/>
      <c r="T156"/>
      <c r="U156"/>
      <c r="V156"/>
      <c r="W156"/>
      <c r="X156"/>
      <c r="Y156"/>
      <c r="Z156"/>
      <c r="AA156"/>
      <c r="AB156"/>
      <c r="AC156"/>
      <c r="AD156"/>
      <c r="AE156"/>
      <c r="AF156"/>
      <c r="AG156"/>
      <c r="AH156"/>
      <c r="AI156" t="s">
        <v>737</v>
      </c>
      <c r="AJ156"/>
      <c r="AK156"/>
      <c r="AL156"/>
      <c r="AM156"/>
      <c r="AN156"/>
    </row>
    <row r="157" spans="1:40" x14ac:dyDescent="0.25">
      <c r="A157">
        <v>211545</v>
      </c>
      <c r="B157" t="s">
        <v>2661</v>
      </c>
      <c r="C157" t="s">
        <v>60</v>
      </c>
      <c r="D157" t="s">
        <v>239</v>
      </c>
      <c r="E157" t="s">
        <v>389</v>
      </c>
      <c r="F157" s="229">
        <v>34204</v>
      </c>
      <c r="G157" t="s">
        <v>1017</v>
      </c>
      <c r="H157" t="s">
        <v>390</v>
      </c>
      <c r="I157" t="s">
        <v>59</v>
      </c>
      <c r="J157"/>
      <c r="K157" t="s">
        <v>391</v>
      </c>
      <c r="L157">
        <v>2013</v>
      </c>
      <c r="M157" t="s">
        <v>373</v>
      </c>
      <c r="N157"/>
      <c r="O157"/>
      <c r="P157"/>
      <c r="Q157"/>
      <c r="R157"/>
      <c r="S157"/>
      <c r="T157"/>
      <c r="U157"/>
      <c r="V157"/>
      <c r="W157"/>
      <c r="X157"/>
      <c r="Y157"/>
      <c r="Z157"/>
      <c r="AA157"/>
      <c r="AB157"/>
      <c r="AC157"/>
      <c r="AD157"/>
      <c r="AE157"/>
      <c r="AF157"/>
      <c r="AG157"/>
      <c r="AH157"/>
      <c r="AI157"/>
      <c r="AJ157"/>
      <c r="AK157"/>
      <c r="AL157"/>
      <c r="AM157"/>
      <c r="AN157" t="s">
        <v>788</v>
      </c>
    </row>
    <row r="158" spans="1:40" x14ac:dyDescent="0.25">
      <c r="A158">
        <v>211547</v>
      </c>
      <c r="B158" t="s">
        <v>1772</v>
      </c>
      <c r="C158" t="s">
        <v>1542</v>
      </c>
      <c r="D158" t="s">
        <v>338</v>
      </c>
      <c r="E158" t="s">
        <v>389</v>
      </c>
      <c r="F158" s="229">
        <v>35072</v>
      </c>
      <c r="G158" t="s">
        <v>1773</v>
      </c>
      <c r="H158" t="s">
        <v>390</v>
      </c>
      <c r="I158" t="s">
        <v>59</v>
      </c>
      <c r="J158"/>
      <c r="K158" t="s">
        <v>391</v>
      </c>
      <c r="L158">
        <v>2015</v>
      </c>
      <c r="M158" t="s">
        <v>371</v>
      </c>
      <c r="N158"/>
      <c r="O158"/>
      <c r="P158"/>
      <c r="Q158"/>
      <c r="R158"/>
      <c r="S158"/>
      <c r="T158"/>
      <c r="U158"/>
      <c r="V158"/>
      <c r="W158"/>
      <c r="X158"/>
      <c r="Y158"/>
      <c r="Z158"/>
      <c r="AA158"/>
      <c r="AB158"/>
      <c r="AC158"/>
      <c r="AD158"/>
      <c r="AE158"/>
      <c r="AF158"/>
      <c r="AG158"/>
      <c r="AH158"/>
      <c r="AI158"/>
      <c r="AJ158"/>
      <c r="AK158"/>
      <c r="AL158"/>
      <c r="AM158"/>
      <c r="AN158" t="s">
        <v>788</v>
      </c>
    </row>
    <row r="159" spans="1:40" x14ac:dyDescent="0.25">
      <c r="A159">
        <v>211548</v>
      </c>
      <c r="B159" t="s">
        <v>2787</v>
      </c>
      <c r="C159" t="s">
        <v>493</v>
      </c>
      <c r="D159" t="s">
        <v>232</v>
      </c>
      <c r="E159" t="s">
        <v>389</v>
      </c>
      <c r="F159" s="229">
        <v>35964</v>
      </c>
      <c r="G159" t="s">
        <v>371</v>
      </c>
      <c r="H159" t="s">
        <v>390</v>
      </c>
      <c r="I159" t="s">
        <v>3630</v>
      </c>
      <c r="J159"/>
      <c r="K159" t="s">
        <v>391</v>
      </c>
      <c r="L159">
        <v>2015</v>
      </c>
      <c r="M159" t="s">
        <v>371</v>
      </c>
      <c r="N159"/>
      <c r="O159"/>
      <c r="P159"/>
      <c r="Q159"/>
      <c r="R159"/>
      <c r="S159"/>
      <c r="T159"/>
      <c r="U159"/>
      <c r="V159"/>
      <c r="W159"/>
      <c r="X159"/>
      <c r="Y159"/>
      <c r="Z159"/>
      <c r="AA159"/>
      <c r="AB159"/>
      <c r="AC159"/>
      <c r="AD159"/>
      <c r="AE159"/>
      <c r="AF159"/>
      <c r="AG159"/>
      <c r="AH159"/>
      <c r="AI159" t="s">
        <v>737</v>
      </c>
      <c r="AJ159"/>
      <c r="AK159"/>
      <c r="AL159"/>
      <c r="AM159"/>
      <c r="AN159"/>
    </row>
    <row r="160" spans="1:40" x14ac:dyDescent="0.25">
      <c r="A160">
        <v>211560</v>
      </c>
      <c r="B160" t="s">
        <v>1600</v>
      </c>
      <c r="C160" t="s">
        <v>1601</v>
      </c>
      <c r="D160" t="s">
        <v>266</v>
      </c>
      <c r="E160" t="s">
        <v>388</v>
      </c>
      <c r="F160" s="229">
        <v>33153</v>
      </c>
      <c r="G160" t="s">
        <v>371</v>
      </c>
      <c r="H160" t="s">
        <v>390</v>
      </c>
      <c r="I160" t="s">
        <v>485</v>
      </c>
      <c r="J160"/>
      <c r="K160">
        <v>0</v>
      </c>
      <c r="L160">
        <v>0</v>
      </c>
      <c r="M160">
        <v>0</v>
      </c>
      <c r="N160"/>
      <c r="O160"/>
      <c r="P160"/>
      <c r="Q160"/>
      <c r="R160"/>
      <c r="S160"/>
      <c r="T160"/>
      <c r="U160"/>
      <c r="V160"/>
      <c r="W160"/>
      <c r="X160"/>
      <c r="Y160"/>
      <c r="Z160"/>
      <c r="AA160"/>
      <c r="AB160"/>
      <c r="AC160"/>
      <c r="AD160"/>
      <c r="AE160"/>
      <c r="AF160"/>
      <c r="AG160"/>
      <c r="AH160"/>
      <c r="AI160"/>
      <c r="AJ160"/>
      <c r="AK160"/>
      <c r="AL160"/>
      <c r="AM160"/>
      <c r="AN160" t="s">
        <v>788</v>
      </c>
    </row>
    <row r="161" spans="1:40" x14ac:dyDescent="0.25">
      <c r="A161">
        <v>211569</v>
      </c>
      <c r="B161" t="s">
        <v>1658</v>
      </c>
      <c r="C161" t="s">
        <v>85</v>
      </c>
      <c r="D161" t="s">
        <v>310</v>
      </c>
      <c r="E161" t="s">
        <v>388</v>
      </c>
      <c r="F161" s="229">
        <v>33999</v>
      </c>
      <c r="G161" t="s">
        <v>371</v>
      </c>
      <c r="H161" t="s">
        <v>390</v>
      </c>
      <c r="I161" t="s">
        <v>59</v>
      </c>
      <c r="J161"/>
      <c r="K161" t="s">
        <v>372</v>
      </c>
      <c r="L161">
        <v>2010</v>
      </c>
      <c r="M161" t="s">
        <v>379</v>
      </c>
      <c r="N161" t="s">
        <v>379</v>
      </c>
      <c r="O161"/>
      <c r="P161"/>
      <c r="Q161"/>
      <c r="R161"/>
      <c r="S161"/>
      <c r="T161"/>
      <c r="U161"/>
      <c r="V161"/>
      <c r="W161"/>
      <c r="X161"/>
      <c r="Y161"/>
      <c r="Z161"/>
      <c r="AA161"/>
      <c r="AB161"/>
      <c r="AC161"/>
      <c r="AD161"/>
      <c r="AE161"/>
      <c r="AF161"/>
      <c r="AG161"/>
      <c r="AH161"/>
      <c r="AI161"/>
      <c r="AJ161"/>
      <c r="AK161"/>
      <c r="AL161"/>
      <c r="AM161"/>
      <c r="AN161"/>
    </row>
    <row r="162" spans="1:40" x14ac:dyDescent="0.25">
      <c r="A162">
        <v>211580</v>
      </c>
      <c r="B162" t="s">
        <v>2066</v>
      </c>
      <c r="C162" t="s">
        <v>2067</v>
      </c>
      <c r="D162" t="s">
        <v>227</v>
      </c>
      <c r="E162">
        <v>0</v>
      </c>
      <c r="F162" s="297"/>
      <c r="G162">
        <v>0</v>
      </c>
      <c r="H162" t="s">
        <v>390</v>
      </c>
      <c r="I162" t="s">
        <v>487</v>
      </c>
      <c r="J162"/>
      <c r="K162">
        <v>0</v>
      </c>
      <c r="L162">
        <v>0</v>
      </c>
      <c r="M162">
        <v>0</v>
      </c>
      <c r="N162"/>
      <c r="O162"/>
      <c r="P162"/>
      <c r="Q162"/>
      <c r="R162"/>
      <c r="S162"/>
      <c r="T162"/>
      <c r="U162"/>
      <c r="V162"/>
      <c r="W162"/>
      <c r="X162"/>
      <c r="Y162"/>
      <c r="Z162"/>
      <c r="AA162"/>
      <c r="AB162"/>
      <c r="AC162"/>
      <c r="AD162"/>
      <c r="AE162"/>
      <c r="AF162"/>
      <c r="AG162"/>
      <c r="AH162"/>
      <c r="AI162" t="s">
        <v>737</v>
      </c>
      <c r="AJ162"/>
      <c r="AK162"/>
      <c r="AL162"/>
      <c r="AM162"/>
      <c r="AN162" t="s">
        <v>788</v>
      </c>
    </row>
    <row r="163" spans="1:40" x14ac:dyDescent="0.25">
      <c r="A163">
        <v>211581</v>
      </c>
      <c r="B163" t="s">
        <v>2677</v>
      </c>
      <c r="C163" t="s">
        <v>153</v>
      </c>
      <c r="D163" t="s">
        <v>287</v>
      </c>
      <c r="E163" t="s">
        <v>388</v>
      </c>
      <c r="F163" s="229">
        <v>34755</v>
      </c>
      <c r="G163" t="s">
        <v>1036</v>
      </c>
      <c r="H163" t="s">
        <v>390</v>
      </c>
      <c r="I163" t="s">
        <v>59</v>
      </c>
      <c r="J163"/>
      <c r="K163">
        <v>0</v>
      </c>
      <c r="L163">
        <v>0</v>
      </c>
      <c r="M163">
        <v>0</v>
      </c>
      <c r="N163"/>
      <c r="O163"/>
      <c r="P163"/>
      <c r="Q163"/>
      <c r="R163"/>
      <c r="S163"/>
      <c r="T163"/>
      <c r="U163"/>
      <c r="V163"/>
      <c r="W163"/>
      <c r="X163"/>
      <c r="Y163"/>
      <c r="Z163"/>
      <c r="AA163"/>
      <c r="AB163"/>
      <c r="AC163"/>
      <c r="AD163"/>
      <c r="AE163"/>
      <c r="AF163"/>
      <c r="AG163"/>
      <c r="AH163"/>
      <c r="AI163"/>
      <c r="AJ163"/>
      <c r="AK163"/>
      <c r="AL163"/>
      <c r="AM163"/>
      <c r="AN163" t="s">
        <v>788</v>
      </c>
    </row>
    <row r="164" spans="1:40" x14ac:dyDescent="0.25">
      <c r="A164">
        <v>211596</v>
      </c>
      <c r="B164" t="s">
        <v>1441</v>
      </c>
      <c r="C164" t="s">
        <v>105</v>
      </c>
      <c r="D164" t="s">
        <v>275</v>
      </c>
      <c r="E164" t="s">
        <v>389</v>
      </c>
      <c r="F164" s="229">
        <v>35435</v>
      </c>
      <c r="G164" t="s">
        <v>1442</v>
      </c>
      <c r="H164" t="s">
        <v>390</v>
      </c>
      <c r="I164" t="s">
        <v>59</v>
      </c>
      <c r="J164"/>
      <c r="K164" t="s">
        <v>391</v>
      </c>
      <c r="L164">
        <v>2014</v>
      </c>
      <c r="M164" t="s">
        <v>373</v>
      </c>
      <c r="N164"/>
      <c r="O164"/>
      <c r="P164"/>
      <c r="Q164"/>
      <c r="R164"/>
      <c r="S164"/>
      <c r="T164"/>
      <c r="U164"/>
      <c r="V164"/>
      <c r="W164"/>
      <c r="X164"/>
      <c r="Y164"/>
      <c r="Z164"/>
      <c r="AA164"/>
      <c r="AB164"/>
      <c r="AC164"/>
      <c r="AD164"/>
      <c r="AE164"/>
      <c r="AF164"/>
      <c r="AG164"/>
      <c r="AH164"/>
      <c r="AI164" t="s">
        <v>737</v>
      </c>
      <c r="AJ164"/>
      <c r="AK164"/>
      <c r="AL164"/>
      <c r="AM164"/>
      <c r="AN164"/>
    </row>
    <row r="165" spans="1:40" x14ac:dyDescent="0.25">
      <c r="A165">
        <v>211600</v>
      </c>
      <c r="B165" t="s">
        <v>2789</v>
      </c>
      <c r="C165" t="s">
        <v>107</v>
      </c>
      <c r="D165" t="s">
        <v>227</v>
      </c>
      <c r="E165" t="s">
        <v>389</v>
      </c>
      <c r="F165" s="229">
        <v>32575</v>
      </c>
      <c r="G165" t="s">
        <v>881</v>
      </c>
      <c r="H165" t="s">
        <v>390</v>
      </c>
      <c r="I165" t="s">
        <v>59</v>
      </c>
      <c r="J165"/>
      <c r="K165" t="s">
        <v>391</v>
      </c>
      <c r="L165">
        <v>2010</v>
      </c>
      <c r="M165" t="s">
        <v>371</v>
      </c>
      <c r="N165"/>
      <c r="O165"/>
      <c r="P165"/>
      <c r="Q165"/>
      <c r="R165"/>
      <c r="S165"/>
      <c r="T165"/>
      <c r="U165"/>
      <c r="V165"/>
      <c r="W165"/>
      <c r="X165"/>
      <c r="Y165"/>
      <c r="Z165"/>
      <c r="AA165"/>
      <c r="AB165"/>
      <c r="AC165"/>
      <c r="AD165"/>
      <c r="AE165"/>
      <c r="AF165"/>
      <c r="AG165"/>
      <c r="AH165"/>
      <c r="AI165"/>
      <c r="AJ165"/>
      <c r="AK165"/>
      <c r="AL165"/>
      <c r="AM165"/>
      <c r="AN165" t="s">
        <v>788</v>
      </c>
    </row>
    <row r="166" spans="1:40" x14ac:dyDescent="0.25">
      <c r="A166">
        <v>211606</v>
      </c>
      <c r="B166" t="s">
        <v>2135</v>
      </c>
      <c r="C166" t="s">
        <v>99</v>
      </c>
      <c r="D166" t="s">
        <v>2790</v>
      </c>
      <c r="E166" t="s">
        <v>388</v>
      </c>
      <c r="F166" s="229">
        <v>32325</v>
      </c>
      <c r="G166" t="s">
        <v>2136</v>
      </c>
      <c r="H166" t="s">
        <v>390</v>
      </c>
      <c r="I166" t="s">
        <v>488</v>
      </c>
      <c r="J166"/>
      <c r="K166" t="s">
        <v>372</v>
      </c>
      <c r="L166">
        <v>2008</v>
      </c>
      <c r="M166" t="s">
        <v>371</v>
      </c>
      <c r="N166" t="s">
        <v>373</v>
      </c>
      <c r="O166"/>
      <c r="P166"/>
      <c r="Q166"/>
      <c r="R166"/>
      <c r="S166"/>
      <c r="T166"/>
      <c r="U166"/>
      <c r="V166"/>
      <c r="W166"/>
      <c r="X166"/>
      <c r="Y166"/>
      <c r="Z166"/>
      <c r="AA166"/>
      <c r="AB166"/>
      <c r="AC166"/>
      <c r="AD166"/>
      <c r="AE166"/>
      <c r="AF166"/>
      <c r="AG166"/>
      <c r="AH166"/>
      <c r="AI166" t="s">
        <v>737</v>
      </c>
      <c r="AJ166"/>
      <c r="AK166"/>
      <c r="AL166"/>
      <c r="AM166"/>
      <c r="AN166"/>
    </row>
    <row r="167" spans="1:40" x14ac:dyDescent="0.25">
      <c r="A167">
        <v>211609</v>
      </c>
      <c r="B167" t="s">
        <v>2791</v>
      </c>
      <c r="C167" t="s">
        <v>180</v>
      </c>
      <c r="D167" t="s">
        <v>2792</v>
      </c>
      <c r="E167" t="s">
        <v>389</v>
      </c>
      <c r="F167" s="229">
        <v>35796</v>
      </c>
      <c r="G167" t="s">
        <v>371</v>
      </c>
      <c r="H167" t="s">
        <v>390</v>
      </c>
      <c r="I167" t="s">
        <v>3629</v>
      </c>
      <c r="J167"/>
      <c r="K167" t="s">
        <v>391</v>
      </c>
      <c r="L167">
        <v>2015</v>
      </c>
      <c r="M167" t="s">
        <v>371</v>
      </c>
      <c r="N167" t="s">
        <v>371</v>
      </c>
      <c r="O167"/>
      <c r="P167"/>
      <c r="Q167"/>
      <c r="R167"/>
      <c r="S167"/>
      <c r="T167"/>
      <c r="U167"/>
      <c r="V167"/>
      <c r="W167"/>
      <c r="X167"/>
      <c r="Y167"/>
      <c r="Z167"/>
      <c r="AA167"/>
      <c r="AB167"/>
      <c r="AC167"/>
      <c r="AD167"/>
      <c r="AE167"/>
      <c r="AF167"/>
      <c r="AG167"/>
      <c r="AH167"/>
      <c r="AI167"/>
      <c r="AJ167"/>
      <c r="AK167"/>
      <c r="AL167"/>
      <c r="AM167"/>
      <c r="AN167"/>
    </row>
    <row r="168" spans="1:40" x14ac:dyDescent="0.25">
      <c r="A168">
        <v>211611</v>
      </c>
      <c r="B168" t="s">
        <v>1480</v>
      </c>
      <c r="C168" t="s">
        <v>66</v>
      </c>
      <c r="D168" t="s">
        <v>348</v>
      </c>
      <c r="E168" t="s">
        <v>389</v>
      </c>
      <c r="F168" s="229">
        <v>34813</v>
      </c>
      <c r="G168" t="s">
        <v>1017</v>
      </c>
      <c r="H168" t="s">
        <v>390</v>
      </c>
      <c r="I168" t="s">
        <v>3629</v>
      </c>
      <c r="J168"/>
      <c r="K168" t="s">
        <v>391</v>
      </c>
      <c r="L168">
        <v>2015</v>
      </c>
      <c r="M168" t="s">
        <v>371</v>
      </c>
      <c r="N168" t="s">
        <v>371</v>
      </c>
      <c r="O168"/>
      <c r="P168"/>
      <c r="Q168"/>
      <c r="R168"/>
      <c r="S168"/>
      <c r="T168"/>
      <c r="U168"/>
      <c r="V168"/>
      <c r="W168"/>
      <c r="X168"/>
      <c r="Y168"/>
      <c r="Z168"/>
      <c r="AA168"/>
      <c r="AB168"/>
      <c r="AC168"/>
      <c r="AD168"/>
      <c r="AE168"/>
      <c r="AF168"/>
      <c r="AG168"/>
      <c r="AH168"/>
      <c r="AI168"/>
      <c r="AJ168"/>
      <c r="AK168"/>
      <c r="AL168"/>
      <c r="AM168"/>
      <c r="AN168"/>
    </row>
    <row r="169" spans="1:40" x14ac:dyDescent="0.25">
      <c r="A169">
        <v>211629</v>
      </c>
      <c r="B169" t="s">
        <v>1818</v>
      </c>
      <c r="C169" t="s">
        <v>88</v>
      </c>
      <c r="D169" t="s">
        <v>469</v>
      </c>
      <c r="E169" t="s">
        <v>389</v>
      </c>
      <c r="F169" s="229">
        <v>35458</v>
      </c>
      <c r="G169" t="s">
        <v>1819</v>
      </c>
      <c r="H169" t="s">
        <v>390</v>
      </c>
      <c r="I169" t="s">
        <v>485</v>
      </c>
      <c r="J169"/>
      <c r="K169" t="s">
        <v>391</v>
      </c>
      <c r="L169">
        <v>2014</v>
      </c>
      <c r="M169" t="s">
        <v>373</v>
      </c>
      <c r="N169"/>
      <c r="O169"/>
      <c r="P169"/>
      <c r="Q169"/>
      <c r="R169"/>
      <c r="S169"/>
      <c r="T169"/>
      <c r="U169"/>
      <c r="V169"/>
      <c r="W169"/>
      <c r="X169"/>
      <c r="Y169"/>
      <c r="Z169"/>
      <c r="AA169"/>
      <c r="AB169"/>
      <c r="AC169"/>
      <c r="AD169"/>
      <c r="AE169"/>
      <c r="AF169"/>
      <c r="AG169"/>
      <c r="AH169"/>
      <c r="AI169" t="s">
        <v>737</v>
      </c>
      <c r="AJ169"/>
      <c r="AK169"/>
      <c r="AL169"/>
      <c r="AM169"/>
      <c r="AN169"/>
    </row>
    <row r="170" spans="1:40" x14ac:dyDescent="0.25">
      <c r="A170">
        <v>211630</v>
      </c>
      <c r="B170" t="s">
        <v>2793</v>
      </c>
      <c r="C170" t="s">
        <v>902</v>
      </c>
      <c r="D170" t="s">
        <v>272</v>
      </c>
      <c r="E170" t="s">
        <v>389</v>
      </c>
      <c r="F170" s="229">
        <v>35092</v>
      </c>
      <c r="G170" t="s">
        <v>1024</v>
      </c>
      <c r="H170" t="s">
        <v>3668</v>
      </c>
      <c r="I170" t="s">
        <v>485</v>
      </c>
      <c r="J170"/>
      <c r="K170">
        <v>0</v>
      </c>
      <c r="L170">
        <v>0</v>
      </c>
      <c r="M170">
        <v>0</v>
      </c>
      <c r="N170"/>
      <c r="O170"/>
      <c r="P170"/>
      <c r="Q170"/>
      <c r="R170"/>
      <c r="S170"/>
      <c r="T170"/>
      <c r="U170"/>
      <c r="V170"/>
      <c r="W170"/>
      <c r="X170"/>
      <c r="Y170"/>
      <c r="Z170"/>
      <c r="AA170"/>
      <c r="AB170"/>
      <c r="AC170"/>
      <c r="AD170"/>
      <c r="AE170"/>
      <c r="AF170"/>
      <c r="AG170"/>
      <c r="AH170"/>
      <c r="AI170"/>
      <c r="AJ170"/>
      <c r="AK170"/>
      <c r="AL170"/>
      <c r="AM170"/>
      <c r="AN170" t="s">
        <v>788</v>
      </c>
    </row>
    <row r="171" spans="1:40" x14ac:dyDescent="0.25">
      <c r="A171">
        <v>211659</v>
      </c>
      <c r="B171" t="s">
        <v>2075</v>
      </c>
      <c r="C171" t="s">
        <v>641</v>
      </c>
      <c r="D171" t="s">
        <v>242</v>
      </c>
      <c r="E171" t="s">
        <v>389</v>
      </c>
      <c r="F171" s="229">
        <v>35112</v>
      </c>
      <c r="G171" t="s">
        <v>1051</v>
      </c>
      <c r="H171" t="s">
        <v>390</v>
      </c>
      <c r="I171" t="s">
        <v>485</v>
      </c>
      <c r="J171"/>
      <c r="K171">
        <v>0</v>
      </c>
      <c r="L171">
        <v>0</v>
      </c>
      <c r="M171">
        <v>0</v>
      </c>
      <c r="N171"/>
      <c r="O171"/>
      <c r="P171"/>
      <c r="Q171"/>
      <c r="R171"/>
      <c r="S171"/>
      <c r="T171"/>
      <c r="U171"/>
      <c r="V171"/>
      <c r="W171"/>
      <c r="X171"/>
      <c r="Y171"/>
      <c r="Z171"/>
      <c r="AA171"/>
      <c r="AB171"/>
      <c r="AC171"/>
      <c r="AD171"/>
      <c r="AE171"/>
      <c r="AF171"/>
      <c r="AG171"/>
      <c r="AH171"/>
      <c r="AI171" t="s">
        <v>737</v>
      </c>
      <c r="AJ171"/>
      <c r="AK171"/>
      <c r="AL171"/>
      <c r="AM171"/>
      <c r="AN171" t="s">
        <v>788</v>
      </c>
    </row>
    <row r="172" spans="1:40" x14ac:dyDescent="0.25">
      <c r="A172">
        <v>211664</v>
      </c>
      <c r="B172" t="s">
        <v>2684</v>
      </c>
      <c r="C172" t="s">
        <v>201</v>
      </c>
      <c r="D172" t="s">
        <v>313</v>
      </c>
      <c r="E172" t="s">
        <v>389</v>
      </c>
      <c r="F172" s="229">
        <v>35065</v>
      </c>
      <c r="G172" t="s">
        <v>1408</v>
      </c>
      <c r="H172" t="s">
        <v>390</v>
      </c>
      <c r="I172" t="s">
        <v>59</v>
      </c>
      <c r="J172"/>
      <c r="K172" t="s">
        <v>391</v>
      </c>
      <c r="L172">
        <v>2013</v>
      </c>
      <c r="M172" t="s">
        <v>371</v>
      </c>
      <c r="N172" t="s">
        <v>373</v>
      </c>
      <c r="O172">
        <v>85</v>
      </c>
      <c r="P172"/>
      <c r="Q172">
        <v>35000</v>
      </c>
      <c r="R172"/>
      <c r="S172"/>
      <c r="T172"/>
      <c r="U172"/>
      <c r="V172"/>
      <c r="W172"/>
      <c r="X172"/>
      <c r="Y172"/>
      <c r="Z172"/>
      <c r="AA172"/>
      <c r="AB172"/>
      <c r="AC172"/>
      <c r="AD172"/>
      <c r="AE172"/>
      <c r="AF172"/>
      <c r="AG172"/>
      <c r="AH172"/>
      <c r="AI172"/>
      <c r="AJ172"/>
      <c r="AK172"/>
      <c r="AL172"/>
      <c r="AM172"/>
      <c r="AN172"/>
    </row>
    <row r="173" spans="1:40" x14ac:dyDescent="0.25">
      <c r="A173">
        <v>211681</v>
      </c>
      <c r="B173" t="s">
        <v>2794</v>
      </c>
      <c r="C173" t="s">
        <v>191</v>
      </c>
      <c r="D173" t="s">
        <v>469</v>
      </c>
      <c r="E173" t="s">
        <v>389</v>
      </c>
      <c r="F173" s="229">
        <v>33239</v>
      </c>
      <c r="G173" t="s">
        <v>371</v>
      </c>
      <c r="H173" t="s">
        <v>390</v>
      </c>
      <c r="I173" t="s">
        <v>485</v>
      </c>
      <c r="J173"/>
      <c r="K173" t="s">
        <v>391</v>
      </c>
      <c r="L173">
        <v>2008</v>
      </c>
      <c r="M173">
        <v>2008</v>
      </c>
      <c r="N173" t="s">
        <v>371</v>
      </c>
      <c r="O173"/>
      <c r="P173"/>
      <c r="Q173"/>
      <c r="R173"/>
      <c r="S173"/>
      <c r="T173"/>
      <c r="U173"/>
      <c r="V173"/>
      <c r="W173"/>
      <c r="X173"/>
      <c r="Y173"/>
      <c r="Z173"/>
      <c r="AA173"/>
      <c r="AB173"/>
      <c r="AC173"/>
      <c r="AD173"/>
      <c r="AE173"/>
      <c r="AF173"/>
      <c r="AG173"/>
      <c r="AH173"/>
      <c r="AI173" t="s">
        <v>737</v>
      </c>
      <c r="AJ173"/>
      <c r="AK173"/>
      <c r="AL173"/>
      <c r="AM173"/>
      <c r="AN173"/>
    </row>
    <row r="174" spans="1:40" x14ac:dyDescent="0.25">
      <c r="A174">
        <v>211685</v>
      </c>
      <c r="B174" t="s">
        <v>2703</v>
      </c>
      <c r="C174" t="s">
        <v>121</v>
      </c>
      <c r="D174" t="s">
        <v>225</v>
      </c>
      <c r="E174" t="s">
        <v>389</v>
      </c>
      <c r="F174" s="229">
        <v>35546</v>
      </c>
      <c r="G174" t="s">
        <v>1017</v>
      </c>
      <c r="H174" t="s">
        <v>390</v>
      </c>
      <c r="I174" t="s">
        <v>59</v>
      </c>
      <c r="J174"/>
      <c r="K174" t="s">
        <v>391</v>
      </c>
      <c r="L174">
        <v>2015</v>
      </c>
      <c r="M174" t="s">
        <v>371</v>
      </c>
      <c r="N174" t="s">
        <v>371</v>
      </c>
      <c r="O174"/>
      <c r="P174"/>
      <c r="Q174"/>
      <c r="R174"/>
      <c r="S174"/>
      <c r="T174"/>
      <c r="U174"/>
      <c r="V174"/>
      <c r="W174"/>
      <c r="X174"/>
      <c r="Y174"/>
      <c r="Z174"/>
      <c r="AA174"/>
      <c r="AB174"/>
      <c r="AC174"/>
      <c r="AD174"/>
      <c r="AE174"/>
      <c r="AF174"/>
      <c r="AG174"/>
      <c r="AH174"/>
      <c r="AI174"/>
      <c r="AJ174"/>
      <c r="AK174"/>
      <c r="AL174"/>
      <c r="AM174"/>
      <c r="AN174"/>
    </row>
    <row r="175" spans="1:40" x14ac:dyDescent="0.25">
      <c r="A175">
        <v>211687</v>
      </c>
      <c r="B175" t="s">
        <v>2073</v>
      </c>
      <c r="C175" t="s">
        <v>69</v>
      </c>
      <c r="D175" t="s">
        <v>2074</v>
      </c>
      <c r="E175" t="s">
        <v>389</v>
      </c>
      <c r="F175" s="229">
        <v>34031</v>
      </c>
      <c r="G175" t="s">
        <v>684</v>
      </c>
      <c r="H175" t="s">
        <v>390</v>
      </c>
      <c r="I175" t="s">
        <v>485</v>
      </c>
      <c r="J175"/>
      <c r="K175" t="s">
        <v>372</v>
      </c>
      <c r="L175">
        <v>2011</v>
      </c>
      <c r="M175" t="s">
        <v>373</v>
      </c>
      <c r="N175" t="s">
        <v>377</v>
      </c>
      <c r="O175"/>
      <c r="P175"/>
      <c r="Q175"/>
      <c r="R175"/>
      <c r="S175"/>
      <c r="T175"/>
      <c r="U175"/>
      <c r="V175"/>
      <c r="W175"/>
      <c r="X175"/>
      <c r="Y175"/>
      <c r="Z175"/>
      <c r="AA175"/>
      <c r="AB175"/>
      <c r="AC175"/>
      <c r="AD175"/>
      <c r="AE175"/>
      <c r="AF175"/>
      <c r="AG175"/>
      <c r="AH175"/>
      <c r="AI175" t="s">
        <v>737</v>
      </c>
      <c r="AJ175"/>
      <c r="AK175"/>
      <c r="AL175"/>
      <c r="AM175"/>
      <c r="AN175"/>
    </row>
    <row r="176" spans="1:40" x14ac:dyDescent="0.25">
      <c r="A176">
        <v>211695</v>
      </c>
      <c r="B176" t="s">
        <v>2688</v>
      </c>
      <c r="C176" t="s">
        <v>93</v>
      </c>
      <c r="D176" t="s">
        <v>2598</v>
      </c>
      <c r="E176" t="s">
        <v>389</v>
      </c>
      <c r="F176" s="229">
        <v>35072</v>
      </c>
      <c r="G176" t="s">
        <v>371</v>
      </c>
      <c r="H176" t="s">
        <v>390</v>
      </c>
      <c r="I176" t="s">
        <v>59</v>
      </c>
      <c r="J176"/>
      <c r="K176" t="s">
        <v>391</v>
      </c>
      <c r="L176">
        <v>2013</v>
      </c>
      <c r="M176" t="s">
        <v>371</v>
      </c>
      <c r="N176" t="s">
        <v>376</v>
      </c>
      <c r="O176"/>
      <c r="P176"/>
      <c r="Q176"/>
      <c r="R176"/>
      <c r="S176"/>
      <c r="T176"/>
      <c r="U176"/>
      <c r="V176"/>
      <c r="W176"/>
      <c r="X176"/>
      <c r="Y176"/>
      <c r="Z176"/>
      <c r="AA176"/>
      <c r="AB176"/>
      <c r="AC176"/>
      <c r="AD176"/>
      <c r="AE176"/>
      <c r="AF176"/>
      <c r="AG176"/>
      <c r="AH176"/>
      <c r="AI176" t="s">
        <v>737</v>
      </c>
      <c r="AJ176"/>
      <c r="AK176"/>
      <c r="AL176"/>
      <c r="AM176"/>
      <c r="AN176"/>
    </row>
    <row r="177" spans="1:40" x14ac:dyDescent="0.25">
      <c r="A177">
        <v>211698</v>
      </c>
      <c r="B177" t="s">
        <v>2796</v>
      </c>
      <c r="C177" t="s">
        <v>2373</v>
      </c>
      <c r="D177" t="s">
        <v>260</v>
      </c>
      <c r="E177" t="s">
        <v>389</v>
      </c>
      <c r="F177" s="229">
        <v>35796</v>
      </c>
      <c r="G177" t="s">
        <v>2374</v>
      </c>
      <c r="H177" t="s">
        <v>390</v>
      </c>
      <c r="I177" t="s">
        <v>487</v>
      </c>
      <c r="J177"/>
      <c r="K177">
        <v>0</v>
      </c>
      <c r="L177">
        <v>0</v>
      </c>
      <c r="M177">
        <v>0</v>
      </c>
      <c r="N177"/>
      <c r="O177"/>
      <c r="P177"/>
      <c r="Q177"/>
      <c r="R177"/>
      <c r="S177"/>
      <c r="T177"/>
      <c r="U177"/>
      <c r="V177"/>
      <c r="W177"/>
      <c r="X177"/>
      <c r="Y177"/>
      <c r="Z177"/>
      <c r="AA177"/>
      <c r="AB177"/>
      <c r="AC177"/>
      <c r="AD177"/>
      <c r="AE177"/>
      <c r="AF177"/>
      <c r="AG177"/>
      <c r="AH177"/>
      <c r="AI177" t="s">
        <v>737</v>
      </c>
      <c r="AJ177"/>
      <c r="AK177"/>
      <c r="AL177"/>
      <c r="AM177"/>
      <c r="AN177" t="s">
        <v>788</v>
      </c>
    </row>
    <row r="178" spans="1:40" x14ac:dyDescent="0.25">
      <c r="A178">
        <v>211708</v>
      </c>
      <c r="B178" t="s">
        <v>2797</v>
      </c>
      <c r="C178" t="s">
        <v>81</v>
      </c>
      <c r="D178" t="s">
        <v>2798</v>
      </c>
      <c r="E178" t="s">
        <v>389</v>
      </c>
      <c r="F178" s="229">
        <v>33968</v>
      </c>
      <c r="G178" t="s">
        <v>1036</v>
      </c>
      <c r="H178" t="s">
        <v>390</v>
      </c>
      <c r="I178" t="s">
        <v>487</v>
      </c>
      <c r="J178"/>
      <c r="K178" t="s">
        <v>372</v>
      </c>
      <c r="L178">
        <v>2011</v>
      </c>
      <c r="M178" t="s">
        <v>371</v>
      </c>
      <c r="N178" t="s">
        <v>376</v>
      </c>
      <c r="O178"/>
      <c r="P178"/>
      <c r="Q178"/>
      <c r="R178"/>
      <c r="S178"/>
      <c r="T178"/>
      <c r="U178"/>
      <c r="V178"/>
      <c r="W178"/>
      <c r="X178"/>
      <c r="Y178"/>
      <c r="Z178"/>
      <c r="AA178"/>
      <c r="AB178"/>
      <c r="AC178"/>
      <c r="AD178"/>
      <c r="AE178"/>
      <c r="AF178"/>
      <c r="AG178"/>
      <c r="AH178"/>
      <c r="AI178" t="s">
        <v>737</v>
      </c>
      <c r="AJ178"/>
      <c r="AK178"/>
      <c r="AL178"/>
      <c r="AM178"/>
      <c r="AN178"/>
    </row>
    <row r="179" spans="1:40" x14ac:dyDescent="0.25">
      <c r="A179">
        <v>211710</v>
      </c>
      <c r="B179" t="s">
        <v>1993</v>
      </c>
      <c r="C179" t="s">
        <v>578</v>
      </c>
      <c r="D179" t="s">
        <v>255</v>
      </c>
      <c r="E179" t="s">
        <v>389</v>
      </c>
      <c r="F179" s="229">
        <v>30480</v>
      </c>
      <c r="G179" t="s">
        <v>375</v>
      </c>
      <c r="H179" t="s">
        <v>390</v>
      </c>
      <c r="I179" t="s">
        <v>487</v>
      </c>
      <c r="J179"/>
      <c r="K179" t="s">
        <v>391</v>
      </c>
      <c r="L179">
        <v>2004</v>
      </c>
      <c r="M179" t="s">
        <v>375</v>
      </c>
      <c r="N179" t="s">
        <v>375</v>
      </c>
      <c r="O179">
        <v>587</v>
      </c>
      <c r="P179"/>
      <c r="Q179">
        <v>60000</v>
      </c>
      <c r="R179"/>
      <c r="S179"/>
      <c r="T179"/>
      <c r="U179"/>
      <c r="V179"/>
      <c r="W179"/>
      <c r="X179"/>
      <c r="Y179"/>
      <c r="Z179"/>
      <c r="AA179"/>
      <c r="AB179"/>
      <c r="AC179"/>
      <c r="AD179"/>
      <c r="AE179"/>
      <c r="AF179"/>
      <c r="AG179"/>
      <c r="AH179"/>
      <c r="AI179"/>
      <c r="AJ179"/>
      <c r="AK179"/>
      <c r="AL179"/>
      <c r="AM179"/>
      <c r="AN179"/>
    </row>
    <row r="180" spans="1:40" x14ac:dyDescent="0.25">
      <c r="A180">
        <v>211725</v>
      </c>
      <c r="B180" t="s">
        <v>1429</v>
      </c>
      <c r="C180" t="s">
        <v>70</v>
      </c>
      <c r="D180" t="s">
        <v>266</v>
      </c>
      <c r="E180" t="s">
        <v>389</v>
      </c>
      <c r="F180" s="229">
        <v>32479</v>
      </c>
      <c r="G180" t="s">
        <v>1430</v>
      </c>
      <c r="H180" t="s">
        <v>390</v>
      </c>
      <c r="I180" t="s">
        <v>3629</v>
      </c>
      <c r="J180"/>
      <c r="K180">
        <v>0</v>
      </c>
      <c r="L180">
        <v>0</v>
      </c>
      <c r="M180">
        <v>0</v>
      </c>
      <c r="N180"/>
      <c r="O180"/>
      <c r="P180"/>
      <c r="Q180"/>
      <c r="R180"/>
      <c r="S180"/>
      <c r="T180"/>
      <c r="U180"/>
      <c r="V180"/>
      <c r="W180"/>
      <c r="X180"/>
      <c r="Y180"/>
      <c r="Z180"/>
      <c r="AA180"/>
      <c r="AB180"/>
      <c r="AC180"/>
      <c r="AD180"/>
      <c r="AE180"/>
      <c r="AF180"/>
      <c r="AG180"/>
      <c r="AH180"/>
      <c r="AI180"/>
      <c r="AJ180"/>
      <c r="AK180"/>
      <c r="AL180"/>
      <c r="AM180"/>
      <c r="AN180" t="s">
        <v>788</v>
      </c>
    </row>
    <row r="181" spans="1:40" x14ac:dyDescent="0.25">
      <c r="A181">
        <v>211726</v>
      </c>
      <c r="B181" t="s">
        <v>2117</v>
      </c>
      <c r="C181" t="s">
        <v>522</v>
      </c>
      <c r="D181" t="s">
        <v>294</v>
      </c>
      <c r="E181" t="s">
        <v>389</v>
      </c>
      <c r="F181" s="229">
        <v>30961</v>
      </c>
      <c r="G181" t="s">
        <v>2118</v>
      </c>
      <c r="H181" t="s">
        <v>390</v>
      </c>
      <c r="I181" t="s">
        <v>487</v>
      </c>
      <c r="J181"/>
      <c r="K181" t="s">
        <v>391</v>
      </c>
      <c r="L181">
        <v>2007</v>
      </c>
      <c r="M181" t="s">
        <v>377</v>
      </c>
      <c r="N181"/>
      <c r="O181"/>
      <c r="P181"/>
      <c r="Q181"/>
      <c r="R181"/>
      <c r="S181"/>
      <c r="T181"/>
      <c r="U181"/>
      <c r="V181"/>
      <c r="W181"/>
      <c r="X181"/>
      <c r="Y181"/>
      <c r="Z181"/>
      <c r="AA181"/>
      <c r="AB181"/>
      <c r="AC181"/>
      <c r="AD181"/>
      <c r="AE181"/>
      <c r="AF181"/>
      <c r="AG181"/>
      <c r="AH181"/>
      <c r="AI181" t="s">
        <v>737</v>
      </c>
      <c r="AJ181"/>
      <c r="AK181"/>
      <c r="AL181"/>
      <c r="AM181"/>
      <c r="AN181" t="s">
        <v>788</v>
      </c>
    </row>
    <row r="182" spans="1:40" x14ac:dyDescent="0.25">
      <c r="A182">
        <v>211728</v>
      </c>
      <c r="B182" t="s">
        <v>2642</v>
      </c>
      <c r="C182" t="s">
        <v>430</v>
      </c>
      <c r="D182" t="s">
        <v>244</v>
      </c>
      <c r="E182" t="s">
        <v>389</v>
      </c>
      <c r="F182" s="229">
        <v>33291</v>
      </c>
      <c r="G182" t="s">
        <v>379</v>
      </c>
      <c r="H182" t="s">
        <v>390</v>
      </c>
      <c r="I182" t="s">
        <v>59</v>
      </c>
      <c r="J182"/>
      <c r="K182" t="s">
        <v>372</v>
      </c>
      <c r="L182">
        <v>2011</v>
      </c>
      <c r="M182" t="s">
        <v>379</v>
      </c>
      <c r="N182"/>
      <c r="O182"/>
      <c r="P182"/>
      <c r="Q182"/>
      <c r="R182"/>
      <c r="S182"/>
      <c r="T182"/>
      <c r="U182"/>
      <c r="V182"/>
      <c r="W182"/>
      <c r="X182"/>
      <c r="Y182"/>
      <c r="Z182"/>
      <c r="AA182"/>
      <c r="AB182"/>
      <c r="AC182"/>
      <c r="AD182"/>
      <c r="AE182"/>
      <c r="AF182"/>
      <c r="AG182"/>
      <c r="AH182"/>
      <c r="AI182" t="s">
        <v>737</v>
      </c>
      <c r="AJ182"/>
      <c r="AK182"/>
      <c r="AL182"/>
      <c r="AM182"/>
      <c r="AN182" t="s">
        <v>788</v>
      </c>
    </row>
    <row r="183" spans="1:40" x14ac:dyDescent="0.25">
      <c r="A183">
        <v>211737</v>
      </c>
      <c r="B183" t="s">
        <v>2626</v>
      </c>
      <c r="C183" t="s">
        <v>68</v>
      </c>
      <c r="D183" t="s">
        <v>324</v>
      </c>
      <c r="E183" t="s">
        <v>388</v>
      </c>
      <c r="F183" s="229">
        <v>30752</v>
      </c>
      <c r="G183" t="s">
        <v>1018</v>
      </c>
      <c r="H183" t="s">
        <v>390</v>
      </c>
      <c r="I183" t="s">
        <v>59</v>
      </c>
      <c r="J183"/>
      <c r="K183" t="s">
        <v>372</v>
      </c>
      <c r="L183">
        <v>2003</v>
      </c>
      <c r="M183" t="s">
        <v>373</v>
      </c>
      <c r="N183" t="s">
        <v>373</v>
      </c>
      <c r="O183"/>
      <c r="P183"/>
      <c r="Q183"/>
      <c r="R183"/>
      <c r="S183"/>
      <c r="T183"/>
      <c r="U183"/>
      <c r="V183"/>
      <c r="W183"/>
      <c r="X183"/>
      <c r="Y183"/>
      <c r="Z183"/>
      <c r="AA183"/>
      <c r="AB183"/>
      <c r="AC183"/>
      <c r="AD183"/>
      <c r="AE183"/>
      <c r="AF183"/>
      <c r="AG183"/>
      <c r="AH183"/>
      <c r="AI183" t="s">
        <v>737</v>
      </c>
      <c r="AJ183"/>
      <c r="AK183"/>
      <c r="AL183"/>
      <c r="AM183"/>
      <c r="AN183"/>
    </row>
    <row r="184" spans="1:40" x14ac:dyDescent="0.25">
      <c r="A184">
        <v>211739</v>
      </c>
      <c r="B184" t="s">
        <v>1867</v>
      </c>
      <c r="C184" t="s">
        <v>636</v>
      </c>
      <c r="D184" t="s">
        <v>307</v>
      </c>
      <c r="E184" t="s">
        <v>389</v>
      </c>
      <c r="F184" s="229">
        <v>35805</v>
      </c>
      <c r="G184" t="s">
        <v>1017</v>
      </c>
      <c r="H184" t="s">
        <v>390</v>
      </c>
      <c r="I184" t="s">
        <v>59</v>
      </c>
      <c r="J184"/>
      <c r="K184" t="s">
        <v>391</v>
      </c>
      <c r="L184">
        <v>2015</v>
      </c>
      <c r="M184" t="s">
        <v>371</v>
      </c>
      <c r="N184" t="s">
        <v>371</v>
      </c>
      <c r="O184"/>
      <c r="P184"/>
      <c r="Q184"/>
      <c r="R184"/>
      <c r="S184"/>
      <c r="T184"/>
      <c r="U184"/>
      <c r="V184"/>
      <c r="W184"/>
      <c r="X184"/>
      <c r="Y184"/>
      <c r="Z184"/>
      <c r="AA184"/>
      <c r="AB184"/>
      <c r="AC184"/>
      <c r="AD184"/>
      <c r="AE184"/>
      <c r="AF184"/>
      <c r="AG184"/>
      <c r="AH184"/>
      <c r="AI184"/>
      <c r="AJ184"/>
      <c r="AK184"/>
      <c r="AL184"/>
      <c r="AM184"/>
      <c r="AN184"/>
    </row>
    <row r="185" spans="1:40" x14ac:dyDescent="0.25">
      <c r="A185">
        <v>211758</v>
      </c>
      <c r="B185" t="s">
        <v>2573</v>
      </c>
      <c r="C185" t="s">
        <v>66</v>
      </c>
      <c r="D185" t="s">
        <v>306</v>
      </c>
      <c r="E185" t="s">
        <v>388</v>
      </c>
      <c r="F185" s="229">
        <v>35502</v>
      </c>
      <c r="G185" t="s">
        <v>2574</v>
      </c>
      <c r="H185" t="s">
        <v>390</v>
      </c>
      <c r="I185" t="s">
        <v>59</v>
      </c>
      <c r="J185"/>
      <c r="K185" t="s">
        <v>391</v>
      </c>
      <c r="L185">
        <v>2015</v>
      </c>
      <c r="M185" t="s">
        <v>371</v>
      </c>
      <c r="N185" t="s">
        <v>371</v>
      </c>
      <c r="O185" t="s">
        <v>3974</v>
      </c>
      <c r="P185"/>
      <c r="Q185">
        <v>35000</v>
      </c>
      <c r="R185"/>
      <c r="S185"/>
      <c r="T185"/>
      <c r="U185"/>
      <c r="V185"/>
      <c r="W185"/>
      <c r="X185"/>
      <c r="Y185"/>
      <c r="Z185"/>
      <c r="AA185"/>
      <c r="AB185"/>
      <c r="AC185"/>
      <c r="AD185"/>
      <c r="AE185"/>
      <c r="AF185"/>
      <c r="AG185"/>
      <c r="AH185"/>
      <c r="AI185"/>
      <c r="AJ185"/>
      <c r="AK185"/>
      <c r="AL185"/>
      <c r="AM185"/>
      <c r="AN185"/>
    </row>
    <row r="186" spans="1:40" x14ac:dyDescent="0.25">
      <c r="A186">
        <v>211767</v>
      </c>
      <c r="B186" t="s">
        <v>1720</v>
      </c>
      <c r="C186" t="s">
        <v>115</v>
      </c>
      <c r="D186" t="s">
        <v>2799</v>
      </c>
      <c r="E186" t="s">
        <v>389</v>
      </c>
      <c r="F186" s="229">
        <v>34700</v>
      </c>
      <c r="G186" t="s">
        <v>1628</v>
      </c>
      <c r="H186" t="s">
        <v>390</v>
      </c>
      <c r="I186" t="s">
        <v>485</v>
      </c>
      <c r="J186"/>
      <c r="K186" t="s">
        <v>391</v>
      </c>
      <c r="L186">
        <v>2013</v>
      </c>
      <c r="M186" t="s">
        <v>384</v>
      </c>
      <c r="N186" t="s">
        <v>384</v>
      </c>
      <c r="O186"/>
      <c r="P186"/>
      <c r="Q186"/>
      <c r="R186"/>
      <c r="S186"/>
      <c r="T186"/>
      <c r="U186"/>
      <c r="V186"/>
      <c r="W186"/>
      <c r="X186"/>
      <c r="Y186"/>
      <c r="Z186"/>
      <c r="AA186"/>
      <c r="AB186"/>
      <c r="AC186"/>
      <c r="AD186"/>
      <c r="AE186"/>
      <c r="AF186"/>
      <c r="AG186"/>
      <c r="AH186"/>
      <c r="AI186" t="s">
        <v>737</v>
      </c>
      <c r="AJ186"/>
      <c r="AK186"/>
      <c r="AL186"/>
      <c r="AM186"/>
      <c r="AN186"/>
    </row>
    <row r="187" spans="1:40" x14ac:dyDescent="0.25">
      <c r="A187">
        <v>211771</v>
      </c>
      <c r="B187" t="s">
        <v>4111</v>
      </c>
      <c r="C187" t="s">
        <v>67</v>
      </c>
      <c r="D187" t="s">
        <v>456</v>
      </c>
      <c r="E187" t="s">
        <v>388</v>
      </c>
      <c r="F187" s="229">
        <v>34292</v>
      </c>
      <c r="G187" t="s">
        <v>4112</v>
      </c>
      <c r="H187" t="s">
        <v>390</v>
      </c>
      <c r="I187" t="s">
        <v>3631</v>
      </c>
      <c r="J187"/>
      <c r="K187"/>
      <c r="L187"/>
      <c r="M187"/>
      <c r="N187"/>
      <c r="O187"/>
      <c r="P187"/>
      <c r="Q187"/>
      <c r="R187"/>
      <c r="S187"/>
      <c r="T187"/>
      <c r="U187"/>
      <c r="V187"/>
      <c r="W187"/>
      <c r="X187"/>
      <c r="Y187"/>
      <c r="Z187"/>
      <c r="AA187"/>
      <c r="AB187"/>
      <c r="AC187"/>
      <c r="AD187"/>
      <c r="AE187"/>
      <c r="AF187"/>
      <c r="AG187"/>
      <c r="AH187"/>
      <c r="AI187" t="s">
        <v>737</v>
      </c>
      <c r="AJ187"/>
      <c r="AK187"/>
      <c r="AL187"/>
      <c r="AM187"/>
      <c r="AN187" t="s">
        <v>788</v>
      </c>
    </row>
    <row r="188" spans="1:40" x14ac:dyDescent="0.25">
      <c r="A188">
        <v>211779</v>
      </c>
      <c r="B188" t="s">
        <v>1629</v>
      </c>
      <c r="C188" t="s">
        <v>69</v>
      </c>
      <c r="D188" t="s">
        <v>251</v>
      </c>
      <c r="E188" t="s">
        <v>389</v>
      </c>
      <c r="F188" s="229">
        <v>33634</v>
      </c>
      <c r="G188" t="s">
        <v>1630</v>
      </c>
      <c r="H188" t="s">
        <v>390</v>
      </c>
      <c r="I188" t="s">
        <v>3629</v>
      </c>
      <c r="J188"/>
      <c r="K188" t="s">
        <v>391</v>
      </c>
      <c r="L188">
        <v>2009</v>
      </c>
      <c r="M188" t="s">
        <v>371</v>
      </c>
      <c r="N188"/>
      <c r="O188"/>
      <c r="P188"/>
      <c r="Q188"/>
      <c r="R188"/>
      <c r="S188"/>
      <c r="T188"/>
      <c r="U188"/>
      <c r="V188"/>
      <c r="W188"/>
      <c r="X188"/>
      <c r="Y188"/>
      <c r="Z188"/>
      <c r="AA188"/>
      <c r="AB188"/>
      <c r="AC188"/>
      <c r="AD188"/>
      <c r="AE188"/>
      <c r="AF188"/>
      <c r="AG188"/>
      <c r="AH188"/>
      <c r="AI188" t="s">
        <v>737</v>
      </c>
      <c r="AJ188"/>
      <c r="AK188"/>
      <c r="AL188"/>
      <c r="AM188"/>
      <c r="AN188"/>
    </row>
    <row r="189" spans="1:40" x14ac:dyDescent="0.25">
      <c r="A189">
        <v>211786</v>
      </c>
      <c r="B189" t="s">
        <v>1494</v>
      </c>
      <c r="C189" t="s">
        <v>60</v>
      </c>
      <c r="D189" t="s">
        <v>258</v>
      </c>
      <c r="E189" t="s">
        <v>388</v>
      </c>
      <c r="F189" s="229">
        <v>34960</v>
      </c>
      <c r="G189" t="s">
        <v>371</v>
      </c>
      <c r="H189" t="s">
        <v>390</v>
      </c>
      <c r="I189" t="s">
        <v>59</v>
      </c>
      <c r="J189"/>
      <c r="K189" t="s">
        <v>391</v>
      </c>
      <c r="L189">
        <v>2013</v>
      </c>
      <c r="M189" t="s">
        <v>371</v>
      </c>
      <c r="N189" t="s">
        <v>371</v>
      </c>
      <c r="O189"/>
      <c r="P189"/>
      <c r="Q189"/>
      <c r="R189"/>
      <c r="S189"/>
      <c r="T189"/>
      <c r="U189"/>
      <c r="V189"/>
      <c r="W189"/>
      <c r="X189"/>
      <c r="Y189"/>
      <c r="Z189"/>
      <c r="AA189"/>
      <c r="AB189"/>
      <c r="AC189"/>
      <c r="AD189"/>
      <c r="AE189"/>
      <c r="AF189"/>
      <c r="AG189"/>
      <c r="AH189"/>
      <c r="AI189"/>
      <c r="AJ189"/>
      <c r="AK189"/>
      <c r="AL189"/>
      <c r="AM189"/>
      <c r="AN189"/>
    </row>
    <row r="190" spans="1:40" x14ac:dyDescent="0.25">
      <c r="A190">
        <v>211793</v>
      </c>
      <c r="B190" t="s">
        <v>2098</v>
      </c>
      <c r="C190" t="s">
        <v>893</v>
      </c>
      <c r="D190" t="s">
        <v>2403</v>
      </c>
      <c r="E190" t="s">
        <v>388</v>
      </c>
      <c r="F190" s="229">
        <v>27865</v>
      </c>
      <c r="G190" t="s">
        <v>2099</v>
      </c>
      <c r="H190" t="s">
        <v>390</v>
      </c>
      <c r="I190" t="s">
        <v>3630</v>
      </c>
      <c r="J190"/>
      <c r="K190" t="s">
        <v>372</v>
      </c>
      <c r="L190">
        <v>2009</v>
      </c>
      <c r="M190" t="s">
        <v>382</v>
      </c>
      <c r="N190" t="s">
        <v>382</v>
      </c>
      <c r="O190"/>
      <c r="P190"/>
      <c r="Q190"/>
      <c r="R190"/>
      <c r="S190"/>
      <c r="T190"/>
      <c r="U190"/>
      <c r="V190"/>
      <c r="W190"/>
      <c r="X190"/>
      <c r="Y190"/>
      <c r="Z190"/>
      <c r="AA190"/>
      <c r="AB190"/>
      <c r="AC190"/>
      <c r="AD190"/>
      <c r="AE190"/>
      <c r="AF190"/>
      <c r="AG190"/>
      <c r="AH190"/>
      <c r="AI190"/>
      <c r="AJ190"/>
      <c r="AK190"/>
      <c r="AL190"/>
      <c r="AM190"/>
      <c r="AN190"/>
    </row>
    <row r="191" spans="1:40" x14ac:dyDescent="0.25">
      <c r="A191">
        <v>211817</v>
      </c>
      <c r="B191" t="s">
        <v>2051</v>
      </c>
      <c r="C191" t="s">
        <v>2052</v>
      </c>
      <c r="D191" t="s">
        <v>257</v>
      </c>
      <c r="E191" t="s">
        <v>389</v>
      </c>
      <c r="F191" s="229">
        <v>32956</v>
      </c>
      <c r="G191" t="s">
        <v>1017</v>
      </c>
      <c r="H191" t="s">
        <v>390</v>
      </c>
      <c r="I191" t="s">
        <v>485</v>
      </c>
      <c r="J191"/>
      <c r="K191">
        <v>0</v>
      </c>
      <c r="L191">
        <v>0</v>
      </c>
      <c r="M191">
        <v>0</v>
      </c>
      <c r="N191"/>
      <c r="O191"/>
      <c r="P191"/>
      <c r="Q191"/>
      <c r="R191"/>
      <c r="S191"/>
      <c r="T191"/>
      <c r="U191"/>
      <c r="V191"/>
      <c r="W191"/>
      <c r="X191"/>
      <c r="Y191"/>
      <c r="Z191"/>
      <c r="AA191"/>
      <c r="AB191"/>
      <c r="AC191"/>
      <c r="AD191"/>
      <c r="AE191"/>
      <c r="AF191"/>
      <c r="AG191"/>
      <c r="AH191"/>
      <c r="AI191" t="s">
        <v>737</v>
      </c>
      <c r="AJ191"/>
      <c r="AK191"/>
      <c r="AL191"/>
      <c r="AM191"/>
      <c r="AN191" t="s">
        <v>788</v>
      </c>
    </row>
    <row r="192" spans="1:40" x14ac:dyDescent="0.25">
      <c r="A192">
        <v>211821</v>
      </c>
      <c r="B192" t="s">
        <v>2547</v>
      </c>
      <c r="C192" t="s">
        <v>66</v>
      </c>
      <c r="D192" t="s">
        <v>346</v>
      </c>
      <c r="E192" t="s">
        <v>389</v>
      </c>
      <c r="F192" s="229">
        <v>33977</v>
      </c>
      <c r="G192" t="s">
        <v>1828</v>
      </c>
      <c r="H192" t="s">
        <v>390</v>
      </c>
      <c r="I192" t="s">
        <v>59</v>
      </c>
      <c r="J192"/>
      <c r="K192">
        <v>0</v>
      </c>
      <c r="L192">
        <v>0</v>
      </c>
      <c r="M192">
        <v>0</v>
      </c>
      <c r="N192"/>
      <c r="O192"/>
      <c r="P192"/>
      <c r="Q192"/>
      <c r="R192"/>
      <c r="S192"/>
      <c r="T192"/>
      <c r="U192"/>
      <c r="V192"/>
      <c r="W192"/>
      <c r="X192"/>
      <c r="Y192"/>
      <c r="Z192"/>
      <c r="AA192"/>
      <c r="AB192"/>
      <c r="AC192"/>
      <c r="AD192"/>
      <c r="AE192"/>
      <c r="AF192"/>
      <c r="AG192"/>
      <c r="AH192"/>
      <c r="AI192"/>
      <c r="AJ192"/>
      <c r="AK192"/>
      <c r="AL192"/>
      <c r="AM192"/>
      <c r="AN192" t="s">
        <v>788</v>
      </c>
    </row>
    <row r="193" spans="1:40" x14ac:dyDescent="0.25">
      <c r="A193">
        <v>211830</v>
      </c>
      <c r="B193" t="s">
        <v>1577</v>
      </c>
      <c r="C193" t="s">
        <v>68</v>
      </c>
      <c r="D193" t="s">
        <v>484</v>
      </c>
      <c r="E193" t="s">
        <v>388</v>
      </c>
      <c r="F193" s="229">
        <v>32874</v>
      </c>
      <c r="G193" t="s">
        <v>1017</v>
      </c>
      <c r="H193" t="s">
        <v>390</v>
      </c>
      <c r="I193" t="s">
        <v>59</v>
      </c>
      <c r="J193"/>
      <c r="K193" t="s">
        <v>372</v>
      </c>
      <c r="L193">
        <v>2008</v>
      </c>
      <c r="M193" t="s">
        <v>371</v>
      </c>
      <c r="N193" t="s">
        <v>371</v>
      </c>
      <c r="O193"/>
      <c r="P193"/>
      <c r="Q193"/>
      <c r="R193"/>
      <c r="S193"/>
      <c r="T193"/>
      <c r="U193"/>
      <c r="V193"/>
      <c r="W193"/>
      <c r="X193"/>
      <c r="Y193"/>
      <c r="Z193"/>
      <c r="AA193"/>
      <c r="AB193"/>
      <c r="AC193"/>
      <c r="AD193"/>
      <c r="AE193"/>
      <c r="AF193"/>
      <c r="AG193"/>
      <c r="AH193"/>
      <c r="AI193"/>
      <c r="AJ193"/>
      <c r="AK193"/>
      <c r="AL193"/>
      <c r="AM193"/>
      <c r="AN193"/>
    </row>
    <row r="194" spans="1:40" x14ac:dyDescent="0.25">
      <c r="A194">
        <v>211831</v>
      </c>
      <c r="B194" t="s">
        <v>1685</v>
      </c>
      <c r="C194" t="s">
        <v>119</v>
      </c>
      <c r="D194" t="s">
        <v>228</v>
      </c>
      <c r="E194" t="s">
        <v>388</v>
      </c>
      <c r="F194" s="229">
        <v>34339</v>
      </c>
      <c r="G194" t="s">
        <v>1686</v>
      </c>
      <c r="H194" t="s">
        <v>390</v>
      </c>
      <c r="I194" t="s">
        <v>485</v>
      </c>
      <c r="J194"/>
      <c r="K194">
        <v>0</v>
      </c>
      <c r="L194" t="s">
        <v>391</v>
      </c>
      <c r="M194">
        <v>2013</v>
      </c>
      <c r="N194" t="s">
        <v>382</v>
      </c>
      <c r="O194"/>
      <c r="P194"/>
      <c r="Q194"/>
      <c r="R194"/>
      <c r="S194"/>
      <c r="T194"/>
      <c r="U194"/>
      <c r="V194"/>
      <c r="W194"/>
      <c r="X194"/>
      <c r="Y194"/>
      <c r="Z194"/>
      <c r="AA194"/>
      <c r="AB194"/>
      <c r="AC194"/>
      <c r="AD194"/>
      <c r="AE194"/>
      <c r="AF194"/>
      <c r="AG194"/>
      <c r="AH194"/>
      <c r="AI194" t="s">
        <v>737</v>
      </c>
      <c r="AJ194"/>
      <c r="AK194"/>
      <c r="AL194"/>
      <c r="AM194"/>
      <c r="AN194"/>
    </row>
    <row r="195" spans="1:40" x14ac:dyDescent="0.25">
      <c r="A195">
        <v>211843</v>
      </c>
      <c r="B195" t="s">
        <v>2670</v>
      </c>
      <c r="C195" t="s">
        <v>60</v>
      </c>
      <c r="D195" t="s">
        <v>232</v>
      </c>
      <c r="E195" t="s">
        <v>389</v>
      </c>
      <c r="F195" s="229">
        <v>34525</v>
      </c>
      <c r="G195" t="s">
        <v>1408</v>
      </c>
      <c r="H195" t="s">
        <v>390</v>
      </c>
      <c r="I195" t="s">
        <v>59</v>
      </c>
      <c r="J195"/>
      <c r="K195" t="s">
        <v>391</v>
      </c>
      <c r="L195">
        <v>2017</v>
      </c>
      <c r="M195" t="s">
        <v>373</v>
      </c>
      <c r="N195"/>
      <c r="O195"/>
      <c r="P195"/>
      <c r="Q195"/>
      <c r="R195"/>
      <c r="S195"/>
      <c r="T195"/>
      <c r="U195"/>
      <c r="V195"/>
      <c r="W195"/>
      <c r="X195"/>
      <c r="Y195"/>
      <c r="Z195"/>
      <c r="AA195"/>
      <c r="AB195"/>
      <c r="AC195"/>
      <c r="AD195"/>
      <c r="AE195"/>
      <c r="AF195"/>
      <c r="AG195"/>
      <c r="AH195"/>
      <c r="AI195"/>
      <c r="AJ195"/>
      <c r="AK195"/>
      <c r="AL195"/>
      <c r="AM195"/>
      <c r="AN195"/>
    </row>
    <row r="196" spans="1:40" x14ac:dyDescent="0.25">
      <c r="A196">
        <v>211854</v>
      </c>
      <c r="B196" t="s">
        <v>2177</v>
      </c>
      <c r="C196" t="s">
        <v>61</v>
      </c>
      <c r="D196" t="s">
        <v>2172</v>
      </c>
      <c r="E196" t="s">
        <v>389</v>
      </c>
      <c r="F196" s="229">
        <v>33757</v>
      </c>
      <c r="G196" t="s">
        <v>2178</v>
      </c>
      <c r="H196" t="s">
        <v>390</v>
      </c>
      <c r="I196" t="s">
        <v>485</v>
      </c>
      <c r="J196"/>
      <c r="K196" t="s">
        <v>391</v>
      </c>
      <c r="L196">
        <v>2013</v>
      </c>
      <c r="M196" t="s">
        <v>382</v>
      </c>
      <c r="N196" t="s">
        <v>382</v>
      </c>
      <c r="O196"/>
      <c r="P196"/>
      <c r="Q196"/>
      <c r="R196"/>
      <c r="S196"/>
      <c r="T196"/>
      <c r="U196"/>
      <c r="V196"/>
      <c r="W196"/>
      <c r="X196"/>
      <c r="Y196"/>
      <c r="Z196"/>
      <c r="AA196"/>
      <c r="AB196"/>
      <c r="AC196"/>
      <c r="AD196"/>
      <c r="AE196"/>
      <c r="AF196"/>
      <c r="AG196"/>
      <c r="AH196"/>
      <c r="AI196"/>
      <c r="AJ196"/>
      <c r="AK196"/>
      <c r="AL196"/>
      <c r="AM196"/>
      <c r="AN196"/>
    </row>
    <row r="197" spans="1:40" x14ac:dyDescent="0.25">
      <c r="A197">
        <v>211855</v>
      </c>
      <c r="B197" t="s">
        <v>3653</v>
      </c>
      <c r="C197" t="s">
        <v>643</v>
      </c>
      <c r="D197" t="s">
        <v>3654</v>
      </c>
      <c r="E197" t="s">
        <v>388</v>
      </c>
      <c r="F197" s="229">
        <v>34700</v>
      </c>
      <c r="G197" t="s">
        <v>4027</v>
      </c>
      <c r="H197" t="s">
        <v>390</v>
      </c>
      <c r="I197" t="s">
        <v>486</v>
      </c>
      <c r="J197"/>
      <c r="K197" t="s">
        <v>391</v>
      </c>
      <c r="L197">
        <v>2012</v>
      </c>
      <c r="M197" t="s">
        <v>371</v>
      </c>
      <c r="N197" t="s">
        <v>376</v>
      </c>
      <c r="O197"/>
      <c r="P197"/>
      <c r="Q197"/>
      <c r="R197"/>
      <c r="S197"/>
      <c r="T197"/>
      <c r="U197"/>
      <c r="V197"/>
      <c r="W197"/>
      <c r="X197"/>
      <c r="Y197"/>
      <c r="Z197"/>
      <c r="AA197"/>
      <c r="AB197"/>
      <c r="AC197"/>
      <c r="AD197"/>
      <c r="AE197"/>
      <c r="AF197"/>
      <c r="AG197"/>
      <c r="AH197"/>
      <c r="AI197"/>
      <c r="AJ197"/>
      <c r="AK197"/>
      <c r="AL197"/>
      <c r="AM197"/>
      <c r="AN197"/>
    </row>
    <row r="198" spans="1:40" x14ac:dyDescent="0.25">
      <c r="A198">
        <v>211858</v>
      </c>
      <c r="B198" t="s">
        <v>2709</v>
      </c>
      <c r="C198" t="s">
        <v>178</v>
      </c>
      <c r="D198" t="s">
        <v>340</v>
      </c>
      <c r="E198" t="s">
        <v>389</v>
      </c>
      <c r="F198" s="229">
        <v>35596</v>
      </c>
      <c r="G198" t="s">
        <v>371</v>
      </c>
      <c r="H198" t="s">
        <v>390</v>
      </c>
      <c r="I198" t="s">
        <v>59</v>
      </c>
      <c r="J198"/>
      <c r="K198" t="s">
        <v>372</v>
      </c>
      <c r="L198">
        <v>2015</v>
      </c>
      <c r="M198" t="s">
        <v>371</v>
      </c>
      <c r="N198"/>
      <c r="O198"/>
      <c r="P198"/>
      <c r="Q198"/>
      <c r="R198"/>
      <c r="S198"/>
      <c r="T198"/>
      <c r="U198"/>
      <c r="V198"/>
      <c r="W198"/>
      <c r="X198"/>
      <c r="Y198"/>
      <c r="Z198"/>
      <c r="AA198"/>
      <c r="AB198"/>
      <c r="AC198"/>
      <c r="AD198"/>
      <c r="AE198"/>
      <c r="AF198"/>
      <c r="AG198"/>
      <c r="AH198"/>
      <c r="AI198" t="s">
        <v>737</v>
      </c>
      <c r="AJ198"/>
      <c r="AK198"/>
      <c r="AL198"/>
      <c r="AM198"/>
      <c r="AN198" t="s">
        <v>788</v>
      </c>
    </row>
    <row r="199" spans="1:40" x14ac:dyDescent="0.25">
      <c r="A199">
        <v>211860</v>
      </c>
      <c r="B199" t="s">
        <v>1011</v>
      </c>
      <c r="C199" t="s">
        <v>61</v>
      </c>
      <c r="D199" t="s">
        <v>2801</v>
      </c>
      <c r="E199" t="s">
        <v>389</v>
      </c>
      <c r="F199" s="229">
        <v>35084</v>
      </c>
      <c r="G199" t="s">
        <v>1090</v>
      </c>
      <c r="H199" t="s">
        <v>390</v>
      </c>
      <c r="I199" t="s">
        <v>487</v>
      </c>
      <c r="J199"/>
      <c r="K199">
        <v>0</v>
      </c>
      <c r="L199">
        <v>0</v>
      </c>
      <c r="M199">
        <v>0</v>
      </c>
      <c r="N199" t="s">
        <v>376</v>
      </c>
      <c r="O199"/>
      <c r="P199"/>
      <c r="Q199"/>
      <c r="R199"/>
      <c r="S199"/>
      <c r="T199"/>
      <c r="U199"/>
      <c r="V199"/>
      <c r="W199"/>
      <c r="X199"/>
      <c r="Y199"/>
      <c r="Z199"/>
      <c r="AA199"/>
      <c r="AB199"/>
      <c r="AC199"/>
      <c r="AD199"/>
      <c r="AE199"/>
      <c r="AF199"/>
      <c r="AG199"/>
      <c r="AH199"/>
      <c r="AI199" t="s">
        <v>737</v>
      </c>
      <c r="AJ199"/>
      <c r="AK199"/>
      <c r="AL199"/>
      <c r="AM199"/>
      <c r="AN199"/>
    </row>
    <row r="200" spans="1:40" x14ac:dyDescent="0.25">
      <c r="A200">
        <v>211865</v>
      </c>
      <c r="B200" t="s">
        <v>1556</v>
      </c>
      <c r="C200" t="s">
        <v>69</v>
      </c>
      <c r="D200" t="s">
        <v>2802</v>
      </c>
      <c r="E200" t="s">
        <v>389</v>
      </c>
      <c r="F200" s="229">
        <v>32417</v>
      </c>
      <c r="G200" t="s">
        <v>1017</v>
      </c>
      <c r="H200" t="s">
        <v>390</v>
      </c>
      <c r="I200" t="s">
        <v>485</v>
      </c>
      <c r="J200"/>
      <c r="K200" t="s">
        <v>391</v>
      </c>
      <c r="L200">
        <v>2008</v>
      </c>
      <c r="M200" t="s">
        <v>383</v>
      </c>
      <c r="N200"/>
      <c r="O200"/>
      <c r="P200"/>
      <c r="Q200"/>
      <c r="R200"/>
      <c r="S200"/>
      <c r="T200"/>
      <c r="U200"/>
      <c r="V200"/>
      <c r="W200"/>
      <c r="X200"/>
      <c r="Y200"/>
      <c r="Z200"/>
      <c r="AA200"/>
      <c r="AB200"/>
      <c r="AC200"/>
      <c r="AD200"/>
      <c r="AE200"/>
      <c r="AF200"/>
      <c r="AG200"/>
      <c r="AH200"/>
      <c r="AI200"/>
      <c r="AJ200"/>
      <c r="AK200"/>
      <c r="AL200"/>
      <c r="AM200"/>
      <c r="AN200" t="s">
        <v>788</v>
      </c>
    </row>
    <row r="201" spans="1:40" x14ac:dyDescent="0.25">
      <c r="A201">
        <v>211869</v>
      </c>
      <c r="B201" t="s">
        <v>2803</v>
      </c>
      <c r="C201" t="s">
        <v>156</v>
      </c>
      <c r="D201" t="s">
        <v>292</v>
      </c>
      <c r="E201" t="s">
        <v>389</v>
      </c>
      <c r="F201" t="s">
        <v>4013</v>
      </c>
      <c r="G201" t="s">
        <v>371</v>
      </c>
      <c r="H201" t="s">
        <v>390</v>
      </c>
      <c r="I201" t="s">
        <v>59</v>
      </c>
      <c r="J201"/>
      <c r="K201"/>
      <c r="L201"/>
      <c r="M201"/>
      <c r="N201"/>
      <c r="O201"/>
      <c r="P201"/>
      <c r="Q201"/>
      <c r="R201"/>
      <c r="S201"/>
      <c r="T201"/>
      <c r="U201"/>
      <c r="V201"/>
      <c r="W201"/>
      <c r="X201"/>
      <c r="Y201"/>
      <c r="Z201"/>
      <c r="AA201"/>
      <c r="AB201"/>
      <c r="AC201"/>
      <c r="AD201"/>
      <c r="AE201"/>
      <c r="AF201"/>
      <c r="AG201"/>
      <c r="AH201"/>
      <c r="AI201" t="s">
        <v>737</v>
      </c>
      <c r="AJ201"/>
      <c r="AK201"/>
      <c r="AL201"/>
      <c r="AM201"/>
      <c r="AN201" t="s">
        <v>788</v>
      </c>
    </row>
    <row r="202" spans="1:40" x14ac:dyDescent="0.25">
      <c r="A202">
        <v>211872</v>
      </c>
      <c r="B202" t="s">
        <v>2804</v>
      </c>
      <c r="C202" t="s">
        <v>122</v>
      </c>
      <c r="D202" t="s">
        <v>243</v>
      </c>
      <c r="E202" t="s">
        <v>389</v>
      </c>
      <c r="F202" s="229">
        <v>35556</v>
      </c>
      <c r="G202" t="s">
        <v>1017</v>
      </c>
      <c r="H202" t="s">
        <v>390</v>
      </c>
      <c r="I202" t="s">
        <v>59</v>
      </c>
      <c r="J202"/>
      <c r="K202" t="s">
        <v>391</v>
      </c>
      <c r="L202">
        <v>2016</v>
      </c>
      <c r="M202" t="s">
        <v>371</v>
      </c>
      <c r="N202"/>
      <c r="O202" t="s">
        <v>4035</v>
      </c>
      <c r="P202"/>
      <c r="Q202">
        <v>20000</v>
      </c>
      <c r="R202"/>
      <c r="S202"/>
      <c r="T202"/>
      <c r="U202"/>
      <c r="V202"/>
      <c r="W202"/>
      <c r="X202"/>
      <c r="Y202"/>
      <c r="Z202"/>
      <c r="AA202"/>
      <c r="AB202"/>
      <c r="AC202"/>
      <c r="AD202"/>
      <c r="AE202"/>
      <c r="AF202"/>
      <c r="AG202"/>
      <c r="AH202"/>
      <c r="AI202"/>
      <c r="AJ202"/>
      <c r="AK202"/>
      <c r="AL202"/>
      <c r="AM202"/>
      <c r="AN202"/>
    </row>
    <row r="203" spans="1:40" x14ac:dyDescent="0.25">
      <c r="A203">
        <v>211903</v>
      </c>
      <c r="B203" t="s">
        <v>2634</v>
      </c>
      <c r="C203" t="s">
        <v>115</v>
      </c>
      <c r="D203" t="s">
        <v>2805</v>
      </c>
      <c r="E203" t="s">
        <v>388</v>
      </c>
      <c r="F203" s="229">
        <v>32309</v>
      </c>
      <c r="G203" t="s">
        <v>1036</v>
      </c>
      <c r="H203" t="s">
        <v>390</v>
      </c>
      <c r="I203" t="s">
        <v>59</v>
      </c>
      <c r="J203"/>
      <c r="K203" t="s">
        <v>372</v>
      </c>
      <c r="L203">
        <v>2006</v>
      </c>
      <c r="M203" t="s">
        <v>375</v>
      </c>
      <c r="N203" t="s">
        <v>375</v>
      </c>
      <c r="O203"/>
      <c r="P203"/>
      <c r="Q203"/>
      <c r="R203"/>
      <c r="S203"/>
      <c r="T203"/>
      <c r="U203"/>
      <c r="V203"/>
      <c r="W203"/>
      <c r="X203"/>
      <c r="Y203"/>
      <c r="Z203"/>
      <c r="AA203"/>
      <c r="AB203"/>
      <c r="AC203"/>
      <c r="AD203"/>
      <c r="AE203"/>
      <c r="AF203"/>
      <c r="AG203"/>
      <c r="AH203"/>
      <c r="AI203" t="s">
        <v>737</v>
      </c>
      <c r="AJ203"/>
      <c r="AK203"/>
      <c r="AL203"/>
      <c r="AM203"/>
      <c r="AN203"/>
    </row>
    <row r="204" spans="1:40" x14ac:dyDescent="0.25">
      <c r="A204">
        <v>211905</v>
      </c>
      <c r="B204" t="s">
        <v>2650</v>
      </c>
      <c r="C204" t="s">
        <v>2651</v>
      </c>
      <c r="D204" t="s">
        <v>231</v>
      </c>
      <c r="E204" t="s">
        <v>388</v>
      </c>
      <c r="F204" s="229">
        <v>33618</v>
      </c>
      <c r="G204" t="s">
        <v>1017</v>
      </c>
      <c r="H204" t="s">
        <v>390</v>
      </c>
      <c r="I204" t="s">
        <v>59</v>
      </c>
      <c r="J204"/>
      <c r="K204" t="s">
        <v>729</v>
      </c>
      <c r="L204">
        <v>2009</v>
      </c>
      <c r="M204" t="s">
        <v>371</v>
      </c>
      <c r="N204"/>
      <c r="O204"/>
      <c r="P204"/>
      <c r="Q204"/>
      <c r="R204"/>
      <c r="S204"/>
      <c r="T204"/>
      <c r="U204"/>
      <c r="V204"/>
      <c r="W204"/>
      <c r="X204"/>
      <c r="Y204"/>
      <c r="Z204"/>
      <c r="AA204"/>
      <c r="AB204"/>
      <c r="AC204"/>
      <c r="AD204"/>
      <c r="AE204"/>
      <c r="AF204"/>
      <c r="AG204"/>
      <c r="AH204"/>
      <c r="AI204" t="s">
        <v>737</v>
      </c>
      <c r="AJ204"/>
      <c r="AK204"/>
      <c r="AL204"/>
      <c r="AM204"/>
      <c r="AN204"/>
    </row>
    <row r="205" spans="1:40" x14ac:dyDescent="0.25">
      <c r="A205">
        <v>211906</v>
      </c>
      <c r="B205" t="s">
        <v>2649</v>
      </c>
      <c r="C205" t="s">
        <v>78</v>
      </c>
      <c r="D205" t="s">
        <v>520</v>
      </c>
      <c r="E205" t="s">
        <v>388</v>
      </c>
      <c r="F205" s="229">
        <v>33617</v>
      </c>
      <c r="G205" t="s">
        <v>710</v>
      </c>
      <c r="H205" t="s">
        <v>390</v>
      </c>
      <c r="I205" t="s">
        <v>59</v>
      </c>
      <c r="J205"/>
      <c r="K205" t="s">
        <v>391</v>
      </c>
      <c r="L205">
        <v>2012</v>
      </c>
      <c r="M205" t="s">
        <v>373</v>
      </c>
      <c r="N205" t="s">
        <v>373</v>
      </c>
      <c r="O205"/>
      <c r="P205"/>
      <c r="Q205"/>
      <c r="R205"/>
      <c r="S205"/>
      <c r="T205"/>
      <c r="U205"/>
      <c r="V205"/>
      <c r="W205"/>
      <c r="X205"/>
      <c r="Y205"/>
      <c r="Z205"/>
      <c r="AA205"/>
      <c r="AB205"/>
      <c r="AC205"/>
      <c r="AD205"/>
      <c r="AE205"/>
      <c r="AF205"/>
      <c r="AG205"/>
      <c r="AH205"/>
      <c r="AI205" t="s">
        <v>737</v>
      </c>
      <c r="AJ205"/>
      <c r="AK205"/>
      <c r="AL205"/>
      <c r="AM205"/>
      <c r="AN205"/>
    </row>
    <row r="206" spans="1:40" x14ac:dyDescent="0.25">
      <c r="A206">
        <v>211907</v>
      </c>
      <c r="B206" t="s">
        <v>1001</v>
      </c>
      <c r="C206" t="s">
        <v>80</v>
      </c>
      <c r="D206" t="s">
        <v>334</v>
      </c>
      <c r="E206" t="s">
        <v>388</v>
      </c>
      <c r="F206" s="229">
        <v>35219</v>
      </c>
      <c r="G206" t="s">
        <v>1082</v>
      </c>
      <c r="H206" t="s">
        <v>3668</v>
      </c>
      <c r="I206" t="s">
        <v>485</v>
      </c>
      <c r="J206"/>
      <c r="K206" t="s">
        <v>391</v>
      </c>
      <c r="L206">
        <v>2014</v>
      </c>
      <c r="M206" t="s">
        <v>371</v>
      </c>
      <c r="N206"/>
      <c r="O206"/>
      <c r="P206"/>
      <c r="Q206"/>
      <c r="R206"/>
      <c r="S206"/>
      <c r="T206"/>
      <c r="U206"/>
      <c r="V206"/>
      <c r="W206"/>
      <c r="X206"/>
      <c r="Y206"/>
      <c r="Z206"/>
      <c r="AA206"/>
      <c r="AB206"/>
      <c r="AC206"/>
      <c r="AD206"/>
      <c r="AE206"/>
      <c r="AF206"/>
      <c r="AG206"/>
      <c r="AH206"/>
      <c r="AI206"/>
      <c r="AJ206"/>
      <c r="AK206"/>
      <c r="AL206"/>
      <c r="AM206"/>
      <c r="AN206" t="s">
        <v>788</v>
      </c>
    </row>
    <row r="207" spans="1:40" x14ac:dyDescent="0.25">
      <c r="A207">
        <v>211913</v>
      </c>
      <c r="B207" t="s">
        <v>3658</v>
      </c>
      <c r="C207" t="s">
        <v>66</v>
      </c>
      <c r="D207" t="s">
        <v>1255</v>
      </c>
      <c r="E207" t="s">
        <v>388</v>
      </c>
      <c r="F207" s="229">
        <v>35206</v>
      </c>
      <c r="G207" t="s">
        <v>1017</v>
      </c>
      <c r="H207" t="s">
        <v>390</v>
      </c>
      <c r="I207" t="s">
        <v>486</v>
      </c>
      <c r="J207"/>
      <c r="K207" t="s">
        <v>391</v>
      </c>
      <c r="L207">
        <v>2015</v>
      </c>
      <c r="M207" t="s">
        <v>371</v>
      </c>
      <c r="N207"/>
      <c r="O207"/>
      <c r="P207"/>
      <c r="Q207"/>
      <c r="R207"/>
      <c r="S207"/>
      <c r="T207"/>
      <c r="U207"/>
      <c r="V207"/>
      <c r="W207"/>
      <c r="X207"/>
      <c r="Y207"/>
      <c r="Z207"/>
      <c r="AA207"/>
      <c r="AB207"/>
      <c r="AC207"/>
      <c r="AD207"/>
      <c r="AE207"/>
      <c r="AF207"/>
      <c r="AG207"/>
      <c r="AH207"/>
      <c r="AI207" t="s">
        <v>737</v>
      </c>
      <c r="AJ207"/>
      <c r="AK207"/>
      <c r="AL207"/>
      <c r="AM207"/>
      <c r="AN207" t="s">
        <v>788</v>
      </c>
    </row>
    <row r="208" spans="1:40" x14ac:dyDescent="0.25">
      <c r="A208">
        <v>211915</v>
      </c>
      <c r="B208" t="s">
        <v>1465</v>
      </c>
      <c r="C208" t="s">
        <v>523</v>
      </c>
      <c r="D208" t="s">
        <v>588</v>
      </c>
      <c r="E208" t="s">
        <v>388</v>
      </c>
      <c r="F208" s="229">
        <v>35805</v>
      </c>
      <c r="G208" t="s">
        <v>1017</v>
      </c>
      <c r="H208" t="s">
        <v>390</v>
      </c>
      <c r="I208" t="s">
        <v>3629</v>
      </c>
      <c r="J208"/>
      <c r="K208" t="s">
        <v>391</v>
      </c>
      <c r="L208">
        <v>2015</v>
      </c>
      <c r="M208" t="s">
        <v>371</v>
      </c>
      <c r="N208" t="s">
        <v>375</v>
      </c>
      <c r="O208"/>
      <c r="P208"/>
      <c r="Q208"/>
      <c r="R208"/>
      <c r="S208"/>
      <c r="T208"/>
      <c r="U208"/>
      <c r="V208"/>
      <c r="W208"/>
      <c r="X208"/>
      <c r="Y208"/>
      <c r="Z208"/>
      <c r="AA208"/>
      <c r="AB208"/>
      <c r="AC208"/>
      <c r="AD208"/>
      <c r="AE208"/>
      <c r="AF208"/>
      <c r="AG208"/>
      <c r="AH208"/>
      <c r="AI208" t="s">
        <v>737</v>
      </c>
      <c r="AJ208"/>
      <c r="AK208"/>
      <c r="AL208"/>
      <c r="AM208"/>
      <c r="AN208"/>
    </row>
    <row r="209" spans="1:40" x14ac:dyDescent="0.25">
      <c r="A209">
        <v>211929</v>
      </c>
      <c r="B209" t="s">
        <v>2561</v>
      </c>
      <c r="C209" t="s">
        <v>86</v>
      </c>
      <c r="D209" t="s">
        <v>300</v>
      </c>
      <c r="E209" t="s">
        <v>388</v>
      </c>
      <c r="F209" s="229">
        <v>34916</v>
      </c>
      <c r="G209" t="s">
        <v>1017</v>
      </c>
      <c r="H209" t="s">
        <v>390</v>
      </c>
      <c r="I209" t="s">
        <v>59</v>
      </c>
      <c r="J209"/>
      <c r="K209" t="s">
        <v>391</v>
      </c>
      <c r="L209">
        <v>2013</v>
      </c>
      <c r="M209" t="s">
        <v>371</v>
      </c>
      <c r="N209"/>
      <c r="O209"/>
      <c r="P209"/>
      <c r="Q209"/>
      <c r="R209"/>
      <c r="S209"/>
      <c r="T209"/>
      <c r="U209"/>
      <c r="V209"/>
      <c r="W209"/>
      <c r="X209"/>
      <c r="Y209"/>
      <c r="Z209"/>
      <c r="AA209"/>
      <c r="AB209"/>
      <c r="AC209"/>
      <c r="AD209"/>
      <c r="AE209"/>
      <c r="AF209"/>
      <c r="AG209"/>
      <c r="AH209"/>
      <c r="AI209"/>
      <c r="AJ209"/>
      <c r="AK209"/>
      <c r="AL209"/>
      <c r="AM209"/>
      <c r="AN209" t="s">
        <v>788</v>
      </c>
    </row>
    <row r="210" spans="1:40" x14ac:dyDescent="0.25">
      <c r="A210">
        <v>211930</v>
      </c>
      <c r="B210" t="s">
        <v>2705</v>
      </c>
      <c r="C210" t="s">
        <v>2706</v>
      </c>
      <c r="D210" t="s">
        <v>2806</v>
      </c>
      <c r="E210" t="s">
        <v>389</v>
      </c>
      <c r="F210" s="229">
        <v>35561</v>
      </c>
      <c r="G210" t="s">
        <v>2707</v>
      </c>
      <c r="H210" t="s">
        <v>390</v>
      </c>
      <c r="I210" t="s">
        <v>59</v>
      </c>
      <c r="J210"/>
      <c r="K210" t="s">
        <v>391</v>
      </c>
      <c r="L210">
        <v>2015</v>
      </c>
      <c r="M210" t="s">
        <v>371</v>
      </c>
      <c r="N210" t="s">
        <v>371</v>
      </c>
      <c r="O210"/>
      <c r="P210"/>
      <c r="Q210"/>
      <c r="R210"/>
      <c r="S210"/>
      <c r="T210"/>
      <c r="U210"/>
      <c r="V210"/>
      <c r="W210"/>
      <c r="X210"/>
      <c r="Y210"/>
      <c r="Z210"/>
      <c r="AA210"/>
      <c r="AB210"/>
      <c r="AC210"/>
      <c r="AD210"/>
      <c r="AE210"/>
      <c r="AF210"/>
      <c r="AG210"/>
      <c r="AH210"/>
      <c r="AI210" t="s">
        <v>737</v>
      </c>
      <c r="AJ210"/>
      <c r="AK210"/>
      <c r="AL210"/>
      <c r="AM210"/>
      <c r="AN210"/>
    </row>
    <row r="211" spans="1:40" x14ac:dyDescent="0.25">
      <c r="A211">
        <v>211945</v>
      </c>
      <c r="B211" t="s">
        <v>1717</v>
      </c>
      <c r="C211" t="s">
        <v>203</v>
      </c>
      <c r="D211" t="s">
        <v>264</v>
      </c>
      <c r="E211" t="s">
        <v>389</v>
      </c>
      <c r="F211" s="229">
        <v>34700</v>
      </c>
      <c r="G211" t="s">
        <v>1718</v>
      </c>
      <c r="H211" t="s">
        <v>390</v>
      </c>
      <c r="I211" t="s">
        <v>59</v>
      </c>
      <c r="J211"/>
      <c r="K211" t="s">
        <v>391</v>
      </c>
      <c r="L211">
        <v>2014</v>
      </c>
      <c r="M211" t="s">
        <v>375</v>
      </c>
      <c r="N211" t="s">
        <v>375</v>
      </c>
      <c r="O211"/>
      <c r="P211"/>
      <c r="Q211"/>
      <c r="R211"/>
      <c r="S211"/>
      <c r="T211"/>
      <c r="U211"/>
      <c r="V211"/>
      <c r="W211"/>
      <c r="X211"/>
      <c r="Y211"/>
      <c r="Z211"/>
      <c r="AA211"/>
      <c r="AB211"/>
      <c r="AC211"/>
      <c r="AD211"/>
      <c r="AE211"/>
      <c r="AF211"/>
      <c r="AG211"/>
      <c r="AH211"/>
      <c r="AI211" t="s">
        <v>737</v>
      </c>
      <c r="AJ211"/>
      <c r="AK211"/>
      <c r="AL211"/>
      <c r="AM211"/>
      <c r="AN211"/>
    </row>
    <row r="212" spans="1:40" x14ac:dyDescent="0.25">
      <c r="A212">
        <v>211956</v>
      </c>
      <c r="B212" t="s">
        <v>2564</v>
      </c>
      <c r="C212" t="s">
        <v>919</v>
      </c>
      <c r="D212" t="s">
        <v>247</v>
      </c>
      <c r="E212" t="s">
        <v>389</v>
      </c>
      <c r="F212" s="229">
        <v>35065</v>
      </c>
      <c r="G212" t="s">
        <v>1571</v>
      </c>
      <c r="H212" t="s">
        <v>390</v>
      </c>
      <c r="I212" t="s">
        <v>59</v>
      </c>
      <c r="J212"/>
      <c r="K212" t="s">
        <v>391</v>
      </c>
      <c r="L212">
        <v>2014</v>
      </c>
      <c r="M212" t="s">
        <v>373</v>
      </c>
      <c r="N212"/>
      <c r="O212"/>
      <c r="P212"/>
      <c r="Q212"/>
      <c r="R212"/>
      <c r="S212"/>
      <c r="T212"/>
      <c r="U212"/>
      <c r="V212"/>
      <c r="W212"/>
      <c r="X212"/>
      <c r="Y212"/>
      <c r="Z212"/>
      <c r="AA212"/>
      <c r="AB212"/>
      <c r="AC212"/>
      <c r="AD212"/>
      <c r="AE212"/>
      <c r="AF212"/>
      <c r="AG212"/>
      <c r="AH212"/>
      <c r="AI212"/>
      <c r="AJ212"/>
      <c r="AK212"/>
      <c r="AL212"/>
      <c r="AM212"/>
      <c r="AN212" t="s">
        <v>788</v>
      </c>
    </row>
    <row r="213" spans="1:40" x14ac:dyDescent="0.25">
      <c r="A213">
        <v>211960</v>
      </c>
      <c r="B213" t="s">
        <v>1450</v>
      </c>
      <c r="C213" t="s">
        <v>1451</v>
      </c>
      <c r="D213" t="s">
        <v>2807</v>
      </c>
      <c r="E213" t="s">
        <v>389</v>
      </c>
      <c r="F213" s="229">
        <v>32588</v>
      </c>
      <c r="G213" t="s">
        <v>1452</v>
      </c>
      <c r="H213" t="s">
        <v>390</v>
      </c>
      <c r="I213" t="s">
        <v>59</v>
      </c>
      <c r="J213"/>
      <c r="K213" t="s">
        <v>372</v>
      </c>
      <c r="L213">
        <v>2007</v>
      </c>
      <c r="M213" t="s">
        <v>382</v>
      </c>
      <c r="N213" t="s">
        <v>382</v>
      </c>
      <c r="O213"/>
      <c r="P213"/>
      <c r="Q213"/>
      <c r="R213"/>
      <c r="S213"/>
      <c r="T213"/>
      <c r="U213"/>
      <c r="V213"/>
      <c r="W213"/>
      <c r="X213"/>
      <c r="Y213"/>
      <c r="Z213"/>
      <c r="AA213"/>
      <c r="AB213"/>
      <c r="AC213"/>
      <c r="AD213"/>
      <c r="AE213"/>
      <c r="AF213"/>
      <c r="AG213"/>
      <c r="AH213"/>
      <c r="AI213" t="s">
        <v>737</v>
      </c>
      <c r="AJ213"/>
      <c r="AK213"/>
      <c r="AL213"/>
      <c r="AM213"/>
      <c r="AN213"/>
    </row>
    <row r="214" spans="1:40" x14ac:dyDescent="0.25">
      <c r="A214">
        <v>211986</v>
      </c>
      <c r="B214" t="s">
        <v>2316</v>
      </c>
      <c r="C214" t="s">
        <v>448</v>
      </c>
      <c r="D214" t="s">
        <v>231</v>
      </c>
      <c r="E214" t="s">
        <v>389</v>
      </c>
      <c r="F214" s="229">
        <v>35431</v>
      </c>
      <c r="G214" t="s">
        <v>685</v>
      </c>
      <c r="H214" t="s">
        <v>390</v>
      </c>
      <c r="I214" t="s">
        <v>3630</v>
      </c>
      <c r="J214"/>
      <c r="K214" t="s">
        <v>391</v>
      </c>
      <c r="L214">
        <v>2014</v>
      </c>
      <c r="M214" t="s">
        <v>371</v>
      </c>
      <c r="N214" t="s">
        <v>376</v>
      </c>
      <c r="O214"/>
      <c r="P214"/>
      <c r="Q214"/>
      <c r="R214"/>
      <c r="S214"/>
      <c r="T214"/>
      <c r="U214"/>
      <c r="V214"/>
      <c r="W214"/>
      <c r="X214"/>
      <c r="Y214"/>
      <c r="Z214"/>
      <c r="AA214"/>
      <c r="AB214"/>
      <c r="AC214"/>
      <c r="AD214"/>
      <c r="AE214"/>
      <c r="AF214"/>
      <c r="AG214"/>
      <c r="AH214"/>
      <c r="AI214"/>
      <c r="AJ214"/>
      <c r="AK214"/>
      <c r="AL214"/>
      <c r="AM214"/>
      <c r="AN214"/>
    </row>
    <row r="215" spans="1:40" x14ac:dyDescent="0.25">
      <c r="A215">
        <v>212012</v>
      </c>
      <c r="B215" t="s">
        <v>2809</v>
      </c>
      <c r="C215" t="s">
        <v>105</v>
      </c>
      <c r="D215" t="s">
        <v>2810</v>
      </c>
      <c r="E215" t="s">
        <v>389</v>
      </c>
      <c r="F215" s="229">
        <v>35179</v>
      </c>
      <c r="G215" t="s">
        <v>1064</v>
      </c>
      <c r="H215" t="s">
        <v>390</v>
      </c>
      <c r="I215" t="s">
        <v>59</v>
      </c>
      <c r="J215"/>
      <c r="K215" t="s">
        <v>372</v>
      </c>
      <c r="L215">
        <v>2014</v>
      </c>
      <c r="M215" t="s">
        <v>383</v>
      </c>
      <c r="N215" t="s">
        <v>383</v>
      </c>
      <c r="O215" t="s">
        <v>4075</v>
      </c>
      <c r="P215"/>
      <c r="Q215">
        <v>20000</v>
      </c>
      <c r="R215"/>
      <c r="S215"/>
      <c r="T215"/>
      <c r="U215"/>
      <c r="V215"/>
      <c r="W215"/>
      <c r="X215"/>
      <c r="Y215"/>
      <c r="Z215"/>
      <c r="AA215"/>
      <c r="AB215"/>
      <c r="AC215"/>
      <c r="AD215"/>
      <c r="AE215"/>
      <c r="AF215"/>
      <c r="AG215"/>
      <c r="AH215"/>
      <c r="AI215"/>
      <c r="AJ215"/>
      <c r="AK215"/>
      <c r="AL215"/>
      <c r="AM215"/>
      <c r="AN215"/>
    </row>
    <row r="216" spans="1:40" x14ac:dyDescent="0.25">
      <c r="A216">
        <v>212019</v>
      </c>
      <c r="B216" t="s">
        <v>1565</v>
      </c>
      <c r="C216" t="s">
        <v>68</v>
      </c>
      <c r="D216" t="s">
        <v>2811</v>
      </c>
      <c r="E216" t="s">
        <v>389</v>
      </c>
      <c r="F216" s="229">
        <v>32638</v>
      </c>
      <c r="G216" t="s">
        <v>1017</v>
      </c>
      <c r="H216" t="s">
        <v>390</v>
      </c>
      <c r="I216" t="s">
        <v>3629</v>
      </c>
      <c r="J216"/>
      <c r="K216" t="s">
        <v>372</v>
      </c>
      <c r="L216">
        <v>2008</v>
      </c>
      <c r="M216" t="s">
        <v>371</v>
      </c>
      <c r="N216" t="s">
        <v>376</v>
      </c>
      <c r="O216"/>
      <c r="P216"/>
      <c r="Q216"/>
      <c r="R216"/>
      <c r="S216"/>
      <c r="T216"/>
      <c r="U216"/>
      <c r="V216"/>
      <c r="W216"/>
      <c r="X216"/>
      <c r="Y216"/>
      <c r="Z216"/>
      <c r="AA216"/>
      <c r="AB216"/>
      <c r="AC216"/>
      <c r="AD216"/>
      <c r="AE216"/>
      <c r="AF216"/>
      <c r="AG216"/>
      <c r="AH216"/>
      <c r="AI216"/>
      <c r="AJ216"/>
      <c r="AK216"/>
      <c r="AL216"/>
      <c r="AM216"/>
      <c r="AN216"/>
    </row>
    <row r="217" spans="1:40" x14ac:dyDescent="0.25">
      <c r="A217">
        <v>212033</v>
      </c>
      <c r="B217" t="s">
        <v>2813</v>
      </c>
      <c r="C217" t="s">
        <v>1542</v>
      </c>
      <c r="D217" t="s">
        <v>254</v>
      </c>
      <c r="E217" t="s">
        <v>389</v>
      </c>
      <c r="F217" s="229">
        <v>31837</v>
      </c>
      <c r="G217" t="s">
        <v>1017</v>
      </c>
      <c r="H217" t="s">
        <v>390</v>
      </c>
      <c r="I217" t="s">
        <v>3629</v>
      </c>
      <c r="J217"/>
      <c r="K217" t="s">
        <v>372</v>
      </c>
      <c r="L217">
        <v>2008</v>
      </c>
      <c r="M217" t="s">
        <v>371</v>
      </c>
      <c r="N217" t="s">
        <v>373</v>
      </c>
      <c r="O217"/>
      <c r="P217"/>
      <c r="Q217"/>
      <c r="R217"/>
      <c r="S217"/>
      <c r="T217"/>
      <c r="U217"/>
      <c r="V217"/>
      <c r="W217"/>
      <c r="X217"/>
      <c r="Y217"/>
      <c r="Z217"/>
      <c r="AA217"/>
      <c r="AB217"/>
      <c r="AC217"/>
      <c r="AD217"/>
      <c r="AE217"/>
      <c r="AF217"/>
      <c r="AG217"/>
      <c r="AH217"/>
      <c r="AI217" t="s">
        <v>737</v>
      </c>
      <c r="AJ217"/>
      <c r="AK217"/>
      <c r="AL217"/>
      <c r="AM217"/>
      <c r="AN217"/>
    </row>
    <row r="218" spans="1:40" x14ac:dyDescent="0.25">
      <c r="A218">
        <v>212040</v>
      </c>
      <c r="B218" t="s">
        <v>2665</v>
      </c>
      <c r="C218" t="s">
        <v>97</v>
      </c>
      <c r="D218" t="s">
        <v>287</v>
      </c>
      <c r="E218" t="s">
        <v>388</v>
      </c>
      <c r="F218" s="229">
        <v>34396</v>
      </c>
      <c r="G218" t="s">
        <v>1017</v>
      </c>
      <c r="H218" t="s">
        <v>390</v>
      </c>
      <c r="I218" t="s">
        <v>59</v>
      </c>
      <c r="J218"/>
      <c r="K218" t="s">
        <v>391</v>
      </c>
      <c r="L218">
        <v>2015</v>
      </c>
      <c r="M218" t="s">
        <v>371</v>
      </c>
      <c r="N218"/>
      <c r="O218"/>
      <c r="P218"/>
      <c r="Q218"/>
      <c r="R218"/>
      <c r="S218"/>
      <c r="T218"/>
      <c r="U218"/>
      <c r="V218"/>
      <c r="W218"/>
      <c r="X218"/>
      <c r="Y218"/>
      <c r="Z218"/>
      <c r="AA218"/>
      <c r="AB218"/>
      <c r="AC218"/>
      <c r="AD218"/>
      <c r="AE218"/>
      <c r="AF218"/>
      <c r="AG218"/>
      <c r="AH218"/>
      <c r="AI218" t="s">
        <v>737</v>
      </c>
      <c r="AJ218"/>
      <c r="AK218"/>
      <c r="AL218"/>
      <c r="AM218"/>
      <c r="AN218" t="s">
        <v>788</v>
      </c>
    </row>
    <row r="219" spans="1:40" x14ac:dyDescent="0.25">
      <c r="A219">
        <v>212048</v>
      </c>
      <c r="B219" t="s">
        <v>3664</v>
      </c>
      <c r="C219" t="s">
        <v>3665</v>
      </c>
      <c r="D219" t="s">
        <v>2930</v>
      </c>
      <c r="E219" t="s">
        <v>389</v>
      </c>
      <c r="F219" s="229">
        <v>27935</v>
      </c>
      <c r="G219" t="s">
        <v>4083</v>
      </c>
      <c r="H219" t="s">
        <v>390</v>
      </c>
      <c r="I219" t="s">
        <v>3632</v>
      </c>
      <c r="J219"/>
      <c r="K219" t="s">
        <v>372</v>
      </c>
      <c r="L219">
        <v>1996</v>
      </c>
      <c r="M219" t="s">
        <v>373</v>
      </c>
      <c r="N219" t="s">
        <v>383</v>
      </c>
      <c r="O219"/>
      <c r="P219"/>
      <c r="Q219"/>
      <c r="R219"/>
      <c r="S219"/>
      <c r="T219"/>
      <c r="U219"/>
      <c r="V219"/>
      <c r="W219"/>
      <c r="X219"/>
      <c r="Y219"/>
      <c r="Z219"/>
      <c r="AA219"/>
      <c r="AB219"/>
      <c r="AC219"/>
      <c r="AD219"/>
      <c r="AE219"/>
      <c r="AF219"/>
      <c r="AG219"/>
      <c r="AH219"/>
      <c r="AI219" t="s">
        <v>737</v>
      </c>
      <c r="AJ219"/>
      <c r="AK219"/>
      <c r="AL219"/>
      <c r="AM219"/>
      <c r="AN219"/>
    </row>
    <row r="220" spans="1:40" x14ac:dyDescent="0.25">
      <c r="A220">
        <v>212051</v>
      </c>
      <c r="B220" t="s">
        <v>2710</v>
      </c>
      <c r="C220" t="s">
        <v>115</v>
      </c>
      <c r="D220" t="s">
        <v>319</v>
      </c>
      <c r="E220" t="s">
        <v>389</v>
      </c>
      <c r="F220" s="229">
        <v>35693</v>
      </c>
      <c r="G220" t="s">
        <v>371</v>
      </c>
      <c r="H220" t="s">
        <v>390</v>
      </c>
      <c r="I220" t="s">
        <v>59</v>
      </c>
      <c r="J220"/>
      <c r="K220" t="s">
        <v>391</v>
      </c>
      <c r="L220">
        <v>2018</v>
      </c>
      <c r="M220" t="s">
        <v>371</v>
      </c>
      <c r="N220" t="s">
        <v>371</v>
      </c>
      <c r="O220"/>
      <c r="P220"/>
      <c r="Q220"/>
      <c r="R220"/>
      <c r="S220"/>
      <c r="T220"/>
      <c r="U220"/>
      <c r="V220"/>
      <c r="W220"/>
      <c r="X220"/>
      <c r="Y220"/>
      <c r="Z220"/>
      <c r="AA220"/>
      <c r="AB220"/>
      <c r="AC220"/>
      <c r="AD220"/>
      <c r="AE220"/>
      <c r="AF220"/>
      <c r="AG220"/>
      <c r="AH220"/>
      <c r="AI220" t="s">
        <v>737</v>
      </c>
      <c r="AJ220"/>
      <c r="AK220"/>
      <c r="AL220"/>
      <c r="AM220"/>
      <c r="AN220"/>
    </row>
    <row r="221" spans="1:40" x14ac:dyDescent="0.25">
      <c r="A221">
        <v>212052</v>
      </c>
      <c r="B221" t="s">
        <v>2169</v>
      </c>
      <c r="C221" t="s">
        <v>1778</v>
      </c>
      <c r="D221" t="s">
        <v>229</v>
      </c>
      <c r="E221" t="s">
        <v>389</v>
      </c>
      <c r="F221" s="229">
        <v>33538</v>
      </c>
      <c r="G221" t="s">
        <v>371</v>
      </c>
      <c r="H221" t="s">
        <v>390</v>
      </c>
      <c r="I221" t="s">
        <v>3630</v>
      </c>
      <c r="J221"/>
      <c r="K221" t="s">
        <v>372</v>
      </c>
      <c r="L221">
        <v>2010</v>
      </c>
      <c r="M221" t="s">
        <v>371</v>
      </c>
      <c r="N221" t="s">
        <v>379</v>
      </c>
      <c r="O221"/>
      <c r="P221"/>
      <c r="Q221"/>
      <c r="R221"/>
      <c r="S221"/>
      <c r="T221"/>
      <c r="U221"/>
      <c r="V221"/>
      <c r="W221"/>
      <c r="X221"/>
      <c r="Y221"/>
      <c r="Z221"/>
      <c r="AA221"/>
      <c r="AB221"/>
      <c r="AC221"/>
      <c r="AD221"/>
      <c r="AE221"/>
      <c r="AF221"/>
      <c r="AG221"/>
      <c r="AH221"/>
      <c r="AI221"/>
      <c r="AJ221"/>
      <c r="AK221"/>
      <c r="AL221"/>
      <c r="AM221"/>
      <c r="AN221"/>
    </row>
    <row r="222" spans="1:40" x14ac:dyDescent="0.25">
      <c r="A222">
        <v>212053</v>
      </c>
      <c r="B222" t="s">
        <v>2814</v>
      </c>
      <c r="C222" t="s">
        <v>191</v>
      </c>
      <c r="D222" t="s">
        <v>509</v>
      </c>
      <c r="E222" t="s">
        <v>388</v>
      </c>
      <c r="F222" s="229">
        <v>35630</v>
      </c>
      <c r="G222" t="s">
        <v>1041</v>
      </c>
      <c r="H222" t="s">
        <v>390</v>
      </c>
      <c r="I222" t="s">
        <v>3629</v>
      </c>
      <c r="J222"/>
      <c r="K222" t="s">
        <v>391</v>
      </c>
      <c r="L222">
        <v>2015</v>
      </c>
      <c r="M222" t="s">
        <v>371</v>
      </c>
      <c r="N222" t="s">
        <v>373</v>
      </c>
      <c r="O222"/>
      <c r="P222"/>
      <c r="Q222"/>
      <c r="R222"/>
      <c r="S222"/>
      <c r="T222"/>
      <c r="U222"/>
      <c r="V222"/>
      <c r="W222"/>
      <c r="X222"/>
      <c r="Y222"/>
      <c r="Z222"/>
      <c r="AA222"/>
      <c r="AB222"/>
      <c r="AC222"/>
      <c r="AD222"/>
      <c r="AE222"/>
      <c r="AF222"/>
      <c r="AG222"/>
      <c r="AH222"/>
      <c r="AI222"/>
      <c r="AJ222"/>
      <c r="AK222"/>
      <c r="AL222"/>
      <c r="AM222"/>
      <c r="AN222"/>
    </row>
    <row r="223" spans="1:40" x14ac:dyDescent="0.25">
      <c r="A223">
        <v>212072</v>
      </c>
      <c r="B223" t="s">
        <v>1478</v>
      </c>
      <c r="C223" t="s">
        <v>165</v>
      </c>
      <c r="D223" t="s">
        <v>2815</v>
      </c>
      <c r="E223" t="s">
        <v>389</v>
      </c>
      <c r="F223" s="229">
        <v>33241</v>
      </c>
      <c r="G223" t="s">
        <v>374</v>
      </c>
      <c r="H223" t="s">
        <v>390</v>
      </c>
      <c r="I223" t="s">
        <v>59</v>
      </c>
      <c r="J223"/>
      <c r="K223" t="s">
        <v>391</v>
      </c>
      <c r="L223">
        <v>2009</v>
      </c>
      <c r="M223" t="s">
        <v>371</v>
      </c>
      <c r="N223"/>
      <c r="O223"/>
      <c r="P223"/>
      <c r="Q223"/>
      <c r="R223"/>
      <c r="S223"/>
      <c r="T223"/>
      <c r="U223"/>
      <c r="V223"/>
      <c r="W223"/>
      <c r="X223"/>
      <c r="Y223"/>
      <c r="Z223"/>
      <c r="AA223"/>
      <c r="AB223"/>
      <c r="AC223"/>
      <c r="AD223"/>
      <c r="AE223"/>
      <c r="AF223"/>
      <c r="AG223"/>
      <c r="AH223"/>
      <c r="AI223" t="s">
        <v>737</v>
      </c>
      <c r="AJ223"/>
      <c r="AK223"/>
      <c r="AL223"/>
      <c r="AM223"/>
      <c r="AN223" t="s">
        <v>788</v>
      </c>
    </row>
    <row r="224" spans="1:40" x14ac:dyDescent="0.25">
      <c r="A224">
        <v>212089</v>
      </c>
      <c r="B224" t="s">
        <v>1510</v>
      </c>
      <c r="C224" t="s">
        <v>1511</v>
      </c>
      <c r="D224" t="s">
        <v>279</v>
      </c>
      <c r="E224" t="s">
        <v>388</v>
      </c>
      <c r="F224" s="229">
        <v>28582</v>
      </c>
      <c r="G224" t="s">
        <v>379</v>
      </c>
      <c r="H224" t="s">
        <v>390</v>
      </c>
      <c r="I224" t="s">
        <v>485</v>
      </c>
      <c r="J224"/>
      <c r="K224" t="s">
        <v>391</v>
      </c>
      <c r="L224">
        <v>2002</v>
      </c>
      <c r="M224" t="s">
        <v>371</v>
      </c>
      <c r="N224" t="s">
        <v>379</v>
      </c>
      <c r="O224"/>
      <c r="P224"/>
      <c r="Q224"/>
      <c r="R224"/>
      <c r="S224"/>
      <c r="T224"/>
      <c r="U224"/>
      <c r="V224"/>
      <c r="W224"/>
      <c r="X224"/>
      <c r="Y224"/>
      <c r="Z224"/>
      <c r="AA224"/>
      <c r="AB224"/>
      <c r="AC224"/>
      <c r="AD224"/>
      <c r="AE224"/>
      <c r="AF224"/>
      <c r="AG224"/>
      <c r="AH224"/>
      <c r="AI224" t="s">
        <v>737</v>
      </c>
      <c r="AJ224"/>
      <c r="AK224"/>
      <c r="AL224"/>
      <c r="AM224"/>
      <c r="AN224"/>
    </row>
    <row r="225" spans="1:40" x14ac:dyDescent="0.25">
      <c r="A225">
        <v>212095</v>
      </c>
      <c r="B225" t="s">
        <v>4113</v>
      </c>
      <c r="C225" t="s">
        <v>4114</v>
      </c>
      <c r="D225" t="s">
        <v>4115</v>
      </c>
      <c r="E225" t="s">
        <v>388</v>
      </c>
      <c r="F225" s="229">
        <v>31023</v>
      </c>
      <c r="G225" t="s">
        <v>4116</v>
      </c>
      <c r="H225" t="s">
        <v>390</v>
      </c>
      <c r="I225" t="s">
        <v>3631</v>
      </c>
      <c r="J225"/>
      <c r="K225"/>
      <c r="L225"/>
      <c r="M225"/>
      <c r="N225"/>
      <c r="O225"/>
      <c r="P225"/>
      <c r="Q225"/>
      <c r="R225"/>
      <c r="S225"/>
      <c r="T225"/>
      <c r="U225"/>
      <c r="V225"/>
      <c r="W225"/>
      <c r="X225"/>
      <c r="Y225"/>
      <c r="Z225"/>
      <c r="AA225"/>
      <c r="AB225"/>
      <c r="AC225"/>
      <c r="AD225"/>
      <c r="AE225"/>
      <c r="AF225"/>
      <c r="AG225"/>
      <c r="AH225"/>
      <c r="AI225" t="s">
        <v>737</v>
      </c>
      <c r="AJ225"/>
      <c r="AK225"/>
      <c r="AL225"/>
      <c r="AM225"/>
      <c r="AN225" t="s">
        <v>788</v>
      </c>
    </row>
    <row r="226" spans="1:40" x14ac:dyDescent="0.25">
      <c r="A226">
        <v>212100</v>
      </c>
      <c r="B226" t="s">
        <v>2816</v>
      </c>
      <c r="C226" t="s">
        <v>95</v>
      </c>
      <c r="D226" t="s">
        <v>2817</v>
      </c>
      <c r="E226" t="s">
        <v>389</v>
      </c>
      <c r="F226" s="229">
        <v>30834</v>
      </c>
      <c r="G226" t="s">
        <v>714</v>
      </c>
      <c r="H226" t="s">
        <v>390</v>
      </c>
      <c r="I226" t="s">
        <v>489</v>
      </c>
      <c r="J226"/>
      <c r="K226" t="s">
        <v>372</v>
      </c>
      <c r="L226">
        <v>2003</v>
      </c>
      <c r="M226" t="s">
        <v>377</v>
      </c>
      <c r="N226" t="s">
        <v>377</v>
      </c>
      <c r="O226"/>
      <c r="P226"/>
      <c r="Q226"/>
      <c r="R226"/>
      <c r="S226"/>
      <c r="T226"/>
      <c r="U226"/>
      <c r="V226"/>
      <c r="W226"/>
      <c r="X226"/>
      <c r="Y226"/>
      <c r="Z226"/>
      <c r="AA226"/>
      <c r="AB226"/>
      <c r="AC226"/>
      <c r="AD226"/>
      <c r="AE226"/>
      <c r="AF226"/>
      <c r="AG226"/>
      <c r="AH226"/>
      <c r="AI226" t="s">
        <v>737</v>
      </c>
      <c r="AJ226"/>
      <c r="AK226"/>
      <c r="AL226"/>
      <c r="AM226"/>
      <c r="AN226"/>
    </row>
    <row r="227" spans="1:40" x14ac:dyDescent="0.25">
      <c r="A227">
        <v>212133</v>
      </c>
      <c r="B227" t="s">
        <v>1836</v>
      </c>
      <c r="C227" t="s">
        <v>904</v>
      </c>
      <c r="D227" t="s">
        <v>277</v>
      </c>
      <c r="E227" t="s">
        <v>388</v>
      </c>
      <c r="F227" s="229">
        <v>35563</v>
      </c>
      <c r="G227" t="s">
        <v>1024</v>
      </c>
      <c r="H227" t="s">
        <v>3668</v>
      </c>
      <c r="I227" t="s">
        <v>3629</v>
      </c>
      <c r="J227"/>
      <c r="K227" t="s">
        <v>391</v>
      </c>
      <c r="L227">
        <v>2017</v>
      </c>
      <c r="M227" t="s">
        <v>371</v>
      </c>
      <c r="N227" t="s">
        <v>762</v>
      </c>
      <c r="O227"/>
      <c r="P227"/>
      <c r="Q227"/>
      <c r="R227"/>
      <c r="S227"/>
      <c r="T227"/>
      <c r="U227"/>
      <c r="V227"/>
      <c r="W227"/>
      <c r="X227"/>
      <c r="Y227"/>
      <c r="Z227"/>
      <c r="AA227"/>
      <c r="AB227"/>
      <c r="AC227"/>
      <c r="AD227"/>
      <c r="AE227"/>
      <c r="AF227"/>
      <c r="AG227"/>
      <c r="AH227"/>
      <c r="AI227"/>
      <c r="AJ227"/>
      <c r="AK227"/>
      <c r="AL227"/>
      <c r="AM227"/>
      <c r="AN227"/>
    </row>
    <row r="228" spans="1:40" x14ac:dyDescent="0.25">
      <c r="A228">
        <v>212135</v>
      </c>
      <c r="B228" t="s">
        <v>1894</v>
      </c>
      <c r="C228" t="s">
        <v>640</v>
      </c>
      <c r="D228" t="s">
        <v>477</v>
      </c>
      <c r="E228" t="s">
        <v>388</v>
      </c>
      <c r="F228" s="229">
        <v>35983</v>
      </c>
      <c r="G228" t="s">
        <v>1895</v>
      </c>
      <c r="H228" t="s">
        <v>390</v>
      </c>
      <c r="I228" t="s">
        <v>3629</v>
      </c>
      <c r="J228"/>
      <c r="K228" t="s">
        <v>391</v>
      </c>
      <c r="L228">
        <v>2017</v>
      </c>
      <c r="M228" t="s">
        <v>373</v>
      </c>
      <c r="N228" t="s">
        <v>373</v>
      </c>
      <c r="O228"/>
      <c r="P228"/>
      <c r="Q228"/>
      <c r="R228"/>
      <c r="S228"/>
      <c r="T228"/>
      <c r="U228"/>
      <c r="V228"/>
      <c r="W228"/>
      <c r="X228"/>
      <c r="Y228"/>
      <c r="Z228"/>
      <c r="AA228"/>
      <c r="AB228"/>
      <c r="AC228"/>
      <c r="AD228"/>
      <c r="AE228"/>
      <c r="AF228"/>
      <c r="AG228"/>
      <c r="AH228"/>
      <c r="AI228"/>
      <c r="AJ228"/>
      <c r="AK228"/>
      <c r="AL228"/>
      <c r="AM228"/>
      <c r="AN228"/>
    </row>
    <row r="229" spans="1:40" x14ac:dyDescent="0.25">
      <c r="A229">
        <v>212141</v>
      </c>
      <c r="B229" t="s">
        <v>2712</v>
      </c>
      <c r="C229" t="s">
        <v>617</v>
      </c>
      <c r="D229" t="s">
        <v>246</v>
      </c>
      <c r="E229" t="s">
        <v>388</v>
      </c>
      <c r="F229" s="229">
        <v>35796</v>
      </c>
      <c r="G229" t="s">
        <v>1017</v>
      </c>
      <c r="H229" t="s">
        <v>390</v>
      </c>
      <c r="I229" t="s">
        <v>59</v>
      </c>
      <c r="J229"/>
      <c r="K229" t="s">
        <v>391</v>
      </c>
      <c r="L229">
        <v>2016</v>
      </c>
      <c r="M229" t="s">
        <v>371</v>
      </c>
      <c r="N229" t="s">
        <v>371</v>
      </c>
      <c r="O229">
        <v>27</v>
      </c>
      <c r="P229"/>
      <c r="Q229">
        <v>20000</v>
      </c>
      <c r="R229"/>
      <c r="S229"/>
      <c r="T229"/>
      <c r="U229"/>
      <c r="V229"/>
      <c r="W229"/>
      <c r="X229"/>
      <c r="Y229"/>
      <c r="Z229"/>
      <c r="AA229"/>
      <c r="AB229"/>
      <c r="AC229"/>
      <c r="AD229"/>
      <c r="AE229"/>
      <c r="AF229"/>
      <c r="AG229"/>
      <c r="AH229"/>
      <c r="AI229"/>
      <c r="AJ229"/>
      <c r="AK229"/>
      <c r="AL229"/>
      <c r="AM229"/>
      <c r="AN229"/>
    </row>
    <row r="230" spans="1:40" x14ac:dyDescent="0.25">
      <c r="A230">
        <v>212145</v>
      </c>
      <c r="B230" t="s">
        <v>1843</v>
      </c>
      <c r="C230" t="s">
        <v>493</v>
      </c>
      <c r="D230" t="s">
        <v>344</v>
      </c>
      <c r="E230" t="s">
        <v>388</v>
      </c>
      <c r="F230" s="229">
        <v>35630</v>
      </c>
      <c r="G230" t="s">
        <v>676</v>
      </c>
      <c r="H230" t="s">
        <v>3668</v>
      </c>
      <c r="I230" t="s">
        <v>59</v>
      </c>
      <c r="J230"/>
      <c r="K230" t="s">
        <v>391</v>
      </c>
      <c r="L230">
        <v>2016</v>
      </c>
      <c r="M230" t="s">
        <v>371</v>
      </c>
      <c r="N230"/>
      <c r="O230"/>
      <c r="P230"/>
      <c r="Q230"/>
      <c r="R230"/>
      <c r="S230"/>
      <c r="T230"/>
      <c r="U230"/>
      <c r="V230"/>
      <c r="W230"/>
      <c r="X230"/>
      <c r="Y230"/>
      <c r="Z230"/>
      <c r="AA230"/>
      <c r="AB230"/>
      <c r="AC230"/>
      <c r="AD230"/>
      <c r="AE230"/>
      <c r="AF230"/>
      <c r="AG230"/>
      <c r="AH230"/>
      <c r="AI230"/>
      <c r="AJ230"/>
      <c r="AK230"/>
      <c r="AL230"/>
      <c r="AM230"/>
      <c r="AN230" t="s">
        <v>788</v>
      </c>
    </row>
    <row r="231" spans="1:40" x14ac:dyDescent="0.25">
      <c r="A231">
        <v>212156</v>
      </c>
      <c r="B231" t="s">
        <v>1721</v>
      </c>
      <c r="C231" t="s">
        <v>1008</v>
      </c>
      <c r="D231" t="s">
        <v>633</v>
      </c>
      <c r="E231" t="s">
        <v>389</v>
      </c>
      <c r="F231" s="229">
        <v>34700</v>
      </c>
      <c r="G231" t="s">
        <v>1722</v>
      </c>
      <c r="H231" t="s">
        <v>390</v>
      </c>
      <c r="I231" t="s">
        <v>59</v>
      </c>
      <c r="J231"/>
      <c r="K231" t="s">
        <v>391</v>
      </c>
      <c r="L231">
        <v>2013</v>
      </c>
      <c r="M231" t="s">
        <v>373</v>
      </c>
      <c r="N231" t="s">
        <v>373</v>
      </c>
      <c r="O231"/>
      <c r="P231"/>
      <c r="Q231"/>
      <c r="R231"/>
      <c r="S231"/>
      <c r="T231"/>
      <c r="U231"/>
      <c r="V231"/>
      <c r="W231"/>
      <c r="X231"/>
      <c r="Y231"/>
      <c r="Z231"/>
      <c r="AA231"/>
      <c r="AB231"/>
      <c r="AC231"/>
      <c r="AD231"/>
      <c r="AE231"/>
      <c r="AF231"/>
      <c r="AG231"/>
      <c r="AH231"/>
      <c r="AI231"/>
      <c r="AJ231"/>
      <c r="AK231"/>
      <c r="AL231"/>
      <c r="AM231"/>
      <c r="AN231"/>
    </row>
    <row r="232" spans="1:40" x14ac:dyDescent="0.25">
      <c r="A232">
        <v>212163</v>
      </c>
      <c r="B232" t="s">
        <v>1437</v>
      </c>
      <c r="C232" t="s">
        <v>93</v>
      </c>
      <c r="D232" t="s">
        <v>2818</v>
      </c>
      <c r="E232" t="s">
        <v>389</v>
      </c>
      <c r="F232" s="229">
        <v>34551</v>
      </c>
      <c r="G232" t="s">
        <v>1438</v>
      </c>
      <c r="H232" t="s">
        <v>390</v>
      </c>
      <c r="I232" t="s">
        <v>59</v>
      </c>
      <c r="J232"/>
      <c r="K232" t="s">
        <v>391</v>
      </c>
      <c r="L232">
        <v>2013</v>
      </c>
      <c r="M232" t="s">
        <v>384</v>
      </c>
      <c r="N232"/>
      <c r="O232" t="s">
        <v>3882</v>
      </c>
      <c r="P232"/>
      <c r="Q232">
        <v>70000</v>
      </c>
      <c r="R232"/>
      <c r="S232"/>
      <c r="T232"/>
      <c r="U232"/>
      <c r="V232"/>
      <c r="W232"/>
      <c r="X232"/>
      <c r="Y232"/>
      <c r="Z232"/>
      <c r="AA232"/>
      <c r="AB232"/>
      <c r="AC232"/>
      <c r="AD232"/>
      <c r="AE232"/>
      <c r="AF232"/>
      <c r="AG232"/>
      <c r="AH232"/>
      <c r="AI232" t="s">
        <v>737</v>
      </c>
      <c r="AJ232"/>
      <c r="AK232"/>
      <c r="AL232"/>
      <c r="AM232"/>
      <c r="AN232"/>
    </row>
    <row r="233" spans="1:40" x14ac:dyDescent="0.25">
      <c r="A233">
        <v>212179</v>
      </c>
      <c r="B233" t="s">
        <v>1904</v>
      </c>
      <c r="C233" t="s">
        <v>96</v>
      </c>
      <c r="D233" t="s">
        <v>323</v>
      </c>
      <c r="E233" t="s">
        <v>389</v>
      </c>
      <c r="F233" s="229">
        <v>36051</v>
      </c>
      <c r="G233" t="s">
        <v>683</v>
      </c>
      <c r="H233" t="s">
        <v>390</v>
      </c>
      <c r="I233" t="s">
        <v>59</v>
      </c>
      <c r="J233"/>
      <c r="K233" t="s">
        <v>391</v>
      </c>
      <c r="L233">
        <v>2016</v>
      </c>
      <c r="M233" t="s">
        <v>373</v>
      </c>
      <c r="N233" t="s">
        <v>373</v>
      </c>
      <c r="O233"/>
      <c r="P233"/>
      <c r="Q233"/>
      <c r="R233"/>
      <c r="S233"/>
      <c r="T233"/>
      <c r="U233"/>
      <c r="V233"/>
      <c r="W233"/>
      <c r="X233"/>
      <c r="Y233"/>
      <c r="Z233"/>
      <c r="AA233"/>
      <c r="AB233"/>
      <c r="AC233"/>
      <c r="AD233"/>
      <c r="AE233"/>
      <c r="AF233"/>
      <c r="AG233"/>
      <c r="AH233"/>
      <c r="AI233"/>
      <c r="AJ233"/>
      <c r="AK233"/>
      <c r="AL233"/>
      <c r="AM233"/>
      <c r="AN233"/>
    </row>
    <row r="234" spans="1:40" x14ac:dyDescent="0.25">
      <c r="A234">
        <v>212185</v>
      </c>
      <c r="B234" t="s">
        <v>1852</v>
      </c>
      <c r="C234" t="s">
        <v>81</v>
      </c>
      <c r="D234" t="s">
        <v>1275</v>
      </c>
      <c r="E234" t="s">
        <v>389</v>
      </c>
      <c r="F234" s="229">
        <v>35662</v>
      </c>
      <c r="G234" t="s">
        <v>1853</v>
      </c>
      <c r="H234" t="s">
        <v>390</v>
      </c>
      <c r="I234" t="s">
        <v>3629</v>
      </c>
      <c r="J234"/>
      <c r="K234">
        <v>0</v>
      </c>
      <c r="L234">
        <v>0</v>
      </c>
      <c r="M234">
        <v>0</v>
      </c>
      <c r="N234" t="s">
        <v>376</v>
      </c>
      <c r="O234"/>
      <c r="P234"/>
      <c r="Q234"/>
      <c r="R234"/>
      <c r="S234"/>
      <c r="T234"/>
      <c r="U234"/>
      <c r="V234"/>
      <c r="W234"/>
      <c r="X234"/>
      <c r="Y234"/>
      <c r="Z234"/>
      <c r="AA234"/>
      <c r="AB234"/>
      <c r="AC234"/>
      <c r="AD234"/>
      <c r="AE234"/>
      <c r="AF234"/>
      <c r="AG234"/>
      <c r="AH234"/>
      <c r="AI234"/>
      <c r="AJ234"/>
      <c r="AK234"/>
      <c r="AL234"/>
      <c r="AM234"/>
      <c r="AN234"/>
    </row>
    <row r="235" spans="1:40" x14ac:dyDescent="0.25">
      <c r="A235">
        <v>212187</v>
      </c>
      <c r="B235" t="s">
        <v>1386</v>
      </c>
      <c r="C235" t="s">
        <v>501</v>
      </c>
      <c r="D235" t="s">
        <v>232</v>
      </c>
      <c r="E235" t="s">
        <v>389</v>
      </c>
      <c r="F235" s="229">
        <v>35573</v>
      </c>
      <c r="G235" t="s">
        <v>1017</v>
      </c>
      <c r="H235" t="s">
        <v>390</v>
      </c>
      <c r="I235" t="s">
        <v>3629</v>
      </c>
      <c r="J235"/>
      <c r="K235">
        <v>0</v>
      </c>
      <c r="L235">
        <v>0</v>
      </c>
      <c r="M235">
        <v>0</v>
      </c>
      <c r="N235" t="s">
        <v>371</v>
      </c>
      <c r="O235"/>
      <c r="P235"/>
      <c r="Q235"/>
      <c r="R235"/>
      <c r="S235"/>
      <c r="T235"/>
      <c r="U235"/>
      <c r="V235"/>
      <c r="W235"/>
      <c r="X235"/>
      <c r="Y235"/>
      <c r="Z235"/>
      <c r="AA235"/>
      <c r="AB235"/>
      <c r="AC235"/>
      <c r="AD235"/>
      <c r="AE235"/>
      <c r="AF235"/>
      <c r="AG235"/>
      <c r="AH235"/>
      <c r="AI235"/>
      <c r="AJ235"/>
      <c r="AK235"/>
      <c r="AL235"/>
      <c r="AM235"/>
      <c r="AN235"/>
    </row>
    <row r="236" spans="1:40" x14ac:dyDescent="0.25">
      <c r="A236">
        <v>212195</v>
      </c>
      <c r="B236" t="s">
        <v>2819</v>
      </c>
      <c r="C236" t="s">
        <v>451</v>
      </c>
      <c r="D236" t="s">
        <v>243</v>
      </c>
      <c r="E236" t="s">
        <v>389</v>
      </c>
      <c r="F236" s="229">
        <v>34047</v>
      </c>
      <c r="G236" t="s">
        <v>1017</v>
      </c>
      <c r="H236" t="s">
        <v>390</v>
      </c>
      <c r="I236" t="s">
        <v>59</v>
      </c>
      <c r="J236"/>
      <c r="K236" t="s">
        <v>372</v>
      </c>
      <c r="L236">
        <v>2011</v>
      </c>
      <c r="M236" t="s">
        <v>371</v>
      </c>
      <c r="N236"/>
      <c r="O236"/>
      <c r="P236"/>
      <c r="Q236"/>
      <c r="R236"/>
      <c r="S236"/>
      <c r="T236"/>
      <c r="U236"/>
      <c r="V236"/>
      <c r="W236"/>
      <c r="X236"/>
      <c r="Y236"/>
      <c r="Z236"/>
      <c r="AA236"/>
      <c r="AB236"/>
      <c r="AC236"/>
      <c r="AD236"/>
      <c r="AE236"/>
      <c r="AF236"/>
      <c r="AG236"/>
      <c r="AH236"/>
      <c r="AI236"/>
      <c r="AJ236"/>
      <c r="AK236"/>
      <c r="AL236"/>
      <c r="AM236"/>
      <c r="AN236"/>
    </row>
    <row r="237" spans="1:40" x14ac:dyDescent="0.25">
      <c r="A237">
        <v>212196</v>
      </c>
      <c r="B237" t="s">
        <v>2820</v>
      </c>
      <c r="C237" t="s">
        <v>105</v>
      </c>
      <c r="D237" t="s">
        <v>2775</v>
      </c>
      <c r="E237" t="s">
        <v>389</v>
      </c>
      <c r="F237" s="229">
        <v>35930</v>
      </c>
      <c r="G237" t="s">
        <v>1017</v>
      </c>
      <c r="H237" t="s">
        <v>390</v>
      </c>
      <c r="I237" t="s">
        <v>59</v>
      </c>
      <c r="J237"/>
      <c r="K237" t="s">
        <v>391</v>
      </c>
      <c r="L237">
        <v>2016</v>
      </c>
      <c r="M237" t="s">
        <v>371</v>
      </c>
      <c r="N237" t="s">
        <v>385</v>
      </c>
      <c r="O237"/>
      <c r="P237"/>
      <c r="Q237"/>
      <c r="R237"/>
      <c r="S237"/>
      <c r="T237"/>
      <c r="U237"/>
      <c r="V237"/>
      <c r="W237"/>
      <c r="X237"/>
      <c r="Y237"/>
      <c r="Z237"/>
      <c r="AA237"/>
      <c r="AB237"/>
      <c r="AC237"/>
      <c r="AD237"/>
      <c r="AE237"/>
      <c r="AF237"/>
      <c r="AG237"/>
      <c r="AH237"/>
      <c r="AI237"/>
      <c r="AJ237"/>
      <c r="AK237"/>
      <c r="AL237"/>
      <c r="AM237"/>
      <c r="AN237"/>
    </row>
    <row r="238" spans="1:40" x14ac:dyDescent="0.25">
      <c r="A238">
        <v>212199</v>
      </c>
      <c r="B238" t="s">
        <v>1850</v>
      </c>
      <c r="C238" t="s">
        <v>70</v>
      </c>
      <c r="D238" t="s">
        <v>337</v>
      </c>
      <c r="E238" t="s">
        <v>389</v>
      </c>
      <c r="F238" s="229">
        <v>35658</v>
      </c>
      <c r="G238" t="s">
        <v>1051</v>
      </c>
      <c r="H238" t="s">
        <v>390</v>
      </c>
      <c r="I238" t="s">
        <v>59</v>
      </c>
      <c r="J238"/>
      <c r="K238">
        <v>0</v>
      </c>
      <c r="L238">
        <v>0</v>
      </c>
      <c r="M238">
        <v>0</v>
      </c>
      <c r="N238"/>
      <c r="O238"/>
      <c r="P238"/>
      <c r="Q238"/>
      <c r="R238"/>
      <c r="S238"/>
      <c r="T238"/>
      <c r="U238"/>
      <c r="V238"/>
      <c r="W238"/>
      <c r="X238"/>
      <c r="Y238"/>
      <c r="Z238"/>
      <c r="AA238"/>
      <c r="AB238"/>
      <c r="AC238"/>
      <c r="AD238"/>
      <c r="AE238"/>
      <c r="AF238"/>
      <c r="AG238"/>
      <c r="AH238"/>
      <c r="AI238"/>
      <c r="AJ238"/>
      <c r="AK238"/>
      <c r="AL238"/>
      <c r="AM238"/>
      <c r="AN238"/>
    </row>
    <row r="239" spans="1:40" x14ac:dyDescent="0.25">
      <c r="A239">
        <v>212204</v>
      </c>
      <c r="B239" t="s">
        <v>2297</v>
      </c>
      <c r="C239" t="s">
        <v>624</v>
      </c>
      <c r="D239" t="s">
        <v>327</v>
      </c>
      <c r="E239" t="s">
        <v>388</v>
      </c>
      <c r="F239" s="229">
        <v>35228</v>
      </c>
      <c r="G239" t="s">
        <v>371</v>
      </c>
      <c r="H239" t="s">
        <v>390</v>
      </c>
      <c r="I239" t="s">
        <v>3630</v>
      </c>
      <c r="J239"/>
      <c r="K239" t="s">
        <v>391</v>
      </c>
      <c r="L239">
        <v>2016</v>
      </c>
      <c r="M239" t="s">
        <v>371</v>
      </c>
      <c r="N239" t="s">
        <v>382</v>
      </c>
      <c r="O239"/>
      <c r="P239"/>
      <c r="Q239"/>
      <c r="R239"/>
      <c r="S239"/>
      <c r="T239"/>
      <c r="U239"/>
      <c r="V239"/>
      <c r="W239"/>
      <c r="X239"/>
      <c r="Y239"/>
      <c r="Z239"/>
      <c r="AA239"/>
      <c r="AB239"/>
      <c r="AC239"/>
      <c r="AD239"/>
      <c r="AE239"/>
      <c r="AF239"/>
      <c r="AG239"/>
      <c r="AH239"/>
      <c r="AI239"/>
      <c r="AJ239"/>
      <c r="AK239"/>
      <c r="AL239"/>
      <c r="AM239"/>
      <c r="AN239"/>
    </row>
    <row r="240" spans="1:40" x14ac:dyDescent="0.25">
      <c r="A240">
        <v>212210</v>
      </c>
      <c r="B240" t="s">
        <v>1756</v>
      </c>
      <c r="C240" t="s">
        <v>127</v>
      </c>
      <c r="D240" t="s">
        <v>231</v>
      </c>
      <c r="E240" t="s">
        <v>388</v>
      </c>
      <c r="F240" s="229">
        <v>34973</v>
      </c>
      <c r="G240" t="s">
        <v>1083</v>
      </c>
      <c r="H240" t="s">
        <v>390</v>
      </c>
      <c r="I240" t="s">
        <v>3629</v>
      </c>
      <c r="J240"/>
      <c r="K240" t="s">
        <v>391</v>
      </c>
      <c r="L240">
        <v>2015</v>
      </c>
      <c r="M240" t="s">
        <v>377</v>
      </c>
      <c r="N240" t="s">
        <v>377</v>
      </c>
      <c r="O240"/>
      <c r="P240"/>
      <c r="Q240"/>
      <c r="R240"/>
      <c r="S240"/>
      <c r="T240"/>
      <c r="U240"/>
      <c r="V240"/>
      <c r="W240"/>
      <c r="X240"/>
      <c r="Y240"/>
      <c r="Z240"/>
      <c r="AA240"/>
      <c r="AB240"/>
      <c r="AC240"/>
      <c r="AD240"/>
      <c r="AE240"/>
      <c r="AF240"/>
      <c r="AG240"/>
      <c r="AH240"/>
      <c r="AI240"/>
      <c r="AJ240"/>
      <c r="AK240"/>
      <c r="AL240"/>
      <c r="AM240"/>
      <c r="AN240"/>
    </row>
    <row r="241" spans="1:40" x14ac:dyDescent="0.25">
      <c r="A241">
        <v>212227</v>
      </c>
      <c r="B241" t="s">
        <v>2821</v>
      </c>
      <c r="C241" t="s">
        <v>69</v>
      </c>
      <c r="D241" t="s">
        <v>589</v>
      </c>
      <c r="E241" t="s">
        <v>389</v>
      </c>
      <c r="F241" s="229">
        <v>35954</v>
      </c>
      <c r="G241" t="s">
        <v>2060</v>
      </c>
      <c r="H241" t="s">
        <v>390</v>
      </c>
      <c r="I241" t="s">
        <v>3630</v>
      </c>
      <c r="J241"/>
      <c r="K241" t="s">
        <v>372</v>
      </c>
      <c r="L241">
        <v>2016</v>
      </c>
      <c r="M241" t="s">
        <v>371</v>
      </c>
      <c r="N241" t="s">
        <v>379</v>
      </c>
      <c r="O241"/>
      <c r="P241"/>
      <c r="Q241"/>
      <c r="R241"/>
      <c r="S241"/>
      <c r="T241"/>
      <c r="U241"/>
      <c r="V241"/>
      <c r="W241"/>
      <c r="X241"/>
      <c r="Y241"/>
      <c r="Z241"/>
      <c r="AA241"/>
      <c r="AB241"/>
      <c r="AC241"/>
      <c r="AD241"/>
      <c r="AE241"/>
      <c r="AF241"/>
      <c r="AG241"/>
      <c r="AH241"/>
      <c r="AI241" t="s">
        <v>737</v>
      </c>
      <c r="AJ241"/>
      <c r="AK241"/>
      <c r="AL241"/>
      <c r="AM241"/>
      <c r="AN241"/>
    </row>
    <row r="242" spans="1:40" x14ac:dyDescent="0.25">
      <c r="A242">
        <v>212231</v>
      </c>
      <c r="B242" t="s">
        <v>2822</v>
      </c>
      <c r="C242" t="s">
        <v>2057</v>
      </c>
      <c r="D242" t="s">
        <v>263</v>
      </c>
      <c r="E242" t="s">
        <v>389</v>
      </c>
      <c r="F242" s="229">
        <v>35521</v>
      </c>
      <c r="G242" t="s">
        <v>1036</v>
      </c>
      <c r="H242" t="s">
        <v>390</v>
      </c>
      <c r="I242" t="s">
        <v>485</v>
      </c>
      <c r="J242"/>
      <c r="K242" t="s">
        <v>391</v>
      </c>
      <c r="L242">
        <v>2016</v>
      </c>
      <c r="M242" t="s">
        <v>371</v>
      </c>
      <c r="N242" t="s">
        <v>375</v>
      </c>
      <c r="O242"/>
      <c r="P242"/>
      <c r="Q242"/>
      <c r="R242"/>
      <c r="S242"/>
      <c r="T242"/>
      <c r="U242"/>
      <c r="V242"/>
      <c r="W242"/>
      <c r="X242"/>
      <c r="Y242"/>
      <c r="Z242"/>
      <c r="AA242"/>
      <c r="AB242"/>
      <c r="AC242"/>
      <c r="AD242"/>
      <c r="AE242"/>
      <c r="AF242"/>
      <c r="AG242"/>
      <c r="AH242"/>
      <c r="AI242" t="s">
        <v>737</v>
      </c>
      <c r="AJ242"/>
      <c r="AK242"/>
      <c r="AL242"/>
      <c r="AM242"/>
      <c r="AN242"/>
    </row>
    <row r="243" spans="1:40" x14ac:dyDescent="0.25">
      <c r="A243">
        <v>212245</v>
      </c>
      <c r="B243" t="s">
        <v>1947</v>
      </c>
      <c r="C243" t="s">
        <v>457</v>
      </c>
      <c r="D243" t="s">
        <v>225</v>
      </c>
      <c r="E243" t="s">
        <v>389</v>
      </c>
      <c r="F243" s="229">
        <v>36173</v>
      </c>
      <c r="G243" t="s">
        <v>1948</v>
      </c>
      <c r="H243" t="s">
        <v>390</v>
      </c>
      <c r="I243" t="s">
        <v>59</v>
      </c>
      <c r="J243"/>
      <c r="K243" t="s">
        <v>391</v>
      </c>
      <c r="L243">
        <v>2016</v>
      </c>
      <c r="M243" t="s">
        <v>371</v>
      </c>
      <c r="N243"/>
      <c r="O243"/>
      <c r="P243"/>
      <c r="Q243"/>
      <c r="R243"/>
      <c r="S243"/>
      <c r="T243"/>
      <c r="U243"/>
      <c r="V243"/>
      <c r="W243"/>
      <c r="X243"/>
      <c r="Y243"/>
      <c r="Z243"/>
      <c r="AA243"/>
      <c r="AB243"/>
      <c r="AC243"/>
      <c r="AD243"/>
      <c r="AE243"/>
      <c r="AF243"/>
      <c r="AG243"/>
      <c r="AH243"/>
      <c r="AI243"/>
      <c r="AJ243"/>
      <c r="AK243"/>
      <c r="AL243"/>
      <c r="AM243"/>
      <c r="AN243" t="s">
        <v>788</v>
      </c>
    </row>
    <row r="244" spans="1:40" x14ac:dyDescent="0.25">
      <c r="A244">
        <v>212264</v>
      </c>
      <c r="B244" t="s">
        <v>1486</v>
      </c>
      <c r="C244" t="s">
        <v>61</v>
      </c>
      <c r="D244" t="s">
        <v>234</v>
      </c>
      <c r="E244" t="s">
        <v>388</v>
      </c>
      <c r="F244" s="229">
        <v>33260</v>
      </c>
      <c r="G244" t="s">
        <v>1487</v>
      </c>
      <c r="H244" t="s">
        <v>390</v>
      </c>
      <c r="I244" t="s">
        <v>485</v>
      </c>
      <c r="J244"/>
      <c r="K244" t="s">
        <v>1323</v>
      </c>
      <c r="L244">
        <v>2015</v>
      </c>
      <c r="M244" t="s">
        <v>371</v>
      </c>
      <c r="N244" t="s">
        <v>373</v>
      </c>
      <c r="O244" t="s">
        <v>3909</v>
      </c>
      <c r="P244"/>
      <c r="Q244">
        <v>30000</v>
      </c>
      <c r="R244"/>
      <c r="S244"/>
      <c r="T244"/>
      <c r="U244"/>
      <c r="V244"/>
      <c r="W244"/>
      <c r="X244"/>
      <c r="Y244"/>
      <c r="Z244"/>
      <c r="AA244"/>
      <c r="AB244"/>
      <c r="AC244"/>
      <c r="AD244"/>
      <c r="AE244"/>
      <c r="AF244"/>
      <c r="AG244"/>
      <c r="AH244"/>
      <c r="AI244"/>
      <c r="AJ244"/>
      <c r="AK244"/>
      <c r="AL244"/>
      <c r="AM244"/>
      <c r="AN244"/>
    </row>
    <row r="245" spans="1:40" x14ac:dyDescent="0.25">
      <c r="A245">
        <v>212280</v>
      </c>
      <c r="B245" t="s">
        <v>3638</v>
      </c>
      <c r="C245" t="s">
        <v>160</v>
      </c>
      <c r="D245" t="s">
        <v>252</v>
      </c>
      <c r="E245" t="s">
        <v>389</v>
      </c>
      <c r="F245" s="229">
        <v>33349</v>
      </c>
      <c r="G245" t="s">
        <v>1017</v>
      </c>
      <c r="H245" t="s">
        <v>390</v>
      </c>
      <c r="I245" t="s">
        <v>487</v>
      </c>
      <c r="J245"/>
      <c r="K245">
        <v>0</v>
      </c>
      <c r="L245">
        <v>0</v>
      </c>
      <c r="M245">
        <v>0</v>
      </c>
      <c r="N245" t="s">
        <v>375</v>
      </c>
      <c r="O245"/>
      <c r="P245"/>
      <c r="Q245"/>
      <c r="R245"/>
      <c r="S245"/>
      <c r="T245"/>
      <c r="U245"/>
      <c r="V245"/>
      <c r="W245"/>
      <c r="X245"/>
      <c r="Y245"/>
      <c r="Z245"/>
      <c r="AA245"/>
      <c r="AB245"/>
      <c r="AC245"/>
      <c r="AD245"/>
      <c r="AE245"/>
      <c r="AF245"/>
      <c r="AG245"/>
      <c r="AH245"/>
      <c r="AI245" t="s">
        <v>737</v>
      </c>
      <c r="AJ245"/>
      <c r="AK245"/>
      <c r="AL245"/>
      <c r="AM245"/>
      <c r="AN245"/>
    </row>
    <row r="246" spans="1:40" x14ac:dyDescent="0.25">
      <c r="A246">
        <v>212292</v>
      </c>
      <c r="B246" t="s">
        <v>1789</v>
      </c>
      <c r="C246" t="s">
        <v>83</v>
      </c>
      <c r="D246" t="s">
        <v>287</v>
      </c>
      <c r="E246" t="s">
        <v>389</v>
      </c>
      <c r="F246" s="229">
        <v>35177</v>
      </c>
      <c r="G246" t="s">
        <v>1017</v>
      </c>
      <c r="H246" t="s">
        <v>390</v>
      </c>
      <c r="I246" t="s">
        <v>485</v>
      </c>
      <c r="J246"/>
      <c r="K246" t="s">
        <v>391</v>
      </c>
      <c r="L246">
        <v>2014</v>
      </c>
      <c r="M246" t="s">
        <v>375</v>
      </c>
      <c r="N246" t="s">
        <v>371</v>
      </c>
      <c r="O246"/>
      <c r="P246"/>
      <c r="Q246"/>
      <c r="R246"/>
      <c r="S246"/>
      <c r="T246"/>
      <c r="U246"/>
      <c r="V246"/>
      <c r="W246"/>
      <c r="X246"/>
      <c r="Y246"/>
      <c r="Z246"/>
      <c r="AA246"/>
      <c r="AB246"/>
      <c r="AC246"/>
      <c r="AD246"/>
      <c r="AE246"/>
      <c r="AF246"/>
      <c r="AG246"/>
      <c r="AH246"/>
      <c r="AI246" t="s">
        <v>737</v>
      </c>
      <c r="AJ246"/>
      <c r="AK246"/>
      <c r="AL246"/>
      <c r="AM246"/>
      <c r="AN246"/>
    </row>
    <row r="247" spans="1:40" x14ac:dyDescent="0.25">
      <c r="A247">
        <v>212294</v>
      </c>
      <c r="B247" t="s">
        <v>1752</v>
      </c>
      <c r="C247" t="s">
        <v>1753</v>
      </c>
      <c r="D247" t="s">
        <v>300</v>
      </c>
      <c r="E247" t="s">
        <v>389</v>
      </c>
      <c r="F247" s="229">
        <v>34940</v>
      </c>
      <c r="G247" t="s">
        <v>1041</v>
      </c>
      <c r="H247" t="s">
        <v>390</v>
      </c>
      <c r="I247" t="s">
        <v>485</v>
      </c>
      <c r="J247"/>
      <c r="K247" t="s">
        <v>372</v>
      </c>
      <c r="L247">
        <v>2014</v>
      </c>
      <c r="M247" t="s">
        <v>373</v>
      </c>
      <c r="N247" t="s">
        <v>375</v>
      </c>
      <c r="O247" t="s">
        <v>3921</v>
      </c>
      <c r="P247"/>
      <c r="Q247">
        <v>210000</v>
      </c>
      <c r="R247"/>
      <c r="S247"/>
      <c r="T247"/>
      <c r="U247"/>
      <c r="V247"/>
      <c r="W247"/>
      <c r="X247"/>
      <c r="Y247"/>
      <c r="Z247"/>
      <c r="AA247"/>
      <c r="AB247"/>
      <c r="AC247"/>
      <c r="AD247"/>
      <c r="AE247"/>
      <c r="AF247"/>
      <c r="AG247"/>
      <c r="AH247"/>
      <c r="AI247" t="s">
        <v>737</v>
      </c>
      <c r="AJ247"/>
      <c r="AK247"/>
      <c r="AL247"/>
      <c r="AM247"/>
      <c r="AN247"/>
    </row>
    <row r="248" spans="1:40" x14ac:dyDescent="0.25">
      <c r="A248">
        <v>212306</v>
      </c>
      <c r="B248" t="s">
        <v>1890</v>
      </c>
      <c r="C248" t="s">
        <v>1891</v>
      </c>
      <c r="D248" t="s">
        <v>269</v>
      </c>
      <c r="E248" t="s">
        <v>388</v>
      </c>
      <c r="F248" s="229">
        <v>35954</v>
      </c>
      <c r="G248" t="s">
        <v>1017</v>
      </c>
      <c r="H248" t="s">
        <v>390</v>
      </c>
      <c r="I248" t="s">
        <v>59</v>
      </c>
      <c r="J248"/>
      <c r="K248" t="s">
        <v>391</v>
      </c>
      <c r="L248">
        <v>2016</v>
      </c>
      <c r="M248" t="s">
        <v>382</v>
      </c>
      <c r="N248" t="s">
        <v>382</v>
      </c>
      <c r="O248"/>
      <c r="P248"/>
      <c r="Q248"/>
      <c r="R248"/>
      <c r="S248"/>
      <c r="T248"/>
      <c r="U248"/>
      <c r="V248"/>
      <c r="W248"/>
      <c r="X248"/>
      <c r="Y248"/>
      <c r="Z248"/>
      <c r="AA248"/>
      <c r="AB248"/>
      <c r="AC248"/>
      <c r="AD248"/>
      <c r="AE248"/>
      <c r="AF248"/>
      <c r="AG248"/>
      <c r="AH248"/>
      <c r="AI248"/>
      <c r="AJ248"/>
      <c r="AK248"/>
      <c r="AL248"/>
      <c r="AM248"/>
      <c r="AN248"/>
    </row>
    <row r="249" spans="1:40" x14ac:dyDescent="0.25">
      <c r="A249">
        <v>212324</v>
      </c>
      <c r="B249" t="s">
        <v>2237</v>
      </c>
      <c r="C249" t="s">
        <v>70</v>
      </c>
      <c r="D249" t="s">
        <v>231</v>
      </c>
      <c r="E249" t="s">
        <v>389</v>
      </c>
      <c r="F249" s="229">
        <v>34708</v>
      </c>
      <c r="G249" t="s">
        <v>1017</v>
      </c>
      <c r="H249" t="s">
        <v>390</v>
      </c>
      <c r="I249" t="s">
        <v>3630</v>
      </c>
      <c r="J249"/>
      <c r="K249" t="s">
        <v>1323</v>
      </c>
      <c r="L249">
        <v>2014</v>
      </c>
      <c r="M249" t="s">
        <v>371</v>
      </c>
      <c r="N249" t="s">
        <v>377</v>
      </c>
      <c r="O249"/>
      <c r="P249"/>
      <c r="Q249"/>
      <c r="R249"/>
      <c r="S249"/>
      <c r="T249"/>
      <c r="U249"/>
      <c r="V249"/>
      <c r="W249"/>
      <c r="X249"/>
      <c r="Y249"/>
      <c r="Z249"/>
      <c r="AA249"/>
      <c r="AB249"/>
      <c r="AC249"/>
      <c r="AD249"/>
      <c r="AE249"/>
      <c r="AF249"/>
      <c r="AG249"/>
      <c r="AH249"/>
      <c r="AI249" t="s">
        <v>737</v>
      </c>
      <c r="AJ249"/>
      <c r="AK249"/>
      <c r="AL249"/>
      <c r="AM249"/>
      <c r="AN249"/>
    </row>
    <row r="250" spans="1:40" x14ac:dyDescent="0.25">
      <c r="A250">
        <v>212326</v>
      </c>
      <c r="B250" t="s">
        <v>2185</v>
      </c>
      <c r="C250" t="s">
        <v>89</v>
      </c>
      <c r="D250" t="s">
        <v>347</v>
      </c>
      <c r="E250" t="s">
        <v>389</v>
      </c>
      <c r="F250" s="229">
        <v>33902</v>
      </c>
      <c r="G250" t="s">
        <v>701</v>
      </c>
      <c r="H250" t="s">
        <v>390</v>
      </c>
      <c r="I250" t="s">
        <v>3630</v>
      </c>
      <c r="J250"/>
      <c r="K250" t="s">
        <v>391</v>
      </c>
      <c r="L250">
        <v>2013</v>
      </c>
      <c r="M250" t="s">
        <v>377</v>
      </c>
      <c r="N250" t="s">
        <v>377</v>
      </c>
      <c r="O250"/>
      <c r="P250"/>
      <c r="Q250"/>
      <c r="R250"/>
      <c r="S250"/>
      <c r="T250"/>
      <c r="U250"/>
      <c r="V250"/>
      <c r="W250"/>
      <c r="X250"/>
      <c r="Y250"/>
      <c r="Z250"/>
      <c r="AA250"/>
      <c r="AB250"/>
      <c r="AC250"/>
      <c r="AD250"/>
      <c r="AE250"/>
      <c r="AF250"/>
      <c r="AG250"/>
      <c r="AH250"/>
      <c r="AI250" t="s">
        <v>737</v>
      </c>
      <c r="AJ250"/>
      <c r="AK250"/>
      <c r="AL250"/>
      <c r="AM250"/>
      <c r="AN250"/>
    </row>
    <row r="251" spans="1:40" x14ac:dyDescent="0.25">
      <c r="A251">
        <v>212331</v>
      </c>
      <c r="B251" t="s">
        <v>2644</v>
      </c>
      <c r="C251" t="s">
        <v>82</v>
      </c>
      <c r="D251" t="s">
        <v>258</v>
      </c>
      <c r="E251" t="s">
        <v>389</v>
      </c>
      <c r="F251" s="229">
        <v>33482</v>
      </c>
      <c r="G251" t="s">
        <v>2227</v>
      </c>
      <c r="H251" t="s">
        <v>390</v>
      </c>
      <c r="I251" t="s">
        <v>59</v>
      </c>
      <c r="J251"/>
      <c r="K251" t="s">
        <v>391</v>
      </c>
      <c r="L251">
        <v>2016</v>
      </c>
      <c r="M251" t="s">
        <v>373</v>
      </c>
      <c r="N251" t="s">
        <v>373</v>
      </c>
      <c r="O251"/>
      <c r="P251"/>
      <c r="Q251"/>
      <c r="R251"/>
      <c r="S251"/>
      <c r="T251"/>
      <c r="U251"/>
      <c r="V251"/>
      <c r="W251"/>
      <c r="X251"/>
      <c r="Y251"/>
      <c r="Z251"/>
      <c r="AA251"/>
      <c r="AB251"/>
      <c r="AC251"/>
      <c r="AD251"/>
      <c r="AE251"/>
      <c r="AF251"/>
      <c r="AG251"/>
      <c r="AH251"/>
      <c r="AI251" t="s">
        <v>737</v>
      </c>
      <c r="AJ251"/>
      <c r="AK251"/>
      <c r="AL251"/>
      <c r="AM251"/>
      <c r="AN251"/>
    </row>
    <row r="252" spans="1:40" x14ac:dyDescent="0.25">
      <c r="A252">
        <v>212332</v>
      </c>
      <c r="B252" t="s">
        <v>1654</v>
      </c>
      <c r="C252" t="s">
        <v>1655</v>
      </c>
      <c r="D252" t="s">
        <v>289</v>
      </c>
      <c r="E252" t="s">
        <v>389</v>
      </c>
      <c r="F252" s="229">
        <v>33975</v>
      </c>
      <c r="G252" t="s">
        <v>1656</v>
      </c>
      <c r="H252" t="s">
        <v>390</v>
      </c>
      <c r="I252" t="s">
        <v>3629</v>
      </c>
      <c r="J252"/>
      <c r="K252" t="s">
        <v>372</v>
      </c>
      <c r="L252">
        <v>2013</v>
      </c>
      <c r="M252" t="s">
        <v>393</v>
      </c>
      <c r="N252"/>
      <c r="O252"/>
      <c r="P252"/>
      <c r="Q252"/>
      <c r="R252"/>
      <c r="S252"/>
      <c r="T252"/>
      <c r="U252"/>
      <c r="V252"/>
      <c r="W252"/>
      <c r="X252"/>
      <c r="Y252"/>
      <c r="Z252"/>
      <c r="AA252"/>
      <c r="AB252"/>
      <c r="AC252"/>
      <c r="AD252"/>
      <c r="AE252"/>
      <c r="AF252"/>
      <c r="AG252"/>
      <c r="AH252"/>
      <c r="AI252"/>
      <c r="AJ252"/>
      <c r="AK252"/>
      <c r="AL252"/>
      <c r="AM252"/>
      <c r="AN252" t="s">
        <v>788</v>
      </c>
    </row>
    <row r="253" spans="1:40" x14ac:dyDescent="0.25">
      <c r="A253">
        <v>212344</v>
      </c>
      <c r="B253" t="s">
        <v>2824</v>
      </c>
      <c r="C253" t="s">
        <v>548</v>
      </c>
      <c r="D253" t="s">
        <v>313</v>
      </c>
      <c r="E253" t="s">
        <v>389</v>
      </c>
      <c r="F253" s="229">
        <v>35805</v>
      </c>
      <c r="G253" t="s">
        <v>1017</v>
      </c>
      <c r="H253" t="s">
        <v>3668</v>
      </c>
      <c r="I253" t="s">
        <v>485</v>
      </c>
      <c r="J253"/>
      <c r="K253" t="s">
        <v>391</v>
      </c>
      <c r="L253">
        <v>2016</v>
      </c>
      <c r="M253" t="s">
        <v>371</v>
      </c>
      <c r="N253" t="s">
        <v>762</v>
      </c>
      <c r="O253"/>
      <c r="P253"/>
      <c r="Q253"/>
      <c r="R253"/>
      <c r="S253"/>
      <c r="T253"/>
      <c r="U253"/>
      <c r="V253"/>
      <c r="W253"/>
      <c r="X253"/>
      <c r="Y253"/>
      <c r="Z253"/>
      <c r="AA253"/>
      <c r="AB253"/>
      <c r="AC253"/>
      <c r="AD253"/>
      <c r="AE253"/>
      <c r="AF253"/>
      <c r="AG253"/>
      <c r="AH253"/>
      <c r="AI253" t="s">
        <v>737</v>
      </c>
      <c r="AJ253"/>
      <c r="AK253"/>
      <c r="AL253"/>
      <c r="AM253"/>
      <c r="AN253"/>
    </row>
    <row r="254" spans="1:40" x14ac:dyDescent="0.25">
      <c r="A254">
        <v>212346</v>
      </c>
      <c r="B254" t="s">
        <v>2405</v>
      </c>
      <c r="C254" t="s">
        <v>1431</v>
      </c>
      <c r="D254" t="s">
        <v>224</v>
      </c>
      <c r="E254" t="s">
        <v>389</v>
      </c>
      <c r="F254" s="229">
        <v>35968</v>
      </c>
      <c r="G254" t="s">
        <v>1017</v>
      </c>
      <c r="H254" t="s">
        <v>390</v>
      </c>
      <c r="I254" t="s">
        <v>485</v>
      </c>
      <c r="J254"/>
      <c r="K254" t="s">
        <v>1323</v>
      </c>
      <c r="L254">
        <v>2016</v>
      </c>
      <c r="M254" t="s">
        <v>371</v>
      </c>
      <c r="N254" t="s">
        <v>371</v>
      </c>
      <c r="O254"/>
      <c r="P254"/>
      <c r="Q254"/>
      <c r="R254"/>
      <c r="S254"/>
      <c r="T254"/>
      <c r="U254"/>
      <c r="V254"/>
      <c r="W254"/>
      <c r="X254"/>
      <c r="Y254"/>
      <c r="Z254"/>
      <c r="AA254"/>
      <c r="AB254"/>
      <c r="AC254"/>
      <c r="AD254"/>
      <c r="AE254"/>
      <c r="AF254"/>
      <c r="AG254"/>
      <c r="AH254"/>
      <c r="AI254"/>
      <c r="AJ254"/>
      <c r="AK254"/>
      <c r="AL254"/>
      <c r="AM254"/>
      <c r="AN254"/>
    </row>
    <row r="255" spans="1:40" x14ac:dyDescent="0.25">
      <c r="A255">
        <v>212348</v>
      </c>
      <c r="B255" t="s">
        <v>2064</v>
      </c>
      <c r="C255" t="s">
        <v>93</v>
      </c>
      <c r="D255" t="s">
        <v>321</v>
      </c>
      <c r="E255" t="s">
        <v>389</v>
      </c>
      <c r="F255" s="229">
        <v>36162</v>
      </c>
      <c r="G255" t="s">
        <v>1017</v>
      </c>
      <c r="H255" t="s">
        <v>390</v>
      </c>
      <c r="I255" t="s">
        <v>3630</v>
      </c>
      <c r="J255"/>
      <c r="K255" t="s">
        <v>391</v>
      </c>
      <c r="L255">
        <v>2016</v>
      </c>
      <c r="M255" t="s">
        <v>371</v>
      </c>
      <c r="N255" t="s">
        <v>371</v>
      </c>
      <c r="O255"/>
      <c r="P255"/>
      <c r="Q255"/>
      <c r="R255"/>
      <c r="S255"/>
      <c r="T255"/>
      <c r="U255"/>
      <c r="V255"/>
      <c r="W255"/>
      <c r="X255"/>
      <c r="Y255"/>
      <c r="Z255"/>
      <c r="AA255"/>
      <c r="AB255"/>
      <c r="AC255"/>
      <c r="AD255"/>
      <c r="AE255"/>
      <c r="AF255"/>
      <c r="AG255"/>
      <c r="AH255"/>
      <c r="AI255" t="s">
        <v>737</v>
      </c>
      <c r="AJ255"/>
      <c r="AK255"/>
      <c r="AL255"/>
      <c r="AM255"/>
      <c r="AN255"/>
    </row>
    <row r="256" spans="1:40" x14ac:dyDescent="0.25">
      <c r="A256">
        <v>212351</v>
      </c>
      <c r="B256" t="s">
        <v>1436</v>
      </c>
      <c r="C256" t="s">
        <v>146</v>
      </c>
      <c r="D256" t="s">
        <v>252</v>
      </c>
      <c r="E256" t="s">
        <v>389</v>
      </c>
      <c r="F256" s="229">
        <v>33692</v>
      </c>
      <c r="G256">
        <v>0</v>
      </c>
      <c r="H256" t="s">
        <v>390</v>
      </c>
      <c r="I256" t="s">
        <v>3629</v>
      </c>
      <c r="J256"/>
      <c r="K256" t="s">
        <v>372</v>
      </c>
      <c r="L256">
        <v>2010</v>
      </c>
      <c r="M256" t="s">
        <v>383</v>
      </c>
      <c r="N256" t="s">
        <v>383</v>
      </c>
      <c r="O256"/>
      <c r="P256"/>
      <c r="Q256"/>
      <c r="R256"/>
      <c r="S256"/>
      <c r="T256"/>
      <c r="U256"/>
      <c r="V256"/>
      <c r="W256"/>
      <c r="X256"/>
      <c r="Y256"/>
      <c r="Z256"/>
      <c r="AA256"/>
      <c r="AB256"/>
      <c r="AC256"/>
      <c r="AD256"/>
      <c r="AE256"/>
      <c r="AF256"/>
      <c r="AG256"/>
      <c r="AH256"/>
      <c r="AI256" t="s">
        <v>737</v>
      </c>
      <c r="AJ256"/>
      <c r="AK256"/>
      <c r="AL256"/>
      <c r="AM256"/>
      <c r="AN256"/>
    </row>
    <row r="257" spans="1:40" x14ac:dyDescent="0.25">
      <c r="A257">
        <v>212355</v>
      </c>
      <c r="B257" t="s">
        <v>1951</v>
      </c>
      <c r="C257" t="s">
        <v>165</v>
      </c>
      <c r="D257" t="s">
        <v>203</v>
      </c>
      <c r="E257" t="s">
        <v>389</v>
      </c>
      <c r="F257" s="229">
        <v>36188</v>
      </c>
      <c r="G257" t="s">
        <v>1017</v>
      </c>
      <c r="H257" t="s">
        <v>390</v>
      </c>
      <c r="I257" t="s">
        <v>3629</v>
      </c>
      <c r="J257"/>
      <c r="K257" t="s">
        <v>391</v>
      </c>
      <c r="L257">
        <v>2016</v>
      </c>
      <c r="M257" t="s">
        <v>371</v>
      </c>
      <c r="N257" t="s">
        <v>371</v>
      </c>
      <c r="O257"/>
      <c r="P257"/>
      <c r="Q257"/>
      <c r="R257"/>
      <c r="S257"/>
      <c r="T257"/>
      <c r="U257"/>
      <c r="V257"/>
      <c r="W257"/>
      <c r="X257"/>
      <c r="Y257"/>
      <c r="Z257"/>
      <c r="AA257"/>
      <c r="AB257"/>
      <c r="AC257"/>
      <c r="AD257"/>
      <c r="AE257"/>
      <c r="AF257"/>
      <c r="AG257"/>
      <c r="AH257"/>
      <c r="AI257"/>
      <c r="AJ257"/>
      <c r="AK257"/>
      <c r="AL257"/>
      <c r="AM257"/>
      <c r="AN257"/>
    </row>
    <row r="258" spans="1:40" x14ac:dyDescent="0.25">
      <c r="A258">
        <v>212356</v>
      </c>
      <c r="B258" t="s">
        <v>3930</v>
      </c>
      <c r="C258" t="s">
        <v>106</v>
      </c>
      <c r="D258" t="s">
        <v>2825</v>
      </c>
      <c r="E258" t="s">
        <v>1327</v>
      </c>
      <c r="F258" s="229">
        <v>35821</v>
      </c>
      <c r="G258" t="s">
        <v>371</v>
      </c>
      <c r="H258" t="s">
        <v>390</v>
      </c>
      <c r="I258" t="s">
        <v>485</v>
      </c>
      <c r="J258"/>
      <c r="K258"/>
      <c r="L258"/>
      <c r="M258"/>
      <c r="N258"/>
      <c r="O258"/>
      <c r="P258"/>
      <c r="Q258"/>
      <c r="R258"/>
      <c r="S258"/>
      <c r="T258"/>
      <c r="U258"/>
      <c r="V258"/>
      <c r="W258"/>
      <c r="X258"/>
      <c r="Y258"/>
      <c r="Z258"/>
      <c r="AA258"/>
      <c r="AB258"/>
      <c r="AC258"/>
      <c r="AD258"/>
      <c r="AE258"/>
      <c r="AF258"/>
      <c r="AG258"/>
      <c r="AH258"/>
      <c r="AI258" t="s">
        <v>737</v>
      </c>
      <c r="AJ258"/>
      <c r="AK258"/>
      <c r="AL258"/>
      <c r="AM258"/>
      <c r="AN258"/>
    </row>
    <row r="259" spans="1:40" x14ac:dyDescent="0.25">
      <c r="A259">
        <v>212392</v>
      </c>
      <c r="B259" t="s">
        <v>1477</v>
      </c>
      <c r="C259" t="s">
        <v>191</v>
      </c>
      <c r="D259" t="s">
        <v>328</v>
      </c>
      <c r="E259" t="s">
        <v>389</v>
      </c>
      <c r="F259" s="229">
        <v>35292</v>
      </c>
      <c r="G259" t="s">
        <v>1017</v>
      </c>
      <c r="H259" t="s">
        <v>390</v>
      </c>
      <c r="I259" t="s">
        <v>3629</v>
      </c>
      <c r="J259"/>
      <c r="K259" t="s">
        <v>391</v>
      </c>
      <c r="L259">
        <v>2015</v>
      </c>
      <c r="M259" t="s">
        <v>371</v>
      </c>
      <c r="N259" t="s">
        <v>371</v>
      </c>
      <c r="O259"/>
      <c r="P259"/>
      <c r="Q259"/>
      <c r="R259"/>
      <c r="S259"/>
      <c r="T259"/>
      <c r="U259"/>
      <c r="V259"/>
      <c r="W259"/>
      <c r="X259"/>
      <c r="Y259"/>
      <c r="Z259"/>
      <c r="AA259"/>
      <c r="AB259"/>
      <c r="AC259"/>
      <c r="AD259"/>
      <c r="AE259"/>
      <c r="AF259"/>
      <c r="AG259"/>
      <c r="AH259"/>
      <c r="AI259"/>
      <c r="AJ259"/>
      <c r="AK259"/>
      <c r="AL259"/>
      <c r="AM259"/>
      <c r="AN259"/>
    </row>
    <row r="260" spans="1:40" x14ac:dyDescent="0.25">
      <c r="A260">
        <v>212401</v>
      </c>
      <c r="B260" t="s">
        <v>2628</v>
      </c>
      <c r="C260" t="s">
        <v>105</v>
      </c>
      <c r="D260" t="s">
        <v>349</v>
      </c>
      <c r="E260" t="s">
        <v>389</v>
      </c>
      <c r="F260" s="229">
        <v>31308</v>
      </c>
      <c r="G260" t="s">
        <v>1017</v>
      </c>
      <c r="H260" t="s">
        <v>390</v>
      </c>
      <c r="I260" t="s">
        <v>59</v>
      </c>
      <c r="J260"/>
      <c r="K260" t="s">
        <v>391</v>
      </c>
      <c r="L260">
        <v>2010</v>
      </c>
      <c r="M260" t="s">
        <v>383</v>
      </c>
      <c r="N260" t="s">
        <v>373</v>
      </c>
      <c r="O260"/>
      <c r="P260"/>
      <c r="Q260"/>
      <c r="R260"/>
      <c r="S260"/>
      <c r="T260"/>
      <c r="U260"/>
      <c r="V260"/>
      <c r="W260"/>
      <c r="X260"/>
      <c r="Y260"/>
      <c r="Z260"/>
      <c r="AA260"/>
      <c r="AB260"/>
      <c r="AC260"/>
      <c r="AD260"/>
      <c r="AE260"/>
      <c r="AF260"/>
      <c r="AG260"/>
      <c r="AH260"/>
      <c r="AI260" t="s">
        <v>737</v>
      </c>
      <c r="AJ260"/>
      <c r="AK260"/>
      <c r="AL260"/>
      <c r="AM260"/>
      <c r="AN260"/>
    </row>
    <row r="261" spans="1:40" x14ac:dyDescent="0.25">
      <c r="A261">
        <v>212403</v>
      </c>
      <c r="B261" t="s">
        <v>2826</v>
      </c>
      <c r="C261" t="s">
        <v>561</v>
      </c>
      <c r="D261" t="s">
        <v>820</v>
      </c>
      <c r="E261" t="s">
        <v>389</v>
      </c>
      <c r="F261" s="229">
        <v>36074</v>
      </c>
      <c r="G261" t="s">
        <v>1041</v>
      </c>
      <c r="H261" t="s">
        <v>390</v>
      </c>
      <c r="I261" t="s">
        <v>485</v>
      </c>
      <c r="J261"/>
      <c r="K261" t="s">
        <v>391</v>
      </c>
      <c r="L261">
        <v>2016</v>
      </c>
      <c r="M261" t="s">
        <v>373</v>
      </c>
      <c r="N261" t="s">
        <v>373</v>
      </c>
      <c r="O261"/>
      <c r="P261"/>
      <c r="Q261"/>
      <c r="R261"/>
      <c r="S261"/>
      <c r="T261"/>
      <c r="U261"/>
      <c r="V261"/>
      <c r="W261"/>
      <c r="X261"/>
      <c r="Y261"/>
      <c r="Z261"/>
      <c r="AA261"/>
      <c r="AB261"/>
      <c r="AC261"/>
      <c r="AD261"/>
      <c r="AE261"/>
      <c r="AF261"/>
      <c r="AG261"/>
      <c r="AH261"/>
      <c r="AI261"/>
      <c r="AJ261"/>
      <c r="AK261"/>
      <c r="AL261"/>
      <c r="AM261"/>
      <c r="AN261"/>
    </row>
    <row r="262" spans="1:40" x14ac:dyDescent="0.25">
      <c r="A262">
        <v>212413</v>
      </c>
      <c r="B262" t="s">
        <v>2668</v>
      </c>
      <c r="C262" t="s">
        <v>66</v>
      </c>
      <c r="D262" t="s">
        <v>300</v>
      </c>
      <c r="E262" t="s">
        <v>389</v>
      </c>
      <c r="F262" s="229">
        <v>34463</v>
      </c>
      <c r="G262" t="s">
        <v>1017</v>
      </c>
      <c r="H262" t="s">
        <v>390</v>
      </c>
      <c r="I262" t="s">
        <v>59</v>
      </c>
      <c r="J262"/>
      <c r="K262" t="s">
        <v>372</v>
      </c>
      <c r="L262">
        <v>2012</v>
      </c>
      <c r="M262" t="s">
        <v>371</v>
      </c>
      <c r="N262"/>
      <c r="O262"/>
      <c r="P262"/>
      <c r="Q262"/>
      <c r="R262"/>
      <c r="S262"/>
      <c r="T262"/>
      <c r="U262"/>
      <c r="V262"/>
      <c r="W262"/>
      <c r="X262"/>
      <c r="Y262"/>
      <c r="Z262"/>
      <c r="AA262"/>
      <c r="AB262"/>
      <c r="AC262"/>
      <c r="AD262"/>
      <c r="AE262"/>
      <c r="AF262"/>
      <c r="AG262"/>
      <c r="AH262"/>
      <c r="AI262" t="s">
        <v>737</v>
      </c>
      <c r="AJ262"/>
      <c r="AK262"/>
      <c r="AL262"/>
      <c r="AM262"/>
      <c r="AN262" t="s">
        <v>788</v>
      </c>
    </row>
    <row r="263" spans="1:40" x14ac:dyDescent="0.25">
      <c r="A263">
        <v>212420</v>
      </c>
      <c r="B263" t="s">
        <v>3943</v>
      </c>
      <c r="C263" t="s">
        <v>123</v>
      </c>
      <c r="D263" t="s">
        <v>2340</v>
      </c>
      <c r="E263" t="s">
        <v>389</v>
      </c>
      <c r="F263" s="229">
        <v>28578</v>
      </c>
      <c r="G263" t="s">
        <v>1017</v>
      </c>
      <c r="H263" t="s">
        <v>390</v>
      </c>
      <c r="I263" t="s">
        <v>487</v>
      </c>
      <c r="J263"/>
      <c r="K263"/>
      <c r="L263"/>
      <c r="M263"/>
      <c r="N263"/>
      <c r="O263"/>
      <c r="P263"/>
      <c r="Q263"/>
      <c r="R263"/>
      <c r="S263"/>
      <c r="T263"/>
      <c r="U263"/>
      <c r="V263"/>
      <c r="W263"/>
      <c r="X263"/>
      <c r="Y263"/>
      <c r="Z263"/>
      <c r="AA263"/>
      <c r="AB263"/>
      <c r="AC263"/>
      <c r="AD263"/>
      <c r="AE263"/>
      <c r="AF263"/>
      <c r="AG263"/>
      <c r="AH263"/>
      <c r="AI263" t="s">
        <v>737</v>
      </c>
      <c r="AJ263"/>
      <c r="AK263"/>
      <c r="AL263"/>
      <c r="AM263"/>
      <c r="AN263" t="s">
        <v>788</v>
      </c>
    </row>
    <row r="264" spans="1:40" x14ac:dyDescent="0.25">
      <c r="A264">
        <v>212423</v>
      </c>
      <c r="B264" t="s">
        <v>2387</v>
      </c>
      <c r="C264" t="s">
        <v>63</v>
      </c>
      <c r="D264" t="s">
        <v>256</v>
      </c>
      <c r="E264" t="s">
        <v>389</v>
      </c>
      <c r="F264" s="229">
        <v>35824</v>
      </c>
      <c r="G264" t="s">
        <v>1017</v>
      </c>
      <c r="H264" t="s">
        <v>390</v>
      </c>
      <c r="I264" t="s">
        <v>487</v>
      </c>
      <c r="J264"/>
      <c r="K264" t="s">
        <v>391</v>
      </c>
      <c r="L264">
        <v>2016</v>
      </c>
      <c r="M264" t="s">
        <v>371</v>
      </c>
      <c r="N264" t="s">
        <v>371</v>
      </c>
      <c r="O264"/>
      <c r="P264"/>
      <c r="Q264"/>
      <c r="R264"/>
      <c r="S264"/>
      <c r="T264"/>
      <c r="U264"/>
      <c r="V264"/>
      <c r="W264"/>
      <c r="X264"/>
      <c r="Y264"/>
      <c r="Z264"/>
      <c r="AA264"/>
      <c r="AB264"/>
      <c r="AC264"/>
      <c r="AD264"/>
      <c r="AE264"/>
      <c r="AF264"/>
      <c r="AG264"/>
      <c r="AH264"/>
      <c r="AI264" t="s">
        <v>737</v>
      </c>
      <c r="AJ264"/>
      <c r="AK264"/>
      <c r="AL264"/>
      <c r="AM264"/>
      <c r="AN264"/>
    </row>
    <row r="265" spans="1:40" x14ac:dyDescent="0.25">
      <c r="A265">
        <v>212426</v>
      </c>
      <c r="B265" t="s">
        <v>2548</v>
      </c>
      <c r="C265" t="s">
        <v>66</v>
      </c>
      <c r="D265" t="s">
        <v>2549</v>
      </c>
      <c r="E265" t="s">
        <v>389</v>
      </c>
      <c r="F265" s="229">
        <v>34039</v>
      </c>
      <c r="G265" t="s">
        <v>1017</v>
      </c>
      <c r="H265" t="s">
        <v>390</v>
      </c>
      <c r="I265" t="s">
        <v>59</v>
      </c>
      <c r="J265"/>
      <c r="K265" t="s">
        <v>372</v>
      </c>
      <c r="L265">
        <v>2012</v>
      </c>
      <c r="M265" t="s">
        <v>383</v>
      </c>
      <c r="N265" t="s">
        <v>384</v>
      </c>
      <c r="O265"/>
      <c r="P265"/>
      <c r="Q265"/>
      <c r="R265"/>
      <c r="S265"/>
      <c r="T265"/>
      <c r="U265"/>
      <c r="V265"/>
      <c r="W265"/>
      <c r="X265"/>
      <c r="Y265"/>
      <c r="Z265"/>
      <c r="AA265"/>
      <c r="AB265"/>
      <c r="AC265"/>
      <c r="AD265"/>
      <c r="AE265"/>
      <c r="AF265"/>
      <c r="AG265"/>
      <c r="AH265"/>
      <c r="AI265"/>
      <c r="AJ265"/>
      <c r="AK265"/>
      <c r="AL265"/>
      <c r="AM265"/>
      <c r="AN265"/>
    </row>
    <row r="266" spans="1:40" x14ac:dyDescent="0.25">
      <c r="A266">
        <v>212427</v>
      </c>
      <c r="B266" t="s">
        <v>1382</v>
      </c>
      <c r="C266" t="s">
        <v>102</v>
      </c>
      <c r="D266" t="s">
        <v>251</v>
      </c>
      <c r="E266" t="s">
        <v>389</v>
      </c>
      <c r="F266" s="229">
        <v>35295</v>
      </c>
      <c r="G266" t="s">
        <v>999</v>
      </c>
      <c r="H266" t="s">
        <v>401</v>
      </c>
      <c r="I266" t="s">
        <v>485</v>
      </c>
      <c r="J266"/>
      <c r="K266" t="s">
        <v>391</v>
      </c>
      <c r="L266">
        <v>2018</v>
      </c>
      <c r="M266" t="s">
        <v>371</v>
      </c>
      <c r="N266" t="s">
        <v>762</v>
      </c>
      <c r="O266"/>
      <c r="P266"/>
      <c r="Q266"/>
      <c r="R266"/>
      <c r="S266"/>
      <c r="T266"/>
      <c r="U266"/>
      <c r="V266"/>
      <c r="W266"/>
      <c r="X266"/>
      <c r="Y266"/>
      <c r="Z266"/>
      <c r="AA266"/>
      <c r="AB266"/>
      <c r="AC266"/>
      <c r="AD266"/>
      <c r="AE266"/>
      <c r="AF266"/>
      <c r="AG266"/>
      <c r="AH266"/>
      <c r="AI266"/>
      <c r="AJ266"/>
      <c r="AK266"/>
      <c r="AL266"/>
      <c r="AM266"/>
      <c r="AN266"/>
    </row>
    <row r="267" spans="1:40" x14ac:dyDescent="0.25">
      <c r="A267">
        <v>212432</v>
      </c>
      <c r="B267" t="s">
        <v>1719</v>
      </c>
      <c r="C267" t="s">
        <v>813</v>
      </c>
      <c r="D267" t="s">
        <v>531</v>
      </c>
      <c r="E267" t="s">
        <v>389</v>
      </c>
      <c r="F267" s="229">
        <v>34700</v>
      </c>
      <c r="G267" t="s">
        <v>1017</v>
      </c>
      <c r="H267" t="s">
        <v>390</v>
      </c>
      <c r="I267" t="s">
        <v>3629</v>
      </c>
      <c r="J267"/>
      <c r="K267" t="s">
        <v>391</v>
      </c>
      <c r="L267">
        <v>2015</v>
      </c>
      <c r="M267" t="s">
        <v>373</v>
      </c>
      <c r="N267" t="s">
        <v>371</v>
      </c>
      <c r="O267"/>
      <c r="P267"/>
      <c r="Q267"/>
      <c r="R267"/>
      <c r="S267"/>
      <c r="T267"/>
      <c r="U267"/>
      <c r="V267"/>
      <c r="W267"/>
      <c r="X267"/>
      <c r="Y267"/>
      <c r="Z267"/>
      <c r="AA267"/>
      <c r="AB267"/>
      <c r="AC267"/>
      <c r="AD267"/>
      <c r="AE267"/>
      <c r="AF267"/>
      <c r="AG267"/>
      <c r="AH267"/>
      <c r="AI267" t="s">
        <v>737</v>
      </c>
      <c r="AJ267"/>
      <c r="AK267"/>
      <c r="AL267"/>
      <c r="AM267"/>
      <c r="AN267"/>
    </row>
    <row r="268" spans="1:40" x14ac:dyDescent="0.25">
      <c r="A268">
        <v>212433</v>
      </c>
      <c r="B268" t="s">
        <v>2660</v>
      </c>
      <c r="C268" t="s">
        <v>145</v>
      </c>
      <c r="D268" t="s">
        <v>242</v>
      </c>
      <c r="E268" t="s">
        <v>389</v>
      </c>
      <c r="F268" s="229">
        <v>34177</v>
      </c>
      <c r="G268" t="s">
        <v>1017</v>
      </c>
      <c r="H268" t="s">
        <v>390</v>
      </c>
      <c r="I268" t="s">
        <v>59</v>
      </c>
      <c r="J268"/>
      <c r="K268" t="s">
        <v>391</v>
      </c>
      <c r="L268">
        <v>2014</v>
      </c>
      <c r="M268" t="s">
        <v>373</v>
      </c>
      <c r="N268" t="s">
        <v>371</v>
      </c>
      <c r="O268"/>
      <c r="P268"/>
      <c r="Q268"/>
      <c r="R268"/>
      <c r="S268"/>
      <c r="T268"/>
      <c r="U268"/>
      <c r="V268"/>
      <c r="W268"/>
      <c r="X268"/>
      <c r="Y268"/>
      <c r="Z268"/>
      <c r="AA268"/>
      <c r="AB268"/>
      <c r="AC268"/>
      <c r="AD268"/>
      <c r="AE268"/>
      <c r="AF268"/>
      <c r="AG268"/>
      <c r="AH268"/>
      <c r="AI268" t="s">
        <v>737</v>
      </c>
      <c r="AJ268"/>
      <c r="AK268"/>
      <c r="AL268"/>
      <c r="AM268"/>
      <c r="AN268"/>
    </row>
    <row r="269" spans="1:40" x14ac:dyDescent="0.25">
      <c r="A269">
        <v>212438</v>
      </c>
      <c r="B269" t="s">
        <v>2325</v>
      </c>
      <c r="C269" t="s">
        <v>2049</v>
      </c>
      <c r="D269" t="s">
        <v>329</v>
      </c>
      <c r="E269" t="s">
        <v>389</v>
      </c>
      <c r="F269" s="229">
        <v>35432</v>
      </c>
      <c r="G269" t="s">
        <v>2326</v>
      </c>
      <c r="H269" t="s">
        <v>390</v>
      </c>
      <c r="I269" t="s">
        <v>487</v>
      </c>
      <c r="J269"/>
      <c r="K269" t="s">
        <v>391</v>
      </c>
      <c r="L269">
        <v>2016</v>
      </c>
      <c r="M269" t="s">
        <v>371</v>
      </c>
      <c r="N269" t="s">
        <v>376</v>
      </c>
      <c r="O269"/>
      <c r="P269"/>
      <c r="Q269"/>
      <c r="R269"/>
      <c r="S269"/>
      <c r="T269"/>
      <c r="U269"/>
      <c r="V269"/>
      <c r="W269"/>
      <c r="X269"/>
      <c r="Y269"/>
      <c r="Z269"/>
      <c r="AA269"/>
      <c r="AB269"/>
      <c r="AC269"/>
      <c r="AD269"/>
      <c r="AE269"/>
      <c r="AF269"/>
      <c r="AG269"/>
      <c r="AH269"/>
      <c r="AI269" t="s">
        <v>737</v>
      </c>
      <c r="AJ269"/>
      <c r="AK269"/>
      <c r="AL269"/>
      <c r="AM269"/>
      <c r="AN269"/>
    </row>
    <row r="270" spans="1:40" x14ac:dyDescent="0.25">
      <c r="A270">
        <v>212444</v>
      </c>
      <c r="B270" t="s">
        <v>1788</v>
      </c>
      <c r="C270" t="s">
        <v>60</v>
      </c>
      <c r="D270" t="s">
        <v>242</v>
      </c>
      <c r="E270" t="s">
        <v>389</v>
      </c>
      <c r="F270" s="229">
        <v>35126</v>
      </c>
      <c r="G270" t="s">
        <v>1605</v>
      </c>
      <c r="H270" t="s">
        <v>390</v>
      </c>
      <c r="I270" t="s">
        <v>3629</v>
      </c>
      <c r="J270"/>
      <c r="K270" t="s">
        <v>372</v>
      </c>
      <c r="L270">
        <v>2014</v>
      </c>
      <c r="M270" t="s">
        <v>386</v>
      </c>
      <c r="N270"/>
      <c r="O270"/>
      <c r="P270"/>
      <c r="Q270"/>
      <c r="R270"/>
      <c r="S270"/>
      <c r="T270"/>
      <c r="U270"/>
      <c r="V270"/>
      <c r="W270"/>
      <c r="X270"/>
      <c r="Y270"/>
      <c r="Z270"/>
      <c r="AA270"/>
      <c r="AB270"/>
      <c r="AC270"/>
      <c r="AD270"/>
      <c r="AE270"/>
      <c r="AF270"/>
      <c r="AG270"/>
      <c r="AH270"/>
      <c r="AI270"/>
      <c r="AJ270"/>
      <c r="AK270"/>
      <c r="AL270"/>
      <c r="AM270"/>
      <c r="AN270" t="s">
        <v>788</v>
      </c>
    </row>
    <row r="271" spans="1:40" x14ac:dyDescent="0.25">
      <c r="A271">
        <v>212453</v>
      </c>
      <c r="B271" t="s">
        <v>1663</v>
      </c>
      <c r="C271" t="s">
        <v>137</v>
      </c>
      <c r="D271" t="s">
        <v>582</v>
      </c>
      <c r="E271" t="s">
        <v>389</v>
      </c>
      <c r="F271" s="229">
        <v>34060</v>
      </c>
      <c r="G271" t="s">
        <v>1664</v>
      </c>
      <c r="H271" t="s">
        <v>390</v>
      </c>
      <c r="I271" t="s">
        <v>59</v>
      </c>
      <c r="J271"/>
      <c r="K271" t="s">
        <v>391</v>
      </c>
      <c r="L271">
        <v>2012</v>
      </c>
      <c r="M271" t="s">
        <v>380</v>
      </c>
      <c r="N271" t="s">
        <v>380</v>
      </c>
      <c r="O271"/>
      <c r="P271"/>
      <c r="Q271"/>
      <c r="R271"/>
      <c r="S271"/>
      <c r="T271"/>
      <c r="U271"/>
      <c r="V271"/>
      <c r="W271"/>
      <c r="X271"/>
      <c r="Y271"/>
      <c r="Z271"/>
      <c r="AA271"/>
      <c r="AB271"/>
      <c r="AC271"/>
      <c r="AD271"/>
      <c r="AE271"/>
      <c r="AF271"/>
      <c r="AG271"/>
      <c r="AH271"/>
      <c r="AI271"/>
      <c r="AJ271"/>
      <c r="AK271"/>
      <c r="AL271"/>
      <c r="AM271"/>
      <c r="AN271"/>
    </row>
    <row r="272" spans="1:40" x14ac:dyDescent="0.25">
      <c r="A272">
        <v>212455</v>
      </c>
      <c r="B272" t="s">
        <v>3645</v>
      </c>
      <c r="C272" t="s">
        <v>60</v>
      </c>
      <c r="D272" t="s">
        <v>266</v>
      </c>
      <c r="E272" t="s">
        <v>1327</v>
      </c>
      <c r="F272" s="229">
        <v>36448</v>
      </c>
      <c r="G272" t="s">
        <v>371</v>
      </c>
      <c r="H272" t="s">
        <v>390</v>
      </c>
      <c r="I272" t="s">
        <v>488</v>
      </c>
      <c r="J272"/>
      <c r="K272" t="s">
        <v>1323</v>
      </c>
      <c r="L272">
        <v>2012</v>
      </c>
      <c r="M272" t="s">
        <v>383</v>
      </c>
      <c r="N272" t="s">
        <v>383</v>
      </c>
      <c r="O272"/>
      <c r="P272"/>
      <c r="Q272"/>
      <c r="R272"/>
      <c r="S272"/>
      <c r="T272"/>
      <c r="U272"/>
      <c r="V272"/>
      <c r="W272"/>
      <c r="X272"/>
      <c r="Y272"/>
      <c r="Z272"/>
      <c r="AA272"/>
      <c r="AB272"/>
      <c r="AC272"/>
      <c r="AD272"/>
      <c r="AE272"/>
      <c r="AF272"/>
      <c r="AG272"/>
      <c r="AH272"/>
      <c r="AI272" t="s">
        <v>737</v>
      </c>
      <c r="AJ272"/>
      <c r="AK272"/>
      <c r="AL272"/>
      <c r="AM272"/>
      <c r="AN272"/>
    </row>
    <row r="273" spans="1:40" x14ac:dyDescent="0.25">
      <c r="A273">
        <v>212456</v>
      </c>
      <c r="B273" t="s">
        <v>2827</v>
      </c>
      <c r="C273" t="s">
        <v>147</v>
      </c>
      <c r="D273" t="s">
        <v>475</v>
      </c>
      <c r="E273" t="s">
        <v>389</v>
      </c>
      <c r="F273" s="229">
        <v>34514</v>
      </c>
      <c r="G273" t="s">
        <v>387</v>
      </c>
      <c r="H273" t="s">
        <v>390</v>
      </c>
      <c r="I273" t="s">
        <v>59</v>
      </c>
      <c r="J273"/>
      <c r="K273" t="s">
        <v>391</v>
      </c>
      <c r="L273">
        <v>2013</v>
      </c>
      <c r="M273" t="s">
        <v>377</v>
      </c>
      <c r="N273" t="s">
        <v>377</v>
      </c>
      <c r="O273"/>
      <c r="P273"/>
      <c r="Q273"/>
      <c r="R273"/>
      <c r="S273"/>
      <c r="T273"/>
      <c r="U273"/>
      <c r="V273"/>
      <c r="W273"/>
      <c r="X273"/>
      <c r="Y273"/>
      <c r="Z273"/>
      <c r="AA273"/>
      <c r="AB273"/>
      <c r="AC273"/>
      <c r="AD273"/>
      <c r="AE273"/>
      <c r="AF273"/>
      <c r="AG273"/>
      <c r="AH273"/>
      <c r="AI273"/>
      <c r="AJ273"/>
      <c r="AK273"/>
      <c r="AL273"/>
      <c r="AM273"/>
      <c r="AN273"/>
    </row>
    <row r="274" spans="1:40" x14ac:dyDescent="0.25">
      <c r="A274">
        <v>212461</v>
      </c>
      <c r="B274" t="s">
        <v>1946</v>
      </c>
      <c r="C274" t="s">
        <v>145</v>
      </c>
      <c r="D274" t="s">
        <v>203</v>
      </c>
      <c r="E274" t="s">
        <v>388</v>
      </c>
      <c r="F274" s="229">
        <v>36170</v>
      </c>
      <c r="G274" t="s">
        <v>715</v>
      </c>
      <c r="H274" t="s">
        <v>390</v>
      </c>
      <c r="I274" t="s">
        <v>59</v>
      </c>
      <c r="J274"/>
      <c r="K274" t="s">
        <v>391</v>
      </c>
      <c r="L274">
        <v>2016</v>
      </c>
      <c r="M274" t="s">
        <v>373</v>
      </c>
      <c r="N274" t="s">
        <v>373</v>
      </c>
      <c r="O274"/>
      <c r="P274"/>
      <c r="Q274"/>
      <c r="R274"/>
      <c r="S274"/>
      <c r="T274"/>
      <c r="U274"/>
      <c r="V274"/>
      <c r="W274"/>
      <c r="X274"/>
      <c r="Y274"/>
      <c r="Z274"/>
      <c r="AA274"/>
      <c r="AB274"/>
      <c r="AC274"/>
      <c r="AD274"/>
      <c r="AE274"/>
      <c r="AF274"/>
      <c r="AG274"/>
      <c r="AH274"/>
      <c r="AI274"/>
      <c r="AJ274"/>
      <c r="AK274"/>
      <c r="AL274"/>
      <c r="AM274"/>
      <c r="AN274"/>
    </row>
    <row r="275" spans="1:40" x14ac:dyDescent="0.25">
      <c r="A275">
        <v>212464</v>
      </c>
      <c r="B275" t="s">
        <v>1866</v>
      </c>
      <c r="C275" t="s">
        <v>2828</v>
      </c>
      <c r="D275" t="s">
        <v>294</v>
      </c>
      <c r="E275" t="s">
        <v>389</v>
      </c>
      <c r="F275" s="229">
        <v>35801</v>
      </c>
      <c r="G275" t="s">
        <v>386</v>
      </c>
      <c r="H275" t="s">
        <v>390</v>
      </c>
      <c r="I275" t="s">
        <v>485</v>
      </c>
      <c r="J275"/>
      <c r="K275" t="s">
        <v>391</v>
      </c>
      <c r="L275">
        <v>2017</v>
      </c>
      <c r="M275" t="s">
        <v>373</v>
      </c>
      <c r="N275"/>
      <c r="O275"/>
      <c r="P275"/>
      <c r="Q275"/>
      <c r="R275"/>
      <c r="S275"/>
      <c r="T275"/>
      <c r="U275"/>
      <c r="V275"/>
      <c r="W275"/>
      <c r="X275"/>
      <c r="Y275"/>
      <c r="Z275"/>
      <c r="AA275"/>
      <c r="AB275"/>
      <c r="AC275"/>
      <c r="AD275"/>
      <c r="AE275"/>
      <c r="AF275"/>
      <c r="AG275"/>
      <c r="AH275"/>
      <c r="AI275" t="s">
        <v>737</v>
      </c>
      <c r="AJ275"/>
      <c r="AK275"/>
      <c r="AL275"/>
      <c r="AM275"/>
      <c r="AN275" t="s">
        <v>788</v>
      </c>
    </row>
    <row r="276" spans="1:40" x14ac:dyDescent="0.25">
      <c r="A276">
        <v>212468</v>
      </c>
      <c r="B276" t="s">
        <v>2829</v>
      </c>
      <c r="C276" t="s">
        <v>89</v>
      </c>
      <c r="D276" t="s">
        <v>2830</v>
      </c>
      <c r="E276" t="s">
        <v>389</v>
      </c>
      <c r="F276" s="229">
        <v>34337</v>
      </c>
      <c r="G276" t="s">
        <v>1017</v>
      </c>
      <c r="H276" t="s">
        <v>390</v>
      </c>
      <c r="I276" t="s">
        <v>3629</v>
      </c>
      <c r="J276"/>
      <c r="K276" t="s">
        <v>391</v>
      </c>
      <c r="L276">
        <v>2013</v>
      </c>
      <c r="M276" t="s">
        <v>371</v>
      </c>
      <c r="N276" t="s">
        <v>377</v>
      </c>
      <c r="O276"/>
      <c r="P276"/>
      <c r="Q276"/>
      <c r="R276"/>
      <c r="S276"/>
      <c r="T276"/>
      <c r="U276"/>
      <c r="V276"/>
      <c r="W276"/>
      <c r="X276"/>
      <c r="Y276"/>
      <c r="Z276"/>
      <c r="AA276"/>
      <c r="AB276"/>
      <c r="AC276"/>
      <c r="AD276"/>
      <c r="AE276"/>
      <c r="AF276"/>
      <c r="AG276"/>
      <c r="AH276"/>
      <c r="AI276"/>
      <c r="AJ276"/>
      <c r="AK276"/>
      <c r="AL276"/>
      <c r="AM276"/>
      <c r="AN276"/>
    </row>
    <row r="277" spans="1:40" x14ac:dyDescent="0.25">
      <c r="A277">
        <v>212470</v>
      </c>
      <c r="B277" t="s">
        <v>2640</v>
      </c>
      <c r="C277" t="s">
        <v>97</v>
      </c>
      <c r="D277" t="s">
        <v>273</v>
      </c>
      <c r="E277" t="s">
        <v>389</v>
      </c>
      <c r="F277" s="229">
        <v>35075</v>
      </c>
      <c r="G277" t="s">
        <v>1017</v>
      </c>
      <c r="H277" t="s">
        <v>390</v>
      </c>
      <c r="I277" t="s">
        <v>59</v>
      </c>
      <c r="J277"/>
      <c r="K277" t="s">
        <v>391</v>
      </c>
      <c r="L277">
        <v>2015</v>
      </c>
      <c r="M277" t="s">
        <v>371</v>
      </c>
      <c r="N277"/>
      <c r="O277"/>
      <c r="P277"/>
      <c r="Q277"/>
      <c r="R277"/>
      <c r="S277"/>
      <c r="T277"/>
      <c r="U277"/>
      <c r="V277"/>
      <c r="W277"/>
      <c r="X277"/>
      <c r="Y277"/>
      <c r="Z277"/>
      <c r="AA277"/>
      <c r="AB277"/>
      <c r="AC277"/>
      <c r="AD277"/>
      <c r="AE277"/>
      <c r="AF277"/>
      <c r="AG277"/>
      <c r="AH277"/>
      <c r="AI277" t="s">
        <v>737</v>
      </c>
      <c r="AJ277"/>
      <c r="AK277"/>
      <c r="AL277"/>
      <c r="AM277"/>
      <c r="AN277"/>
    </row>
    <row r="278" spans="1:40" x14ac:dyDescent="0.25">
      <c r="A278">
        <v>212474</v>
      </c>
      <c r="B278" t="s">
        <v>2054</v>
      </c>
      <c r="C278" t="s">
        <v>124</v>
      </c>
      <c r="D278" t="s">
        <v>244</v>
      </c>
      <c r="E278" t="s">
        <v>389</v>
      </c>
      <c r="F278" s="229">
        <v>34989</v>
      </c>
      <c r="G278" t="s">
        <v>371</v>
      </c>
      <c r="H278" t="s">
        <v>3668</v>
      </c>
      <c r="I278" t="s">
        <v>485</v>
      </c>
      <c r="J278"/>
      <c r="K278" t="s">
        <v>391</v>
      </c>
      <c r="L278">
        <v>2014</v>
      </c>
      <c r="M278" t="s">
        <v>379</v>
      </c>
      <c r="N278" t="s">
        <v>762</v>
      </c>
      <c r="O278"/>
      <c r="P278"/>
      <c r="Q278"/>
      <c r="R278"/>
      <c r="S278"/>
      <c r="T278"/>
      <c r="U278"/>
      <c r="V278"/>
      <c r="W278"/>
      <c r="X278"/>
      <c r="Y278"/>
      <c r="Z278"/>
      <c r="AA278"/>
      <c r="AB278"/>
      <c r="AC278"/>
      <c r="AD278"/>
      <c r="AE278"/>
      <c r="AF278"/>
      <c r="AG278"/>
      <c r="AH278"/>
      <c r="AI278" t="s">
        <v>737</v>
      </c>
      <c r="AJ278"/>
      <c r="AK278"/>
      <c r="AL278"/>
      <c r="AM278"/>
      <c r="AN278"/>
    </row>
    <row r="279" spans="1:40" x14ac:dyDescent="0.25">
      <c r="A279">
        <v>212479</v>
      </c>
      <c r="B279" t="s">
        <v>1880</v>
      </c>
      <c r="C279" t="s">
        <v>1484</v>
      </c>
      <c r="D279" t="s">
        <v>618</v>
      </c>
      <c r="E279" t="s">
        <v>389</v>
      </c>
      <c r="F279" s="229">
        <v>35912</v>
      </c>
      <c r="G279" t="s">
        <v>1017</v>
      </c>
      <c r="H279" t="s">
        <v>390</v>
      </c>
      <c r="I279" t="s">
        <v>59</v>
      </c>
      <c r="J279"/>
      <c r="K279" t="s">
        <v>391</v>
      </c>
      <c r="L279">
        <v>2016</v>
      </c>
      <c r="M279" t="s">
        <v>371</v>
      </c>
      <c r="N279" t="s">
        <v>371</v>
      </c>
      <c r="O279"/>
      <c r="P279"/>
      <c r="Q279"/>
      <c r="R279"/>
      <c r="S279"/>
      <c r="T279"/>
      <c r="U279"/>
      <c r="V279"/>
      <c r="W279"/>
      <c r="X279"/>
      <c r="Y279"/>
      <c r="Z279"/>
      <c r="AA279"/>
      <c r="AB279"/>
      <c r="AC279"/>
      <c r="AD279"/>
      <c r="AE279"/>
      <c r="AF279"/>
      <c r="AG279"/>
      <c r="AH279"/>
      <c r="AI279" t="s">
        <v>737</v>
      </c>
      <c r="AJ279"/>
      <c r="AK279"/>
      <c r="AL279"/>
      <c r="AM279"/>
      <c r="AN279"/>
    </row>
    <row r="280" spans="1:40" x14ac:dyDescent="0.25">
      <c r="A280">
        <v>212487</v>
      </c>
      <c r="B280" t="s">
        <v>916</v>
      </c>
      <c r="C280" t="s">
        <v>66</v>
      </c>
      <c r="D280" t="s">
        <v>229</v>
      </c>
      <c r="E280" t="s">
        <v>389</v>
      </c>
      <c r="F280" s="229">
        <v>35285</v>
      </c>
      <c r="G280" t="s">
        <v>1017</v>
      </c>
      <c r="H280" t="s">
        <v>390</v>
      </c>
      <c r="I280" t="s">
        <v>485</v>
      </c>
      <c r="J280"/>
      <c r="K280" t="s">
        <v>391</v>
      </c>
      <c r="L280">
        <v>2015</v>
      </c>
      <c r="M280" t="s">
        <v>373</v>
      </c>
      <c r="N280" t="s">
        <v>377</v>
      </c>
      <c r="O280"/>
      <c r="P280"/>
      <c r="Q280"/>
      <c r="R280"/>
      <c r="S280"/>
      <c r="T280"/>
      <c r="U280"/>
      <c r="V280"/>
      <c r="W280"/>
      <c r="X280"/>
      <c r="Y280"/>
      <c r="Z280"/>
      <c r="AA280"/>
      <c r="AB280"/>
      <c r="AC280"/>
      <c r="AD280"/>
      <c r="AE280"/>
      <c r="AF280"/>
      <c r="AG280"/>
      <c r="AH280"/>
      <c r="AI280"/>
      <c r="AJ280"/>
      <c r="AK280"/>
      <c r="AL280"/>
      <c r="AM280"/>
      <c r="AN280"/>
    </row>
    <row r="281" spans="1:40" x14ac:dyDescent="0.25">
      <c r="A281">
        <v>212488</v>
      </c>
      <c r="B281" t="s">
        <v>2831</v>
      </c>
      <c r="C281" t="s">
        <v>476</v>
      </c>
      <c r="D281" t="s">
        <v>2832</v>
      </c>
      <c r="E281" t="s">
        <v>389</v>
      </c>
      <c r="F281" s="229">
        <v>34700</v>
      </c>
      <c r="G281" t="s">
        <v>1092</v>
      </c>
      <c r="H281" t="s">
        <v>390</v>
      </c>
      <c r="I281" t="s">
        <v>3632</v>
      </c>
      <c r="J281"/>
      <c r="K281">
        <v>0</v>
      </c>
      <c r="L281">
        <v>0</v>
      </c>
      <c r="M281">
        <v>0</v>
      </c>
      <c r="N281"/>
      <c r="O281"/>
      <c r="P281"/>
      <c r="Q281"/>
      <c r="R281"/>
      <c r="S281"/>
      <c r="T281"/>
      <c r="U281"/>
      <c r="V281"/>
      <c r="W281"/>
      <c r="X281"/>
      <c r="Y281"/>
      <c r="Z281"/>
      <c r="AA281"/>
      <c r="AB281"/>
      <c r="AC281"/>
      <c r="AD281"/>
      <c r="AE281"/>
      <c r="AF281"/>
      <c r="AG281"/>
      <c r="AH281"/>
      <c r="AI281" t="s">
        <v>737</v>
      </c>
      <c r="AJ281"/>
      <c r="AK281"/>
      <c r="AL281"/>
      <c r="AM281"/>
      <c r="AN281" t="s">
        <v>788</v>
      </c>
    </row>
    <row r="282" spans="1:40" x14ac:dyDescent="0.25">
      <c r="A282">
        <v>212491</v>
      </c>
      <c r="B282" t="s">
        <v>1493</v>
      </c>
      <c r="C282" t="s">
        <v>544</v>
      </c>
      <c r="D282" t="s">
        <v>232</v>
      </c>
      <c r="E282" t="s">
        <v>389</v>
      </c>
      <c r="F282" s="229">
        <v>35560</v>
      </c>
      <c r="G282" t="s">
        <v>1017</v>
      </c>
      <c r="H282" t="s">
        <v>390</v>
      </c>
      <c r="I282" t="s">
        <v>3629</v>
      </c>
      <c r="J282"/>
      <c r="K282" t="s">
        <v>391</v>
      </c>
      <c r="L282">
        <v>2015</v>
      </c>
      <c r="M282" t="s">
        <v>371</v>
      </c>
      <c r="N282" t="s">
        <v>371</v>
      </c>
      <c r="O282"/>
      <c r="P282"/>
      <c r="Q282"/>
      <c r="R282"/>
      <c r="S282"/>
      <c r="T282"/>
      <c r="U282"/>
      <c r="V282"/>
      <c r="W282"/>
      <c r="X282"/>
      <c r="Y282"/>
      <c r="Z282"/>
      <c r="AA282"/>
      <c r="AB282"/>
      <c r="AC282"/>
      <c r="AD282"/>
      <c r="AE282"/>
      <c r="AF282"/>
      <c r="AG282"/>
      <c r="AH282"/>
      <c r="AI282" t="s">
        <v>737</v>
      </c>
      <c r="AJ282"/>
      <c r="AK282"/>
      <c r="AL282"/>
      <c r="AM282"/>
      <c r="AN282"/>
    </row>
    <row r="283" spans="1:40" x14ac:dyDescent="0.25">
      <c r="A283">
        <v>212492</v>
      </c>
      <c r="B283" t="s">
        <v>2612</v>
      </c>
      <c r="C283" t="s">
        <v>1013</v>
      </c>
      <c r="D283" t="s">
        <v>469</v>
      </c>
      <c r="E283" t="s">
        <v>389</v>
      </c>
      <c r="F283" s="229">
        <v>34203</v>
      </c>
      <c r="G283" t="s">
        <v>1017</v>
      </c>
      <c r="H283" t="s">
        <v>390</v>
      </c>
      <c r="I283" t="s">
        <v>59</v>
      </c>
      <c r="J283"/>
      <c r="K283" t="s">
        <v>391</v>
      </c>
      <c r="L283">
        <v>2010</v>
      </c>
      <c r="M283" t="s">
        <v>371</v>
      </c>
      <c r="N283"/>
      <c r="O283"/>
      <c r="P283"/>
      <c r="Q283"/>
      <c r="R283"/>
      <c r="S283"/>
      <c r="T283"/>
      <c r="U283"/>
      <c r="V283"/>
      <c r="W283"/>
      <c r="X283"/>
      <c r="Y283"/>
      <c r="Z283"/>
      <c r="AA283"/>
      <c r="AB283"/>
      <c r="AC283"/>
      <c r="AD283"/>
      <c r="AE283"/>
      <c r="AF283"/>
      <c r="AG283"/>
      <c r="AH283"/>
      <c r="AI283"/>
      <c r="AJ283"/>
      <c r="AK283"/>
      <c r="AL283"/>
      <c r="AM283"/>
      <c r="AN283" t="s">
        <v>788</v>
      </c>
    </row>
    <row r="284" spans="1:40" x14ac:dyDescent="0.25">
      <c r="A284">
        <v>212508</v>
      </c>
      <c r="B284" t="s">
        <v>4117</v>
      </c>
      <c r="C284" t="s">
        <v>140</v>
      </c>
      <c r="D284" t="s">
        <v>332</v>
      </c>
      <c r="E284" t="s">
        <v>1327</v>
      </c>
      <c r="F284" s="229">
        <v>32902</v>
      </c>
      <c r="G284" t="s">
        <v>379</v>
      </c>
      <c r="H284" t="s">
        <v>390</v>
      </c>
      <c r="I284" t="s">
        <v>3631</v>
      </c>
      <c r="J284"/>
      <c r="K284"/>
      <c r="L284"/>
      <c r="M284"/>
      <c r="N284"/>
      <c r="O284"/>
      <c r="P284"/>
      <c r="Q284"/>
      <c r="R284"/>
      <c r="S284"/>
      <c r="T284"/>
      <c r="U284"/>
      <c r="V284"/>
      <c r="W284"/>
      <c r="X284"/>
      <c r="Y284"/>
      <c r="Z284"/>
      <c r="AA284"/>
      <c r="AB284"/>
      <c r="AC284"/>
      <c r="AD284"/>
      <c r="AE284"/>
      <c r="AF284"/>
      <c r="AG284"/>
      <c r="AH284"/>
      <c r="AI284" t="s">
        <v>737</v>
      </c>
      <c r="AJ284"/>
      <c r="AK284"/>
      <c r="AL284"/>
      <c r="AM284"/>
      <c r="AN284" t="s">
        <v>788</v>
      </c>
    </row>
    <row r="285" spans="1:40" x14ac:dyDescent="0.25">
      <c r="A285">
        <v>212514</v>
      </c>
      <c r="B285" t="s">
        <v>2833</v>
      </c>
      <c r="C285" t="s">
        <v>146</v>
      </c>
      <c r="D285" t="s">
        <v>506</v>
      </c>
      <c r="E285" t="s">
        <v>389</v>
      </c>
      <c r="F285" s="229">
        <v>34425</v>
      </c>
      <c r="G285" t="s">
        <v>1062</v>
      </c>
      <c r="H285" t="s">
        <v>390</v>
      </c>
      <c r="I285" t="s">
        <v>59</v>
      </c>
      <c r="J285"/>
      <c r="K285" t="s">
        <v>391</v>
      </c>
      <c r="L285">
        <v>2012</v>
      </c>
      <c r="M285" t="s">
        <v>373</v>
      </c>
      <c r="N285" t="s">
        <v>373</v>
      </c>
      <c r="O285"/>
      <c r="P285"/>
      <c r="Q285"/>
      <c r="R285"/>
      <c r="S285"/>
      <c r="T285"/>
      <c r="U285"/>
      <c r="V285"/>
      <c r="W285"/>
      <c r="X285"/>
      <c r="Y285"/>
      <c r="Z285"/>
      <c r="AA285"/>
      <c r="AB285"/>
      <c r="AC285"/>
      <c r="AD285"/>
      <c r="AE285"/>
      <c r="AF285"/>
      <c r="AG285"/>
      <c r="AH285"/>
      <c r="AI285"/>
      <c r="AJ285"/>
      <c r="AK285"/>
      <c r="AL285"/>
      <c r="AM285"/>
      <c r="AN285"/>
    </row>
    <row r="286" spans="1:40" x14ac:dyDescent="0.25">
      <c r="A286">
        <v>212536</v>
      </c>
      <c r="B286" t="s">
        <v>2113</v>
      </c>
      <c r="C286" t="s">
        <v>2050</v>
      </c>
      <c r="D286" t="s">
        <v>2044</v>
      </c>
      <c r="E286" t="s">
        <v>389</v>
      </c>
      <c r="F286" s="229">
        <v>30700</v>
      </c>
      <c r="G286" t="s">
        <v>1017</v>
      </c>
      <c r="H286" t="s">
        <v>390</v>
      </c>
      <c r="I286" t="s">
        <v>3630</v>
      </c>
      <c r="J286"/>
      <c r="K286" t="s">
        <v>372</v>
      </c>
      <c r="L286">
        <v>2001</v>
      </c>
      <c r="M286" t="s">
        <v>384</v>
      </c>
      <c r="N286" t="s">
        <v>384</v>
      </c>
      <c r="O286"/>
      <c r="P286"/>
      <c r="Q286"/>
      <c r="R286"/>
      <c r="S286"/>
      <c r="T286"/>
      <c r="U286"/>
      <c r="V286"/>
      <c r="W286"/>
      <c r="X286"/>
      <c r="Y286"/>
      <c r="Z286"/>
      <c r="AA286"/>
      <c r="AB286"/>
      <c r="AC286"/>
      <c r="AD286"/>
      <c r="AE286"/>
      <c r="AF286"/>
      <c r="AG286"/>
      <c r="AH286"/>
      <c r="AI286"/>
      <c r="AJ286"/>
      <c r="AK286"/>
      <c r="AL286"/>
      <c r="AM286"/>
      <c r="AN286"/>
    </row>
    <row r="287" spans="1:40" x14ac:dyDescent="0.25">
      <c r="A287">
        <v>212537</v>
      </c>
      <c r="B287" t="s">
        <v>1804</v>
      </c>
      <c r="C287" t="s">
        <v>127</v>
      </c>
      <c r="D287" t="s">
        <v>445</v>
      </c>
      <c r="E287" t="s">
        <v>389</v>
      </c>
      <c r="F287" s="229">
        <v>35343</v>
      </c>
      <c r="G287" t="s">
        <v>371</v>
      </c>
      <c r="H287" t="s">
        <v>390</v>
      </c>
      <c r="I287" t="s">
        <v>3629</v>
      </c>
      <c r="J287"/>
      <c r="K287" t="s">
        <v>372</v>
      </c>
      <c r="L287">
        <v>2014</v>
      </c>
      <c r="M287" t="s">
        <v>373</v>
      </c>
      <c r="N287"/>
      <c r="O287"/>
      <c r="P287"/>
      <c r="Q287"/>
      <c r="R287"/>
      <c r="S287"/>
      <c r="T287"/>
      <c r="U287"/>
      <c r="V287"/>
      <c r="W287"/>
      <c r="X287"/>
      <c r="Y287"/>
      <c r="Z287"/>
      <c r="AA287"/>
      <c r="AB287"/>
      <c r="AC287"/>
      <c r="AD287"/>
      <c r="AE287"/>
      <c r="AF287"/>
      <c r="AG287"/>
      <c r="AH287"/>
      <c r="AI287"/>
      <c r="AJ287"/>
      <c r="AK287"/>
      <c r="AL287"/>
      <c r="AM287"/>
      <c r="AN287" t="s">
        <v>788</v>
      </c>
    </row>
    <row r="288" spans="1:40" x14ac:dyDescent="0.25">
      <c r="A288">
        <v>212544</v>
      </c>
      <c r="B288" t="s">
        <v>3646</v>
      </c>
      <c r="C288" t="s">
        <v>2834</v>
      </c>
      <c r="D288" t="s">
        <v>2733</v>
      </c>
      <c r="E288" t="s">
        <v>389</v>
      </c>
      <c r="F288" s="229">
        <v>33239</v>
      </c>
      <c r="G288" t="s">
        <v>691</v>
      </c>
      <c r="H288" t="s">
        <v>390</v>
      </c>
      <c r="I288" t="s">
        <v>487</v>
      </c>
      <c r="J288"/>
      <c r="K288">
        <v>0</v>
      </c>
      <c r="L288">
        <v>0</v>
      </c>
      <c r="M288">
        <v>0</v>
      </c>
      <c r="N288" t="s">
        <v>383</v>
      </c>
      <c r="O288"/>
      <c r="P288"/>
      <c r="Q288"/>
      <c r="R288"/>
      <c r="S288"/>
      <c r="T288"/>
      <c r="U288"/>
      <c r="V288"/>
      <c r="W288"/>
      <c r="X288"/>
      <c r="Y288"/>
      <c r="Z288"/>
      <c r="AA288"/>
      <c r="AB288"/>
      <c r="AC288"/>
      <c r="AD288"/>
      <c r="AE288"/>
      <c r="AF288"/>
      <c r="AG288"/>
      <c r="AH288"/>
      <c r="AI288"/>
      <c r="AJ288"/>
      <c r="AK288"/>
      <c r="AL288"/>
      <c r="AM288"/>
      <c r="AN288"/>
    </row>
    <row r="289" spans="1:40" x14ac:dyDescent="0.25">
      <c r="A289">
        <v>212548</v>
      </c>
      <c r="B289" t="s">
        <v>2671</v>
      </c>
      <c r="C289" t="s">
        <v>124</v>
      </c>
      <c r="D289" t="s">
        <v>225</v>
      </c>
      <c r="E289" t="s">
        <v>389</v>
      </c>
      <c r="F289" s="229">
        <v>34589</v>
      </c>
      <c r="G289" t="s">
        <v>2672</v>
      </c>
      <c r="H289" t="s">
        <v>390</v>
      </c>
      <c r="I289" t="s">
        <v>59</v>
      </c>
      <c r="J289"/>
      <c r="K289" t="s">
        <v>737</v>
      </c>
      <c r="L289" t="s">
        <v>391</v>
      </c>
      <c r="M289">
        <v>2012</v>
      </c>
      <c r="N289" t="s">
        <v>382</v>
      </c>
      <c r="O289"/>
      <c r="P289"/>
      <c r="Q289"/>
      <c r="R289"/>
      <c r="S289"/>
      <c r="T289"/>
      <c r="U289"/>
      <c r="V289"/>
      <c r="W289"/>
      <c r="X289"/>
      <c r="Y289"/>
      <c r="Z289"/>
      <c r="AA289"/>
      <c r="AB289"/>
      <c r="AC289"/>
      <c r="AD289"/>
      <c r="AE289"/>
      <c r="AF289"/>
      <c r="AG289"/>
      <c r="AH289"/>
      <c r="AI289" t="s">
        <v>737</v>
      </c>
      <c r="AJ289"/>
      <c r="AK289"/>
      <c r="AL289"/>
      <c r="AM289"/>
      <c r="AN289"/>
    </row>
    <row r="290" spans="1:40" x14ac:dyDescent="0.25">
      <c r="A290">
        <v>212553</v>
      </c>
      <c r="B290" t="s">
        <v>1893</v>
      </c>
      <c r="C290" t="s">
        <v>2835</v>
      </c>
      <c r="D290" t="s">
        <v>247</v>
      </c>
      <c r="E290" t="s">
        <v>389</v>
      </c>
      <c r="F290" s="229">
        <v>35960</v>
      </c>
      <c r="G290" t="s">
        <v>1017</v>
      </c>
      <c r="H290" t="s">
        <v>390</v>
      </c>
      <c r="I290" t="s">
        <v>3629</v>
      </c>
      <c r="J290"/>
      <c r="K290" t="s">
        <v>372</v>
      </c>
      <c r="L290">
        <v>2016</v>
      </c>
      <c r="M290" t="s">
        <v>371</v>
      </c>
      <c r="N290" t="s">
        <v>376</v>
      </c>
      <c r="O290"/>
      <c r="P290"/>
      <c r="Q290"/>
      <c r="R290"/>
      <c r="S290"/>
      <c r="T290"/>
      <c r="U290"/>
      <c r="V290"/>
      <c r="W290"/>
      <c r="X290"/>
      <c r="Y290"/>
      <c r="Z290"/>
      <c r="AA290"/>
      <c r="AB290"/>
      <c r="AC290"/>
      <c r="AD290"/>
      <c r="AE290"/>
      <c r="AF290"/>
      <c r="AG290"/>
      <c r="AH290"/>
      <c r="AI290" t="s">
        <v>737</v>
      </c>
      <c r="AJ290"/>
      <c r="AK290"/>
      <c r="AL290"/>
      <c r="AM290"/>
      <c r="AN290"/>
    </row>
    <row r="291" spans="1:40" x14ac:dyDescent="0.25">
      <c r="A291">
        <v>212554</v>
      </c>
      <c r="B291" t="s">
        <v>2704</v>
      </c>
      <c r="C291" t="s">
        <v>61</v>
      </c>
      <c r="D291" t="s">
        <v>2836</v>
      </c>
      <c r="E291" t="s">
        <v>389</v>
      </c>
      <c r="F291" s="229">
        <v>35560</v>
      </c>
      <c r="G291" t="s">
        <v>2134</v>
      </c>
      <c r="H291" t="s">
        <v>390</v>
      </c>
      <c r="I291" t="s">
        <v>59</v>
      </c>
      <c r="J291"/>
      <c r="K291" t="s">
        <v>372</v>
      </c>
      <c r="L291">
        <v>2017</v>
      </c>
      <c r="M291" t="s">
        <v>373</v>
      </c>
      <c r="N291"/>
      <c r="O291"/>
      <c r="P291"/>
      <c r="Q291"/>
      <c r="R291"/>
      <c r="S291"/>
      <c r="T291"/>
      <c r="U291"/>
      <c r="V291"/>
      <c r="W291"/>
      <c r="X291"/>
      <c r="Y291"/>
      <c r="Z291"/>
      <c r="AA291"/>
      <c r="AB291"/>
      <c r="AC291"/>
      <c r="AD291"/>
      <c r="AE291"/>
      <c r="AF291"/>
      <c r="AG291"/>
      <c r="AH291"/>
      <c r="AI291"/>
      <c r="AJ291"/>
      <c r="AK291"/>
      <c r="AL291"/>
      <c r="AM291"/>
      <c r="AN291" t="s">
        <v>788</v>
      </c>
    </row>
    <row r="292" spans="1:40" x14ac:dyDescent="0.25">
      <c r="A292">
        <v>212558</v>
      </c>
      <c r="B292" t="s">
        <v>1714</v>
      </c>
      <c r="C292" t="s">
        <v>80</v>
      </c>
      <c r="D292" t="s">
        <v>2837</v>
      </c>
      <c r="E292" t="s">
        <v>389</v>
      </c>
      <c r="F292" s="229">
        <v>34683</v>
      </c>
      <c r="G292" t="s">
        <v>1715</v>
      </c>
      <c r="H292" t="s">
        <v>390</v>
      </c>
      <c r="I292" t="s">
        <v>485</v>
      </c>
      <c r="J292"/>
      <c r="K292" t="s">
        <v>391</v>
      </c>
      <c r="L292">
        <v>2014</v>
      </c>
      <c r="M292" t="s">
        <v>385</v>
      </c>
      <c r="N292" t="s">
        <v>385</v>
      </c>
      <c r="O292"/>
      <c r="P292"/>
      <c r="Q292"/>
      <c r="R292"/>
      <c r="S292"/>
      <c r="T292"/>
      <c r="U292"/>
      <c r="V292"/>
      <c r="W292"/>
      <c r="X292"/>
      <c r="Y292"/>
      <c r="Z292"/>
      <c r="AA292"/>
      <c r="AB292"/>
      <c r="AC292"/>
      <c r="AD292"/>
      <c r="AE292"/>
      <c r="AF292"/>
      <c r="AG292"/>
      <c r="AH292"/>
      <c r="AI292" t="s">
        <v>737</v>
      </c>
      <c r="AJ292"/>
      <c r="AK292"/>
      <c r="AL292"/>
      <c r="AM292"/>
      <c r="AN292"/>
    </row>
    <row r="293" spans="1:40" x14ac:dyDescent="0.25">
      <c r="A293">
        <v>212559</v>
      </c>
      <c r="B293" t="s">
        <v>1743</v>
      </c>
      <c r="C293" t="s">
        <v>89</v>
      </c>
      <c r="D293" t="s">
        <v>619</v>
      </c>
      <c r="E293" t="s">
        <v>389</v>
      </c>
      <c r="F293" s="229">
        <v>34901</v>
      </c>
      <c r="G293" t="s">
        <v>1017</v>
      </c>
      <c r="H293" t="s">
        <v>390</v>
      </c>
      <c r="I293" t="s">
        <v>485</v>
      </c>
      <c r="J293"/>
      <c r="K293">
        <v>0</v>
      </c>
      <c r="L293" t="s">
        <v>391</v>
      </c>
      <c r="M293">
        <v>2016</v>
      </c>
      <c r="N293" t="s">
        <v>371</v>
      </c>
      <c r="O293"/>
      <c r="P293"/>
      <c r="Q293"/>
      <c r="R293"/>
      <c r="S293"/>
      <c r="T293"/>
      <c r="U293"/>
      <c r="V293"/>
      <c r="W293"/>
      <c r="X293"/>
      <c r="Y293"/>
      <c r="Z293"/>
      <c r="AA293"/>
      <c r="AB293"/>
      <c r="AC293"/>
      <c r="AD293"/>
      <c r="AE293"/>
      <c r="AF293"/>
      <c r="AG293"/>
      <c r="AH293"/>
      <c r="AI293" t="s">
        <v>737</v>
      </c>
      <c r="AJ293"/>
      <c r="AK293"/>
      <c r="AL293"/>
      <c r="AM293"/>
      <c r="AN293"/>
    </row>
    <row r="294" spans="1:40" x14ac:dyDescent="0.25">
      <c r="A294">
        <v>212569</v>
      </c>
      <c r="B294" t="s">
        <v>2059</v>
      </c>
      <c r="C294" t="s">
        <v>71</v>
      </c>
      <c r="D294" t="s">
        <v>278</v>
      </c>
      <c r="E294" t="s">
        <v>389</v>
      </c>
      <c r="F294" s="229">
        <v>35836</v>
      </c>
      <c r="G294" t="s">
        <v>1057</v>
      </c>
      <c r="H294" t="s">
        <v>390</v>
      </c>
      <c r="I294" t="s">
        <v>3630</v>
      </c>
      <c r="J294"/>
      <c r="K294">
        <v>0</v>
      </c>
      <c r="L294">
        <v>0</v>
      </c>
      <c r="M294">
        <v>0</v>
      </c>
      <c r="N294"/>
      <c r="O294"/>
      <c r="P294"/>
      <c r="Q294"/>
      <c r="R294"/>
      <c r="S294"/>
      <c r="T294"/>
      <c r="U294"/>
      <c r="V294"/>
      <c r="W294"/>
      <c r="X294"/>
      <c r="Y294"/>
      <c r="Z294"/>
      <c r="AA294"/>
      <c r="AB294"/>
      <c r="AC294"/>
      <c r="AD294"/>
      <c r="AE294"/>
      <c r="AF294"/>
      <c r="AG294"/>
      <c r="AH294"/>
      <c r="AI294" t="s">
        <v>737</v>
      </c>
      <c r="AJ294"/>
      <c r="AK294"/>
      <c r="AL294"/>
      <c r="AM294"/>
      <c r="AN294" t="s">
        <v>788</v>
      </c>
    </row>
    <row r="295" spans="1:40" x14ac:dyDescent="0.25">
      <c r="A295">
        <v>212570</v>
      </c>
      <c r="B295" t="s">
        <v>1854</v>
      </c>
      <c r="C295" t="s">
        <v>98</v>
      </c>
      <c r="D295" t="s">
        <v>1151</v>
      </c>
      <c r="E295" t="s">
        <v>389</v>
      </c>
      <c r="F295" s="229">
        <v>35670</v>
      </c>
      <c r="G295" t="s">
        <v>1019</v>
      </c>
      <c r="H295" t="s">
        <v>390</v>
      </c>
      <c r="I295" t="s">
        <v>3629</v>
      </c>
      <c r="J295"/>
      <c r="K295" t="s">
        <v>372</v>
      </c>
      <c r="L295">
        <v>2016</v>
      </c>
      <c r="M295" t="s">
        <v>382</v>
      </c>
      <c r="N295" t="s">
        <v>382</v>
      </c>
      <c r="O295"/>
      <c r="P295"/>
      <c r="Q295"/>
      <c r="R295"/>
      <c r="S295"/>
      <c r="T295"/>
      <c r="U295"/>
      <c r="V295"/>
      <c r="W295"/>
      <c r="X295"/>
      <c r="Y295"/>
      <c r="Z295"/>
      <c r="AA295"/>
      <c r="AB295"/>
      <c r="AC295"/>
      <c r="AD295"/>
      <c r="AE295"/>
      <c r="AF295"/>
      <c r="AG295"/>
      <c r="AH295"/>
      <c r="AI295"/>
      <c r="AJ295"/>
      <c r="AK295"/>
      <c r="AL295"/>
      <c r="AM295"/>
      <c r="AN295"/>
    </row>
    <row r="296" spans="1:40" x14ac:dyDescent="0.25">
      <c r="A296">
        <v>212574</v>
      </c>
      <c r="B296" t="s">
        <v>4167</v>
      </c>
      <c r="C296" t="s">
        <v>111</v>
      </c>
      <c r="D296" t="s">
        <v>330</v>
      </c>
      <c r="E296" t="s">
        <v>388</v>
      </c>
      <c r="F296"/>
      <c r="G296"/>
      <c r="H296" t="s">
        <v>390</v>
      </c>
      <c r="I296" t="s">
        <v>485</v>
      </c>
      <c r="J296"/>
      <c r="K296"/>
      <c r="L296"/>
      <c r="M296"/>
      <c r="N296"/>
      <c r="O296"/>
      <c r="P296"/>
      <c r="Q296"/>
      <c r="R296"/>
      <c r="S296"/>
      <c r="T296"/>
      <c r="U296"/>
      <c r="V296"/>
      <c r="W296"/>
      <c r="X296"/>
      <c r="Y296"/>
      <c r="Z296"/>
      <c r="AA296"/>
      <c r="AB296"/>
      <c r="AC296"/>
      <c r="AD296"/>
      <c r="AE296"/>
      <c r="AF296"/>
      <c r="AG296"/>
      <c r="AH296"/>
      <c r="AI296" t="s">
        <v>737</v>
      </c>
      <c r="AJ296"/>
      <c r="AK296"/>
      <c r="AL296"/>
      <c r="AM296"/>
      <c r="AN296" t="s">
        <v>788</v>
      </c>
    </row>
    <row r="297" spans="1:40" x14ac:dyDescent="0.25">
      <c r="A297">
        <v>212576</v>
      </c>
      <c r="B297" t="s">
        <v>2669</v>
      </c>
      <c r="C297" t="s">
        <v>102</v>
      </c>
      <c r="D297" t="s">
        <v>224</v>
      </c>
      <c r="E297" t="s">
        <v>388</v>
      </c>
      <c r="F297" s="229">
        <v>34505</v>
      </c>
      <c r="G297" t="s">
        <v>1041</v>
      </c>
      <c r="H297" t="s">
        <v>390</v>
      </c>
      <c r="I297" t="s">
        <v>59</v>
      </c>
      <c r="J297"/>
      <c r="K297" t="s">
        <v>372</v>
      </c>
      <c r="L297">
        <v>2014</v>
      </c>
      <c r="M297" t="s">
        <v>373</v>
      </c>
      <c r="N297"/>
      <c r="O297"/>
      <c r="P297"/>
      <c r="Q297"/>
      <c r="R297"/>
      <c r="S297"/>
      <c r="T297"/>
      <c r="U297"/>
      <c r="V297"/>
      <c r="W297"/>
      <c r="X297"/>
      <c r="Y297"/>
      <c r="Z297"/>
      <c r="AA297"/>
      <c r="AB297"/>
      <c r="AC297"/>
      <c r="AD297"/>
      <c r="AE297"/>
      <c r="AF297"/>
      <c r="AG297"/>
      <c r="AH297"/>
      <c r="AI297" t="s">
        <v>737</v>
      </c>
      <c r="AJ297"/>
      <c r="AK297"/>
      <c r="AL297"/>
      <c r="AM297"/>
      <c r="AN297" t="s">
        <v>788</v>
      </c>
    </row>
    <row r="298" spans="1:40" x14ac:dyDescent="0.25">
      <c r="A298">
        <v>212582</v>
      </c>
      <c r="B298" t="s">
        <v>1621</v>
      </c>
      <c r="C298" t="s">
        <v>160</v>
      </c>
      <c r="D298" t="s">
        <v>2838</v>
      </c>
      <c r="E298" t="s">
        <v>389</v>
      </c>
      <c r="F298" s="229">
        <v>33423</v>
      </c>
      <c r="G298" t="s">
        <v>1017</v>
      </c>
      <c r="H298" t="s">
        <v>390</v>
      </c>
      <c r="I298" t="s">
        <v>485</v>
      </c>
      <c r="J298"/>
      <c r="K298" t="s">
        <v>391</v>
      </c>
      <c r="L298">
        <v>2010</v>
      </c>
      <c r="M298" t="s">
        <v>382</v>
      </c>
      <c r="N298"/>
      <c r="O298"/>
      <c r="P298"/>
      <c r="Q298"/>
      <c r="R298"/>
      <c r="S298"/>
      <c r="T298"/>
      <c r="U298"/>
      <c r="V298"/>
      <c r="W298"/>
      <c r="X298"/>
      <c r="Y298"/>
      <c r="Z298"/>
      <c r="AA298"/>
      <c r="AB298"/>
      <c r="AC298"/>
      <c r="AD298"/>
      <c r="AE298"/>
      <c r="AF298"/>
      <c r="AG298"/>
      <c r="AH298"/>
      <c r="AI298" t="s">
        <v>737</v>
      </c>
      <c r="AJ298"/>
      <c r="AK298"/>
      <c r="AL298"/>
      <c r="AM298"/>
      <c r="AN298" t="s">
        <v>788</v>
      </c>
    </row>
    <row r="299" spans="1:40" ht="33.75" customHeight="1" x14ac:dyDescent="0.25">
      <c r="A299">
        <v>212587</v>
      </c>
      <c r="B299" t="s">
        <v>1927</v>
      </c>
      <c r="C299" t="s">
        <v>1928</v>
      </c>
      <c r="D299" t="s">
        <v>529</v>
      </c>
      <c r="E299" t="s">
        <v>388</v>
      </c>
      <c r="F299" s="229">
        <v>36161</v>
      </c>
      <c r="G299" t="s">
        <v>1017</v>
      </c>
      <c r="H299" t="s">
        <v>390</v>
      </c>
      <c r="I299" t="s">
        <v>3629</v>
      </c>
      <c r="J299"/>
      <c r="K299" t="s">
        <v>391</v>
      </c>
      <c r="L299">
        <v>2015</v>
      </c>
      <c r="M299" t="s">
        <v>371</v>
      </c>
      <c r="N299" t="s">
        <v>371</v>
      </c>
      <c r="O299"/>
      <c r="P299"/>
      <c r="Q299"/>
      <c r="R299"/>
      <c r="S299"/>
      <c r="T299"/>
      <c r="U299"/>
      <c r="V299"/>
      <c r="W299"/>
      <c r="X299"/>
      <c r="Y299"/>
      <c r="Z299"/>
      <c r="AA299"/>
      <c r="AB299"/>
      <c r="AC299"/>
      <c r="AD299"/>
      <c r="AE299"/>
      <c r="AF299"/>
      <c r="AG299"/>
      <c r="AH299"/>
      <c r="AI299"/>
      <c r="AJ299"/>
      <c r="AK299"/>
      <c r="AL299"/>
      <c r="AM299"/>
      <c r="AN299"/>
    </row>
    <row r="300" spans="1:40" x14ac:dyDescent="0.25">
      <c r="A300">
        <v>212591</v>
      </c>
      <c r="B300" t="s">
        <v>2839</v>
      </c>
      <c r="C300" t="s">
        <v>431</v>
      </c>
      <c r="D300" t="s">
        <v>336</v>
      </c>
      <c r="E300" t="s">
        <v>388</v>
      </c>
      <c r="F300" s="229">
        <v>36162</v>
      </c>
      <c r="G300" t="s">
        <v>371</v>
      </c>
      <c r="H300" t="s">
        <v>390</v>
      </c>
      <c r="I300" t="s">
        <v>59</v>
      </c>
      <c r="J300"/>
      <c r="K300">
        <v>0</v>
      </c>
      <c r="L300">
        <v>0</v>
      </c>
      <c r="M300">
        <v>0</v>
      </c>
      <c r="N300" t="s">
        <v>371</v>
      </c>
      <c r="O300"/>
      <c r="P300"/>
      <c r="Q300"/>
      <c r="R300"/>
      <c r="S300"/>
      <c r="T300"/>
      <c r="U300"/>
      <c r="V300"/>
      <c r="W300"/>
      <c r="X300"/>
      <c r="Y300"/>
      <c r="Z300"/>
      <c r="AA300"/>
      <c r="AB300"/>
      <c r="AC300"/>
      <c r="AD300"/>
      <c r="AE300"/>
      <c r="AF300"/>
      <c r="AG300"/>
      <c r="AH300"/>
      <c r="AI300"/>
      <c r="AJ300"/>
      <c r="AK300"/>
      <c r="AL300"/>
      <c r="AM300"/>
      <c r="AN300"/>
    </row>
    <row r="301" spans="1:40" x14ac:dyDescent="0.25">
      <c r="A301">
        <v>212622</v>
      </c>
      <c r="B301" t="s">
        <v>2203</v>
      </c>
      <c r="C301" t="s">
        <v>173</v>
      </c>
      <c r="D301" t="s">
        <v>2840</v>
      </c>
      <c r="E301" t="s">
        <v>389</v>
      </c>
      <c r="F301" s="229">
        <v>34210</v>
      </c>
      <c r="G301" t="s">
        <v>1018</v>
      </c>
      <c r="H301" t="s">
        <v>390</v>
      </c>
      <c r="I301" t="s">
        <v>487</v>
      </c>
      <c r="J301"/>
      <c r="K301" t="s">
        <v>372</v>
      </c>
      <c r="L301">
        <v>2012</v>
      </c>
      <c r="M301" t="s">
        <v>373</v>
      </c>
      <c r="N301" t="s">
        <v>373</v>
      </c>
      <c r="O301" t="s">
        <v>3978</v>
      </c>
      <c r="P301"/>
      <c r="Q301">
        <v>30000</v>
      </c>
      <c r="R301"/>
      <c r="S301"/>
      <c r="T301"/>
      <c r="U301"/>
      <c r="V301"/>
      <c r="W301"/>
      <c r="X301"/>
      <c r="Y301"/>
      <c r="Z301"/>
      <c r="AA301"/>
      <c r="AB301"/>
      <c r="AC301"/>
      <c r="AD301"/>
      <c r="AE301"/>
      <c r="AF301"/>
      <c r="AG301"/>
      <c r="AH301"/>
      <c r="AI301"/>
      <c r="AJ301"/>
      <c r="AK301"/>
      <c r="AL301"/>
      <c r="AM301"/>
      <c r="AN301"/>
    </row>
    <row r="302" spans="1:40" x14ac:dyDescent="0.25">
      <c r="A302">
        <v>212625</v>
      </c>
      <c r="B302" t="s">
        <v>2663</v>
      </c>
      <c r="C302" t="s">
        <v>61</v>
      </c>
      <c r="D302" t="s">
        <v>295</v>
      </c>
      <c r="E302" t="s">
        <v>389</v>
      </c>
      <c r="F302" s="229">
        <v>34328</v>
      </c>
      <c r="G302" t="s">
        <v>1051</v>
      </c>
      <c r="H302" t="s">
        <v>390</v>
      </c>
      <c r="I302" t="s">
        <v>59</v>
      </c>
      <c r="J302"/>
      <c r="K302" t="s">
        <v>391</v>
      </c>
      <c r="L302">
        <v>2016</v>
      </c>
      <c r="M302" t="s">
        <v>373</v>
      </c>
      <c r="N302" t="s">
        <v>373</v>
      </c>
      <c r="O302"/>
      <c r="P302"/>
      <c r="Q302"/>
      <c r="R302"/>
      <c r="S302"/>
      <c r="T302"/>
      <c r="U302"/>
      <c r="V302"/>
      <c r="W302"/>
      <c r="X302"/>
      <c r="Y302"/>
      <c r="Z302"/>
      <c r="AA302"/>
      <c r="AB302"/>
      <c r="AC302"/>
      <c r="AD302"/>
      <c r="AE302"/>
      <c r="AF302"/>
      <c r="AG302"/>
      <c r="AH302"/>
      <c r="AI302" t="s">
        <v>737</v>
      </c>
      <c r="AJ302"/>
      <c r="AK302"/>
      <c r="AL302"/>
      <c r="AM302"/>
      <c r="AN302"/>
    </row>
    <row r="303" spans="1:40" x14ac:dyDescent="0.25">
      <c r="A303">
        <v>212626</v>
      </c>
      <c r="B303" t="s">
        <v>1937</v>
      </c>
      <c r="C303" t="s">
        <v>1598</v>
      </c>
      <c r="D303" t="s">
        <v>224</v>
      </c>
      <c r="E303" t="s">
        <v>389</v>
      </c>
      <c r="F303" s="229">
        <v>36161</v>
      </c>
      <c r="G303" t="s">
        <v>1938</v>
      </c>
      <c r="H303" t="s">
        <v>390</v>
      </c>
      <c r="I303" t="s">
        <v>485</v>
      </c>
      <c r="J303"/>
      <c r="K303" t="s">
        <v>372</v>
      </c>
      <c r="L303">
        <v>2016</v>
      </c>
      <c r="M303" t="s">
        <v>379</v>
      </c>
      <c r="N303" t="s">
        <v>379</v>
      </c>
      <c r="O303"/>
      <c r="P303"/>
      <c r="Q303"/>
      <c r="R303"/>
      <c r="S303"/>
      <c r="T303"/>
      <c r="U303"/>
      <c r="V303"/>
      <c r="W303"/>
      <c r="X303"/>
      <c r="Y303"/>
      <c r="Z303"/>
      <c r="AA303"/>
      <c r="AB303"/>
      <c r="AC303"/>
      <c r="AD303"/>
      <c r="AE303"/>
      <c r="AF303"/>
      <c r="AG303"/>
      <c r="AH303"/>
      <c r="AI303" t="s">
        <v>737</v>
      </c>
      <c r="AJ303"/>
      <c r="AK303"/>
      <c r="AL303"/>
      <c r="AM303"/>
      <c r="AN303"/>
    </row>
    <row r="304" spans="1:40" x14ac:dyDescent="0.25">
      <c r="A304">
        <v>212630</v>
      </c>
      <c r="B304" t="s">
        <v>1680</v>
      </c>
      <c r="C304" t="s">
        <v>74</v>
      </c>
      <c r="D304" t="s">
        <v>2841</v>
      </c>
      <c r="E304" t="s">
        <v>389</v>
      </c>
      <c r="F304" s="229">
        <v>34335</v>
      </c>
      <c r="G304" t="s">
        <v>1681</v>
      </c>
      <c r="H304" t="s">
        <v>390</v>
      </c>
      <c r="I304" t="s">
        <v>59</v>
      </c>
      <c r="J304"/>
      <c r="K304" t="s">
        <v>372</v>
      </c>
      <c r="L304">
        <v>2011</v>
      </c>
      <c r="M304" t="s">
        <v>373</v>
      </c>
      <c r="N304" t="s">
        <v>375</v>
      </c>
      <c r="O304"/>
      <c r="P304"/>
      <c r="Q304"/>
      <c r="R304"/>
      <c r="S304"/>
      <c r="T304"/>
      <c r="U304"/>
      <c r="V304"/>
      <c r="W304"/>
      <c r="X304"/>
      <c r="Y304"/>
      <c r="Z304"/>
      <c r="AA304"/>
      <c r="AB304"/>
      <c r="AC304"/>
      <c r="AD304"/>
      <c r="AE304"/>
      <c r="AF304"/>
      <c r="AG304"/>
      <c r="AH304"/>
      <c r="AI304"/>
      <c r="AJ304"/>
      <c r="AK304"/>
      <c r="AL304"/>
      <c r="AM304"/>
      <c r="AN304"/>
    </row>
    <row r="305" spans="1:40" x14ac:dyDescent="0.25">
      <c r="A305">
        <v>212633</v>
      </c>
      <c r="B305" t="s">
        <v>2842</v>
      </c>
      <c r="C305" t="s">
        <v>513</v>
      </c>
      <c r="D305" t="s">
        <v>2843</v>
      </c>
      <c r="E305" t="s">
        <v>388</v>
      </c>
      <c r="F305" s="229">
        <v>35899</v>
      </c>
      <c r="G305" t="s">
        <v>1017</v>
      </c>
      <c r="H305" t="s">
        <v>390</v>
      </c>
      <c r="I305" t="s">
        <v>485</v>
      </c>
      <c r="J305"/>
      <c r="K305" t="s">
        <v>372</v>
      </c>
      <c r="L305">
        <v>2016</v>
      </c>
      <c r="M305" t="s">
        <v>371</v>
      </c>
      <c r="N305" t="s">
        <v>371</v>
      </c>
      <c r="O305" t="s">
        <v>3980</v>
      </c>
      <c r="P305"/>
      <c r="Q305">
        <v>30000</v>
      </c>
      <c r="R305"/>
      <c r="S305"/>
      <c r="T305"/>
      <c r="U305"/>
      <c r="V305"/>
      <c r="W305"/>
      <c r="X305"/>
      <c r="Y305"/>
      <c r="Z305"/>
      <c r="AA305"/>
      <c r="AB305"/>
      <c r="AC305"/>
      <c r="AD305"/>
      <c r="AE305"/>
      <c r="AF305"/>
      <c r="AG305"/>
      <c r="AH305"/>
      <c r="AI305"/>
      <c r="AJ305"/>
      <c r="AK305"/>
      <c r="AL305"/>
      <c r="AM305"/>
      <c r="AN305"/>
    </row>
    <row r="306" spans="1:40" x14ac:dyDescent="0.25">
      <c r="A306">
        <v>212636</v>
      </c>
      <c r="B306" t="s">
        <v>1881</v>
      </c>
      <c r="C306" t="s">
        <v>121</v>
      </c>
      <c r="D306" t="s">
        <v>1517</v>
      </c>
      <c r="E306" t="s">
        <v>388</v>
      </c>
      <c r="F306" s="229">
        <v>35920</v>
      </c>
      <c r="G306" t="s">
        <v>1882</v>
      </c>
      <c r="H306" t="s">
        <v>390</v>
      </c>
      <c r="I306" t="s">
        <v>59</v>
      </c>
      <c r="J306"/>
      <c r="K306" t="s">
        <v>372</v>
      </c>
      <c r="L306">
        <v>2016</v>
      </c>
      <c r="M306" t="s">
        <v>379</v>
      </c>
      <c r="N306"/>
      <c r="O306"/>
      <c r="P306"/>
      <c r="Q306"/>
      <c r="R306"/>
      <c r="S306"/>
      <c r="T306"/>
      <c r="U306"/>
      <c r="V306"/>
      <c r="W306"/>
      <c r="X306"/>
      <c r="Y306"/>
      <c r="Z306"/>
      <c r="AA306"/>
      <c r="AB306"/>
      <c r="AC306"/>
      <c r="AD306"/>
      <c r="AE306"/>
      <c r="AF306"/>
      <c r="AG306"/>
      <c r="AH306"/>
      <c r="AI306"/>
      <c r="AJ306"/>
      <c r="AK306"/>
      <c r="AL306"/>
      <c r="AM306"/>
      <c r="AN306" t="s">
        <v>788</v>
      </c>
    </row>
    <row r="307" spans="1:40" x14ac:dyDescent="0.25">
      <c r="A307">
        <v>212647</v>
      </c>
      <c r="B307" t="s">
        <v>2085</v>
      </c>
      <c r="C307" t="s">
        <v>146</v>
      </c>
      <c r="D307" t="s">
        <v>290</v>
      </c>
      <c r="E307" t="s">
        <v>388</v>
      </c>
      <c r="F307" s="229">
        <v>35431</v>
      </c>
      <c r="G307" t="s">
        <v>1017</v>
      </c>
      <c r="H307" t="s">
        <v>390</v>
      </c>
      <c r="I307" t="s">
        <v>3630</v>
      </c>
      <c r="J307"/>
      <c r="K307" t="s">
        <v>391</v>
      </c>
      <c r="L307">
        <v>2016</v>
      </c>
      <c r="M307" t="s">
        <v>371</v>
      </c>
      <c r="N307" t="s">
        <v>371</v>
      </c>
      <c r="O307"/>
      <c r="P307"/>
      <c r="Q307"/>
      <c r="R307"/>
      <c r="S307"/>
      <c r="T307"/>
      <c r="U307"/>
      <c r="V307"/>
      <c r="W307"/>
      <c r="X307"/>
      <c r="Y307"/>
      <c r="Z307"/>
      <c r="AA307"/>
      <c r="AB307"/>
      <c r="AC307"/>
      <c r="AD307"/>
      <c r="AE307"/>
      <c r="AF307"/>
      <c r="AG307"/>
      <c r="AH307"/>
      <c r="AI307"/>
      <c r="AJ307"/>
      <c r="AK307"/>
      <c r="AL307"/>
      <c r="AM307"/>
      <c r="AN307"/>
    </row>
    <row r="308" spans="1:40" x14ac:dyDescent="0.25">
      <c r="A308">
        <v>212652</v>
      </c>
      <c r="B308" t="s">
        <v>1762</v>
      </c>
      <c r="C308" t="s">
        <v>83</v>
      </c>
      <c r="D308" t="s">
        <v>272</v>
      </c>
      <c r="E308" t="s">
        <v>388</v>
      </c>
      <c r="F308" s="229">
        <v>35065</v>
      </c>
      <c r="G308" t="s">
        <v>3986</v>
      </c>
      <c r="H308" t="s">
        <v>390</v>
      </c>
      <c r="I308" t="s">
        <v>485</v>
      </c>
      <c r="J308"/>
      <c r="K308" t="s">
        <v>1323</v>
      </c>
      <c r="L308">
        <v>2003</v>
      </c>
      <c r="M308" t="s">
        <v>371</v>
      </c>
      <c r="N308" t="s">
        <v>379</v>
      </c>
      <c r="O308"/>
      <c r="P308"/>
      <c r="Q308"/>
      <c r="R308"/>
      <c r="S308"/>
      <c r="T308"/>
      <c r="U308"/>
      <c r="V308"/>
      <c r="W308"/>
      <c r="X308"/>
      <c r="Y308"/>
      <c r="Z308"/>
      <c r="AA308"/>
      <c r="AB308"/>
      <c r="AC308"/>
      <c r="AD308"/>
      <c r="AE308"/>
      <c r="AF308"/>
      <c r="AG308"/>
      <c r="AH308"/>
      <c r="AI308"/>
      <c r="AJ308"/>
      <c r="AK308"/>
      <c r="AL308"/>
      <c r="AM308"/>
      <c r="AN308"/>
    </row>
    <row r="309" spans="1:40" x14ac:dyDescent="0.25">
      <c r="A309">
        <v>212661</v>
      </c>
      <c r="B309" t="s">
        <v>1823</v>
      </c>
      <c r="C309" t="s">
        <v>64</v>
      </c>
      <c r="D309" t="s">
        <v>1824</v>
      </c>
      <c r="E309" t="s">
        <v>389</v>
      </c>
      <c r="F309" s="229">
        <v>35481</v>
      </c>
      <c r="G309" t="s">
        <v>690</v>
      </c>
      <c r="H309" t="s">
        <v>3669</v>
      </c>
      <c r="I309" t="s">
        <v>3629</v>
      </c>
      <c r="J309"/>
      <c r="K309" t="s">
        <v>391</v>
      </c>
      <c r="L309">
        <v>2015</v>
      </c>
      <c r="M309" t="s">
        <v>373</v>
      </c>
      <c r="N309" t="s">
        <v>762</v>
      </c>
      <c r="O309"/>
      <c r="P309"/>
      <c r="Q309"/>
      <c r="R309"/>
      <c r="S309"/>
      <c r="T309"/>
      <c r="U309"/>
      <c r="V309"/>
      <c r="W309"/>
      <c r="X309"/>
      <c r="Y309"/>
      <c r="Z309"/>
      <c r="AA309"/>
      <c r="AB309"/>
      <c r="AC309"/>
      <c r="AD309"/>
      <c r="AE309"/>
      <c r="AF309"/>
      <c r="AG309"/>
      <c r="AH309"/>
      <c r="AI309"/>
      <c r="AJ309"/>
      <c r="AK309"/>
      <c r="AL309"/>
      <c r="AM309"/>
      <c r="AN309"/>
    </row>
    <row r="310" spans="1:40" x14ac:dyDescent="0.25">
      <c r="A310">
        <v>212667</v>
      </c>
      <c r="B310" t="s">
        <v>1474</v>
      </c>
      <c r="C310" t="s">
        <v>131</v>
      </c>
      <c r="D310" t="s">
        <v>258</v>
      </c>
      <c r="E310" t="s">
        <v>388</v>
      </c>
      <c r="F310" s="229">
        <v>34418</v>
      </c>
      <c r="G310" t="s">
        <v>1017</v>
      </c>
      <c r="H310" t="s">
        <v>390</v>
      </c>
      <c r="I310" t="s">
        <v>485</v>
      </c>
      <c r="J310"/>
      <c r="K310" t="s">
        <v>391</v>
      </c>
      <c r="L310">
        <v>2012</v>
      </c>
      <c r="M310" t="s">
        <v>371</v>
      </c>
      <c r="N310"/>
      <c r="O310"/>
      <c r="P310"/>
      <c r="Q310"/>
      <c r="R310"/>
      <c r="S310"/>
      <c r="T310"/>
      <c r="U310"/>
      <c r="V310"/>
      <c r="W310"/>
      <c r="X310"/>
      <c r="Y310"/>
      <c r="Z310"/>
      <c r="AA310"/>
      <c r="AB310"/>
      <c r="AC310"/>
      <c r="AD310"/>
      <c r="AE310"/>
      <c r="AF310"/>
      <c r="AG310"/>
      <c r="AH310"/>
      <c r="AI310"/>
      <c r="AJ310"/>
      <c r="AK310"/>
      <c r="AL310"/>
      <c r="AM310"/>
      <c r="AN310"/>
    </row>
    <row r="311" spans="1:40" x14ac:dyDescent="0.25">
      <c r="A311">
        <v>212676</v>
      </c>
      <c r="B311" t="s">
        <v>2711</v>
      </c>
      <c r="C311" t="s">
        <v>140</v>
      </c>
      <c r="D311" t="s">
        <v>242</v>
      </c>
      <c r="E311" t="s">
        <v>388</v>
      </c>
      <c r="F311" s="229">
        <v>35770</v>
      </c>
      <c r="G311" t="s">
        <v>1017</v>
      </c>
      <c r="H311" t="s">
        <v>390</v>
      </c>
      <c r="I311" t="s">
        <v>59</v>
      </c>
      <c r="J311"/>
      <c r="K311" t="s">
        <v>391</v>
      </c>
      <c r="L311">
        <v>2017</v>
      </c>
      <c r="M311" t="s">
        <v>373</v>
      </c>
      <c r="N311"/>
      <c r="O311"/>
      <c r="P311"/>
      <c r="Q311"/>
      <c r="R311"/>
      <c r="S311"/>
      <c r="T311"/>
      <c r="U311"/>
      <c r="V311"/>
      <c r="W311"/>
      <c r="X311"/>
      <c r="Y311"/>
      <c r="Z311"/>
      <c r="AA311"/>
      <c r="AB311"/>
      <c r="AC311"/>
      <c r="AD311"/>
      <c r="AE311"/>
      <c r="AF311"/>
      <c r="AG311"/>
      <c r="AH311"/>
      <c r="AI311"/>
      <c r="AJ311"/>
      <c r="AK311"/>
      <c r="AL311"/>
      <c r="AM311"/>
      <c r="AN311" t="s">
        <v>788</v>
      </c>
    </row>
    <row r="312" spans="1:40" x14ac:dyDescent="0.25">
      <c r="A312">
        <v>212691</v>
      </c>
      <c r="B312" t="s">
        <v>2844</v>
      </c>
      <c r="C312" t="s">
        <v>66</v>
      </c>
      <c r="D312" t="s">
        <v>450</v>
      </c>
      <c r="E312" t="s">
        <v>389</v>
      </c>
      <c r="F312" s="229">
        <v>34858</v>
      </c>
      <c r="G312" t="s">
        <v>1039</v>
      </c>
      <c r="H312" t="s">
        <v>3668</v>
      </c>
      <c r="I312" t="s">
        <v>3629</v>
      </c>
      <c r="J312"/>
      <c r="K312" t="s">
        <v>391</v>
      </c>
      <c r="L312">
        <v>2014</v>
      </c>
      <c r="M312" t="s">
        <v>373</v>
      </c>
      <c r="N312" t="s">
        <v>762</v>
      </c>
      <c r="O312"/>
      <c r="P312"/>
      <c r="Q312"/>
      <c r="R312"/>
      <c r="S312"/>
      <c r="T312"/>
      <c r="U312"/>
      <c r="V312"/>
      <c r="W312"/>
      <c r="X312"/>
      <c r="Y312"/>
      <c r="Z312"/>
      <c r="AA312"/>
      <c r="AB312"/>
      <c r="AC312"/>
      <c r="AD312"/>
      <c r="AE312"/>
      <c r="AF312"/>
      <c r="AG312"/>
      <c r="AH312"/>
      <c r="AI312"/>
      <c r="AJ312"/>
      <c r="AK312"/>
      <c r="AL312"/>
      <c r="AM312"/>
      <c r="AN312"/>
    </row>
    <row r="313" spans="1:40" x14ac:dyDescent="0.25">
      <c r="A313">
        <v>212700</v>
      </c>
      <c r="B313" t="s">
        <v>4170</v>
      </c>
      <c r="C313" t="s">
        <v>141</v>
      </c>
      <c r="D313" t="s">
        <v>346</v>
      </c>
      <c r="E313" t="s">
        <v>388</v>
      </c>
      <c r="F313"/>
      <c r="G313"/>
      <c r="H313" t="s">
        <v>390</v>
      </c>
      <c r="I313" t="s">
        <v>59</v>
      </c>
      <c r="J313"/>
      <c r="K313"/>
      <c r="L313"/>
      <c r="M313"/>
      <c r="N313"/>
      <c r="O313"/>
      <c r="P313"/>
      <c r="Q313"/>
      <c r="R313"/>
      <c r="S313"/>
      <c r="T313"/>
      <c r="U313"/>
      <c r="V313"/>
      <c r="W313"/>
      <c r="X313"/>
      <c r="Y313"/>
      <c r="Z313"/>
      <c r="AA313"/>
      <c r="AB313"/>
      <c r="AC313"/>
      <c r="AD313"/>
      <c r="AE313"/>
      <c r="AF313"/>
      <c r="AG313"/>
      <c r="AH313"/>
      <c r="AI313" t="s">
        <v>737</v>
      </c>
      <c r="AJ313"/>
      <c r="AK313"/>
      <c r="AL313"/>
      <c r="AM313"/>
      <c r="AN313" t="s">
        <v>788</v>
      </c>
    </row>
    <row r="314" spans="1:40" x14ac:dyDescent="0.25">
      <c r="A314">
        <v>212702</v>
      </c>
      <c r="B314" t="s">
        <v>2845</v>
      </c>
      <c r="C314" t="s">
        <v>605</v>
      </c>
      <c r="D314" t="s">
        <v>258</v>
      </c>
      <c r="E314" t="s">
        <v>389</v>
      </c>
      <c r="F314" s="229">
        <v>35950</v>
      </c>
      <c r="G314" t="s">
        <v>1017</v>
      </c>
      <c r="H314" t="s">
        <v>390</v>
      </c>
      <c r="I314" t="s">
        <v>3629</v>
      </c>
      <c r="J314"/>
      <c r="K314" t="s">
        <v>391</v>
      </c>
      <c r="L314">
        <v>2016</v>
      </c>
      <c r="M314" t="s">
        <v>371</v>
      </c>
      <c r="N314"/>
      <c r="O314"/>
      <c r="P314"/>
      <c r="Q314"/>
      <c r="R314"/>
      <c r="S314"/>
      <c r="T314"/>
      <c r="U314"/>
      <c r="V314"/>
      <c r="W314"/>
      <c r="X314"/>
      <c r="Y314"/>
      <c r="Z314"/>
      <c r="AA314"/>
      <c r="AB314"/>
      <c r="AC314"/>
      <c r="AD314"/>
      <c r="AE314"/>
      <c r="AF314"/>
      <c r="AG314"/>
      <c r="AH314"/>
      <c r="AI314" t="s">
        <v>737</v>
      </c>
      <c r="AJ314"/>
      <c r="AK314"/>
      <c r="AL314"/>
      <c r="AM314"/>
      <c r="AN314" t="s">
        <v>788</v>
      </c>
    </row>
    <row r="315" spans="1:40" x14ac:dyDescent="0.25">
      <c r="A315">
        <v>212707</v>
      </c>
      <c r="B315" t="s">
        <v>804</v>
      </c>
      <c r="C315" t="s">
        <v>805</v>
      </c>
      <c r="D315" t="s">
        <v>806</v>
      </c>
      <c r="E315" t="s">
        <v>389</v>
      </c>
      <c r="F315" s="229">
        <v>32815</v>
      </c>
      <c r="G315" t="s">
        <v>807</v>
      </c>
      <c r="H315" t="s">
        <v>390</v>
      </c>
      <c r="I315" t="s">
        <v>487</v>
      </c>
      <c r="J315"/>
      <c r="K315" t="s">
        <v>372</v>
      </c>
      <c r="L315">
        <v>2009</v>
      </c>
      <c r="M315" t="s">
        <v>371</v>
      </c>
      <c r="N315"/>
      <c r="O315"/>
      <c r="P315"/>
      <c r="Q315"/>
      <c r="R315"/>
      <c r="S315"/>
      <c r="T315"/>
      <c r="U315"/>
      <c r="V315"/>
      <c r="W315"/>
      <c r="X315"/>
      <c r="Y315"/>
      <c r="Z315"/>
      <c r="AA315"/>
      <c r="AB315"/>
      <c r="AC315"/>
      <c r="AD315"/>
      <c r="AE315"/>
      <c r="AF315"/>
      <c r="AG315"/>
      <c r="AH315"/>
      <c r="AI315"/>
      <c r="AJ315"/>
      <c r="AK315"/>
      <c r="AL315"/>
      <c r="AM315"/>
      <c r="AN315"/>
    </row>
    <row r="316" spans="1:40" x14ac:dyDescent="0.25">
      <c r="A316">
        <v>212710</v>
      </c>
      <c r="B316" t="s">
        <v>1400</v>
      </c>
      <c r="C316" t="s">
        <v>175</v>
      </c>
      <c r="D316" t="s">
        <v>291</v>
      </c>
      <c r="E316" t="s">
        <v>388</v>
      </c>
      <c r="F316" s="229">
        <v>36180</v>
      </c>
      <c r="G316" t="s">
        <v>1041</v>
      </c>
      <c r="H316" t="s">
        <v>390</v>
      </c>
      <c r="I316" t="s">
        <v>485</v>
      </c>
      <c r="J316"/>
      <c r="K316" t="s">
        <v>391</v>
      </c>
      <c r="L316">
        <v>2016</v>
      </c>
      <c r="M316" t="s">
        <v>371</v>
      </c>
      <c r="N316" t="s">
        <v>373</v>
      </c>
      <c r="O316"/>
      <c r="P316"/>
      <c r="Q316"/>
      <c r="R316"/>
      <c r="S316"/>
      <c r="T316"/>
      <c r="U316"/>
      <c r="V316"/>
      <c r="W316"/>
      <c r="X316"/>
      <c r="Y316"/>
      <c r="Z316"/>
      <c r="AA316"/>
      <c r="AB316"/>
      <c r="AC316"/>
      <c r="AD316"/>
      <c r="AE316"/>
      <c r="AF316"/>
      <c r="AG316"/>
      <c r="AH316"/>
      <c r="AI316"/>
      <c r="AJ316"/>
      <c r="AK316"/>
      <c r="AL316"/>
      <c r="AM316"/>
      <c r="AN316"/>
    </row>
    <row r="317" spans="1:40" x14ac:dyDescent="0.25">
      <c r="A317">
        <v>212714</v>
      </c>
      <c r="B317" t="s">
        <v>2847</v>
      </c>
      <c r="C317" t="s">
        <v>448</v>
      </c>
      <c r="D317" t="s">
        <v>503</v>
      </c>
      <c r="E317" t="s">
        <v>388</v>
      </c>
      <c r="F317" s="229">
        <v>35965</v>
      </c>
      <c r="G317" t="s">
        <v>1019</v>
      </c>
      <c r="H317" t="s">
        <v>390</v>
      </c>
      <c r="I317" t="s">
        <v>485</v>
      </c>
      <c r="J317"/>
      <c r="K317">
        <v>0</v>
      </c>
      <c r="L317">
        <v>0</v>
      </c>
      <c r="M317">
        <v>0</v>
      </c>
      <c r="N317" t="s">
        <v>382</v>
      </c>
      <c r="O317" t="s">
        <v>4008</v>
      </c>
      <c r="P317"/>
      <c r="Q317">
        <v>70000</v>
      </c>
      <c r="R317"/>
      <c r="S317"/>
      <c r="T317"/>
      <c r="U317"/>
      <c r="V317"/>
      <c r="W317"/>
      <c r="X317"/>
      <c r="Y317"/>
      <c r="Z317"/>
      <c r="AA317"/>
      <c r="AB317"/>
      <c r="AC317"/>
      <c r="AD317"/>
      <c r="AE317"/>
      <c r="AF317"/>
      <c r="AG317"/>
      <c r="AH317"/>
      <c r="AI317" t="s">
        <v>737</v>
      </c>
      <c r="AJ317"/>
      <c r="AK317"/>
      <c r="AL317"/>
      <c r="AM317"/>
      <c r="AN317"/>
    </row>
    <row r="318" spans="1:40" x14ac:dyDescent="0.25">
      <c r="A318">
        <v>212716</v>
      </c>
      <c r="B318" t="s">
        <v>2715</v>
      </c>
      <c r="C318" t="s">
        <v>64</v>
      </c>
      <c r="D318" t="s">
        <v>464</v>
      </c>
      <c r="E318" t="s">
        <v>388</v>
      </c>
      <c r="F318" s="229">
        <v>35862</v>
      </c>
      <c r="G318" t="s">
        <v>382</v>
      </c>
      <c r="H318" t="s">
        <v>390</v>
      </c>
      <c r="I318" t="s">
        <v>59</v>
      </c>
      <c r="J318"/>
      <c r="K318" t="s">
        <v>372</v>
      </c>
      <c r="L318">
        <v>2016</v>
      </c>
      <c r="M318" t="s">
        <v>382</v>
      </c>
      <c r="N318" t="s">
        <v>382</v>
      </c>
      <c r="O318"/>
      <c r="P318"/>
      <c r="Q318"/>
      <c r="R318"/>
      <c r="S318"/>
      <c r="T318"/>
      <c r="U318"/>
      <c r="V318"/>
      <c r="W318"/>
      <c r="X318"/>
      <c r="Y318"/>
      <c r="Z318"/>
      <c r="AA318"/>
      <c r="AB318"/>
      <c r="AC318"/>
      <c r="AD318"/>
      <c r="AE318"/>
      <c r="AF318"/>
      <c r="AG318"/>
      <c r="AH318"/>
      <c r="AI318" t="s">
        <v>737</v>
      </c>
      <c r="AJ318"/>
      <c r="AK318"/>
      <c r="AL318"/>
      <c r="AM318"/>
      <c r="AN318"/>
    </row>
    <row r="319" spans="1:40" x14ac:dyDescent="0.25">
      <c r="A319">
        <v>212718</v>
      </c>
      <c r="B319" t="s">
        <v>1354</v>
      </c>
      <c r="C319" t="s">
        <v>623</v>
      </c>
      <c r="D319" t="s">
        <v>291</v>
      </c>
      <c r="E319" t="s">
        <v>389</v>
      </c>
      <c r="F319" s="229">
        <v>33069</v>
      </c>
      <c r="G319"/>
      <c r="H319" t="s">
        <v>390</v>
      </c>
      <c r="I319" t="s">
        <v>3629</v>
      </c>
      <c r="J319"/>
      <c r="K319"/>
      <c r="L319"/>
      <c r="M319"/>
      <c r="N319"/>
      <c r="O319" t="s">
        <v>4009</v>
      </c>
      <c r="P319"/>
      <c r="Q319">
        <v>0</v>
      </c>
      <c r="R319"/>
      <c r="S319"/>
      <c r="T319"/>
      <c r="U319"/>
      <c r="V319"/>
      <c r="W319"/>
      <c r="X319"/>
      <c r="Y319"/>
      <c r="Z319"/>
      <c r="AA319"/>
      <c r="AB319"/>
      <c r="AC319"/>
      <c r="AD319"/>
      <c r="AE319"/>
      <c r="AF319"/>
      <c r="AG319"/>
      <c r="AH319"/>
      <c r="AI319"/>
      <c r="AJ319"/>
      <c r="AK319"/>
      <c r="AL319"/>
      <c r="AM319"/>
      <c r="AN319"/>
    </row>
    <row r="320" spans="1:40" x14ac:dyDescent="0.25">
      <c r="A320">
        <v>212725</v>
      </c>
      <c r="B320" t="s">
        <v>2624</v>
      </c>
      <c r="C320" t="s">
        <v>81</v>
      </c>
      <c r="D320" t="s">
        <v>258</v>
      </c>
      <c r="E320" t="s">
        <v>389</v>
      </c>
      <c r="F320" s="229">
        <v>30501</v>
      </c>
      <c r="G320" t="s">
        <v>2625</v>
      </c>
      <c r="H320" t="s">
        <v>390</v>
      </c>
      <c r="I320" t="s">
        <v>59</v>
      </c>
      <c r="J320"/>
      <c r="K320" t="s">
        <v>372</v>
      </c>
      <c r="L320">
        <v>2001</v>
      </c>
      <c r="M320" t="s">
        <v>376</v>
      </c>
      <c r="N320"/>
      <c r="O320"/>
      <c r="P320"/>
      <c r="Q320"/>
      <c r="R320"/>
      <c r="S320"/>
      <c r="T320"/>
      <c r="U320"/>
      <c r="V320"/>
      <c r="W320"/>
      <c r="X320"/>
      <c r="Y320"/>
      <c r="Z320"/>
      <c r="AA320"/>
      <c r="AB320"/>
      <c r="AC320"/>
      <c r="AD320"/>
      <c r="AE320"/>
      <c r="AF320"/>
      <c r="AG320"/>
      <c r="AH320"/>
      <c r="AI320" t="s">
        <v>737</v>
      </c>
      <c r="AJ320"/>
      <c r="AK320"/>
      <c r="AL320"/>
      <c r="AM320"/>
      <c r="AN320"/>
    </row>
    <row r="321" spans="1:40" x14ac:dyDescent="0.25">
      <c r="A321">
        <v>212726</v>
      </c>
      <c r="B321" t="s">
        <v>2848</v>
      </c>
      <c r="C321" t="s">
        <v>926</v>
      </c>
      <c r="D321" t="s">
        <v>341</v>
      </c>
      <c r="E321" t="s">
        <v>389</v>
      </c>
      <c r="F321" s="229">
        <v>35647</v>
      </c>
      <c r="G321" t="s">
        <v>723</v>
      </c>
      <c r="H321" t="s">
        <v>390</v>
      </c>
      <c r="I321" t="s">
        <v>59</v>
      </c>
      <c r="J321"/>
      <c r="K321" t="s">
        <v>391</v>
      </c>
      <c r="L321">
        <v>2016</v>
      </c>
      <c r="M321" t="s">
        <v>382</v>
      </c>
      <c r="N321" t="s">
        <v>382</v>
      </c>
      <c r="O321"/>
      <c r="P321"/>
      <c r="Q321"/>
      <c r="R321"/>
      <c r="S321"/>
      <c r="T321"/>
      <c r="U321"/>
      <c r="V321"/>
      <c r="W321"/>
      <c r="X321"/>
      <c r="Y321"/>
      <c r="Z321"/>
      <c r="AA321"/>
      <c r="AB321"/>
      <c r="AC321"/>
      <c r="AD321"/>
      <c r="AE321"/>
      <c r="AF321"/>
      <c r="AG321"/>
      <c r="AH321"/>
      <c r="AI321"/>
      <c r="AJ321"/>
      <c r="AK321"/>
      <c r="AL321"/>
      <c r="AM321"/>
      <c r="AN321"/>
    </row>
    <row r="322" spans="1:40" x14ac:dyDescent="0.25">
      <c r="A322">
        <v>212728</v>
      </c>
      <c r="B322" t="s">
        <v>1443</v>
      </c>
      <c r="C322" t="s">
        <v>1444</v>
      </c>
      <c r="D322" t="s">
        <v>341</v>
      </c>
      <c r="E322" t="s">
        <v>389</v>
      </c>
      <c r="F322" s="229">
        <v>35589</v>
      </c>
      <c r="G322" t="s">
        <v>371</v>
      </c>
      <c r="H322" t="s">
        <v>390</v>
      </c>
      <c r="I322" t="s">
        <v>59</v>
      </c>
      <c r="J322"/>
      <c r="K322">
        <v>0</v>
      </c>
      <c r="L322">
        <v>0</v>
      </c>
      <c r="M322">
        <v>0</v>
      </c>
      <c r="N322"/>
      <c r="O322"/>
      <c r="P322"/>
      <c r="Q322"/>
      <c r="R322"/>
      <c r="S322"/>
      <c r="T322"/>
      <c r="U322"/>
      <c r="V322"/>
      <c r="W322"/>
      <c r="X322"/>
      <c r="Y322"/>
      <c r="Z322"/>
      <c r="AA322"/>
      <c r="AB322"/>
      <c r="AC322"/>
      <c r="AD322"/>
      <c r="AE322"/>
      <c r="AF322"/>
      <c r="AG322"/>
      <c r="AH322"/>
      <c r="AI322" t="s">
        <v>737</v>
      </c>
      <c r="AJ322"/>
      <c r="AK322"/>
      <c r="AL322"/>
      <c r="AM322"/>
      <c r="AN322" t="s">
        <v>788</v>
      </c>
    </row>
    <row r="323" spans="1:40" x14ac:dyDescent="0.25">
      <c r="A323">
        <v>212734</v>
      </c>
      <c r="B323" t="s">
        <v>2716</v>
      </c>
      <c r="C323" t="s">
        <v>1013</v>
      </c>
      <c r="D323" t="s">
        <v>2849</v>
      </c>
      <c r="E323" t="s">
        <v>389</v>
      </c>
      <c r="F323" s="229">
        <v>35972</v>
      </c>
      <c r="G323" t="s">
        <v>1017</v>
      </c>
      <c r="H323" t="s">
        <v>390</v>
      </c>
      <c r="I323" t="s">
        <v>59</v>
      </c>
      <c r="J323"/>
      <c r="K323" t="s">
        <v>391</v>
      </c>
      <c r="L323">
        <v>2016</v>
      </c>
      <c r="M323" t="s">
        <v>376</v>
      </c>
      <c r="N323" t="s">
        <v>376</v>
      </c>
      <c r="O323"/>
      <c r="P323"/>
      <c r="Q323"/>
      <c r="R323"/>
      <c r="S323"/>
      <c r="T323"/>
      <c r="U323"/>
      <c r="V323"/>
      <c r="W323"/>
      <c r="X323"/>
      <c r="Y323"/>
      <c r="Z323"/>
      <c r="AA323"/>
      <c r="AB323"/>
      <c r="AC323"/>
      <c r="AD323"/>
      <c r="AE323"/>
      <c r="AF323"/>
      <c r="AG323"/>
      <c r="AH323"/>
      <c r="AI323" t="s">
        <v>737</v>
      </c>
      <c r="AJ323"/>
      <c r="AK323"/>
      <c r="AL323"/>
      <c r="AM323"/>
      <c r="AN323"/>
    </row>
    <row r="324" spans="1:40" x14ac:dyDescent="0.25">
      <c r="A324">
        <v>212737</v>
      </c>
      <c r="B324" t="s">
        <v>1802</v>
      </c>
      <c r="C324" t="s">
        <v>930</v>
      </c>
      <c r="D324" t="s">
        <v>263</v>
      </c>
      <c r="E324" t="s">
        <v>389</v>
      </c>
      <c r="F324" s="229">
        <v>35319</v>
      </c>
      <c r="G324" t="s">
        <v>1017</v>
      </c>
      <c r="H324" t="s">
        <v>390</v>
      </c>
      <c r="I324" t="s">
        <v>3629</v>
      </c>
      <c r="J324"/>
      <c r="K324" t="s">
        <v>372</v>
      </c>
      <c r="L324">
        <v>2015</v>
      </c>
      <c r="M324" t="s">
        <v>371</v>
      </c>
      <c r="N324" t="s">
        <v>371</v>
      </c>
      <c r="O324"/>
      <c r="P324"/>
      <c r="Q324"/>
      <c r="R324"/>
      <c r="S324"/>
      <c r="T324"/>
      <c r="U324"/>
      <c r="V324"/>
      <c r="W324"/>
      <c r="X324"/>
      <c r="Y324"/>
      <c r="Z324"/>
      <c r="AA324"/>
      <c r="AB324"/>
      <c r="AC324"/>
      <c r="AD324"/>
      <c r="AE324"/>
      <c r="AF324"/>
      <c r="AG324"/>
      <c r="AH324"/>
      <c r="AI324"/>
      <c r="AJ324"/>
      <c r="AK324"/>
      <c r="AL324"/>
      <c r="AM324"/>
      <c r="AN324"/>
    </row>
    <row r="325" spans="1:40" x14ac:dyDescent="0.25">
      <c r="A325">
        <v>212756</v>
      </c>
      <c r="B325" t="s">
        <v>2233</v>
      </c>
      <c r="C325" t="s">
        <v>190</v>
      </c>
      <c r="D325" t="s">
        <v>310</v>
      </c>
      <c r="E325" t="s">
        <v>389</v>
      </c>
      <c r="F325" s="229">
        <v>34700</v>
      </c>
      <c r="G325" t="s">
        <v>1017</v>
      </c>
      <c r="H325" t="s">
        <v>390</v>
      </c>
      <c r="I325" t="s">
        <v>485</v>
      </c>
      <c r="J325"/>
      <c r="K325" t="s">
        <v>391</v>
      </c>
      <c r="L325">
        <v>2016</v>
      </c>
      <c r="M325" t="s">
        <v>371</v>
      </c>
      <c r="N325"/>
      <c r="O325"/>
      <c r="P325"/>
      <c r="Q325"/>
      <c r="R325"/>
      <c r="S325"/>
      <c r="T325"/>
      <c r="U325"/>
      <c r="V325"/>
      <c r="W325"/>
      <c r="X325"/>
      <c r="Y325"/>
      <c r="Z325"/>
      <c r="AA325"/>
      <c r="AB325"/>
      <c r="AC325"/>
      <c r="AD325"/>
      <c r="AE325"/>
      <c r="AF325"/>
      <c r="AG325"/>
      <c r="AH325"/>
      <c r="AI325"/>
      <c r="AJ325"/>
      <c r="AK325"/>
      <c r="AL325"/>
      <c r="AM325"/>
      <c r="AN325"/>
    </row>
    <row r="326" spans="1:40" x14ac:dyDescent="0.25">
      <c r="A326">
        <v>212759</v>
      </c>
      <c r="B326" t="s">
        <v>2410</v>
      </c>
      <c r="C326" t="s">
        <v>115</v>
      </c>
      <c r="D326" t="s">
        <v>319</v>
      </c>
      <c r="E326" t="s">
        <v>389</v>
      </c>
      <c r="F326" s="229">
        <v>36017</v>
      </c>
      <c r="G326" t="s">
        <v>1041</v>
      </c>
      <c r="H326" t="s">
        <v>390</v>
      </c>
      <c r="I326" t="s">
        <v>485</v>
      </c>
      <c r="J326"/>
      <c r="K326" t="s">
        <v>391</v>
      </c>
      <c r="L326">
        <v>2016</v>
      </c>
      <c r="M326" t="s">
        <v>373</v>
      </c>
      <c r="N326"/>
      <c r="O326"/>
      <c r="P326"/>
      <c r="Q326"/>
      <c r="R326"/>
      <c r="S326"/>
      <c r="T326"/>
      <c r="U326"/>
      <c r="V326"/>
      <c r="W326"/>
      <c r="X326"/>
      <c r="Y326"/>
      <c r="Z326"/>
      <c r="AA326"/>
      <c r="AB326"/>
      <c r="AC326"/>
      <c r="AD326"/>
      <c r="AE326"/>
      <c r="AF326"/>
      <c r="AG326"/>
      <c r="AH326"/>
      <c r="AI326"/>
      <c r="AJ326"/>
      <c r="AK326"/>
      <c r="AL326"/>
      <c r="AM326"/>
      <c r="AN326" t="s">
        <v>788</v>
      </c>
    </row>
    <row r="327" spans="1:40" x14ac:dyDescent="0.25">
      <c r="A327">
        <v>212765</v>
      </c>
      <c r="B327" t="s">
        <v>2850</v>
      </c>
      <c r="C327" t="s">
        <v>68</v>
      </c>
      <c r="D327" t="s">
        <v>470</v>
      </c>
      <c r="E327" t="s">
        <v>389</v>
      </c>
      <c r="F327" s="229">
        <v>34143</v>
      </c>
      <c r="G327" t="s">
        <v>371</v>
      </c>
      <c r="H327" t="s">
        <v>390</v>
      </c>
      <c r="I327" t="s">
        <v>487</v>
      </c>
      <c r="J327"/>
      <c r="K327" t="s">
        <v>391</v>
      </c>
      <c r="L327">
        <v>2015</v>
      </c>
      <c r="M327" t="s">
        <v>373</v>
      </c>
      <c r="N327" t="s">
        <v>377</v>
      </c>
      <c r="O327"/>
      <c r="P327"/>
      <c r="Q327"/>
      <c r="R327"/>
      <c r="S327"/>
      <c r="T327"/>
      <c r="U327"/>
      <c r="V327"/>
      <c r="W327"/>
      <c r="X327"/>
      <c r="Y327"/>
      <c r="Z327"/>
      <c r="AA327"/>
      <c r="AB327"/>
      <c r="AC327"/>
      <c r="AD327"/>
      <c r="AE327"/>
      <c r="AF327"/>
      <c r="AG327"/>
      <c r="AH327"/>
      <c r="AI327" t="s">
        <v>737</v>
      </c>
      <c r="AJ327"/>
      <c r="AK327"/>
      <c r="AL327"/>
      <c r="AM327"/>
      <c r="AN327"/>
    </row>
    <row r="328" spans="1:40" x14ac:dyDescent="0.25">
      <c r="A328">
        <v>212769</v>
      </c>
      <c r="B328" t="s">
        <v>2068</v>
      </c>
      <c r="C328" t="s">
        <v>1074</v>
      </c>
      <c r="D328" t="s">
        <v>633</v>
      </c>
      <c r="E328" t="s">
        <v>389</v>
      </c>
      <c r="F328" s="229">
        <v>31778</v>
      </c>
      <c r="G328" t="s">
        <v>676</v>
      </c>
      <c r="H328" t="s">
        <v>3669</v>
      </c>
      <c r="I328" t="s">
        <v>485</v>
      </c>
      <c r="J328"/>
      <c r="K328">
        <v>0</v>
      </c>
      <c r="L328">
        <v>0</v>
      </c>
      <c r="M328">
        <v>0</v>
      </c>
      <c r="N328"/>
      <c r="O328"/>
      <c r="P328"/>
      <c r="Q328"/>
      <c r="R328"/>
      <c r="S328"/>
      <c r="T328"/>
      <c r="U328"/>
      <c r="V328"/>
      <c r="W328"/>
      <c r="X328"/>
      <c r="Y328"/>
      <c r="Z328"/>
      <c r="AA328"/>
      <c r="AB328"/>
      <c r="AC328"/>
      <c r="AD328"/>
      <c r="AE328"/>
      <c r="AF328"/>
      <c r="AG328"/>
      <c r="AH328"/>
      <c r="AI328"/>
      <c r="AJ328"/>
      <c r="AK328"/>
      <c r="AL328"/>
      <c r="AM328"/>
      <c r="AN328" t="s">
        <v>788</v>
      </c>
    </row>
    <row r="329" spans="1:40" x14ac:dyDescent="0.25">
      <c r="A329">
        <v>212771</v>
      </c>
      <c r="B329" t="s">
        <v>2851</v>
      </c>
      <c r="C329" t="s">
        <v>481</v>
      </c>
      <c r="D329" t="s">
        <v>266</v>
      </c>
      <c r="E329" t="s">
        <v>389</v>
      </c>
      <c r="F329" s="229">
        <v>30872</v>
      </c>
      <c r="G329" t="s">
        <v>371</v>
      </c>
      <c r="H329" t="s">
        <v>390</v>
      </c>
      <c r="I329" t="s">
        <v>65</v>
      </c>
      <c r="J329"/>
      <c r="K329" t="s">
        <v>391</v>
      </c>
      <c r="L329">
        <v>0</v>
      </c>
      <c r="M329">
        <v>0</v>
      </c>
      <c r="N329" t="s">
        <v>379</v>
      </c>
      <c r="O329"/>
      <c r="P329"/>
      <c r="Q329"/>
      <c r="R329"/>
      <c r="S329"/>
      <c r="T329"/>
      <c r="U329"/>
      <c r="V329"/>
      <c r="W329"/>
      <c r="X329"/>
      <c r="Y329"/>
      <c r="Z329"/>
      <c r="AA329"/>
      <c r="AB329"/>
      <c r="AC329"/>
      <c r="AD329"/>
      <c r="AE329"/>
      <c r="AF329"/>
      <c r="AG329"/>
      <c r="AH329"/>
      <c r="AI329"/>
      <c r="AJ329"/>
      <c r="AK329"/>
      <c r="AL329"/>
      <c r="AM329"/>
      <c r="AN329"/>
    </row>
    <row r="330" spans="1:40" x14ac:dyDescent="0.25">
      <c r="A330">
        <v>212773</v>
      </c>
      <c r="B330" t="s">
        <v>1636</v>
      </c>
      <c r="C330" t="s">
        <v>1637</v>
      </c>
      <c r="D330" t="s">
        <v>286</v>
      </c>
      <c r="E330" t="s">
        <v>389</v>
      </c>
      <c r="F330" s="229">
        <v>33664</v>
      </c>
      <c r="G330" t="s">
        <v>1638</v>
      </c>
      <c r="H330" t="s">
        <v>390</v>
      </c>
      <c r="I330" t="s">
        <v>59</v>
      </c>
      <c r="J330"/>
      <c r="K330" t="s">
        <v>372</v>
      </c>
      <c r="L330">
        <v>2009</v>
      </c>
      <c r="M330" t="s">
        <v>371</v>
      </c>
      <c r="N330" t="s">
        <v>373</v>
      </c>
      <c r="O330"/>
      <c r="P330"/>
      <c r="Q330"/>
      <c r="R330"/>
      <c r="S330"/>
      <c r="T330"/>
      <c r="U330"/>
      <c r="V330"/>
      <c r="W330"/>
      <c r="X330"/>
      <c r="Y330"/>
      <c r="Z330"/>
      <c r="AA330"/>
      <c r="AB330"/>
      <c r="AC330"/>
      <c r="AD330"/>
      <c r="AE330"/>
      <c r="AF330"/>
      <c r="AG330"/>
      <c r="AH330"/>
      <c r="AI330"/>
      <c r="AJ330"/>
      <c r="AK330"/>
      <c r="AL330"/>
      <c r="AM330"/>
      <c r="AN330"/>
    </row>
    <row r="331" spans="1:40" x14ac:dyDescent="0.25">
      <c r="A331">
        <v>212788</v>
      </c>
      <c r="B331" t="s">
        <v>2719</v>
      </c>
      <c r="C331" t="s">
        <v>113</v>
      </c>
      <c r="D331" t="s">
        <v>1723</v>
      </c>
      <c r="E331" t="s">
        <v>388</v>
      </c>
      <c r="F331" s="229">
        <v>36013</v>
      </c>
      <c r="G331" t="s">
        <v>676</v>
      </c>
      <c r="H331" t="s">
        <v>390</v>
      </c>
      <c r="I331" t="s">
        <v>59</v>
      </c>
      <c r="J331"/>
      <c r="K331" t="s">
        <v>372</v>
      </c>
      <c r="L331">
        <v>2015</v>
      </c>
      <c r="M331" t="s">
        <v>371</v>
      </c>
      <c r="N331"/>
      <c r="O331"/>
      <c r="P331"/>
      <c r="Q331"/>
      <c r="R331"/>
      <c r="S331"/>
      <c r="T331"/>
      <c r="U331"/>
      <c r="V331"/>
      <c r="W331"/>
      <c r="X331"/>
      <c r="Y331"/>
      <c r="Z331"/>
      <c r="AA331"/>
      <c r="AB331"/>
      <c r="AC331"/>
      <c r="AD331"/>
      <c r="AE331"/>
      <c r="AF331"/>
      <c r="AG331"/>
      <c r="AH331"/>
      <c r="AI331" t="s">
        <v>737</v>
      </c>
      <c r="AJ331"/>
      <c r="AK331"/>
      <c r="AL331"/>
      <c r="AM331"/>
      <c r="AN331" t="s">
        <v>788</v>
      </c>
    </row>
    <row r="332" spans="1:40" x14ac:dyDescent="0.25">
      <c r="A332">
        <v>212793</v>
      </c>
      <c r="B332" t="s">
        <v>3670</v>
      </c>
      <c r="C332" t="s">
        <v>177</v>
      </c>
      <c r="D332" t="s">
        <v>225</v>
      </c>
      <c r="E332" t="s">
        <v>388</v>
      </c>
      <c r="F332"/>
      <c r="G332" t="s">
        <v>371</v>
      </c>
      <c r="H332" t="s">
        <v>390</v>
      </c>
      <c r="I332" t="s">
        <v>3629</v>
      </c>
      <c r="J332"/>
      <c r="K332" t="s">
        <v>391</v>
      </c>
      <c r="L332">
        <v>2013</v>
      </c>
      <c r="M332" t="s">
        <v>371</v>
      </c>
      <c r="N332" t="s">
        <v>371</v>
      </c>
      <c r="O332"/>
      <c r="P332"/>
      <c r="Q332"/>
      <c r="R332"/>
      <c r="S332"/>
      <c r="T332"/>
      <c r="U332"/>
      <c r="V332"/>
      <c r="W332"/>
      <c r="X332"/>
      <c r="Y332"/>
      <c r="Z332"/>
      <c r="AA332"/>
      <c r="AB332"/>
      <c r="AC332"/>
      <c r="AD332"/>
      <c r="AE332"/>
      <c r="AF332"/>
      <c r="AG332"/>
      <c r="AH332"/>
      <c r="AI332"/>
      <c r="AJ332"/>
      <c r="AK332"/>
      <c r="AL332"/>
      <c r="AM332"/>
      <c r="AN332"/>
    </row>
    <row r="333" spans="1:40" x14ac:dyDescent="0.25">
      <c r="A333">
        <v>212795</v>
      </c>
      <c r="B333" t="s">
        <v>2139</v>
      </c>
      <c r="C333" t="s">
        <v>105</v>
      </c>
      <c r="D333" t="s">
        <v>282</v>
      </c>
      <c r="E333" t="s">
        <v>388</v>
      </c>
      <c r="F333" s="229">
        <v>32408</v>
      </c>
      <c r="G333" t="s">
        <v>1017</v>
      </c>
      <c r="H333" t="s">
        <v>3668</v>
      </c>
      <c r="I333" t="s">
        <v>3630</v>
      </c>
      <c r="J333"/>
      <c r="K333" t="s">
        <v>391</v>
      </c>
      <c r="L333">
        <v>2007</v>
      </c>
      <c r="M333" t="s">
        <v>371</v>
      </c>
      <c r="N333" t="s">
        <v>762</v>
      </c>
      <c r="O333"/>
      <c r="P333"/>
      <c r="Q333"/>
      <c r="R333"/>
      <c r="S333"/>
      <c r="T333"/>
      <c r="U333"/>
      <c r="V333"/>
      <c r="W333"/>
      <c r="X333"/>
      <c r="Y333"/>
      <c r="Z333"/>
      <c r="AA333"/>
      <c r="AB333"/>
      <c r="AC333"/>
      <c r="AD333"/>
      <c r="AE333"/>
      <c r="AF333"/>
      <c r="AG333"/>
      <c r="AH333"/>
      <c r="AI333"/>
      <c r="AJ333"/>
      <c r="AK333"/>
      <c r="AL333"/>
      <c r="AM333"/>
      <c r="AN333"/>
    </row>
    <row r="334" spans="1:40" x14ac:dyDescent="0.25">
      <c r="A334">
        <v>212805</v>
      </c>
      <c r="B334" t="s">
        <v>2708</v>
      </c>
      <c r="C334" t="s">
        <v>141</v>
      </c>
      <c r="D334" t="s">
        <v>503</v>
      </c>
      <c r="E334" t="s">
        <v>388</v>
      </c>
      <c r="F334" s="229">
        <v>35592</v>
      </c>
      <c r="G334" t="s">
        <v>1017</v>
      </c>
      <c r="H334" t="s">
        <v>390</v>
      </c>
      <c r="I334" t="s">
        <v>59</v>
      </c>
      <c r="J334"/>
      <c r="K334" t="s">
        <v>391</v>
      </c>
      <c r="L334">
        <v>2015</v>
      </c>
      <c r="M334" t="s">
        <v>371</v>
      </c>
      <c r="N334" t="s">
        <v>379</v>
      </c>
      <c r="O334"/>
      <c r="P334"/>
      <c r="Q334"/>
      <c r="R334"/>
      <c r="S334"/>
      <c r="T334"/>
      <c r="U334"/>
      <c r="V334"/>
      <c r="W334"/>
      <c r="X334"/>
      <c r="Y334"/>
      <c r="Z334"/>
      <c r="AA334"/>
      <c r="AB334"/>
      <c r="AC334"/>
      <c r="AD334"/>
      <c r="AE334"/>
      <c r="AF334"/>
      <c r="AG334"/>
      <c r="AH334"/>
      <c r="AI334" t="s">
        <v>737</v>
      </c>
      <c r="AJ334"/>
      <c r="AK334"/>
      <c r="AL334"/>
      <c r="AM334"/>
      <c r="AN334"/>
    </row>
    <row r="335" spans="1:40" x14ac:dyDescent="0.25">
      <c r="A335">
        <v>212814</v>
      </c>
      <c r="B335" t="s">
        <v>2852</v>
      </c>
      <c r="C335" t="s">
        <v>430</v>
      </c>
      <c r="D335" t="s">
        <v>2078</v>
      </c>
      <c r="E335" t="s">
        <v>388</v>
      </c>
      <c r="F335" s="229">
        <v>35854</v>
      </c>
      <c r="G335" t="s">
        <v>371</v>
      </c>
      <c r="H335" t="s">
        <v>390</v>
      </c>
      <c r="I335" t="s">
        <v>485</v>
      </c>
      <c r="J335"/>
      <c r="K335" t="s">
        <v>391</v>
      </c>
      <c r="L335">
        <v>2016</v>
      </c>
      <c r="M335" t="s">
        <v>371</v>
      </c>
      <c r="N335" t="s">
        <v>371</v>
      </c>
      <c r="O335"/>
      <c r="P335"/>
      <c r="Q335"/>
      <c r="R335"/>
      <c r="S335"/>
      <c r="T335"/>
      <c r="U335"/>
      <c r="V335"/>
      <c r="W335"/>
      <c r="X335"/>
      <c r="Y335"/>
      <c r="Z335"/>
      <c r="AA335"/>
      <c r="AB335"/>
      <c r="AC335"/>
      <c r="AD335"/>
      <c r="AE335"/>
      <c r="AF335"/>
      <c r="AG335"/>
      <c r="AH335"/>
      <c r="AI335" t="s">
        <v>737</v>
      </c>
      <c r="AJ335"/>
      <c r="AK335"/>
      <c r="AL335"/>
      <c r="AM335"/>
      <c r="AN335"/>
    </row>
    <row r="336" spans="1:40" x14ac:dyDescent="0.25">
      <c r="A336">
        <v>212820</v>
      </c>
      <c r="B336" t="s">
        <v>1844</v>
      </c>
      <c r="C336" t="s">
        <v>94</v>
      </c>
      <c r="D336" t="s">
        <v>2853</v>
      </c>
      <c r="E336" t="s">
        <v>388</v>
      </c>
      <c r="F336" s="229">
        <v>35633</v>
      </c>
      <c r="G336" t="s">
        <v>371</v>
      </c>
      <c r="H336" t="s">
        <v>390</v>
      </c>
      <c r="I336" t="s">
        <v>485</v>
      </c>
      <c r="J336"/>
      <c r="K336" t="s">
        <v>391</v>
      </c>
      <c r="L336">
        <v>2015</v>
      </c>
      <c r="M336" t="s">
        <v>371</v>
      </c>
      <c r="N336"/>
      <c r="O336"/>
      <c r="P336"/>
      <c r="Q336"/>
      <c r="R336"/>
      <c r="S336"/>
      <c r="T336"/>
      <c r="U336"/>
      <c r="V336"/>
      <c r="W336"/>
      <c r="X336"/>
      <c r="Y336"/>
      <c r="Z336"/>
      <c r="AA336"/>
      <c r="AB336"/>
      <c r="AC336"/>
      <c r="AD336"/>
      <c r="AE336"/>
      <c r="AF336"/>
      <c r="AG336"/>
      <c r="AH336"/>
      <c r="AI336" t="s">
        <v>737</v>
      </c>
      <c r="AJ336"/>
      <c r="AK336"/>
      <c r="AL336"/>
      <c r="AM336"/>
      <c r="AN336"/>
    </row>
    <row r="337" spans="1:40" x14ac:dyDescent="0.25">
      <c r="A337">
        <v>212830</v>
      </c>
      <c r="B337" t="s">
        <v>1926</v>
      </c>
      <c r="C337" t="s">
        <v>200</v>
      </c>
      <c r="D337" t="s">
        <v>264</v>
      </c>
      <c r="E337" t="s">
        <v>390</v>
      </c>
      <c r="F337" s="229">
        <v>36161</v>
      </c>
      <c r="G337">
        <v>0</v>
      </c>
      <c r="H337" t="s">
        <v>390</v>
      </c>
      <c r="I337" t="s">
        <v>485</v>
      </c>
      <c r="J337"/>
      <c r="K337">
        <v>0</v>
      </c>
      <c r="L337">
        <v>2016</v>
      </c>
      <c r="M337">
        <v>0</v>
      </c>
      <c r="N337" t="s">
        <v>371</v>
      </c>
      <c r="O337"/>
      <c r="P337"/>
      <c r="Q337"/>
      <c r="R337"/>
      <c r="S337"/>
      <c r="T337"/>
      <c r="U337"/>
      <c r="V337"/>
      <c r="W337"/>
      <c r="X337"/>
      <c r="Y337"/>
      <c r="Z337"/>
      <c r="AA337"/>
      <c r="AB337"/>
      <c r="AC337"/>
      <c r="AD337"/>
      <c r="AE337"/>
      <c r="AF337"/>
      <c r="AG337"/>
      <c r="AH337"/>
      <c r="AI337" t="s">
        <v>737</v>
      </c>
      <c r="AJ337"/>
      <c r="AK337"/>
      <c r="AL337"/>
      <c r="AM337"/>
      <c r="AN337"/>
    </row>
    <row r="338" spans="1:40" x14ac:dyDescent="0.25">
      <c r="A338">
        <v>212849</v>
      </c>
      <c r="B338" t="s">
        <v>1829</v>
      </c>
      <c r="C338" t="s">
        <v>322</v>
      </c>
      <c r="D338" t="s">
        <v>292</v>
      </c>
      <c r="E338" t="s">
        <v>388</v>
      </c>
      <c r="F338" s="229">
        <v>35506</v>
      </c>
      <c r="G338" t="s">
        <v>1017</v>
      </c>
      <c r="H338" t="s">
        <v>390</v>
      </c>
      <c r="I338" t="s">
        <v>3629</v>
      </c>
      <c r="J338"/>
      <c r="K338">
        <v>0</v>
      </c>
      <c r="L338">
        <v>0</v>
      </c>
      <c r="M338">
        <v>0</v>
      </c>
      <c r="N338" t="s">
        <v>371</v>
      </c>
      <c r="O338"/>
      <c r="P338"/>
      <c r="Q338"/>
      <c r="R338"/>
      <c r="S338"/>
      <c r="T338"/>
      <c r="U338"/>
      <c r="V338"/>
      <c r="W338"/>
      <c r="X338"/>
      <c r="Y338"/>
      <c r="Z338"/>
      <c r="AA338"/>
      <c r="AB338"/>
      <c r="AC338"/>
      <c r="AD338"/>
      <c r="AE338"/>
      <c r="AF338"/>
      <c r="AG338"/>
      <c r="AH338"/>
      <c r="AI338"/>
      <c r="AJ338"/>
      <c r="AK338"/>
      <c r="AL338"/>
      <c r="AM338"/>
      <c r="AN338"/>
    </row>
    <row r="339" spans="1:40" x14ac:dyDescent="0.25">
      <c r="A339">
        <v>212852</v>
      </c>
      <c r="B339" t="s">
        <v>1808</v>
      </c>
      <c r="C339" t="s">
        <v>1809</v>
      </c>
      <c r="D339" t="s">
        <v>268</v>
      </c>
      <c r="E339" t="s">
        <v>388</v>
      </c>
      <c r="F339" s="229">
        <v>35431</v>
      </c>
      <c r="G339" t="s">
        <v>1017</v>
      </c>
      <c r="H339" t="s">
        <v>390</v>
      </c>
      <c r="I339" t="s">
        <v>3629</v>
      </c>
      <c r="J339"/>
      <c r="K339" t="s">
        <v>391</v>
      </c>
      <c r="L339">
        <v>2018</v>
      </c>
      <c r="M339" t="s">
        <v>371</v>
      </c>
      <c r="N339" t="s">
        <v>371</v>
      </c>
      <c r="O339"/>
      <c r="P339"/>
      <c r="Q339"/>
      <c r="R339"/>
      <c r="S339"/>
      <c r="T339"/>
      <c r="U339"/>
      <c r="V339"/>
      <c r="W339"/>
      <c r="X339"/>
      <c r="Y339"/>
      <c r="Z339"/>
      <c r="AA339"/>
      <c r="AB339"/>
      <c r="AC339"/>
      <c r="AD339"/>
      <c r="AE339"/>
      <c r="AF339"/>
      <c r="AG339"/>
      <c r="AH339"/>
      <c r="AI339"/>
      <c r="AJ339"/>
      <c r="AK339"/>
      <c r="AL339"/>
      <c r="AM339"/>
      <c r="AN339"/>
    </row>
    <row r="340" spans="1:40" x14ac:dyDescent="0.25">
      <c r="A340">
        <v>212864</v>
      </c>
      <c r="B340" t="s">
        <v>2635</v>
      </c>
      <c r="C340" t="s">
        <v>468</v>
      </c>
      <c r="D340" t="s">
        <v>254</v>
      </c>
      <c r="E340" t="s">
        <v>388</v>
      </c>
      <c r="F340" s="229">
        <v>32339</v>
      </c>
      <c r="G340" t="s">
        <v>1017</v>
      </c>
      <c r="H340" t="s">
        <v>390</v>
      </c>
      <c r="I340" t="s">
        <v>59</v>
      </c>
      <c r="J340"/>
      <c r="K340" t="s">
        <v>372</v>
      </c>
      <c r="L340">
        <v>2007</v>
      </c>
      <c r="M340" t="s">
        <v>376</v>
      </c>
      <c r="N340" t="s">
        <v>376</v>
      </c>
      <c r="O340"/>
      <c r="P340"/>
      <c r="Q340"/>
      <c r="R340"/>
      <c r="S340"/>
      <c r="T340"/>
      <c r="U340"/>
      <c r="V340"/>
      <c r="W340"/>
      <c r="X340"/>
      <c r="Y340"/>
      <c r="Z340"/>
      <c r="AA340"/>
      <c r="AB340"/>
      <c r="AC340"/>
      <c r="AD340"/>
      <c r="AE340"/>
      <c r="AF340"/>
      <c r="AG340"/>
      <c r="AH340"/>
      <c r="AI340"/>
      <c r="AJ340"/>
      <c r="AK340"/>
      <c r="AL340"/>
      <c r="AM340"/>
      <c r="AN340"/>
    </row>
    <row r="341" spans="1:40" x14ac:dyDescent="0.25">
      <c r="A341">
        <v>212865</v>
      </c>
      <c r="B341" t="s">
        <v>898</v>
      </c>
      <c r="C341" t="s">
        <v>105</v>
      </c>
      <c r="D341" t="s">
        <v>285</v>
      </c>
      <c r="E341" t="s">
        <v>388</v>
      </c>
      <c r="F341" s="229">
        <v>33393</v>
      </c>
      <c r="G341" t="s">
        <v>379</v>
      </c>
      <c r="H341" t="s">
        <v>390</v>
      </c>
      <c r="I341" t="s">
        <v>59</v>
      </c>
      <c r="J341"/>
      <c r="K341" t="s">
        <v>391</v>
      </c>
      <c r="L341">
        <v>2016</v>
      </c>
      <c r="M341" t="s">
        <v>371</v>
      </c>
      <c r="N341" t="s">
        <v>379</v>
      </c>
      <c r="O341"/>
      <c r="P341"/>
      <c r="Q341"/>
      <c r="R341"/>
      <c r="S341"/>
      <c r="T341"/>
      <c r="U341"/>
      <c r="V341"/>
      <c r="W341"/>
      <c r="X341"/>
      <c r="Y341"/>
      <c r="Z341"/>
      <c r="AA341"/>
      <c r="AB341"/>
      <c r="AC341"/>
      <c r="AD341"/>
      <c r="AE341"/>
      <c r="AF341"/>
      <c r="AG341"/>
      <c r="AH341"/>
      <c r="AI341"/>
      <c r="AJ341"/>
      <c r="AK341"/>
      <c r="AL341"/>
      <c r="AM341"/>
      <c r="AN341"/>
    </row>
    <row r="342" spans="1:40" x14ac:dyDescent="0.25">
      <c r="A342">
        <v>212878</v>
      </c>
      <c r="B342" t="s">
        <v>1454</v>
      </c>
      <c r="C342" t="s">
        <v>130</v>
      </c>
      <c r="D342" t="s">
        <v>269</v>
      </c>
      <c r="E342" t="s">
        <v>389</v>
      </c>
      <c r="F342" s="229">
        <v>33510</v>
      </c>
      <c r="G342" t="s">
        <v>371</v>
      </c>
      <c r="H342" t="s">
        <v>390</v>
      </c>
      <c r="I342" t="s">
        <v>3629</v>
      </c>
      <c r="J342"/>
      <c r="K342">
        <v>0</v>
      </c>
      <c r="L342">
        <v>0</v>
      </c>
      <c r="M342">
        <v>0</v>
      </c>
      <c r="N342"/>
      <c r="O342"/>
      <c r="P342"/>
      <c r="Q342"/>
      <c r="R342"/>
      <c r="S342"/>
      <c r="T342"/>
      <c r="U342"/>
      <c r="V342"/>
      <c r="W342"/>
      <c r="X342"/>
      <c r="Y342"/>
      <c r="Z342"/>
      <c r="AA342"/>
      <c r="AB342"/>
      <c r="AC342"/>
      <c r="AD342"/>
      <c r="AE342"/>
      <c r="AF342"/>
      <c r="AG342"/>
      <c r="AH342"/>
      <c r="AI342" t="s">
        <v>737</v>
      </c>
      <c r="AJ342"/>
      <c r="AK342"/>
      <c r="AL342"/>
      <c r="AM342"/>
      <c r="AN342" t="s">
        <v>788</v>
      </c>
    </row>
    <row r="343" spans="1:40" x14ac:dyDescent="0.25">
      <c r="A343">
        <v>212884</v>
      </c>
      <c r="B343" t="s">
        <v>2570</v>
      </c>
      <c r="C343" t="s">
        <v>152</v>
      </c>
      <c r="D343" t="s">
        <v>461</v>
      </c>
      <c r="E343" t="s">
        <v>389</v>
      </c>
      <c r="F343" s="229">
        <v>35435</v>
      </c>
      <c r="G343" t="s">
        <v>1017</v>
      </c>
      <c r="H343" t="s">
        <v>390</v>
      </c>
      <c r="I343" t="s">
        <v>59</v>
      </c>
      <c r="J343"/>
      <c r="K343" t="s">
        <v>391</v>
      </c>
      <c r="L343">
        <v>2014</v>
      </c>
      <c r="M343" t="s">
        <v>371</v>
      </c>
      <c r="N343" t="s">
        <v>379</v>
      </c>
      <c r="O343"/>
      <c r="P343"/>
      <c r="Q343"/>
      <c r="R343"/>
      <c r="S343"/>
      <c r="T343"/>
      <c r="U343"/>
      <c r="V343"/>
      <c r="W343"/>
      <c r="X343"/>
      <c r="Y343"/>
      <c r="Z343"/>
      <c r="AA343"/>
      <c r="AB343"/>
      <c r="AC343"/>
      <c r="AD343"/>
      <c r="AE343"/>
      <c r="AF343"/>
      <c r="AG343"/>
      <c r="AH343"/>
      <c r="AI343"/>
      <c r="AJ343"/>
      <c r="AK343"/>
      <c r="AL343"/>
      <c r="AM343"/>
      <c r="AN343"/>
    </row>
    <row r="344" spans="1:40" x14ac:dyDescent="0.25">
      <c r="A344">
        <v>212888</v>
      </c>
      <c r="B344" t="s">
        <v>2855</v>
      </c>
      <c r="C344" t="s">
        <v>435</v>
      </c>
      <c r="D344" t="s">
        <v>268</v>
      </c>
      <c r="E344" t="s">
        <v>389</v>
      </c>
      <c r="F344" s="229">
        <v>33521</v>
      </c>
      <c r="G344" t="s">
        <v>2645</v>
      </c>
      <c r="H344" t="s">
        <v>390</v>
      </c>
      <c r="I344" t="s">
        <v>59</v>
      </c>
      <c r="J344"/>
      <c r="K344" t="s">
        <v>391</v>
      </c>
      <c r="L344">
        <v>2011</v>
      </c>
      <c r="M344" t="s">
        <v>373</v>
      </c>
      <c r="N344" t="s">
        <v>373</v>
      </c>
      <c r="O344"/>
      <c r="P344"/>
      <c r="Q344"/>
      <c r="R344"/>
      <c r="S344"/>
      <c r="T344"/>
      <c r="U344"/>
      <c r="V344"/>
      <c r="W344"/>
      <c r="X344"/>
      <c r="Y344"/>
      <c r="Z344"/>
      <c r="AA344"/>
      <c r="AB344"/>
      <c r="AC344"/>
      <c r="AD344"/>
      <c r="AE344"/>
      <c r="AF344"/>
      <c r="AG344"/>
      <c r="AH344"/>
      <c r="AI344"/>
      <c r="AJ344"/>
      <c r="AK344"/>
      <c r="AL344"/>
      <c r="AM344"/>
      <c r="AN344"/>
    </row>
    <row r="345" spans="1:40" x14ac:dyDescent="0.25">
      <c r="A345">
        <v>212890</v>
      </c>
      <c r="B345" t="s">
        <v>1671</v>
      </c>
      <c r="C345" t="s">
        <v>141</v>
      </c>
      <c r="D345" t="s">
        <v>286</v>
      </c>
      <c r="E345" t="s">
        <v>389</v>
      </c>
      <c r="F345" s="229">
        <v>34232</v>
      </c>
      <c r="G345" t="s">
        <v>1017</v>
      </c>
      <c r="H345" t="s">
        <v>390</v>
      </c>
      <c r="I345" t="s">
        <v>485</v>
      </c>
      <c r="J345"/>
      <c r="K345" t="s">
        <v>391</v>
      </c>
      <c r="L345">
        <v>2016</v>
      </c>
      <c r="M345" t="s">
        <v>373</v>
      </c>
      <c r="N345" t="s">
        <v>373</v>
      </c>
      <c r="O345"/>
      <c r="P345"/>
      <c r="Q345"/>
      <c r="R345"/>
      <c r="S345"/>
      <c r="T345"/>
      <c r="U345"/>
      <c r="V345"/>
      <c r="W345"/>
      <c r="X345"/>
      <c r="Y345"/>
      <c r="Z345"/>
      <c r="AA345"/>
      <c r="AB345"/>
      <c r="AC345"/>
      <c r="AD345"/>
      <c r="AE345"/>
      <c r="AF345"/>
      <c r="AG345"/>
      <c r="AH345"/>
      <c r="AI345" t="s">
        <v>737</v>
      </c>
      <c r="AJ345"/>
      <c r="AK345"/>
      <c r="AL345"/>
      <c r="AM345"/>
      <c r="AN345"/>
    </row>
    <row r="346" spans="1:40" x14ac:dyDescent="0.25">
      <c r="A346">
        <v>212906</v>
      </c>
      <c r="B346" t="s">
        <v>2180</v>
      </c>
      <c r="C346" t="s">
        <v>540</v>
      </c>
      <c r="D346" t="s">
        <v>2856</v>
      </c>
      <c r="E346" t="s">
        <v>389</v>
      </c>
      <c r="F346" s="229">
        <v>33779</v>
      </c>
      <c r="G346" t="s">
        <v>1895</v>
      </c>
      <c r="H346" t="s">
        <v>390</v>
      </c>
      <c r="I346" t="s">
        <v>485</v>
      </c>
      <c r="J346"/>
      <c r="K346">
        <v>0</v>
      </c>
      <c r="L346">
        <v>0</v>
      </c>
      <c r="M346">
        <v>0</v>
      </c>
      <c r="N346"/>
      <c r="O346"/>
      <c r="P346"/>
      <c r="Q346"/>
      <c r="R346"/>
      <c r="S346"/>
      <c r="T346"/>
      <c r="U346"/>
      <c r="V346"/>
      <c r="W346"/>
      <c r="X346"/>
      <c r="Y346"/>
      <c r="Z346"/>
      <c r="AA346"/>
      <c r="AB346"/>
      <c r="AC346"/>
      <c r="AD346"/>
      <c r="AE346"/>
      <c r="AF346"/>
      <c r="AG346"/>
      <c r="AH346"/>
      <c r="AI346"/>
      <c r="AJ346"/>
      <c r="AK346"/>
      <c r="AL346"/>
      <c r="AM346"/>
      <c r="AN346" t="s">
        <v>788</v>
      </c>
    </row>
    <row r="347" spans="1:40" x14ac:dyDescent="0.25">
      <c r="A347">
        <v>212908</v>
      </c>
      <c r="B347" t="s">
        <v>1538</v>
      </c>
      <c r="C347" t="s">
        <v>152</v>
      </c>
      <c r="D347" t="s">
        <v>453</v>
      </c>
      <c r="E347" t="s">
        <v>389</v>
      </c>
      <c r="F347" s="229">
        <v>31715</v>
      </c>
      <c r="G347" t="s">
        <v>649</v>
      </c>
      <c r="H347" t="s">
        <v>390</v>
      </c>
      <c r="I347" t="s">
        <v>485</v>
      </c>
      <c r="J347"/>
      <c r="K347">
        <v>0</v>
      </c>
      <c r="L347">
        <v>0</v>
      </c>
      <c r="M347">
        <v>0</v>
      </c>
      <c r="N347"/>
      <c r="O347"/>
      <c r="P347"/>
      <c r="Q347"/>
      <c r="R347"/>
      <c r="S347"/>
      <c r="T347"/>
      <c r="U347"/>
      <c r="V347"/>
      <c r="W347"/>
      <c r="X347"/>
      <c r="Y347"/>
      <c r="Z347"/>
      <c r="AA347"/>
      <c r="AB347"/>
      <c r="AC347"/>
      <c r="AD347"/>
      <c r="AE347"/>
      <c r="AF347"/>
      <c r="AG347"/>
      <c r="AH347"/>
      <c r="AI347" t="s">
        <v>737</v>
      </c>
      <c r="AJ347"/>
      <c r="AK347"/>
      <c r="AL347"/>
      <c r="AM347"/>
      <c r="AN347" t="s">
        <v>788</v>
      </c>
    </row>
    <row r="348" spans="1:40" x14ac:dyDescent="0.25">
      <c r="A348">
        <v>212912</v>
      </c>
      <c r="B348" t="s">
        <v>1807</v>
      </c>
      <c r="C348" t="s">
        <v>110</v>
      </c>
      <c r="D348" t="s">
        <v>229</v>
      </c>
      <c r="E348" t="s">
        <v>388</v>
      </c>
      <c r="F348" s="229">
        <v>35407</v>
      </c>
      <c r="G348" t="s">
        <v>371</v>
      </c>
      <c r="H348" t="s">
        <v>390</v>
      </c>
      <c r="I348" t="s">
        <v>3629</v>
      </c>
      <c r="J348"/>
      <c r="K348" t="s">
        <v>391</v>
      </c>
      <c r="L348">
        <v>2015</v>
      </c>
      <c r="M348" t="s">
        <v>371</v>
      </c>
      <c r="N348" t="s">
        <v>371</v>
      </c>
      <c r="O348"/>
      <c r="P348"/>
      <c r="Q348"/>
      <c r="R348"/>
      <c r="S348"/>
      <c r="T348"/>
      <c r="U348"/>
      <c r="V348"/>
      <c r="W348"/>
      <c r="X348"/>
      <c r="Y348"/>
      <c r="Z348"/>
      <c r="AA348"/>
      <c r="AB348"/>
      <c r="AC348"/>
      <c r="AD348"/>
      <c r="AE348"/>
      <c r="AF348"/>
      <c r="AG348"/>
      <c r="AH348"/>
      <c r="AI348"/>
      <c r="AJ348"/>
      <c r="AK348"/>
      <c r="AL348"/>
      <c r="AM348"/>
      <c r="AN348"/>
    </row>
    <row r="349" spans="1:40" x14ac:dyDescent="0.25">
      <c r="A349">
        <v>212924</v>
      </c>
      <c r="B349" t="s">
        <v>809</v>
      </c>
      <c r="C349" t="s">
        <v>71</v>
      </c>
      <c r="D349" t="s">
        <v>227</v>
      </c>
      <c r="E349" t="s">
        <v>389</v>
      </c>
      <c r="F349" s="229">
        <v>33201</v>
      </c>
      <c r="G349" t="s">
        <v>1022</v>
      </c>
      <c r="H349" t="s">
        <v>390</v>
      </c>
      <c r="I349" t="s">
        <v>487</v>
      </c>
      <c r="J349"/>
      <c r="K349" t="s">
        <v>391</v>
      </c>
      <c r="L349">
        <v>2013</v>
      </c>
      <c r="M349" t="s">
        <v>373</v>
      </c>
      <c r="N349" t="s">
        <v>373</v>
      </c>
      <c r="O349"/>
      <c r="P349"/>
      <c r="Q349"/>
      <c r="R349"/>
      <c r="S349"/>
      <c r="T349"/>
      <c r="U349"/>
      <c r="V349"/>
      <c r="W349"/>
      <c r="X349"/>
      <c r="Y349"/>
      <c r="Z349"/>
      <c r="AA349"/>
      <c r="AB349"/>
      <c r="AC349"/>
      <c r="AD349"/>
      <c r="AE349"/>
      <c r="AF349"/>
      <c r="AG349"/>
      <c r="AH349"/>
      <c r="AI349" t="s">
        <v>737</v>
      </c>
      <c r="AJ349"/>
      <c r="AK349"/>
      <c r="AL349"/>
      <c r="AM349"/>
      <c r="AN349"/>
    </row>
    <row r="350" spans="1:40" x14ac:dyDescent="0.25">
      <c r="A350">
        <v>212927</v>
      </c>
      <c r="B350" t="s">
        <v>2589</v>
      </c>
      <c r="C350" t="s">
        <v>103</v>
      </c>
      <c r="D350" t="s">
        <v>632</v>
      </c>
      <c r="E350" t="s">
        <v>389</v>
      </c>
      <c r="F350" s="229">
        <v>35996</v>
      </c>
      <c r="G350" t="s">
        <v>371</v>
      </c>
      <c r="H350" t="s">
        <v>390</v>
      </c>
      <c r="I350" t="s">
        <v>59</v>
      </c>
      <c r="J350"/>
      <c r="K350" t="s">
        <v>372</v>
      </c>
      <c r="L350">
        <v>2016</v>
      </c>
      <c r="M350" t="s">
        <v>371</v>
      </c>
      <c r="N350"/>
      <c r="O350"/>
      <c r="P350"/>
      <c r="Q350"/>
      <c r="R350"/>
      <c r="S350"/>
      <c r="T350"/>
      <c r="U350"/>
      <c r="V350"/>
      <c r="W350"/>
      <c r="X350"/>
      <c r="Y350"/>
      <c r="Z350"/>
      <c r="AA350"/>
      <c r="AB350"/>
      <c r="AC350"/>
      <c r="AD350"/>
      <c r="AE350"/>
      <c r="AF350"/>
      <c r="AG350"/>
      <c r="AH350"/>
      <c r="AI350"/>
      <c r="AJ350"/>
      <c r="AK350"/>
      <c r="AL350"/>
      <c r="AM350"/>
      <c r="AN350" t="s">
        <v>788</v>
      </c>
    </row>
    <row r="351" spans="1:40" x14ac:dyDescent="0.25">
      <c r="A351">
        <v>212929</v>
      </c>
      <c r="B351" t="s">
        <v>2857</v>
      </c>
      <c r="C351" t="s">
        <v>78</v>
      </c>
      <c r="D351" t="s">
        <v>242</v>
      </c>
      <c r="E351" t="s">
        <v>389</v>
      </c>
      <c r="F351" s="229">
        <v>32467</v>
      </c>
      <c r="G351" t="s">
        <v>1070</v>
      </c>
      <c r="H351" t="s">
        <v>390</v>
      </c>
      <c r="I351" t="s">
        <v>487</v>
      </c>
      <c r="J351"/>
      <c r="K351">
        <v>0</v>
      </c>
      <c r="L351">
        <v>0</v>
      </c>
      <c r="M351">
        <v>0</v>
      </c>
      <c r="N351"/>
      <c r="O351"/>
      <c r="P351"/>
      <c r="Q351"/>
      <c r="R351"/>
      <c r="S351"/>
      <c r="T351"/>
      <c r="U351"/>
      <c r="V351"/>
      <c r="W351"/>
      <c r="X351"/>
      <c r="Y351"/>
      <c r="Z351"/>
      <c r="AA351"/>
      <c r="AB351"/>
      <c r="AC351"/>
      <c r="AD351"/>
      <c r="AE351"/>
      <c r="AF351"/>
      <c r="AG351"/>
      <c r="AH351"/>
      <c r="AI351" t="s">
        <v>737</v>
      </c>
      <c r="AJ351"/>
      <c r="AK351"/>
      <c r="AL351"/>
      <c r="AM351"/>
      <c r="AN351" t="s">
        <v>788</v>
      </c>
    </row>
    <row r="352" spans="1:40" x14ac:dyDescent="0.25">
      <c r="A352">
        <v>212931</v>
      </c>
      <c r="B352" t="s">
        <v>2858</v>
      </c>
      <c r="C352" t="s">
        <v>2285</v>
      </c>
      <c r="D352" t="s">
        <v>286</v>
      </c>
      <c r="E352" t="s">
        <v>1327</v>
      </c>
      <c r="F352" s="229">
        <v>35095</v>
      </c>
      <c r="G352" t="s">
        <v>2039</v>
      </c>
      <c r="H352" t="s">
        <v>390</v>
      </c>
      <c r="I352" t="s">
        <v>3630</v>
      </c>
      <c r="J352"/>
      <c r="K352" t="s">
        <v>372</v>
      </c>
      <c r="L352">
        <v>2014</v>
      </c>
      <c r="M352" t="s">
        <v>373</v>
      </c>
      <c r="N352" t="s">
        <v>373</v>
      </c>
      <c r="O352"/>
      <c r="P352"/>
      <c r="Q352"/>
      <c r="R352"/>
      <c r="S352"/>
      <c r="T352"/>
      <c r="U352"/>
      <c r="V352"/>
      <c r="W352"/>
      <c r="X352"/>
      <c r="Y352"/>
      <c r="Z352"/>
      <c r="AA352"/>
      <c r="AB352"/>
      <c r="AC352"/>
      <c r="AD352"/>
      <c r="AE352"/>
      <c r="AF352"/>
      <c r="AG352"/>
      <c r="AH352"/>
      <c r="AI352" t="s">
        <v>737</v>
      </c>
      <c r="AJ352"/>
      <c r="AK352"/>
      <c r="AL352"/>
      <c r="AM352"/>
      <c r="AN352"/>
    </row>
    <row r="353" spans="1:40" x14ac:dyDescent="0.25">
      <c r="A353">
        <v>212934</v>
      </c>
      <c r="B353" t="s">
        <v>2859</v>
      </c>
      <c r="C353" t="s">
        <v>2218</v>
      </c>
      <c r="D353" t="s">
        <v>629</v>
      </c>
      <c r="E353" t="s">
        <v>389</v>
      </c>
      <c r="F353" s="229">
        <v>34538</v>
      </c>
      <c r="G353" t="s">
        <v>1017</v>
      </c>
      <c r="H353" t="s">
        <v>390</v>
      </c>
      <c r="I353" t="s">
        <v>485</v>
      </c>
      <c r="J353"/>
      <c r="K353" t="s">
        <v>372</v>
      </c>
      <c r="L353">
        <v>2013</v>
      </c>
      <c r="M353" t="s">
        <v>371</v>
      </c>
      <c r="N353"/>
      <c r="O353"/>
      <c r="P353"/>
      <c r="Q353"/>
      <c r="R353"/>
      <c r="S353"/>
      <c r="T353"/>
      <c r="U353"/>
      <c r="V353"/>
      <c r="W353"/>
      <c r="X353"/>
      <c r="Y353"/>
      <c r="Z353"/>
      <c r="AA353"/>
      <c r="AB353"/>
      <c r="AC353"/>
      <c r="AD353"/>
      <c r="AE353"/>
      <c r="AF353"/>
      <c r="AG353"/>
      <c r="AH353"/>
      <c r="AI353"/>
      <c r="AJ353"/>
      <c r="AK353"/>
      <c r="AL353"/>
      <c r="AM353"/>
      <c r="AN353" t="s">
        <v>788</v>
      </c>
    </row>
    <row r="354" spans="1:40" x14ac:dyDescent="0.25">
      <c r="A354">
        <v>212938</v>
      </c>
      <c r="B354" t="s">
        <v>1555</v>
      </c>
      <c r="C354" t="s">
        <v>146</v>
      </c>
      <c r="D354" t="s">
        <v>252</v>
      </c>
      <c r="E354" t="s">
        <v>389</v>
      </c>
      <c r="F354" s="229">
        <v>32387</v>
      </c>
      <c r="G354" t="s">
        <v>1064</v>
      </c>
      <c r="H354" t="s">
        <v>390</v>
      </c>
      <c r="I354" t="s">
        <v>3629</v>
      </c>
      <c r="J354"/>
      <c r="K354" t="s">
        <v>391</v>
      </c>
      <c r="L354">
        <v>2006</v>
      </c>
      <c r="M354" t="s">
        <v>383</v>
      </c>
      <c r="N354" t="s">
        <v>383</v>
      </c>
      <c r="O354"/>
      <c r="P354"/>
      <c r="Q354"/>
      <c r="R354"/>
      <c r="S354"/>
      <c r="T354"/>
      <c r="U354"/>
      <c r="V354"/>
      <c r="W354"/>
      <c r="X354"/>
      <c r="Y354"/>
      <c r="Z354"/>
      <c r="AA354"/>
      <c r="AB354"/>
      <c r="AC354"/>
      <c r="AD354"/>
      <c r="AE354"/>
      <c r="AF354"/>
      <c r="AG354"/>
      <c r="AH354"/>
      <c r="AI354"/>
      <c r="AJ354"/>
      <c r="AK354"/>
      <c r="AL354"/>
      <c r="AM354"/>
      <c r="AN354"/>
    </row>
    <row r="355" spans="1:40" x14ac:dyDescent="0.25">
      <c r="A355">
        <v>212941</v>
      </c>
      <c r="B355" t="s">
        <v>2095</v>
      </c>
      <c r="C355" t="s">
        <v>552</v>
      </c>
      <c r="D355" t="s">
        <v>266</v>
      </c>
      <c r="E355" t="s">
        <v>389</v>
      </c>
      <c r="F355" s="229">
        <v>35614</v>
      </c>
      <c r="G355" t="s">
        <v>371</v>
      </c>
      <c r="H355" t="s">
        <v>390</v>
      </c>
      <c r="I355" t="s">
        <v>488</v>
      </c>
      <c r="J355"/>
      <c r="K355" t="s">
        <v>372</v>
      </c>
      <c r="L355">
        <v>2016</v>
      </c>
      <c r="M355" t="s">
        <v>373</v>
      </c>
      <c r="N355" t="s">
        <v>383</v>
      </c>
      <c r="O355"/>
      <c r="P355"/>
      <c r="Q355"/>
      <c r="R355"/>
      <c r="S355"/>
      <c r="T355"/>
      <c r="U355"/>
      <c r="V355"/>
      <c r="W355"/>
      <c r="X355"/>
      <c r="Y355"/>
      <c r="Z355"/>
      <c r="AA355"/>
      <c r="AB355"/>
      <c r="AC355"/>
      <c r="AD355"/>
      <c r="AE355"/>
      <c r="AF355"/>
      <c r="AG355"/>
      <c r="AH355"/>
      <c r="AI355"/>
      <c r="AJ355"/>
      <c r="AK355"/>
      <c r="AL355"/>
      <c r="AM355"/>
      <c r="AN355"/>
    </row>
    <row r="356" spans="1:40" x14ac:dyDescent="0.25">
      <c r="A356">
        <v>212946</v>
      </c>
      <c r="B356" t="s">
        <v>1502</v>
      </c>
      <c r="C356" t="s">
        <v>125</v>
      </c>
      <c r="D356" t="s">
        <v>450</v>
      </c>
      <c r="E356" t="s">
        <v>389</v>
      </c>
      <c r="F356" s="229">
        <v>26533</v>
      </c>
      <c r="G356" t="s">
        <v>371</v>
      </c>
      <c r="H356" t="s">
        <v>390</v>
      </c>
      <c r="I356" t="s">
        <v>3629</v>
      </c>
      <c r="J356"/>
      <c r="K356" t="s">
        <v>391</v>
      </c>
      <c r="L356">
        <v>1990</v>
      </c>
      <c r="M356" t="s">
        <v>371</v>
      </c>
      <c r="N356" t="s">
        <v>371</v>
      </c>
      <c r="O356"/>
      <c r="P356"/>
      <c r="Q356"/>
      <c r="R356"/>
      <c r="S356"/>
      <c r="T356"/>
      <c r="U356"/>
      <c r="V356"/>
      <c r="W356"/>
      <c r="X356"/>
      <c r="Y356"/>
      <c r="Z356"/>
      <c r="AA356"/>
      <c r="AB356"/>
      <c r="AC356"/>
      <c r="AD356"/>
      <c r="AE356"/>
      <c r="AF356"/>
      <c r="AG356"/>
      <c r="AH356"/>
      <c r="AI356" t="s">
        <v>737</v>
      </c>
      <c r="AJ356"/>
      <c r="AK356"/>
      <c r="AL356"/>
      <c r="AM356"/>
      <c r="AN356"/>
    </row>
    <row r="357" spans="1:40" x14ac:dyDescent="0.25">
      <c r="A357">
        <v>212948</v>
      </c>
      <c r="B357" t="s">
        <v>2860</v>
      </c>
      <c r="C357" t="s">
        <v>2656</v>
      </c>
      <c r="D357" t="s">
        <v>272</v>
      </c>
      <c r="E357" t="s">
        <v>389</v>
      </c>
      <c r="F357" s="229">
        <v>33970</v>
      </c>
      <c r="G357" t="s">
        <v>2657</v>
      </c>
      <c r="H357" t="s">
        <v>390</v>
      </c>
      <c r="I357" t="s">
        <v>59</v>
      </c>
      <c r="J357"/>
      <c r="K357" t="s">
        <v>391</v>
      </c>
      <c r="L357">
        <v>2011</v>
      </c>
      <c r="M357" t="s">
        <v>386</v>
      </c>
      <c r="N357"/>
      <c r="O357"/>
      <c r="P357"/>
      <c r="Q357"/>
      <c r="R357"/>
      <c r="S357"/>
      <c r="T357"/>
      <c r="U357"/>
      <c r="V357"/>
      <c r="W357"/>
      <c r="X357"/>
      <c r="Y357"/>
      <c r="Z357"/>
      <c r="AA357"/>
      <c r="AB357"/>
      <c r="AC357"/>
      <c r="AD357"/>
      <c r="AE357"/>
      <c r="AF357"/>
      <c r="AG357"/>
      <c r="AH357"/>
      <c r="AI357"/>
      <c r="AJ357"/>
      <c r="AK357"/>
      <c r="AL357"/>
      <c r="AM357"/>
      <c r="AN357"/>
    </row>
    <row r="358" spans="1:40" x14ac:dyDescent="0.25">
      <c r="A358">
        <v>212952</v>
      </c>
      <c r="B358" t="s">
        <v>2576</v>
      </c>
      <c r="C358" t="s">
        <v>140</v>
      </c>
      <c r="D358" t="s">
        <v>229</v>
      </c>
      <c r="E358" t="s">
        <v>389</v>
      </c>
      <c r="F358" s="229">
        <v>35627</v>
      </c>
      <c r="G358" t="s">
        <v>2577</v>
      </c>
      <c r="H358" t="s">
        <v>390</v>
      </c>
      <c r="I358" t="s">
        <v>59</v>
      </c>
      <c r="J358"/>
      <c r="K358" t="s">
        <v>391</v>
      </c>
      <c r="L358">
        <v>2016</v>
      </c>
      <c r="M358" t="s">
        <v>377</v>
      </c>
      <c r="N358"/>
      <c r="O358"/>
      <c r="P358"/>
      <c r="Q358"/>
      <c r="R358"/>
      <c r="S358"/>
      <c r="T358"/>
      <c r="U358"/>
      <c r="V358"/>
      <c r="W358"/>
      <c r="X358"/>
      <c r="Y358"/>
      <c r="Z358"/>
      <c r="AA358"/>
      <c r="AB358"/>
      <c r="AC358"/>
      <c r="AD358"/>
      <c r="AE358"/>
      <c r="AF358"/>
      <c r="AG358"/>
      <c r="AH358"/>
      <c r="AI358"/>
      <c r="AJ358"/>
      <c r="AK358"/>
      <c r="AL358"/>
      <c r="AM358"/>
      <c r="AN358" t="s">
        <v>788</v>
      </c>
    </row>
    <row r="359" spans="1:40" x14ac:dyDescent="0.25">
      <c r="A359">
        <v>212972</v>
      </c>
      <c r="B359" t="s">
        <v>2694</v>
      </c>
      <c r="C359" t="s">
        <v>96</v>
      </c>
      <c r="D359" t="s">
        <v>263</v>
      </c>
      <c r="E359" t="s">
        <v>389</v>
      </c>
      <c r="F359" s="229">
        <v>35144</v>
      </c>
      <c r="G359" t="s">
        <v>1017</v>
      </c>
      <c r="H359" t="s">
        <v>390</v>
      </c>
      <c r="I359" t="s">
        <v>59</v>
      </c>
      <c r="J359"/>
      <c r="K359" t="s">
        <v>391</v>
      </c>
      <c r="L359">
        <v>2014</v>
      </c>
      <c r="M359" t="s">
        <v>385</v>
      </c>
      <c r="N359" t="s">
        <v>371</v>
      </c>
      <c r="O359"/>
      <c r="P359"/>
      <c r="Q359"/>
      <c r="R359"/>
      <c r="S359"/>
      <c r="T359"/>
      <c r="U359"/>
      <c r="V359"/>
      <c r="W359"/>
      <c r="X359"/>
      <c r="Y359"/>
      <c r="Z359"/>
      <c r="AA359"/>
      <c r="AB359"/>
      <c r="AC359"/>
      <c r="AD359"/>
      <c r="AE359"/>
      <c r="AF359"/>
      <c r="AG359"/>
      <c r="AH359"/>
      <c r="AI359" t="s">
        <v>737</v>
      </c>
      <c r="AJ359"/>
      <c r="AK359"/>
      <c r="AL359"/>
      <c r="AM359"/>
      <c r="AN359"/>
    </row>
    <row r="360" spans="1:40" x14ac:dyDescent="0.25">
      <c r="A360">
        <v>212976</v>
      </c>
      <c r="B360" t="s">
        <v>1794</v>
      </c>
      <c r="C360" t="s">
        <v>100</v>
      </c>
      <c r="D360" t="s">
        <v>313</v>
      </c>
      <c r="E360" t="s">
        <v>388</v>
      </c>
      <c r="F360" s="229">
        <v>35255</v>
      </c>
      <c r="G360" t="s">
        <v>1017</v>
      </c>
      <c r="H360" t="s">
        <v>390</v>
      </c>
      <c r="I360" t="s">
        <v>485</v>
      </c>
      <c r="J360"/>
      <c r="K360">
        <v>0</v>
      </c>
      <c r="L360">
        <v>0</v>
      </c>
      <c r="M360">
        <v>0</v>
      </c>
      <c r="N360"/>
      <c r="O360"/>
      <c r="P360"/>
      <c r="Q360"/>
      <c r="R360"/>
      <c r="S360"/>
      <c r="T360"/>
      <c r="U360"/>
      <c r="V360"/>
      <c r="W360"/>
      <c r="X360"/>
      <c r="Y360"/>
      <c r="Z360"/>
      <c r="AA360"/>
      <c r="AB360"/>
      <c r="AC360"/>
      <c r="AD360"/>
      <c r="AE360"/>
      <c r="AF360"/>
      <c r="AG360"/>
      <c r="AH360"/>
      <c r="AI360" t="s">
        <v>737</v>
      </c>
      <c r="AJ360"/>
      <c r="AK360"/>
      <c r="AL360"/>
      <c r="AM360"/>
      <c r="AN360" t="s">
        <v>788</v>
      </c>
    </row>
    <row r="361" spans="1:40" x14ac:dyDescent="0.25">
      <c r="A361">
        <v>212986</v>
      </c>
      <c r="B361" t="s">
        <v>1590</v>
      </c>
      <c r="C361" t="s">
        <v>176</v>
      </c>
      <c r="D361" t="s">
        <v>253</v>
      </c>
      <c r="E361" t="s">
        <v>389</v>
      </c>
      <c r="F361" s="229">
        <v>35431</v>
      </c>
      <c r="G361" t="s">
        <v>678</v>
      </c>
      <c r="H361" t="s">
        <v>390</v>
      </c>
      <c r="I361" t="s">
        <v>3630</v>
      </c>
      <c r="J361"/>
      <c r="K361" t="s">
        <v>372</v>
      </c>
      <c r="L361">
        <v>2016</v>
      </c>
      <c r="M361" t="s">
        <v>376</v>
      </c>
      <c r="N361"/>
      <c r="O361"/>
      <c r="P361"/>
      <c r="Q361"/>
      <c r="R361"/>
      <c r="S361"/>
      <c r="T361"/>
      <c r="U361"/>
      <c r="V361"/>
      <c r="W361"/>
      <c r="X361"/>
      <c r="Y361"/>
      <c r="Z361"/>
      <c r="AA361"/>
      <c r="AB361"/>
      <c r="AC361"/>
      <c r="AD361"/>
      <c r="AE361"/>
      <c r="AF361"/>
      <c r="AG361"/>
      <c r="AH361"/>
      <c r="AI361" t="s">
        <v>737</v>
      </c>
      <c r="AJ361"/>
      <c r="AK361"/>
      <c r="AL361"/>
      <c r="AM361"/>
      <c r="AN361" t="s">
        <v>788</v>
      </c>
    </row>
    <row r="362" spans="1:40" x14ac:dyDescent="0.25">
      <c r="A362">
        <v>212989</v>
      </c>
      <c r="B362" t="s">
        <v>2861</v>
      </c>
      <c r="C362" t="s">
        <v>1825</v>
      </c>
      <c r="D362" t="s">
        <v>253</v>
      </c>
      <c r="E362" t="s">
        <v>389</v>
      </c>
      <c r="F362" s="229">
        <v>35494</v>
      </c>
      <c r="G362" t="s">
        <v>1017</v>
      </c>
      <c r="H362" t="s">
        <v>390</v>
      </c>
      <c r="I362" t="s">
        <v>59</v>
      </c>
      <c r="J362"/>
      <c r="K362">
        <v>0</v>
      </c>
      <c r="L362" t="s">
        <v>391</v>
      </c>
      <c r="M362">
        <v>2015</v>
      </c>
      <c r="N362" t="s">
        <v>371</v>
      </c>
      <c r="O362"/>
      <c r="P362"/>
      <c r="Q362"/>
      <c r="R362"/>
      <c r="S362"/>
      <c r="T362"/>
      <c r="U362"/>
      <c r="V362"/>
      <c r="W362"/>
      <c r="X362"/>
      <c r="Y362"/>
      <c r="Z362"/>
      <c r="AA362"/>
      <c r="AB362"/>
      <c r="AC362"/>
      <c r="AD362"/>
      <c r="AE362"/>
      <c r="AF362"/>
      <c r="AG362"/>
      <c r="AH362"/>
      <c r="AI362"/>
      <c r="AJ362"/>
      <c r="AK362"/>
      <c r="AL362"/>
      <c r="AM362"/>
      <c r="AN362"/>
    </row>
    <row r="363" spans="1:40" x14ac:dyDescent="0.25">
      <c r="A363">
        <v>212991</v>
      </c>
      <c r="B363" t="s">
        <v>2658</v>
      </c>
      <c r="C363" t="s">
        <v>535</v>
      </c>
      <c r="D363" t="s">
        <v>291</v>
      </c>
      <c r="E363" t="s">
        <v>389</v>
      </c>
      <c r="F363" s="229">
        <v>33992</v>
      </c>
      <c r="G363" t="s">
        <v>1017</v>
      </c>
      <c r="H363" t="s">
        <v>390</v>
      </c>
      <c r="I363" t="s">
        <v>59</v>
      </c>
      <c r="J363"/>
      <c r="K363">
        <v>0</v>
      </c>
      <c r="L363">
        <v>0</v>
      </c>
      <c r="M363">
        <v>0</v>
      </c>
      <c r="N363" t="s">
        <v>382</v>
      </c>
      <c r="O363"/>
      <c r="P363"/>
      <c r="Q363"/>
      <c r="R363"/>
      <c r="S363"/>
      <c r="T363"/>
      <c r="U363"/>
      <c r="V363"/>
      <c r="W363"/>
      <c r="X363"/>
      <c r="Y363"/>
      <c r="Z363"/>
      <c r="AA363"/>
      <c r="AB363"/>
      <c r="AC363"/>
      <c r="AD363"/>
      <c r="AE363"/>
      <c r="AF363"/>
      <c r="AG363"/>
      <c r="AH363"/>
      <c r="AI363" t="s">
        <v>737</v>
      </c>
      <c r="AJ363"/>
      <c r="AK363"/>
      <c r="AL363"/>
      <c r="AM363"/>
      <c r="AN363"/>
    </row>
    <row r="364" spans="1:40" x14ac:dyDescent="0.25">
      <c r="A364">
        <v>212993</v>
      </c>
      <c r="B364" t="s">
        <v>1695</v>
      </c>
      <c r="C364" t="s">
        <v>1696</v>
      </c>
      <c r="D364" t="s">
        <v>2540</v>
      </c>
      <c r="E364" t="s">
        <v>389</v>
      </c>
      <c r="F364" s="229">
        <v>34391</v>
      </c>
      <c r="G364" t="s">
        <v>1697</v>
      </c>
      <c r="H364" t="s">
        <v>390</v>
      </c>
      <c r="I364" t="s">
        <v>3629</v>
      </c>
      <c r="J364"/>
      <c r="K364" t="s">
        <v>372</v>
      </c>
      <c r="L364">
        <v>2013</v>
      </c>
      <c r="M364" t="s">
        <v>375</v>
      </c>
      <c r="N364"/>
      <c r="O364"/>
      <c r="P364"/>
      <c r="Q364"/>
      <c r="R364"/>
      <c r="S364"/>
      <c r="T364"/>
      <c r="U364"/>
      <c r="V364"/>
      <c r="W364"/>
      <c r="X364"/>
      <c r="Y364"/>
      <c r="Z364"/>
      <c r="AA364"/>
      <c r="AB364"/>
      <c r="AC364"/>
      <c r="AD364"/>
      <c r="AE364"/>
      <c r="AF364"/>
      <c r="AG364"/>
      <c r="AH364"/>
      <c r="AI364" t="s">
        <v>737</v>
      </c>
      <c r="AJ364"/>
      <c r="AK364"/>
      <c r="AL364"/>
      <c r="AM364"/>
      <c r="AN364" t="s">
        <v>788</v>
      </c>
    </row>
    <row r="365" spans="1:40" x14ac:dyDescent="0.25">
      <c r="A365">
        <v>212997</v>
      </c>
      <c r="B365" t="s">
        <v>2862</v>
      </c>
      <c r="C365" t="s">
        <v>105</v>
      </c>
      <c r="D365" t="s">
        <v>229</v>
      </c>
      <c r="E365" t="s">
        <v>389</v>
      </c>
      <c r="F365" s="229">
        <v>34029</v>
      </c>
      <c r="G365" t="s">
        <v>707</v>
      </c>
      <c r="H365" t="s">
        <v>390</v>
      </c>
      <c r="I365" t="s">
        <v>3629</v>
      </c>
      <c r="J365"/>
      <c r="K365" t="s">
        <v>391</v>
      </c>
      <c r="L365">
        <v>2010</v>
      </c>
      <c r="M365" t="s">
        <v>371</v>
      </c>
      <c r="N365"/>
      <c r="O365"/>
      <c r="P365"/>
      <c r="Q365"/>
      <c r="R365"/>
      <c r="S365"/>
      <c r="T365"/>
      <c r="U365"/>
      <c r="V365"/>
      <c r="W365"/>
      <c r="X365"/>
      <c r="Y365"/>
      <c r="Z365"/>
      <c r="AA365"/>
      <c r="AB365"/>
      <c r="AC365"/>
      <c r="AD365"/>
      <c r="AE365"/>
      <c r="AF365"/>
      <c r="AG365"/>
      <c r="AH365"/>
      <c r="AI365"/>
      <c r="AJ365"/>
      <c r="AK365"/>
      <c r="AL365"/>
      <c r="AM365"/>
      <c r="AN365" t="s">
        <v>788</v>
      </c>
    </row>
    <row r="366" spans="1:40" x14ac:dyDescent="0.25">
      <c r="A366">
        <v>213008</v>
      </c>
      <c r="B366" t="s">
        <v>1641</v>
      </c>
      <c r="C366" t="s">
        <v>1642</v>
      </c>
      <c r="D366" t="s">
        <v>2863</v>
      </c>
      <c r="E366" t="s">
        <v>389</v>
      </c>
      <c r="F366" s="229">
        <v>33785</v>
      </c>
      <c r="G366" t="s">
        <v>1036</v>
      </c>
      <c r="H366" t="s">
        <v>390</v>
      </c>
      <c r="I366" t="s">
        <v>3629</v>
      </c>
      <c r="J366"/>
      <c r="K366" t="s">
        <v>391</v>
      </c>
      <c r="L366">
        <v>2010</v>
      </c>
      <c r="M366" t="s">
        <v>373</v>
      </c>
      <c r="N366"/>
      <c r="O366"/>
      <c r="P366"/>
      <c r="Q366"/>
      <c r="R366"/>
      <c r="S366"/>
      <c r="T366"/>
      <c r="U366"/>
      <c r="V366"/>
      <c r="W366"/>
      <c r="X366"/>
      <c r="Y366"/>
      <c r="Z366"/>
      <c r="AA366"/>
      <c r="AB366"/>
      <c r="AC366"/>
      <c r="AD366"/>
      <c r="AE366"/>
      <c r="AF366"/>
      <c r="AG366"/>
      <c r="AH366"/>
      <c r="AI366"/>
      <c r="AJ366"/>
      <c r="AK366"/>
      <c r="AL366"/>
      <c r="AM366"/>
      <c r="AN366" t="s">
        <v>788</v>
      </c>
    </row>
    <row r="367" spans="1:40" x14ac:dyDescent="0.25">
      <c r="A367">
        <v>213009</v>
      </c>
      <c r="B367" t="s">
        <v>2864</v>
      </c>
      <c r="C367" t="s">
        <v>130</v>
      </c>
      <c r="D367" t="s">
        <v>428</v>
      </c>
      <c r="E367" t="s">
        <v>389</v>
      </c>
      <c r="F367" s="229">
        <v>35075</v>
      </c>
      <c r="G367" t="s">
        <v>1017</v>
      </c>
      <c r="H367" t="s">
        <v>390</v>
      </c>
      <c r="I367" t="s">
        <v>3629</v>
      </c>
      <c r="J367"/>
      <c r="K367" t="s">
        <v>391</v>
      </c>
      <c r="L367">
        <v>2000</v>
      </c>
      <c r="M367" t="s">
        <v>371</v>
      </c>
      <c r="N367" t="s">
        <v>380</v>
      </c>
      <c r="O367"/>
      <c r="P367"/>
      <c r="Q367"/>
      <c r="R367"/>
      <c r="S367"/>
      <c r="T367"/>
      <c r="U367"/>
      <c r="V367"/>
      <c r="W367"/>
      <c r="X367"/>
      <c r="Y367"/>
      <c r="Z367"/>
      <c r="AA367"/>
      <c r="AB367"/>
      <c r="AC367"/>
      <c r="AD367"/>
      <c r="AE367"/>
      <c r="AF367"/>
      <c r="AG367"/>
      <c r="AH367"/>
      <c r="AI367"/>
      <c r="AJ367"/>
      <c r="AK367"/>
      <c r="AL367"/>
      <c r="AM367"/>
      <c r="AN367"/>
    </row>
    <row r="368" spans="1:40" x14ac:dyDescent="0.25">
      <c r="A368">
        <v>213012</v>
      </c>
      <c r="B368" t="s">
        <v>2636</v>
      </c>
      <c r="C368" t="s">
        <v>87</v>
      </c>
      <c r="D368" t="s">
        <v>1097</v>
      </c>
      <c r="E368" t="s">
        <v>389</v>
      </c>
      <c r="F368" s="229">
        <v>32419</v>
      </c>
      <c r="G368" t="s">
        <v>1017</v>
      </c>
      <c r="H368" t="s">
        <v>390</v>
      </c>
      <c r="I368" t="s">
        <v>59</v>
      </c>
      <c r="J368"/>
      <c r="K368" t="s">
        <v>391</v>
      </c>
      <c r="L368">
        <v>2006</v>
      </c>
      <c r="M368" t="s">
        <v>371</v>
      </c>
      <c r="N368" t="s">
        <v>373</v>
      </c>
      <c r="O368"/>
      <c r="P368"/>
      <c r="Q368"/>
      <c r="R368"/>
      <c r="S368"/>
      <c r="T368"/>
      <c r="U368"/>
      <c r="V368"/>
      <c r="W368"/>
      <c r="X368"/>
      <c r="Y368"/>
      <c r="Z368"/>
      <c r="AA368"/>
      <c r="AB368"/>
      <c r="AC368"/>
      <c r="AD368"/>
      <c r="AE368"/>
      <c r="AF368"/>
      <c r="AG368"/>
      <c r="AH368"/>
      <c r="AI368"/>
      <c r="AJ368"/>
      <c r="AK368"/>
      <c r="AL368"/>
      <c r="AM368"/>
      <c r="AN368"/>
    </row>
    <row r="369" spans="1:40" x14ac:dyDescent="0.25">
      <c r="A369">
        <v>213024</v>
      </c>
      <c r="B369" t="s">
        <v>1397</v>
      </c>
      <c r="C369" t="s">
        <v>136</v>
      </c>
      <c r="D369" t="s">
        <v>2788</v>
      </c>
      <c r="E369" t="s">
        <v>389</v>
      </c>
      <c r="F369" s="229">
        <v>36162</v>
      </c>
      <c r="G369" t="s">
        <v>1018</v>
      </c>
      <c r="H369" t="s">
        <v>390</v>
      </c>
      <c r="I369" t="s">
        <v>485</v>
      </c>
      <c r="J369"/>
      <c r="K369" t="s">
        <v>391</v>
      </c>
      <c r="L369">
        <v>2016</v>
      </c>
      <c r="M369" t="s">
        <v>373</v>
      </c>
      <c r="N369" t="s">
        <v>373</v>
      </c>
      <c r="O369"/>
      <c r="P369"/>
      <c r="Q369"/>
      <c r="R369"/>
      <c r="S369"/>
      <c r="T369"/>
      <c r="U369"/>
      <c r="V369"/>
      <c r="W369"/>
      <c r="X369"/>
      <c r="Y369"/>
      <c r="Z369"/>
      <c r="AA369"/>
      <c r="AB369"/>
      <c r="AC369"/>
      <c r="AD369"/>
      <c r="AE369"/>
      <c r="AF369"/>
      <c r="AG369"/>
      <c r="AH369"/>
      <c r="AI369"/>
      <c r="AJ369"/>
      <c r="AK369"/>
      <c r="AL369"/>
      <c r="AM369"/>
      <c r="AN369"/>
    </row>
    <row r="370" spans="1:40" x14ac:dyDescent="0.25">
      <c r="A370">
        <v>213027</v>
      </c>
      <c r="B370" t="s">
        <v>1953</v>
      </c>
      <c r="C370" t="s">
        <v>100</v>
      </c>
      <c r="D370" t="s">
        <v>249</v>
      </c>
      <c r="E370" t="s">
        <v>389</v>
      </c>
      <c r="F370" s="229">
        <v>36188</v>
      </c>
      <c r="G370" t="s">
        <v>382</v>
      </c>
      <c r="H370" t="s">
        <v>390</v>
      </c>
      <c r="I370" t="s">
        <v>3629</v>
      </c>
      <c r="J370"/>
      <c r="K370" t="s">
        <v>391</v>
      </c>
      <c r="L370">
        <v>2017</v>
      </c>
      <c r="M370" t="s">
        <v>382</v>
      </c>
      <c r="N370" t="s">
        <v>382</v>
      </c>
      <c r="O370"/>
      <c r="P370"/>
      <c r="Q370"/>
      <c r="R370"/>
      <c r="S370"/>
      <c r="T370"/>
      <c r="U370"/>
      <c r="V370"/>
      <c r="W370"/>
      <c r="X370"/>
      <c r="Y370"/>
      <c r="Z370"/>
      <c r="AA370"/>
      <c r="AB370"/>
      <c r="AC370"/>
      <c r="AD370"/>
      <c r="AE370"/>
      <c r="AF370"/>
      <c r="AG370"/>
      <c r="AH370"/>
      <c r="AI370" t="s">
        <v>737</v>
      </c>
      <c r="AJ370"/>
      <c r="AK370"/>
      <c r="AL370"/>
      <c r="AM370"/>
      <c r="AN370"/>
    </row>
    <row r="371" spans="1:40" x14ac:dyDescent="0.25">
      <c r="A371">
        <v>213031</v>
      </c>
      <c r="B371" t="s">
        <v>2546</v>
      </c>
      <c r="C371" t="s">
        <v>63</v>
      </c>
      <c r="D371" t="s">
        <v>279</v>
      </c>
      <c r="E371" t="s">
        <v>389</v>
      </c>
      <c r="F371" s="229">
        <v>33711</v>
      </c>
      <c r="G371" t="s">
        <v>1017</v>
      </c>
      <c r="H371" t="s">
        <v>390</v>
      </c>
      <c r="I371" t="s">
        <v>59</v>
      </c>
      <c r="J371"/>
      <c r="K371" t="s">
        <v>391</v>
      </c>
      <c r="L371">
        <v>2011</v>
      </c>
      <c r="M371" t="s">
        <v>373</v>
      </c>
      <c r="N371" t="s">
        <v>373</v>
      </c>
      <c r="O371"/>
      <c r="P371"/>
      <c r="Q371"/>
      <c r="R371"/>
      <c r="S371"/>
      <c r="T371"/>
      <c r="U371"/>
      <c r="V371"/>
      <c r="W371"/>
      <c r="X371"/>
      <c r="Y371"/>
      <c r="Z371"/>
      <c r="AA371"/>
      <c r="AB371"/>
      <c r="AC371"/>
      <c r="AD371"/>
      <c r="AE371"/>
      <c r="AF371"/>
      <c r="AG371"/>
      <c r="AH371"/>
      <c r="AI371"/>
      <c r="AJ371"/>
      <c r="AK371"/>
      <c r="AL371"/>
      <c r="AM371"/>
      <c r="AN371"/>
    </row>
    <row r="372" spans="1:40" x14ac:dyDescent="0.25">
      <c r="A372">
        <v>213032</v>
      </c>
      <c r="B372" t="s">
        <v>2090</v>
      </c>
      <c r="C372" t="s">
        <v>66</v>
      </c>
      <c r="D372" t="s">
        <v>321</v>
      </c>
      <c r="E372" t="s">
        <v>389</v>
      </c>
      <c r="F372" s="229">
        <v>34802</v>
      </c>
      <c r="G372" t="s">
        <v>1019</v>
      </c>
      <c r="H372" t="s">
        <v>390</v>
      </c>
      <c r="I372" t="s">
        <v>487</v>
      </c>
      <c r="J372"/>
      <c r="K372" t="s">
        <v>372</v>
      </c>
      <c r="L372">
        <v>2014</v>
      </c>
      <c r="M372" t="s">
        <v>382</v>
      </c>
      <c r="N372"/>
      <c r="O372"/>
      <c r="P372"/>
      <c r="Q372"/>
      <c r="R372"/>
      <c r="S372"/>
      <c r="T372"/>
      <c r="U372"/>
      <c r="V372"/>
      <c r="W372"/>
      <c r="X372"/>
      <c r="Y372"/>
      <c r="Z372"/>
      <c r="AA372"/>
      <c r="AB372"/>
      <c r="AC372"/>
      <c r="AD372"/>
      <c r="AE372"/>
      <c r="AF372"/>
      <c r="AG372"/>
      <c r="AH372"/>
      <c r="AI372"/>
      <c r="AJ372"/>
      <c r="AK372"/>
      <c r="AL372"/>
      <c r="AM372"/>
      <c r="AN372" t="s">
        <v>788</v>
      </c>
    </row>
    <row r="373" spans="1:40" x14ac:dyDescent="0.25">
      <c r="A373">
        <v>213038</v>
      </c>
      <c r="B373" t="s">
        <v>2865</v>
      </c>
      <c r="C373" t="s">
        <v>1503</v>
      </c>
      <c r="D373" t="s">
        <v>258</v>
      </c>
      <c r="E373" t="s">
        <v>388</v>
      </c>
      <c r="F373" s="229">
        <v>27169</v>
      </c>
      <c r="G373" t="s">
        <v>706</v>
      </c>
      <c r="H373" t="s">
        <v>390</v>
      </c>
      <c r="I373" t="s">
        <v>3629</v>
      </c>
      <c r="J373"/>
      <c r="K373" t="s">
        <v>391</v>
      </c>
      <c r="L373">
        <v>1992</v>
      </c>
      <c r="M373" t="s">
        <v>371</v>
      </c>
      <c r="N373" t="s">
        <v>373</v>
      </c>
      <c r="O373"/>
      <c r="P373"/>
      <c r="Q373"/>
      <c r="R373"/>
      <c r="S373"/>
      <c r="T373"/>
      <c r="U373"/>
      <c r="V373"/>
      <c r="W373"/>
      <c r="X373"/>
      <c r="Y373"/>
      <c r="Z373"/>
      <c r="AA373"/>
      <c r="AB373"/>
      <c r="AC373"/>
      <c r="AD373"/>
      <c r="AE373"/>
      <c r="AF373"/>
      <c r="AG373"/>
      <c r="AH373"/>
      <c r="AI373"/>
      <c r="AJ373"/>
      <c r="AK373"/>
      <c r="AL373"/>
      <c r="AM373"/>
      <c r="AN373"/>
    </row>
    <row r="374" spans="1:40" x14ac:dyDescent="0.25">
      <c r="A374">
        <v>213039</v>
      </c>
      <c r="B374" t="s">
        <v>1492</v>
      </c>
      <c r="C374" t="s">
        <v>78</v>
      </c>
      <c r="D374" t="s">
        <v>225</v>
      </c>
      <c r="E374" t="s">
        <v>389</v>
      </c>
      <c r="F374" s="229">
        <v>35942</v>
      </c>
      <c r="G374" t="s">
        <v>1041</v>
      </c>
      <c r="H374" t="s">
        <v>390</v>
      </c>
      <c r="I374" t="s">
        <v>485</v>
      </c>
      <c r="J374"/>
      <c r="K374" t="s">
        <v>391</v>
      </c>
      <c r="L374">
        <v>2017</v>
      </c>
      <c r="M374" t="s">
        <v>373</v>
      </c>
      <c r="N374" t="s">
        <v>373</v>
      </c>
      <c r="O374"/>
      <c r="P374"/>
      <c r="Q374"/>
      <c r="R374"/>
      <c r="S374"/>
      <c r="T374"/>
      <c r="U374"/>
      <c r="V374"/>
      <c r="W374"/>
      <c r="X374"/>
      <c r="Y374"/>
      <c r="Z374"/>
      <c r="AA374"/>
      <c r="AB374"/>
      <c r="AC374"/>
      <c r="AD374"/>
      <c r="AE374"/>
      <c r="AF374"/>
      <c r="AG374"/>
      <c r="AH374"/>
      <c r="AI374" t="s">
        <v>737</v>
      </c>
      <c r="AJ374"/>
      <c r="AK374"/>
      <c r="AL374"/>
      <c r="AM374"/>
      <c r="AN374"/>
    </row>
    <row r="375" spans="1:40" x14ac:dyDescent="0.25">
      <c r="A375">
        <v>213044</v>
      </c>
      <c r="B375" t="s">
        <v>2866</v>
      </c>
      <c r="C375" t="s">
        <v>89</v>
      </c>
      <c r="D375" t="s">
        <v>2867</v>
      </c>
      <c r="E375" t="s">
        <v>389</v>
      </c>
      <c r="F375" s="229">
        <v>34190</v>
      </c>
      <c r="G375" t="s">
        <v>1017</v>
      </c>
      <c r="H375" t="s">
        <v>390</v>
      </c>
      <c r="I375" t="s">
        <v>59</v>
      </c>
      <c r="J375"/>
      <c r="K375">
        <v>0</v>
      </c>
      <c r="L375">
        <v>0</v>
      </c>
      <c r="M375">
        <v>0</v>
      </c>
      <c r="N375" t="s">
        <v>376</v>
      </c>
      <c r="O375"/>
      <c r="P375"/>
      <c r="Q375"/>
      <c r="R375"/>
      <c r="S375"/>
      <c r="T375"/>
      <c r="U375"/>
      <c r="V375"/>
      <c r="W375"/>
      <c r="X375"/>
      <c r="Y375"/>
      <c r="Z375"/>
      <c r="AA375"/>
      <c r="AB375"/>
      <c r="AC375"/>
      <c r="AD375"/>
      <c r="AE375"/>
      <c r="AF375"/>
      <c r="AG375"/>
      <c r="AH375"/>
      <c r="AI375" t="s">
        <v>737</v>
      </c>
      <c r="AJ375"/>
      <c r="AK375"/>
      <c r="AL375"/>
      <c r="AM375"/>
      <c r="AN375"/>
    </row>
    <row r="376" spans="1:40" x14ac:dyDescent="0.25">
      <c r="A376">
        <v>213046</v>
      </c>
      <c r="B376" t="s">
        <v>2868</v>
      </c>
      <c r="C376" t="s">
        <v>123</v>
      </c>
      <c r="D376" t="s">
        <v>1678</v>
      </c>
      <c r="E376" t="s">
        <v>389</v>
      </c>
      <c r="F376" s="229">
        <v>35896</v>
      </c>
      <c r="G376" t="s">
        <v>371</v>
      </c>
      <c r="H376" t="s">
        <v>3668</v>
      </c>
      <c r="I376" t="s">
        <v>65</v>
      </c>
      <c r="J376"/>
      <c r="K376" t="s">
        <v>391</v>
      </c>
      <c r="L376">
        <v>2016</v>
      </c>
      <c r="M376" t="s">
        <v>371</v>
      </c>
      <c r="N376" t="s">
        <v>762</v>
      </c>
      <c r="O376"/>
      <c r="P376"/>
      <c r="Q376"/>
      <c r="R376"/>
      <c r="S376"/>
      <c r="T376"/>
      <c r="U376"/>
      <c r="V376"/>
      <c r="W376"/>
      <c r="X376"/>
      <c r="Y376"/>
      <c r="Z376"/>
      <c r="AA376"/>
      <c r="AB376"/>
      <c r="AC376"/>
      <c r="AD376"/>
      <c r="AE376"/>
      <c r="AF376"/>
      <c r="AG376"/>
      <c r="AH376"/>
      <c r="AI376"/>
      <c r="AJ376"/>
      <c r="AK376"/>
      <c r="AL376"/>
      <c r="AM376"/>
      <c r="AN376"/>
    </row>
    <row r="377" spans="1:40" x14ac:dyDescent="0.25">
      <c r="A377">
        <v>213048</v>
      </c>
      <c r="B377" t="s">
        <v>1744</v>
      </c>
      <c r="C377" t="s">
        <v>185</v>
      </c>
      <c r="D377" t="s">
        <v>3666</v>
      </c>
      <c r="E377" t="s">
        <v>389</v>
      </c>
      <c r="F377" t="s">
        <v>4084</v>
      </c>
      <c r="G377" t="s">
        <v>382</v>
      </c>
      <c r="H377" t="s">
        <v>390</v>
      </c>
      <c r="I377" t="s">
        <v>65</v>
      </c>
      <c r="J377"/>
      <c r="K377" t="s">
        <v>372</v>
      </c>
      <c r="L377">
        <v>2013</v>
      </c>
      <c r="M377" t="s">
        <v>382</v>
      </c>
      <c r="N377" t="s">
        <v>382</v>
      </c>
      <c r="O377"/>
      <c r="P377"/>
      <c r="Q377"/>
      <c r="R377"/>
      <c r="S377"/>
      <c r="T377"/>
      <c r="U377"/>
      <c r="V377"/>
      <c r="W377"/>
      <c r="X377"/>
      <c r="Y377"/>
      <c r="Z377"/>
      <c r="AA377"/>
      <c r="AB377"/>
      <c r="AC377"/>
      <c r="AD377"/>
      <c r="AE377"/>
      <c r="AF377"/>
      <c r="AG377"/>
      <c r="AH377"/>
      <c r="AI377" t="s">
        <v>737</v>
      </c>
      <c r="AJ377"/>
      <c r="AK377"/>
      <c r="AL377"/>
      <c r="AM377"/>
      <c r="AN377"/>
    </row>
    <row r="378" spans="1:40" x14ac:dyDescent="0.25">
      <c r="A378">
        <v>213051</v>
      </c>
      <c r="B378" t="s">
        <v>2689</v>
      </c>
      <c r="C378" t="s">
        <v>63</v>
      </c>
      <c r="D378" t="s">
        <v>2690</v>
      </c>
      <c r="E378" t="s">
        <v>389</v>
      </c>
      <c r="F378" s="229">
        <v>35075</v>
      </c>
      <c r="G378" t="s">
        <v>1055</v>
      </c>
      <c r="H378" t="s">
        <v>390</v>
      </c>
      <c r="I378" t="s">
        <v>59</v>
      </c>
      <c r="J378"/>
      <c r="K378" t="s">
        <v>391</v>
      </c>
      <c r="L378">
        <v>2015</v>
      </c>
      <c r="M378" t="s">
        <v>386</v>
      </c>
      <c r="N378" t="s">
        <v>386</v>
      </c>
      <c r="O378"/>
      <c r="P378"/>
      <c r="Q378"/>
      <c r="R378"/>
      <c r="S378"/>
      <c r="T378"/>
      <c r="U378"/>
      <c r="V378"/>
      <c r="W378"/>
      <c r="X378"/>
      <c r="Y378"/>
      <c r="Z378"/>
      <c r="AA378"/>
      <c r="AB378"/>
      <c r="AC378"/>
      <c r="AD378"/>
      <c r="AE378"/>
      <c r="AF378"/>
      <c r="AG378"/>
      <c r="AH378"/>
      <c r="AI378" t="s">
        <v>737</v>
      </c>
      <c r="AJ378"/>
      <c r="AK378"/>
      <c r="AL378"/>
      <c r="AM378"/>
      <c r="AN378"/>
    </row>
    <row r="379" spans="1:40" x14ac:dyDescent="0.25">
      <c r="A379">
        <v>213053</v>
      </c>
      <c r="B379" t="s">
        <v>2591</v>
      </c>
      <c r="C379" t="s">
        <v>115</v>
      </c>
      <c r="D379" t="s">
        <v>461</v>
      </c>
      <c r="E379" t="s">
        <v>389</v>
      </c>
      <c r="F379" s="229">
        <v>36041</v>
      </c>
      <c r="G379" t="s">
        <v>1017</v>
      </c>
      <c r="H379" t="s">
        <v>390</v>
      </c>
      <c r="I379" t="s">
        <v>59</v>
      </c>
      <c r="J379"/>
      <c r="K379" t="s">
        <v>391</v>
      </c>
      <c r="L379">
        <v>2016</v>
      </c>
      <c r="M379" t="s">
        <v>371</v>
      </c>
      <c r="N379"/>
      <c r="O379"/>
      <c r="P379"/>
      <c r="Q379"/>
      <c r="R379"/>
      <c r="S379"/>
      <c r="T379"/>
      <c r="U379"/>
      <c r="V379"/>
      <c r="W379"/>
      <c r="X379"/>
      <c r="Y379"/>
      <c r="Z379"/>
      <c r="AA379"/>
      <c r="AB379"/>
      <c r="AC379"/>
      <c r="AD379"/>
      <c r="AE379"/>
      <c r="AF379"/>
      <c r="AG379"/>
      <c r="AH379"/>
      <c r="AI379"/>
      <c r="AJ379"/>
      <c r="AK379"/>
      <c r="AL379"/>
      <c r="AM379"/>
      <c r="AN379"/>
    </row>
    <row r="380" spans="1:40" x14ac:dyDescent="0.25">
      <c r="A380">
        <v>213060</v>
      </c>
      <c r="B380" t="s">
        <v>2610</v>
      </c>
      <c r="C380" t="s">
        <v>182</v>
      </c>
      <c r="D380" t="s">
        <v>229</v>
      </c>
      <c r="E380" t="s">
        <v>388</v>
      </c>
      <c r="F380" s="229">
        <v>35551</v>
      </c>
      <c r="G380" t="s">
        <v>1017</v>
      </c>
      <c r="H380" t="s">
        <v>390</v>
      </c>
      <c r="I380" t="s">
        <v>59</v>
      </c>
      <c r="J380"/>
      <c r="K380" t="s">
        <v>372</v>
      </c>
      <c r="L380">
        <v>2016</v>
      </c>
      <c r="M380" t="s">
        <v>373</v>
      </c>
      <c r="N380"/>
      <c r="O380"/>
      <c r="P380"/>
      <c r="Q380"/>
      <c r="R380"/>
      <c r="S380"/>
      <c r="T380"/>
      <c r="U380"/>
      <c r="V380"/>
      <c r="W380"/>
      <c r="X380"/>
      <c r="Y380"/>
      <c r="Z380"/>
      <c r="AA380"/>
      <c r="AB380"/>
      <c r="AC380"/>
      <c r="AD380"/>
      <c r="AE380"/>
      <c r="AF380"/>
      <c r="AG380"/>
      <c r="AH380"/>
      <c r="AI380"/>
      <c r="AJ380"/>
      <c r="AK380"/>
      <c r="AL380"/>
      <c r="AM380"/>
      <c r="AN380" t="s">
        <v>788</v>
      </c>
    </row>
    <row r="381" spans="1:40" x14ac:dyDescent="0.25">
      <c r="A381">
        <v>213062</v>
      </c>
      <c r="B381" t="s">
        <v>2869</v>
      </c>
      <c r="C381" t="s">
        <v>113</v>
      </c>
      <c r="D381" t="s">
        <v>291</v>
      </c>
      <c r="E381" t="s">
        <v>389</v>
      </c>
      <c r="F381" s="229">
        <v>35017</v>
      </c>
      <c r="G381" t="s">
        <v>2562</v>
      </c>
      <c r="H381" t="s">
        <v>390</v>
      </c>
      <c r="I381" t="s">
        <v>59</v>
      </c>
      <c r="J381"/>
      <c r="K381" t="s">
        <v>372</v>
      </c>
      <c r="L381">
        <v>2014</v>
      </c>
      <c r="M381" t="s">
        <v>379</v>
      </c>
      <c r="N381" t="s">
        <v>379</v>
      </c>
      <c r="O381"/>
      <c r="P381"/>
      <c r="Q381"/>
      <c r="R381"/>
      <c r="S381"/>
      <c r="T381"/>
      <c r="U381"/>
      <c r="V381"/>
      <c r="W381"/>
      <c r="X381"/>
      <c r="Y381"/>
      <c r="Z381"/>
      <c r="AA381"/>
      <c r="AB381"/>
      <c r="AC381"/>
      <c r="AD381"/>
      <c r="AE381"/>
      <c r="AF381"/>
      <c r="AG381"/>
      <c r="AH381"/>
      <c r="AI381"/>
      <c r="AJ381"/>
      <c r="AK381"/>
      <c r="AL381"/>
      <c r="AM381"/>
      <c r="AN381"/>
    </row>
    <row r="382" spans="1:40" x14ac:dyDescent="0.25">
      <c r="A382">
        <v>213080</v>
      </c>
      <c r="B382" t="s">
        <v>2238</v>
      </c>
      <c r="C382" t="s">
        <v>76</v>
      </c>
      <c r="D382" t="s">
        <v>2870</v>
      </c>
      <c r="E382" t="s">
        <v>389</v>
      </c>
      <c r="F382" s="229">
        <v>34714</v>
      </c>
      <c r="G382" t="s">
        <v>2239</v>
      </c>
      <c r="H382" t="s">
        <v>390</v>
      </c>
      <c r="I382" t="s">
        <v>65</v>
      </c>
      <c r="J382"/>
      <c r="K382" t="s">
        <v>391</v>
      </c>
      <c r="L382">
        <v>2014</v>
      </c>
      <c r="M382" t="s">
        <v>376</v>
      </c>
      <c r="N382" t="s">
        <v>376</v>
      </c>
      <c r="O382"/>
      <c r="P382"/>
      <c r="Q382"/>
      <c r="R382"/>
      <c r="S382"/>
      <c r="T382"/>
      <c r="U382"/>
      <c r="V382"/>
      <c r="W382"/>
      <c r="X382"/>
      <c r="Y382"/>
      <c r="Z382"/>
      <c r="AA382"/>
      <c r="AB382"/>
      <c r="AC382"/>
      <c r="AD382"/>
      <c r="AE382"/>
      <c r="AF382"/>
      <c r="AG382"/>
      <c r="AH382"/>
      <c r="AI382"/>
      <c r="AJ382"/>
      <c r="AK382"/>
      <c r="AL382"/>
      <c r="AM382"/>
      <c r="AN382"/>
    </row>
    <row r="383" spans="1:40" x14ac:dyDescent="0.25">
      <c r="A383">
        <v>213099</v>
      </c>
      <c r="B383" t="s">
        <v>2683</v>
      </c>
      <c r="C383" t="s">
        <v>457</v>
      </c>
      <c r="D383" t="s">
        <v>289</v>
      </c>
      <c r="E383" t="s">
        <v>389</v>
      </c>
      <c r="F383" s="229">
        <v>34918</v>
      </c>
      <c r="G383" t="s">
        <v>1017</v>
      </c>
      <c r="H383" t="s">
        <v>390</v>
      </c>
      <c r="I383" t="s">
        <v>59</v>
      </c>
      <c r="J383"/>
      <c r="K383">
        <v>0</v>
      </c>
      <c r="L383" t="s">
        <v>391</v>
      </c>
      <c r="M383">
        <v>2015</v>
      </c>
      <c r="N383" t="s">
        <v>371</v>
      </c>
      <c r="O383"/>
      <c r="P383"/>
      <c r="Q383"/>
      <c r="R383"/>
      <c r="S383"/>
      <c r="T383"/>
      <c r="U383"/>
      <c r="V383"/>
      <c r="W383"/>
      <c r="X383"/>
      <c r="Y383"/>
      <c r="Z383"/>
      <c r="AA383"/>
      <c r="AB383"/>
      <c r="AC383"/>
      <c r="AD383"/>
      <c r="AE383"/>
      <c r="AF383"/>
      <c r="AG383"/>
      <c r="AH383"/>
      <c r="AI383" t="s">
        <v>737</v>
      </c>
      <c r="AJ383"/>
      <c r="AK383"/>
      <c r="AL383"/>
      <c r="AM383"/>
      <c r="AN383"/>
    </row>
    <row r="384" spans="1:40" x14ac:dyDescent="0.25">
      <c r="A384">
        <v>213103</v>
      </c>
      <c r="B384" t="s">
        <v>2678</v>
      </c>
      <c r="C384" t="s">
        <v>89</v>
      </c>
      <c r="D384" t="s">
        <v>258</v>
      </c>
      <c r="E384" t="s">
        <v>389</v>
      </c>
      <c r="F384" s="229">
        <v>34820</v>
      </c>
      <c r="G384" t="s">
        <v>2679</v>
      </c>
      <c r="H384" t="s">
        <v>390</v>
      </c>
      <c r="I384" t="s">
        <v>59</v>
      </c>
      <c r="J384"/>
      <c r="K384" t="s">
        <v>391</v>
      </c>
      <c r="L384">
        <v>2013</v>
      </c>
      <c r="M384" t="s">
        <v>373</v>
      </c>
      <c r="N384"/>
      <c r="O384"/>
      <c r="P384"/>
      <c r="Q384"/>
      <c r="R384"/>
      <c r="S384"/>
      <c r="T384"/>
      <c r="U384"/>
      <c r="V384"/>
      <c r="W384"/>
      <c r="X384"/>
      <c r="Y384"/>
      <c r="Z384"/>
      <c r="AA384"/>
      <c r="AB384"/>
      <c r="AC384"/>
      <c r="AD384"/>
      <c r="AE384"/>
      <c r="AF384"/>
      <c r="AG384"/>
      <c r="AH384"/>
      <c r="AI384"/>
      <c r="AJ384"/>
      <c r="AK384"/>
      <c r="AL384"/>
      <c r="AM384"/>
      <c r="AN384" t="s">
        <v>788</v>
      </c>
    </row>
    <row r="385" spans="1:40" x14ac:dyDescent="0.25">
      <c r="A385">
        <v>213107</v>
      </c>
      <c r="B385" t="s">
        <v>1447</v>
      </c>
      <c r="C385" t="s">
        <v>569</v>
      </c>
      <c r="D385" t="s">
        <v>2871</v>
      </c>
      <c r="E385" t="s">
        <v>388</v>
      </c>
      <c r="F385" s="229">
        <v>29587</v>
      </c>
      <c r="G385" t="s">
        <v>1017</v>
      </c>
      <c r="H385" t="s">
        <v>390</v>
      </c>
      <c r="I385" t="s">
        <v>59</v>
      </c>
      <c r="J385"/>
      <c r="K385">
        <v>0</v>
      </c>
      <c r="L385">
        <v>0</v>
      </c>
      <c r="M385">
        <v>0</v>
      </c>
      <c r="N385"/>
      <c r="O385"/>
      <c r="P385"/>
      <c r="Q385"/>
      <c r="R385"/>
      <c r="S385"/>
      <c r="T385"/>
      <c r="U385"/>
      <c r="V385"/>
      <c r="W385"/>
      <c r="X385"/>
      <c r="Y385"/>
      <c r="Z385"/>
      <c r="AA385"/>
      <c r="AB385"/>
      <c r="AC385"/>
      <c r="AD385"/>
      <c r="AE385"/>
      <c r="AF385"/>
      <c r="AG385"/>
      <c r="AH385"/>
      <c r="AI385" t="s">
        <v>737</v>
      </c>
      <c r="AJ385"/>
      <c r="AK385"/>
      <c r="AL385"/>
      <c r="AM385"/>
      <c r="AN385"/>
    </row>
    <row r="386" spans="1:40" x14ac:dyDescent="0.25">
      <c r="A386">
        <v>213111</v>
      </c>
      <c r="B386" t="s">
        <v>2692</v>
      </c>
      <c r="C386" t="s">
        <v>2693</v>
      </c>
      <c r="D386" t="s">
        <v>272</v>
      </c>
      <c r="E386" t="s">
        <v>389</v>
      </c>
      <c r="F386" s="229">
        <v>35122</v>
      </c>
      <c r="G386" t="s">
        <v>1083</v>
      </c>
      <c r="H386" t="s">
        <v>390</v>
      </c>
      <c r="I386" t="s">
        <v>59</v>
      </c>
      <c r="J386"/>
      <c r="K386" t="s">
        <v>391</v>
      </c>
      <c r="L386">
        <v>2014</v>
      </c>
      <c r="M386" t="s">
        <v>377</v>
      </c>
      <c r="N386" t="s">
        <v>377</v>
      </c>
      <c r="O386"/>
      <c r="P386"/>
      <c r="Q386"/>
      <c r="R386"/>
      <c r="S386"/>
      <c r="T386"/>
      <c r="U386"/>
      <c r="V386"/>
      <c r="W386"/>
      <c r="X386"/>
      <c r="Y386"/>
      <c r="Z386"/>
      <c r="AA386"/>
      <c r="AB386"/>
      <c r="AC386"/>
      <c r="AD386"/>
      <c r="AE386"/>
      <c r="AF386"/>
      <c r="AG386"/>
      <c r="AH386"/>
      <c r="AI386"/>
      <c r="AJ386"/>
      <c r="AK386"/>
      <c r="AL386"/>
      <c r="AM386"/>
      <c r="AN386"/>
    </row>
    <row r="387" spans="1:40" x14ac:dyDescent="0.25">
      <c r="A387">
        <v>213113</v>
      </c>
      <c r="B387" t="s">
        <v>2557</v>
      </c>
      <c r="C387" t="s">
        <v>165</v>
      </c>
      <c r="D387" t="s">
        <v>279</v>
      </c>
      <c r="E387" t="s">
        <v>389</v>
      </c>
      <c r="F387" s="229">
        <v>34507</v>
      </c>
      <c r="G387" t="s">
        <v>1017</v>
      </c>
      <c r="H387" t="s">
        <v>390</v>
      </c>
      <c r="I387" t="s">
        <v>59</v>
      </c>
      <c r="J387"/>
      <c r="K387" t="s">
        <v>391</v>
      </c>
      <c r="L387">
        <v>2015</v>
      </c>
      <c r="M387" t="s">
        <v>373</v>
      </c>
      <c r="N387" t="s">
        <v>371</v>
      </c>
      <c r="O387"/>
      <c r="P387"/>
      <c r="Q387"/>
      <c r="R387"/>
      <c r="S387"/>
      <c r="T387"/>
      <c r="U387"/>
      <c r="V387"/>
      <c r="W387"/>
      <c r="X387"/>
      <c r="Y387"/>
      <c r="Z387"/>
      <c r="AA387"/>
      <c r="AB387"/>
      <c r="AC387"/>
      <c r="AD387"/>
      <c r="AE387"/>
      <c r="AF387"/>
      <c r="AG387"/>
      <c r="AH387"/>
      <c r="AI387"/>
      <c r="AJ387"/>
      <c r="AK387"/>
      <c r="AL387"/>
      <c r="AM387"/>
      <c r="AN387"/>
    </row>
    <row r="388" spans="1:40" x14ac:dyDescent="0.25">
      <c r="A388">
        <v>213114</v>
      </c>
      <c r="B388" t="s">
        <v>2680</v>
      </c>
      <c r="C388" t="s">
        <v>127</v>
      </c>
      <c r="D388" t="s">
        <v>2681</v>
      </c>
      <c r="E388" t="s">
        <v>389</v>
      </c>
      <c r="F388" s="229">
        <v>34859</v>
      </c>
      <c r="G388" t="s">
        <v>1028</v>
      </c>
      <c r="H388" t="s">
        <v>390</v>
      </c>
      <c r="I388" t="s">
        <v>59</v>
      </c>
      <c r="J388"/>
      <c r="K388" t="s">
        <v>391</v>
      </c>
      <c r="L388">
        <v>2016</v>
      </c>
      <c r="M388" t="s">
        <v>371</v>
      </c>
      <c r="N388" t="s">
        <v>373</v>
      </c>
      <c r="O388"/>
      <c r="P388"/>
      <c r="Q388"/>
      <c r="R388"/>
      <c r="S388"/>
      <c r="T388"/>
      <c r="U388"/>
      <c r="V388"/>
      <c r="W388"/>
      <c r="X388"/>
      <c r="Y388"/>
      <c r="Z388"/>
      <c r="AA388"/>
      <c r="AB388"/>
      <c r="AC388"/>
      <c r="AD388"/>
      <c r="AE388"/>
      <c r="AF388"/>
      <c r="AG388"/>
      <c r="AH388"/>
      <c r="AI388" t="s">
        <v>737</v>
      </c>
      <c r="AJ388"/>
      <c r="AK388"/>
      <c r="AL388"/>
      <c r="AM388"/>
      <c r="AN388"/>
    </row>
    <row r="389" spans="1:40" x14ac:dyDescent="0.25">
      <c r="A389">
        <v>213118</v>
      </c>
      <c r="B389" t="s">
        <v>1922</v>
      </c>
      <c r="C389" t="s">
        <v>66</v>
      </c>
      <c r="D389" t="s">
        <v>225</v>
      </c>
      <c r="E389" t="s">
        <v>389</v>
      </c>
      <c r="F389" s="229">
        <v>36161</v>
      </c>
      <c r="G389" t="s">
        <v>1415</v>
      </c>
      <c r="H389" t="s">
        <v>390</v>
      </c>
      <c r="I389" t="s">
        <v>485</v>
      </c>
      <c r="J389"/>
      <c r="K389" t="s">
        <v>391</v>
      </c>
      <c r="L389">
        <v>2016</v>
      </c>
      <c r="M389" t="s">
        <v>380</v>
      </c>
      <c r="O389"/>
      <c r="P389"/>
      <c r="Q389"/>
      <c r="R389"/>
      <c r="S389"/>
      <c r="T389"/>
      <c r="U389"/>
      <c r="V389"/>
      <c r="W389"/>
      <c r="X389"/>
      <c r="Y389"/>
      <c r="Z389"/>
      <c r="AA389"/>
      <c r="AB389"/>
      <c r="AC389"/>
      <c r="AD389"/>
      <c r="AE389"/>
      <c r="AF389"/>
      <c r="AG389"/>
      <c r="AH389"/>
      <c r="AI389" t="s">
        <v>737</v>
      </c>
      <c r="AJ389"/>
      <c r="AK389"/>
      <c r="AL389"/>
      <c r="AM389"/>
      <c r="AN389"/>
    </row>
    <row r="390" spans="1:40" x14ac:dyDescent="0.25">
      <c r="A390">
        <v>213132</v>
      </c>
      <c r="B390" t="s">
        <v>3877</v>
      </c>
      <c r="C390" t="s">
        <v>128</v>
      </c>
      <c r="D390" t="s">
        <v>258</v>
      </c>
      <c r="E390" t="s">
        <v>388</v>
      </c>
      <c r="F390" t="s">
        <v>3878</v>
      </c>
      <c r="G390" t="s">
        <v>371</v>
      </c>
      <c r="H390" t="s">
        <v>390</v>
      </c>
      <c r="I390" t="s">
        <v>485</v>
      </c>
      <c r="J390"/>
      <c r="K390">
        <v>0</v>
      </c>
      <c r="L390">
        <v>0</v>
      </c>
      <c r="M390">
        <v>0</v>
      </c>
      <c r="N390" t="s">
        <v>371</v>
      </c>
      <c r="O390"/>
      <c r="P390"/>
      <c r="Q390"/>
      <c r="R390"/>
      <c r="S390"/>
      <c r="T390"/>
      <c r="U390"/>
      <c r="V390"/>
      <c r="W390"/>
      <c r="X390"/>
      <c r="Y390"/>
      <c r="Z390"/>
      <c r="AA390"/>
      <c r="AB390"/>
      <c r="AC390"/>
      <c r="AD390"/>
      <c r="AE390"/>
      <c r="AF390"/>
      <c r="AG390"/>
      <c r="AH390"/>
      <c r="AI390"/>
      <c r="AJ390"/>
      <c r="AK390"/>
      <c r="AL390"/>
      <c r="AM390"/>
      <c r="AN390"/>
    </row>
    <row r="391" spans="1:40" x14ac:dyDescent="0.25">
      <c r="A391">
        <v>213133</v>
      </c>
      <c r="B391" t="s">
        <v>3634</v>
      </c>
      <c r="C391" t="s">
        <v>620</v>
      </c>
      <c r="D391" t="s">
        <v>114</v>
      </c>
      <c r="E391" t="s">
        <v>388</v>
      </c>
      <c r="F391" t="s">
        <v>3878</v>
      </c>
      <c r="G391">
        <v>0</v>
      </c>
      <c r="H391" t="s">
        <v>390</v>
      </c>
      <c r="I391" t="s">
        <v>486</v>
      </c>
      <c r="J391"/>
      <c r="K391">
        <v>0</v>
      </c>
      <c r="L391">
        <v>0</v>
      </c>
      <c r="M391">
        <v>0</v>
      </c>
      <c r="N391" t="s">
        <v>371</v>
      </c>
      <c r="O391"/>
      <c r="P391"/>
      <c r="Q391"/>
      <c r="R391"/>
      <c r="S391"/>
      <c r="T391"/>
      <c r="U391"/>
      <c r="V391"/>
      <c r="W391"/>
      <c r="X391"/>
      <c r="Y391"/>
      <c r="Z391"/>
      <c r="AA391"/>
      <c r="AB391"/>
      <c r="AC391"/>
      <c r="AD391"/>
      <c r="AE391"/>
      <c r="AF391"/>
      <c r="AG391"/>
      <c r="AH391"/>
      <c r="AI391"/>
      <c r="AJ391"/>
      <c r="AK391"/>
      <c r="AL391"/>
      <c r="AM391"/>
      <c r="AN391"/>
    </row>
    <row r="392" spans="1:40" x14ac:dyDescent="0.25">
      <c r="A392">
        <v>213134</v>
      </c>
      <c r="B392" t="s">
        <v>1892</v>
      </c>
      <c r="C392" t="s">
        <v>71</v>
      </c>
      <c r="D392" t="s">
        <v>227</v>
      </c>
      <c r="E392" t="s">
        <v>388</v>
      </c>
      <c r="F392" s="229">
        <v>35796</v>
      </c>
      <c r="G392" t="s">
        <v>718</v>
      </c>
      <c r="H392" t="s">
        <v>390</v>
      </c>
      <c r="I392" t="s">
        <v>59</v>
      </c>
      <c r="J392"/>
      <c r="K392" t="s">
        <v>372</v>
      </c>
      <c r="L392">
        <v>2016</v>
      </c>
      <c r="M392" t="s">
        <v>384</v>
      </c>
      <c r="N392" t="s">
        <v>384</v>
      </c>
      <c r="O392"/>
      <c r="P392"/>
      <c r="Q392"/>
      <c r="R392"/>
      <c r="S392"/>
      <c r="T392"/>
      <c r="U392"/>
      <c r="V392"/>
      <c r="W392"/>
      <c r="X392"/>
      <c r="Y392"/>
      <c r="Z392"/>
      <c r="AA392"/>
      <c r="AB392"/>
      <c r="AC392"/>
      <c r="AD392"/>
      <c r="AE392"/>
      <c r="AF392"/>
      <c r="AG392"/>
      <c r="AH392"/>
      <c r="AI392" t="s">
        <v>737</v>
      </c>
      <c r="AJ392"/>
      <c r="AK392"/>
      <c r="AL392"/>
      <c r="AM392"/>
      <c r="AN392"/>
    </row>
    <row r="393" spans="1:40" x14ac:dyDescent="0.25">
      <c r="A393">
        <v>213135</v>
      </c>
      <c r="B393" t="s">
        <v>2872</v>
      </c>
      <c r="C393" t="s">
        <v>104</v>
      </c>
      <c r="D393" t="s">
        <v>306</v>
      </c>
      <c r="E393" t="s">
        <v>388</v>
      </c>
      <c r="F393" s="229">
        <v>36207</v>
      </c>
      <c r="G393" t="s">
        <v>1059</v>
      </c>
      <c r="H393" t="s">
        <v>390</v>
      </c>
      <c r="I393" t="s">
        <v>3630</v>
      </c>
      <c r="J393"/>
      <c r="K393" t="s">
        <v>391</v>
      </c>
      <c r="L393">
        <v>2017</v>
      </c>
      <c r="M393" t="s">
        <v>371</v>
      </c>
      <c r="N393" t="s">
        <v>384</v>
      </c>
      <c r="O393"/>
      <c r="P393"/>
      <c r="Q393"/>
      <c r="R393"/>
      <c r="S393"/>
      <c r="T393"/>
      <c r="U393"/>
      <c r="V393"/>
      <c r="W393"/>
      <c r="X393"/>
      <c r="Y393"/>
      <c r="Z393"/>
      <c r="AA393"/>
      <c r="AB393"/>
      <c r="AC393"/>
      <c r="AD393"/>
      <c r="AE393"/>
      <c r="AF393"/>
      <c r="AG393"/>
      <c r="AH393"/>
      <c r="AI393" t="s">
        <v>737</v>
      </c>
      <c r="AJ393"/>
      <c r="AK393"/>
      <c r="AL393"/>
      <c r="AM393"/>
      <c r="AN393"/>
    </row>
    <row r="394" spans="1:40" x14ac:dyDescent="0.25">
      <c r="A394">
        <v>213139</v>
      </c>
      <c r="B394" t="s">
        <v>4096</v>
      </c>
      <c r="C394" t="s">
        <v>91</v>
      </c>
      <c r="D394" t="s">
        <v>323</v>
      </c>
      <c r="E394" t="s">
        <v>388</v>
      </c>
      <c r="F394" s="229">
        <v>35621</v>
      </c>
      <c r="G394"/>
      <c r="H394" t="s">
        <v>390</v>
      </c>
      <c r="I394" t="s">
        <v>3631</v>
      </c>
      <c r="J394"/>
      <c r="K394"/>
      <c r="L394"/>
      <c r="M394"/>
      <c r="N394"/>
      <c r="O394"/>
      <c r="P394"/>
      <c r="Q394"/>
      <c r="R394"/>
      <c r="S394"/>
      <c r="T394"/>
      <c r="U394"/>
      <c r="V394"/>
      <c r="W394"/>
      <c r="X394"/>
      <c r="Y394"/>
      <c r="Z394"/>
      <c r="AA394"/>
      <c r="AB394"/>
      <c r="AC394"/>
      <c r="AD394"/>
      <c r="AE394"/>
      <c r="AF394"/>
      <c r="AG394"/>
      <c r="AH394"/>
      <c r="AI394" t="s">
        <v>737</v>
      </c>
      <c r="AJ394"/>
      <c r="AK394"/>
      <c r="AL394"/>
      <c r="AM394"/>
      <c r="AN394" t="s">
        <v>788</v>
      </c>
    </row>
    <row r="395" spans="1:40" x14ac:dyDescent="0.25">
      <c r="A395">
        <v>213142</v>
      </c>
      <c r="B395" t="s">
        <v>3671</v>
      </c>
      <c r="C395" t="s">
        <v>66</v>
      </c>
      <c r="D395" t="s">
        <v>3672</v>
      </c>
      <c r="E395" t="s">
        <v>388</v>
      </c>
      <c r="F395" s="229">
        <v>35796</v>
      </c>
      <c r="G395" t="s">
        <v>371</v>
      </c>
      <c r="H395" t="s">
        <v>390</v>
      </c>
      <c r="I395" t="s">
        <v>59</v>
      </c>
      <c r="J395"/>
      <c r="K395"/>
      <c r="L395"/>
      <c r="M395"/>
      <c r="N395"/>
      <c r="O395"/>
      <c r="P395"/>
      <c r="Q395"/>
      <c r="R395"/>
      <c r="S395"/>
      <c r="T395"/>
      <c r="U395"/>
      <c r="V395"/>
      <c r="W395"/>
      <c r="X395"/>
      <c r="Y395"/>
      <c r="Z395"/>
      <c r="AA395"/>
      <c r="AB395"/>
      <c r="AC395"/>
      <c r="AD395"/>
      <c r="AE395"/>
      <c r="AF395"/>
      <c r="AG395"/>
      <c r="AH395"/>
      <c r="AI395" t="s">
        <v>737</v>
      </c>
      <c r="AJ395"/>
      <c r="AK395"/>
      <c r="AL395"/>
      <c r="AM395"/>
      <c r="AN395" t="s">
        <v>788</v>
      </c>
    </row>
    <row r="396" spans="1:40" x14ac:dyDescent="0.25">
      <c r="A396">
        <v>213145</v>
      </c>
      <c r="B396" t="s">
        <v>2873</v>
      </c>
      <c r="C396" t="s">
        <v>2874</v>
      </c>
      <c r="D396" t="s">
        <v>2780</v>
      </c>
      <c r="E396" t="s">
        <v>388</v>
      </c>
      <c r="F396" s="229">
        <v>35641</v>
      </c>
      <c r="G396" t="s">
        <v>1017</v>
      </c>
      <c r="H396" t="s">
        <v>390</v>
      </c>
      <c r="I396" t="s">
        <v>3629</v>
      </c>
      <c r="J396"/>
      <c r="K396" t="s">
        <v>391</v>
      </c>
      <c r="L396">
        <v>2016</v>
      </c>
      <c r="M396" t="s">
        <v>371</v>
      </c>
      <c r="N396" t="s">
        <v>371</v>
      </c>
      <c r="O396"/>
      <c r="P396"/>
      <c r="Q396"/>
      <c r="R396"/>
      <c r="S396"/>
      <c r="T396"/>
      <c r="U396"/>
      <c r="V396"/>
      <c r="W396"/>
      <c r="X396"/>
      <c r="Y396"/>
      <c r="Z396"/>
      <c r="AA396"/>
      <c r="AB396"/>
      <c r="AC396"/>
      <c r="AD396"/>
      <c r="AE396"/>
      <c r="AF396"/>
      <c r="AG396"/>
      <c r="AH396"/>
      <c r="AI396" t="s">
        <v>737</v>
      </c>
      <c r="AJ396"/>
      <c r="AK396"/>
      <c r="AL396"/>
      <c r="AM396"/>
      <c r="AN396"/>
    </row>
    <row r="397" spans="1:40" x14ac:dyDescent="0.25">
      <c r="A397">
        <v>213150</v>
      </c>
      <c r="B397" t="s">
        <v>2347</v>
      </c>
      <c r="C397" t="s">
        <v>392</v>
      </c>
      <c r="D397" t="s">
        <v>258</v>
      </c>
      <c r="E397" t="s">
        <v>388</v>
      </c>
      <c r="F397" s="229">
        <v>35607</v>
      </c>
      <c r="G397" t="s">
        <v>1017</v>
      </c>
      <c r="H397" t="s">
        <v>390</v>
      </c>
      <c r="I397" t="s">
        <v>3630</v>
      </c>
      <c r="J397"/>
      <c r="K397">
        <v>0</v>
      </c>
      <c r="L397">
        <v>0</v>
      </c>
      <c r="M397">
        <v>0</v>
      </c>
      <c r="N397" t="s">
        <v>373</v>
      </c>
      <c r="O397"/>
      <c r="P397"/>
      <c r="Q397"/>
      <c r="R397"/>
      <c r="S397"/>
      <c r="T397"/>
      <c r="U397"/>
      <c r="V397"/>
      <c r="W397"/>
      <c r="X397"/>
      <c r="Y397"/>
      <c r="Z397"/>
      <c r="AA397"/>
      <c r="AB397"/>
      <c r="AC397"/>
      <c r="AD397"/>
      <c r="AE397"/>
      <c r="AF397"/>
      <c r="AG397"/>
      <c r="AH397"/>
      <c r="AI397"/>
      <c r="AJ397"/>
      <c r="AK397"/>
      <c r="AL397"/>
      <c r="AM397"/>
      <c r="AN397"/>
    </row>
    <row r="398" spans="1:40" x14ac:dyDescent="0.25">
      <c r="A398">
        <v>213172</v>
      </c>
      <c r="B398" t="s">
        <v>1566</v>
      </c>
      <c r="C398" t="s">
        <v>127</v>
      </c>
      <c r="D398" t="s">
        <v>2355</v>
      </c>
      <c r="E398" t="s">
        <v>389</v>
      </c>
      <c r="F398" s="229">
        <v>32675</v>
      </c>
      <c r="G398" t="s">
        <v>1024</v>
      </c>
      <c r="H398" t="s">
        <v>399</v>
      </c>
      <c r="I398" t="s">
        <v>59</v>
      </c>
      <c r="J398"/>
      <c r="K398">
        <v>0</v>
      </c>
      <c r="L398">
        <v>0</v>
      </c>
      <c r="M398">
        <v>0</v>
      </c>
      <c r="N398" t="s">
        <v>762</v>
      </c>
      <c r="O398"/>
      <c r="P398"/>
      <c r="Q398"/>
      <c r="R398"/>
      <c r="S398"/>
      <c r="T398"/>
      <c r="U398"/>
      <c r="V398"/>
      <c r="W398"/>
      <c r="X398"/>
      <c r="Y398"/>
      <c r="Z398"/>
      <c r="AA398"/>
      <c r="AB398"/>
      <c r="AC398"/>
      <c r="AD398"/>
      <c r="AE398"/>
      <c r="AF398"/>
      <c r="AG398"/>
      <c r="AH398"/>
      <c r="AI398"/>
      <c r="AJ398"/>
      <c r="AK398"/>
      <c r="AL398"/>
      <c r="AM398"/>
      <c r="AN398"/>
    </row>
    <row r="399" spans="1:40" x14ac:dyDescent="0.25">
      <c r="A399">
        <v>213184</v>
      </c>
      <c r="B399" t="s">
        <v>2230</v>
      </c>
      <c r="C399" t="s">
        <v>193</v>
      </c>
      <c r="D399" t="s">
        <v>256</v>
      </c>
      <c r="E399" t="s">
        <v>389</v>
      </c>
      <c r="F399" s="229">
        <v>34700</v>
      </c>
      <c r="G399" t="s">
        <v>2231</v>
      </c>
      <c r="H399" t="s">
        <v>390</v>
      </c>
      <c r="I399" t="s">
        <v>487</v>
      </c>
      <c r="J399"/>
      <c r="K399" t="s">
        <v>372</v>
      </c>
      <c r="L399">
        <v>2012</v>
      </c>
      <c r="M399" t="s">
        <v>383</v>
      </c>
      <c r="N399"/>
      <c r="O399"/>
      <c r="P399"/>
      <c r="Q399"/>
      <c r="R399"/>
      <c r="S399"/>
      <c r="T399"/>
      <c r="U399"/>
      <c r="V399"/>
      <c r="W399"/>
      <c r="X399"/>
      <c r="Y399"/>
      <c r="Z399"/>
      <c r="AA399"/>
      <c r="AB399"/>
      <c r="AC399"/>
      <c r="AD399"/>
      <c r="AE399"/>
      <c r="AF399"/>
      <c r="AG399"/>
      <c r="AH399"/>
      <c r="AI399" t="s">
        <v>737</v>
      </c>
      <c r="AJ399"/>
      <c r="AK399"/>
      <c r="AL399"/>
      <c r="AM399" t="s">
        <v>788</v>
      </c>
      <c r="AN399" t="s">
        <v>788</v>
      </c>
    </row>
    <row r="400" spans="1:40" x14ac:dyDescent="0.25">
      <c r="A400">
        <v>213185</v>
      </c>
      <c r="B400" t="s">
        <v>2483</v>
      </c>
      <c r="C400" t="s">
        <v>189</v>
      </c>
      <c r="D400" t="s">
        <v>2806</v>
      </c>
      <c r="E400" t="s">
        <v>389</v>
      </c>
      <c r="F400" s="229">
        <v>36526</v>
      </c>
      <c r="G400" t="s">
        <v>1017</v>
      </c>
      <c r="H400" t="s">
        <v>390</v>
      </c>
      <c r="I400" t="s">
        <v>3630</v>
      </c>
      <c r="J400"/>
      <c r="K400" t="s">
        <v>391</v>
      </c>
      <c r="L400">
        <v>2016</v>
      </c>
      <c r="M400" t="s">
        <v>371</v>
      </c>
      <c r="N400" t="s">
        <v>371</v>
      </c>
      <c r="O400"/>
      <c r="P400"/>
      <c r="Q400"/>
      <c r="R400"/>
      <c r="S400"/>
      <c r="T400"/>
      <c r="U400"/>
      <c r="V400"/>
      <c r="W400"/>
      <c r="X400"/>
      <c r="Y400"/>
      <c r="Z400"/>
      <c r="AA400"/>
      <c r="AB400"/>
      <c r="AC400"/>
      <c r="AD400"/>
      <c r="AE400"/>
      <c r="AF400"/>
      <c r="AG400"/>
      <c r="AH400"/>
      <c r="AI400"/>
      <c r="AJ400"/>
      <c r="AK400"/>
      <c r="AL400"/>
      <c r="AM400"/>
      <c r="AN400"/>
    </row>
    <row r="401" spans="1:40" x14ac:dyDescent="0.25">
      <c r="A401">
        <v>213192</v>
      </c>
      <c r="B401" t="s">
        <v>2875</v>
      </c>
      <c r="C401" t="s">
        <v>66</v>
      </c>
      <c r="D401" t="s">
        <v>202</v>
      </c>
      <c r="E401" t="s">
        <v>389</v>
      </c>
      <c r="F401" s="229">
        <v>36100</v>
      </c>
      <c r="G401" t="s">
        <v>386</v>
      </c>
      <c r="H401" t="s">
        <v>390</v>
      </c>
      <c r="I401" t="s">
        <v>3632</v>
      </c>
      <c r="J401"/>
      <c r="K401" t="s">
        <v>391</v>
      </c>
      <c r="L401">
        <v>0</v>
      </c>
      <c r="M401" t="s">
        <v>373</v>
      </c>
      <c r="N401" t="s">
        <v>386</v>
      </c>
      <c r="O401"/>
      <c r="P401"/>
      <c r="Q401"/>
      <c r="R401"/>
      <c r="S401"/>
      <c r="T401"/>
      <c r="U401"/>
      <c r="V401"/>
      <c r="W401"/>
      <c r="X401"/>
      <c r="Y401"/>
      <c r="Z401"/>
      <c r="AA401"/>
      <c r="AB401"/>
      <c r="AC401"/>
      <c r="AD401"/>
      <c r="AE401"/>
      <c r="AF401"/>
      <c r="AG401"/>
      <c r="AH401"/>
      <c r="AI401" t="s">
        <v>737</v>
      </c>
      <c r="AJ401"/>
      <c r="AK401"/>
      <c r="AL401"/>
      <c r="AM401"/>
      <c r="AN401"/>
    </row>
    <row r="402" spans="1:40" x14ac:dyDescent="0.25">
      <c r="A402">
        <v>213197</v>
      </c>
      <c r="B402" t="s">
        <v>2876</v>
      </c>
      <c r="C402" t="s">
        <v>1525</v>
      </c>
      <c r="D402" t="s">
        <v>2751</v>
      </c>
      <c r="E402" t="s">
        <v>388</v>
      </c>
      <c r="F402" s="229">
        <v>30839</v>
      </c>
      <c r="G402" t="s">
        <v>1017</v>
      </c>
      <c r="H402" t="s">
        <v>390</v>
      </c>
      <c r="I402" t="s">
        <v>3629</v>
      </c>
      <c r="J402"/>
      <c r="K402" t="s">
        <v>391</v>
      </c>
      <c r="L402">
        <v>2002</v>
      </c>
      <c r="M402" t="s">
        <v>371</v>
      </c>
      <c r="N402" t="s">
        <v>383</v>
      </c>
      <c r="O402"/>
      <c r="P402"/>
      <c r="Q402"/>
      <c r="R402"/>
      <c r="S402"/>
      <c r="T402"/>
      <c r="U402"/>
      <c r="V402"/>
      <c r="W402"/>
      <c r="X402"/>
      <c r="Y402"/>
      <c r="Z402"/>
      <c r="AA402"/>
      <c r="AB402"/>
      <c r="AC402"/>
      <c r="AD402"/>
      <c r="AE402"/>
      <c r="AF402"/>
      <c r="AG402"/>
      <c r="AH402"/>
      <c r="AI402"/>
      <c r="AJ402"/>
      <c r="AK402"/>
      <c r="AL402"/>
      <c r="AM402"/>
      <c r="AN402"/>
    </row>
    <row r="403" spans="1:40" x14ac:dyDescent="0.25">
      <c r="A403">
        <v>213198</v>
      </c>
      <c r="B403" t="s">
        <v>1387</v>
      </c>
      <c r="C403" t="s">
        <v>1388</v>
      </c>
      <c r="D403" t="s">
        <v>332</v>
      </c>
      <c r="E403" t="s">
        <v>389</v>
      </c>
      <c r="F403" s="229">
        <v>35609</v>
      </c>
      <c r="G403" t="s">
        <v>1017</v>
      </c>
      <c r="H403" t="s">
        <v>390</v>
      </c>
      <c r="I403" t="s">
        <v>3629</v>
      </c>
      <c r="J403"/>
      <c r="K403" t="s">
        <v>391</v>
      </c>
      <c r="L403">
        <v>2016</v>
      </c>
      <c r="M403" t="s">
        <v>373</v>
      </c>
      <c r="N403" t="s">
        <v>371</v>
      </c>
      <c r="O403"/>
      <c r="P403"/>
      <c r="Q403"/>
      <c r="R403"/>
      <c r="S403"/>
      <c r="T403"/>
      <c r="U403"/>
      <c r="V403"/>
      <c r="W403"/>
      <c r="X403"/>
      <c r="Y403"/>
      <c r="Z403"/>
      <c r="AA403"/>
      <c r="AB403"/>
      <c r="AC403"/>
      <c r="AD403"/>
      <c r="AE403"/>
      <c r="AF403"/>
      <c r="AG403"/>
      <c r="AH403"/>
      <c r="AI403"/>
      <c r="AJ403"/>
      <c r="AK403"/>
      <c r="AL403"/>
      <c r="AM403"/>
      <c r="AN403"/>
    </row>
    <row r="404" spans="1:40" x14ac:dyDescent="0.25">
      <c r="A404">
        <v>213200</v>
      </c>
      <c r="B404" t="s">
        <v>1501</v>
      </c>
      <c r="C404" t="s">
        <v>533</v>
      </c>
      <c r="D404" t="s">
        <v>462</v>
      </c>
      <c r="E404" t="s">
        <v>389</v>
      </c>
      <c r="F404" s="229">
        <v>24517</v>
      </c>
      <c r="G404" t="s">
        <v>722</v>
      </c>
      <c r="H404" t="s">
        <v>390</v>
      </c>
      <c r="I404" t="s">
        <v>3629</v>
      </c>
      <c r="J404"/>
      <c r="K404" t="s">
        <v>391</v>
      </c>
      <c r="L404">
        <v>1989</v>
      </c>
      <c r="M404" t="s">
        <v>382</v>
      </c>
      <c r="N404" t="s">
        <v>382</v>
      </c>
      <c r="O404"/>
      <c r="P404"/>
      <c r="Q404"/>
      <c r="R404"/>
      <c r="S404"/>
      <c r="T404"/>
      <c r="U404"/>
      <c r="V404"/>
      <c r="W404"/>
      <c r="X404"/>
      <c r="Y404"/>
      <c r="Z404"/>
      <c r="AA404"/>
      <c r="AB404"/>
      <c r="AC404"/>
      <c r="AD404"/>
      <c r="AE404"/>
      <c r="AF404"/>
      <c r="AG404"/>
      <c r="AH404"/>
      <c r="AI404"/>
      <c r="AJ404"/>
      <c r="AK404"/>
      <c r="AL404"/>
      <c r="AM404"/>
      <c r="AN404"/>
    </row>
    <row r="405" spans="1:40" x14ac:dyDescent="0.25">
      <c r="A405">
        <v>213202</v>
      </c>
      <c r="B405" t="s">
        <v>2533</v>
      </c>
      <c r="C405" t="s">
        <v>66</v>
      </c>
      <c r="D405" t="s">
        <v>284</v>
      </c>
      <c r="E405" t="s">
        <v>389</v>
      </c>
      <c r="F405" s="229">
        <v>31464</v>
      </c>
      <c r="G405" t="s">
        <v>379</v>
      </c>
      <c r="H405" t="s">
        <v>390</v>
      </c>
      <c r="I405" t="s">
        <v>59</v>
      </c>
      <c r="J405"/>
      <c r="K405" t="s">
        <v>372</v>
      </c>
      <c r="L405">
        <v>2005</v>
      </c>
      <c r="M405" t="s">
        <v>376</v>
      </c>
      <c r="N405" t="s">
        <v>376</v>
      </c>
      <c r="O405"/>
      <c r="P405"/>
      <c r="Q405"/>
      <c r="R405"/>
      <c r="S405"/>
      <c r="T405"/>
      <c r="U405"/>
      <c r="V405"/>
      <c r="W405"/>
      <c r="X405"/>
      <c r="Y405"/>
      <c r="Z405"/>
      <c r="AA405"/>
      <c r="AB405"/>
      <c r="AC405"/>
      <c r="AD405"/>
      <c r="AE405"/>
      <c r="AF405"/>
      <c r="AG405"/>
      <c r="AH405"/>
      <c r="AI405"/>
      <c r="AJ405"/>
      <c r="AK405"/>
      <c r="AL405"/>
      <c r="AM405"/>
      <c r="AN405"/>
    </row>
    <row r="406" spans="1:40" x14ac:dyDescent="0.25">
      <c r="A406">
        <v>213205</v>
      </c>
      <c r="B406" t="s">
        <v>940</v>
      </c>
      <c r="C406" t="s">
        <v>1525</v>
      </c>
      <c r="D406" t="s">
        <v>236</v>
      </c>
      <c r="E406" t="s">
        <v>389</v>
      </c>
      <c r="F406" s="229">
        <v>30816</v>
      </c>
      <c r="G406" t="s">
        <v>1017</v>
      </c>
      <c r="H406" t="s">
        <v>390</v>
      </c>
      <c r="I406" t="s">
        <v>487</v>
      </c>
      <c r="J406"/>
      <c r="K406" t="s">
        <v>391</v>
      </c>
      <c r="L406">
        <v>2012</v>
      </c>
      <c r="M406" t="s">
        <v>371</v>
      </c>
      <c r="N406"/>
      <c r="O406"/>
      <c r="P406"/>
      <c r="Q406"/>
      <c r="R406"/>
      <c r="S406"/>
      <c r="T406"/>
      <c r="U406"/>
      <c r="V406"/>
      <c r="W406"/>
      <c r="X406"/>
      <c r="Y406"/>
      <c r="Z406"/>
      <c r="AA406"/>
      <c r="AB406"/>
      <c r="AC406"/>
      <c r="AD406"/>
      <c r="AE406"/>
      <c r="AF406"/>
      <c r="AG406"/>
      <c r="AH406"/>
      <c r="AI406" t="s">
        <v>737</v>
      </c>
      <c r="AJ406"/>
      <c r="AK406"/>
      <c r="AL406"/>
      <c r="AM406" t="s">
        <v>788</v>
      </c>
      <c r="AN406" t="s">
        <v>788</v>
      </c>
    </row>
    <row r="407" spans="1:40" x14ac:dyDescent="0.25">
      <c r="A407">
        <v>213211</v>
      </c>
      <c r="B407" t="s">
        <v>2877</v>
      </c>
      <c r="C407" t="s">
        <v>105</v>
      </c>
      <c r="D407" t="s">
        <v>2878</v>
      </c>
      <c r="E407" t="s">
        <v>389</v>
      </c>
      <c r="F407" s="229">
        <v>32120</v>
      </c>
      <c r="G407" t="s">
        <v>1017</v>
      </c>
      <c r="H407" t="s">
        <v>390</v>
      </c>
      <c r="I407" t="s">
        <v>59</v>
      </c>
      <c r="J407"/>
      <c r="K407" t="s">
        <v>391</v>
      </c>
      <c r="L407">
        <v>2010</v>
      </c>
      <c r="M407" t="s">
        <v>371</v>
      </c>
      <c r="N407" t="s">
        <v>371</v>
      </c>
      <c r="O407"/>
      <c r="P407"/>
      <c r="Q407"/>
      <c r="R407"/>
      <c r="S407"/>
      <c r="T407"/>
      <c r="U407"/>
      <c r="V407"/>
      <c r="W407"/>
      <c r="X407"/>
      <c r="Y407"/>
      <c r="Z407"/>
      <c r="AA407"/>
      <c r="AB407"/>
      <c r="AC407"/>
      <c r="AD407"/>
      <c r="AE407"/>
      <c r="AF407"/>
      <c r="AG407"/>
      <c r="AH407"/>
      <c r="AI407"/>
      <c r="AJ407"/>
      <c r="AK407"/>
      <c r="AL407"/>
      <c r="AM407"/>
      <c r="AN407"/>
    </row>
    <row r="408" spans="1:40" x14ac:dyDescent="0.25">
      <c r="A408">
        <v>213212</v>
      </c>
      <c r="B408" t="s">
        <v>2879</v>
      </c>
      <c r="C408" t="s">
        <v>110</v>
      </c>
      <c r="D408" t="s">
        <v>276</v>
      </c>
      <c r="E408" t="s">
        <v>389</v>
      </c>
      <c r="F408" s="229">
        <v>32067</v>
      </c>
      <c r="G408" t="s">
        <v>1017</v>
      </c>
      <c r="H408" t="s">
        <v>390</v>
      </c>
      <c r="I408" t="s">
        <v>59</v>
      </c>
      <c r="J408"/>
      <c r="K408" t="s">
        <v>391</v>
      </c>
      <c r="L408">
        <v>2005</v>
      </c>
      <c r="M408" t="s">
        <v>371</v>
      </c>
      <c r="N408" t="s">
        <v>371</v>
      </c>
      <c r="O408"/>
      <c r="P408"/>
      <c r="Q408"/>
      <c r="R408"/>
      <c r="S408"/>
      <c r="T408"/>
      <c r="U408"/>
      <c r="V408"/>
      <c r="W408"/>
      <c r="X408"/>
      <c r="Y408"/>
      <c r="Z408"/>
      <c r="AA408"/>
      <c r="AB408"/>
      <c r="AC408"/>
      <c r="AD408"/>
      <c r="AE408"/>
      <c r="AF408"/>
      <c r="AG408"/>
      <c r="AH408"/>
      <c r="AI408"/>
      <c r="AJ408"/>
      <c r="AK408"/>
      <c r="AL408"/>
      <c r="AM408"/>
      <c r="AN408"/>
    </row>
    <row r="409" spans="1:40" x14ac:dyDescent="0.25">
      <c r="A409">
        <v>213216</v>
      </c>
      <c r="B409" t="s">
        <v>2880</v>
      </c>
      <c r="C409" t="s">
        <v>131</v>
      </c>
      <c r="D409" t="s">
        <v>269</v>
      </c>
      <c r="E409" t="s">
        <v>389</v>
      </c>
      <c r="F409" s="229">
        <v>33620</v>
      </c>
      <c r="G409" t="s">
        <v>1017</v>
      </c>
      <c r="H409" t="s">
        <v>390</v>
      </c>
      <c r="I409" t="s">
        <v>59</v>
      </c>
      <c r="J409"/>
      <c r="K409" t="s">
        <v>1323</v>
      </c>
      <c r="L409">
        <v>2015</v>
      </c>
      <c r="M409" t="s">
        <v>371</v>
      </c>
      <c r="N409" t="s">
        <v>371</v>
      </c>
      <c r="O409"/>
      <c r="P409"/>
      <c r="Q409"/>
      <c r="R409"/>
      <c r="S409"/>
      <c r="T409"/>
      <c r="U409"/>
      <c r="V409"/>
      <c r="W409"/>
      <c r="X409"/>
      <c r="Y409"/>
      <c r="Z409"/>
      <c r="AA409"/>
      <c r="AB409"/>
      <c r="AC409"/>
      <c r="AD409"/>
      <c r="AE409"/>
      <c r="AF409"/>
      <c r="AG409"/>
      <c r="AH409"/>
      <c r="AI409"/>
      <c r="AJ409"/>
      <c r="AK409"/>
      <c r="AL409"/>
      <c r="AM409"/>
      <c r="AN409"/>
    </row>
    <row r="410" spans="1:40" x14ac:dyDescent="0.25">
      <c r="A410">
        <v>213221</v>
      </c>
      <c r="B410" t="s">
        <v>2324</v>
      </c>
      <c r="C410" t="s">
        <v>139</v>
      </c>
      <c r="D410" t="s">
        <v>597</v>
      </c>
      <c r="E410" t="s">
        <v>389</v>
      </c>
      <c r="F410" s="229">
        <v>35431</v>
      </c>
      <c r="G410" t="s">
        <v>371</v>
      </c>
      <c r="H410" t="s">
        <v>390</v>
      </c>
      <c r="I410" t="s">
        <v>487</v>
      </c>
      <c r="J410"/>
      <c r="K410">
        <v>0</v>
      </c>
      <c r="L410">
        <v>0</v>
      </c>
      <c r="M410">
        <v>0</v>
      </c>
      <c r="N410"/>
      <c r="O410"/>
      <c r="P410"/>
      <c r="Q410"/>
      <c r="R410"/>
      <c r="S410"/>
      <c r="T410"/>
      <c r="U410"/>
      <c r="V410"/>
      <c r="W410"/>
      <c r="X410"/>
      <c r="Y410"/>
      <c r="Z410"/>
      <c r="AA410"/>
      <c r="AB410"/>
      <c r="AC410"/>
      <c r="AD410"/>
      <c r="AE410"/>
      <c r="AF410"/>
      <c r="AG410"/>
      <c r="AH410"/>
      <c r="AI410" t="s">
        <v>737</v>
      </c>
      <c r="AJ410"/>
      <c r="AK410"/>
      <c r="AL410"/>
      <c r="AM410"/>
      <c r="AN410" t="s">
        <v>788</v>
      </c>
    </row>
    <row r="411" spans="1:40" x14ac:dyDescent="0.25">
      <c r="A411">
        <v>213228</v>
      </c>
      <c r="B411" t="s">
        <v>2056</v>
      </c>
      <c r="C411" t="s">
        <v>191</v>
      </c>
      <c r="D411" t="s">
        <v>295</v>
      </c>
      <c r="E411" t="s">
        <v>388</v>
      </c>
      <c r="F411" s="229">
        <v>35508</v>
      </c>
      <c r="G411" t="s">
        <v>700</v>
      </c>
      <c r="H411" t="s">
        <v>390</v>
      </c>
      <c r="I411" t="s">
        <v>3630</v>
      </c>
      <c r="J411"/>
      <c r="K411" t="s">
        <v>391</v>
      </c>
      <c r="L411">
        <v>2017</v>
      </c>
      <c r="M411" t="s">
        <v>371</v>
      </c>
      <c r="N411"/>
      <c r="O411"/>
      <c r="P411"/>
      <c r="Q411"/>
      <c r="R411"/>
      <c r="S411"/>
      <c r="T411"/>
      <c r="U411"/>
      <c r="V411"/>
      <c r="W411"/>
      <c r="X411"/>
      <c r="Y411"/>
      <c r="Z411"/>
      <c r="AA411"/>
      <c r="AB411"/>
      <c r="AC411"/>
      <c r="AD411"/>
      <c r="AE411"/>
      <c r="AF411"/>
      <c r="AG411"/>
      <c r="AH411"/>
      <c r="AI411" t="s">
        <v>737</v>
      </c>
      <c r="AJ411"/>
      <c r="AK411"/>
      <c r="AL411"/>
      <c r="AM411"/>
      <c r="AN411" t="s">
        <v>788</v>
      </c>
    </row>
    <row r="412" spans="1:40" x14ac:dyDescent="0.25">
      <c r="A412">
        <v>213236</v>
      </c>
      <c r="B412" t="s">
        <v>2881</v>
      </c>
      <c r="C412" t="s">
        <v>1007</v>
      </c>
      <c r="D412" t="s">
        <v>272</v>
      </c>
      <c r="E412" t="s">
        <v>389</v>
      </c>
      <c r="F412" s="229">
        <v>35796</v>
      </c>
      <c r="G412" t="s">
        <v>377</v>
      </c>
      <c r="H412" t="s">
        <v>390</v>
      </c>
      <c r="I412" t="s">
        <v>485</v>
      </c>
      <c r="J412"/>
      <c r="K412" t="s">
        <v>391</v>
      </c>
      <c r="L412">
        <v>2017</v>
      </c>
      <c r="M412" t="s">
        <v>377</v>
      </c>
      <c r="N412"/>
      <c r="O412" t="s">
        <v>3890</v>
      </c>
      <c r="P412"/>
      <c r="Q412">
        <v>40000</v>
      </c>
      <c r="R412"/>
      <c r="S412"/>
      <c r="T412"/>
      <c r="U412"/>
      <c r="V412"/>
      <c r="W412"/>
      <c r="X412"/>
      <c r="Y412"/>
      <c r="Z412"/>
      <c r="AA412"/>
      <c r="AB412"/>
      <c r="AC412"/>
      <c r="AD412"/>
      <c r="AE412"/>
      <c r="AF412"/>
      <c r="AG412"/>
      <c r="AH412"/>
      <c r="AI412"/>
      <c r="AJ412"/>
      <c r="AK412"/>
      <c r="AL412"/>
      <c r="AM412"/>
      <c r="AN412"/>
    </row>
    <row r="413" spans="1:40" x14ac:dyDescent="0.25">
      <c r="A413">
        <v>213241</v>
      </c>
      <c r="B413" t="s">
        <v>2882</v>
      </c>
      <c r="C413" t="s">
        <v>203</v>
      </c>
      <c r="D413" t="s">
        <v>231</v>
      </c>
      <c r="E413" t="s">
        <v>389</v>
      </c>
      <c r="F413" s="229">
        <v>30345</v>
      </c>
      <c r="G413" t="s">
        <v>686</v>
      </c>
      <c r="H413" t="s">
        <v>390</v>
      </c>
      <c r="I413" t="s">
        <v>59</v>
      </c>
      <c r="J413"/>
      <c r="K413" t="s">
        <v>391</v>
      </c>
      <c r="L413">
        <v>2017</v>
      </c>
      <c r="M413" t="s">
        <v>379</v>
      </c>
      <c r="N413" t="s">
        <v>379</v>
      </c>
      <c r="O413"/>
      <c r="P413"/>
      <c r="Q413"/>
      <c r="R413"/>
      <c r="S413"/>
      <c r="T413"/>
      <c r="U413"/>
      <c r="V413"/>
      <c r="W413"/>
      <c r="X413"/>
      <c r="Y413"/>
      <c r="Z413"/>
      <c r="AA413"/>
      <c r="AB413"/>
      <c r="AC413"/>
      <c r="AD413"/>
      <c r="AE413"/>
      <c r="AF413"/>
      <c r="AG413"/>
      <c r="AH413"/>
      <c r="AI413"/>
      <c r="AJ413"/>
      <c r="AK413"/>
      <c r="AL413"/>
      <c r="AM413"/>
      <c r="AN413"/>
    </row>
    <row r="414" spans="1:40" x14ac:dyDescent="0.25">
      <c r="A414">
        <v>213246</v>
      </c>
      <c r="B414" t="s">
        <v>2883</v>
      </c>
      <c r="C414" t="s">
        <v>103</v>
      </c>
      <c r="D414" t="s">
        <v>328</v>
      </c>
      <c r="E414" t="s">
        <v>389</v>
      </c>
      <c r="F414" s="229">
        <v>34344</v>
      </c>
      <c r="G414" t="s">
        <v>1017</v>
      </c>
      <c r="H414" t="s">
        <v>390</v>
      </c>
      <c r="I414" t="s">
        <v>3629</v>
      </c>
      <c r="J414"/>
      <c r="K414" t="s">
        <v>372</v>
      </c>
      <c r="L414">
        <v>2011</v>
      </c>
      <c r="M414" t="s">
        <v>371</v>
      </c>
      <c r="N414" t="s">
        <v>371</v>
      </c>
      <c r="O414"/>
      <c r="P414"/>
      <c r="Q414"/>
      <c r="R414"/>
      <c r="S414"/>
      <c r="T414"/>
      <c r="U414"/>
      <c r="V414"/>
      <c r="W414"/>
      <c r="X414"/>
      <c r="Y414"/>
      <c r="Z414"/>
      <c r="AA414"/>
      <c r="AB414"/>
      <c r="AC414"/>
      <c r="AD414"/>
      <c r="AE414"/>
      <c r="AF414"/>
      <c r="AG414"/>
      <c r="AH414"/>
      <c r="AI414"/>
      <c r="AJ414"/>
      <c r="AK414"/>
      <c r="AL414"/>
      <c r="AM414"/>
      <c r="AN414"/>
    </row>
    <row r="415" spans="1:40" x14ac:dyDescent="0.25">
      <c r="A415">
        <v>213249</v>
      </c>
      <c r="B415" t="s">
        <v>2884</v>
      </c>
      <c r="C415" t="s">
        <v>2077</v>
      </c>
      <c r="D415" t="s">
        <v>232</v>
      </c>
      <c r="E415" t="s">
        <v>389</v>
      </c>
      <c r="F415" s="229">
        <v>34805</v>
      </c>
      <c r="G415" t="s">
        <v>1017</v>
      </c>
      <c r="H415" t="s">
        <v>390</v>
      </c>
      <c r="I415" t="s">
        <v>487</v>
      </c>
      <c r="J415"/>
      <c r="K415" t="s">
        <v>391</v>
      </c>
      <c r="L415">
        <v>2013</v>
      </c>
      <c r="M415" t="s">
        <v>371</v>
      </c>
      <c r="N415" t="s">
        <v>371</v>
      </c>
      <c r="O415"/>
      <c r="P415"/>
      <c r="Q415"/>
      <c r="R415"/>
      <c r="S415"/>
      <c r="T415"/>
      <c r="U415"/>
      <c r="V415"/>
      <c r="W415"/>
      <c r="X415"/>
      <c r="Y415"/>
      <c r="Z415"/>
      <c r="AA415"/>
      <c r="AB415"/>
      <c r="AC415"/>
      <c r="AD415"/>
      <c r="AE415"/>
      <c r="AF415"/>
      <c r="AG415"/>
      <c r="AH415"/>
      <c r="AI415"/>
      <c r="AJ415"/>
      <c r="AK415"/>
      <c r="AL415"/>
      <c r="AM415"/>
      <c r="AN415"/>
    </row>
    <row r="416" spans="1:40" x14ac:dyDescent="0.25">
      <c r="A416">
        <v>213252</v>
      </c>
      <c r="B416" t="s">
        <v>1540</v>
      </c>
      <c r="C416" t="s">
        <v>105</v>
      </c>
      <c r="D416" t="s">
        <v>266</v>
      </c>
      <c r="E416" t="s">
        <v>389</v>
      </c>
      <c r="F416" s="229">
        <v>31788</v>
      </c>
      <c r="G416" t="s">
        <v>1017</v>
      </c>
      <c r="H416" t="s">
        <v>390</v>
      </c>
      <c r="I416" t="s">
        <v>485</v>
      </c>
      <c r="J416"/>
      <c r="K416" t="s">
        <v>391</v>
      </c>
      <c r="L416">
        <v>2006</v>
      </c>
      <c r="M416" t="s">
        <v>383</v>
      </c>
      <c r="N416" t="s">
        <v>383</v>
      </c>
      <c r="O416"/>
      <c r="P416"/>
      <c r="Q416"/>
      <c r="R416"/>
      <c r="S416"/>
      <c r="T416"/>
      <c r="U416"/>
      <c r="V416"/>
      <c r="W416"/>
      <c r="X416"/>
      <c r="Y416"/>
      <c r="Z416"/>
      <c r="AA416"/>
      <c r="AB416"/>
      <c r="AC416"/>
      <c r="AD416"/>
      <c r="AE416"/>
      <c r="AF416"/>
      <c r="AG416"/>
      <c r="AH416"/>
      <c r="AI416" t="s">
        <v>737</v>
      </c>
      <c r="AJ416"/>
      <c r="AK416"/>
      <c r="AL416"/>
      <c r="AM416"/>
      <c r="AN416"/>
    </row>
    <row r="417" spans="1:40" x14ac:dyDescent="0.25">
      <c r="A417">
        <v>213255</v>
      </c>
      <c r="B417" t="s">
        <v>1865</v>
      </c>
      <c r="C417" t="s">
        <v>64</v>
      </c>
      <c r="D417" t="s">
        <v>525</v>
      </c>
      <c r="E417" t="s">
        <v>389</v>
      </c>
      <c r="F417" s="229">
        <v>35800</v>
      </c>
      <c r="G417" t="s">
        <v>1792</v>
      </c>
      <c r="H417" t="s">
        <v>390</v>
      </c>
      <c r="I417" t="s">
        <v>3629</v>
      </c>
      <c r="J417"/>
      <c r="K417" t="s">
        <v>391</v>
      </c>
      <c r="L417">
        <v>2015</v>
      </c>
      <c r="M417" t="s">
        <v>373</v>
      </c>
      <c r="N417" t="s">
        <v>373</v>
      </c>
      <c r="O417"/>
      <c r="P417"/>
      <c r="Q417"/>
      <c r="R417"/>
      <c r="S417"/>
      <c r="T417"/>
      <c r="U417"/>
      <c r="V417"/>
      <c r="W417"/>
      <c r="X417"/>
      <c r="Y417"/>
      <c r="Z417"/>
      <c r="AA417"/>
      <c r="AB417"/>
      <c r="AC417"/>
      <c r="AD417"/>
      <c r="AE417"/>
      <c r="AF417"/>
      <c r="AG417"/>
      <c r="AH417"/>
      <c r="AI417"/>
      <c r="AJ417"/>
      <c r="AK417"/>
      <c r="AL417"/>
      <c r="AM417"/>
      <c r="AN417"/>
    </row>
    <row r="418" spans="1:40" x14ac:dyDescent="0.25">
      <c r="A418">
        <v>213256</v>
      </c>
      <c r="B418" t="s">
        <v>1516</v>
      </c>
      <c r="C418" t="s">
        <v>134</v>
      </c>
      <c r="D418" t="s">
        <v>2885</v>
      </c>
      <c r="E418" t="s">
        <v>389</v>
      </c>
      <c r="F418" s="229">
        <v>29222</v>
      </c>
      <c r="G418" t="s">
        <v>1017</v>
      </c>
      <c r="H418" t="s">
        <v>3668</v>
      </c>
      <c r="I418" t="s">
        <v>485</v>
      </c>
      <c r="J418"/>
      <c r="K418" t="s">
        <v>391</v>
      </c>
      <c r="L418">
        <v>1999</v>
      </c>
      <c r="M418" t="s">
        <v>371</v>
      </c>
      <c r="N418" t="s">
        <v>762</v>
      </c>
      <c r="O418"/>
      <c r="P418"/>
      <c r="Q418"/>
      <c r="R418"/>
      <c r="S418"/>
      <c r="T418"/>
      <c r="U418"/>
      <c r="V418"/>
      <c r="W418"/>
      <c r="X418"/>
      <c r="Y418"/>
      <c r="Z418"/>
      <c r="AA418"/>
      <c r="AB418"/>
      <c r="AC418"/>
      <c r="AD418"/>
      <c r="AE418"/>
      <c r="AF418"/>
      <c r="AG418"/>
      <c r="AH418"/>
      <c r="AI418"/>
      <c r="AJ418"/>
      <c r="AK418"/>
      <c r="AL418"/>
      <c r="AM418"/>
      <c r="AN418"/>
    </row>
    <row r="419" spans="1:40" x14ac:dyDescent="0.25">
      <c r="A419">
        <v>213259</v>
      </c>
      <c r="B419" t="s">
        <v>2886</v>
      </c>
      <c r="C419" t="s">
        <v>115</v>
      </c>
      <c r="D419" t="s">
        <v>321</v>
      </c>
      <c r="E419" t="s">
        <v>389</v>
      </c>
      <c r="F419" s="229">
        <v>36555</v>
      </c>
      <c r="G419" t="s">
        <v>2724</v>
      </c>
      <c r="H419" t="s">
        <v>390</v>
      </c>
      <c r="I419" t="s">
        <v>59</v>
      </c>
      <c r="J419"/>
      <c r="K419" t="s">
        <v>372</v>
      </c>
      <c r="L419">
        <v>2017</v>
      </c>
      <c r="M419" t="s">
        <v>383</v>
      </c>
      <c r="N419" t="s">
        <v>380</v>
      </c>
      <c r="O419"/>
      <c r="P419"/>
      <c r="Q419"/>
      <c r="R419"/>
      <c r="S419"/>
      <c r="T419"/>
      <c r="U419"/>
      <c r="V419"/>
      <c r="W419"/>
      <c r="X419"/>
      <c r="Y419"/>
      <c r="Z419"/>
      <c r="AA419"/>
      <c r="AB419"/>
      <c r="AC419"/>
      <c r="AD419"/>
      <c r="AE419"/>
      <c r="AF419"/>
      <c r="AG419"/>
      <c r="AH419"/>
      <c r="AI419"/>
      <c r="AJ419"/>
      <c r="AK419"/>
      <c r="AL419"/>
      <c r="AM419"/>
      <c r="AN419"/>
    </row>
    <row r="420" spans="1:40" x14ac:dyDescent="0.25">
      <c r="A420">
        <v>213260</v>
      </c>
      <c r="B420" t="s">
        <v>1781</v>
      </c>
      <c r="C420" t="s">
        <v>1782</v>
      </c>
      <c r="D420" t="s">
        <v>2887</v>
      </c>
      <c r="E420" t="s">
        <v>389</v>
      </c>
      <c r="F420" s="229">
        <v>35101</v>
      </c>
      <c r="G420" t="s">
        <v>1036</v>
      </c>
      <c r="H420" t="s">
        <v>390</v>
      </c>
      <c r="I420" t="s">
        <v>3629</v>
      </c>
      <c r="J420"/>
      <c r="K420" t="s">
        <v>391</v>
      </c>
      <c r="L420">
        <v>2014</v>
      </c>
      <c r="M420" t="s">
        <v>376</v>
      </c>
      <c r="N420" t="s">
        <v>375</v>
      </c>
      <c r="O420"/>
      <c r="P420"/>
      <c r="Q420"/>
      <c r="R420"/>
      <c r="S420"/>
      <c r="T420"/>
      <c r="U420"/>
      <c r="V420"/>
      <c r="W420"/>
      <c r="X420"/>
      <c r="Y420"/>
      <c r="Z420"/>
      <c r="AA420"/>
      <c r="AB420"/>
      <c r="AC420"/>
      <c r="AD420"/>
      <c r="AE420"/>
      <c r="AF420"/>
      <c r="AG420"/>
      <c r="AH420"/>
      <c r="AI420"/>
      <c r="AJ420"/>
      <c r="AK420"/>
      <c r="AL420"/>
      <c r="AM420"/>
      <c r="AN420"/>
    </row>
    <row r="421" spans="1:40" x14ac:dyDescent="0.25">
      <c r="A421">
        <v>213262</v>
      </c>
      <c r="B421" t="s">
        <v>1377</v>
      </c>
      <c r="C421" t="s">
        <v>153</v>
      </c>
      <c r="D421" t="s">
        <v>475</v>
      </c>
      <c r="E421" t="s">
        <v>389</v>
      </c>
      <c r="F421" s="229">
        <v>34890</v>
      </c>
      <c r="G421" t="s">
        <v>371</v>
      </c>
      <c r="H421" t="s">
        <v>390</v>
      </c>
      <c r="I421" t="s">
        <v>485</v>
      </c>
      <c r="J421"/>
      <c r="K421" t="s">
        <v>391</v>
      </c>
      <c r="L421">
        <v>2014</v>
      </c>
      <c r="M421" t="s">
        <v>371</v>
      </c>
      <c r="N421"/>
      <c r="O421"/>
      <c r="P421"/>
      <c r="Q421"/>
      <c r="R421"/>
      <c r="S421"/>
      <c r="T421"/>
      <c r="U421"/>
      <c r="V421"/>
      <c r="W421"/>
      <c r="X421"/>
      <c r="Y421"/>
      <c r="Z421"/>
      <c r="AA421"/>
      <c r="AB421"/>
      <c r="AC421"/>
      <c r="AD421"/>
      <c r="AE421"/>
      <c r="AF421"/>
      <c r="AG421"/>
      <c r="AH421"/>
      <c r="AI421"/>
      <c r="AJ421"/>
      <c r="AK421"/>
      <c r="AL421"/>
      <c r="AM421"/>
      <c r="AN421" t="s">
        <v>788</v>
      </c>
    </row>
    <row r="422" spans="1:40" x14ac:dyDescent="0.25">
      <c r="A422">
        <v>213268</v>
      </c>
      <c r="B422" t="s">
        <v>2888</v>
      </c>
      <c r="C422" t="s">
        <v>2440</v>
      </c>
      <c r="D422" t="s">
        <v>336</v>
      </c>
      <c r="E422" t="s">
        <v>389</v>
      </c>
      <c r="F422" s="229">
        <v>36181</v>
      </c>
      <c r="G422" t="s">
        <v>1792</v>
      </c>
      <c r="H422" t="s">
        <v>390</v>
      </c>
      <c r="I422" t="s">
        <v>487</v>
      </c>
      <c r="J422"/>
      <c r="K422">
        <v>0</v>
      </c>
      <c r="L422">
        <v>0</v>
      </c>
      <c r="M422">
        <v>0</v>
      </c>
      <c r="N422"/>
      <c r="O422"/>
      <c r="P422"/>
      <c r="Q422"/>
      <c r="R422"/>
      <c r="S422"/>
      <c r="T422"/>
      <c r="U422"/>
      <c r="V422"/>
      <c r="W422"/>
      <c r="X422"/>
      <c r="Y422"/>
      <c r="Z422"/>
      <c r="AA422"/>
      <c r="AB422"/>
      <c r="AC422"/>
      <c r="AD422"/>
      <c r="AE422"/>
      <c r="AF422"/>
      <c r="AG422"/>
      <c r="AH422"/>
      <c r="AI422" t="s">
        <v>737</v>
      </c>
      <c r="AJ422"/>
      <c r="AK422"/>
      <c r="AL422"/>
      <c r="AM422"/>
      <c r="AN422" t="s">
        <v>788</v>
      </c>
    </row>
    <row r="423" spans="1:40" x14ac:dyDescent="0.25">
      <c r="A423">
        <v>213271</v>
      </c>
      <c r="B423" t="s">
        <v>2889</v>
      </c>
      <c r="C423" t="s">
        <v>508</v>
      </c>
      <c r="D423" t="s">
        <v>270</v>
      </c>
      <c r="E423" t="s">
        <v>388</v>
      </c>
      <c r="F423" s="229">
        <v>36526</v>
      </c>
      <c r="G423" t="s">
        <v>2489</v>
      </c>
      <c r="H423" t="s">
        <v>390</v>
      </c>
      <c r="I423" t="s">
        <v>3630</v>
      </c>
      <c r="J423"/>
      <c r="K423" t="s">
        <v>391</v>
      </c>
      <c r="L423">
        <v>2019</v>
      </c>
      <c r="M423" t="s">
        <v>371</v>
      </c>
      <c r="N423"/>
      <c r="O423"/>
      <c r="P423"/>
      <c r="Q423"/>
      <c r="R423"/>
      <c r="S423"/>
      <c r="T423"/>
      <c r="U423"/>
      <c r="V423"/>
      <c r="W423"/>
      <c r="X423"/>
      <c r="Y423"/>
      <c r="Z423"/>
      <c r="AA423"/>
      <c r="AB423"/>
      <c r="AC423"/>
      <c r="AD423"/>
      <c r="AE423"/>
      <c r="AF423"/>
      <c r="AG423"/>
      <c r="AH423"/>
      <c r="AI423"/>
      <c r="AJ423"/>
      <c r="AK423"/>
      <c r="AL423"/>
      <c r="AM423"/>
      <c r="AN423" t="s">
        <v>788</v>
      </c>
    </row>
    <row r="424" spans="1:40" x14ac:dyDescent="0.25">
      <c r="A424">
        <v>213275</v>
      </c>
      <c r="B424" t="s">
        <v>1796</v>
      </c>
      <c r="C424" t="s">
        <v>595</v>
      </c>
      <c r="D424" t="s">
        <v>338</v>
      </c>
      <c r="E424" t="s">
        <v>388</v>
      </c>
      <c r="F424" s="229">
        <v>35292</v>
      </c>
      <c r="G424" t="s">
        <v>1041</v>
      </c>
      <c r="H424" t="s">
        <v>399</v>
      </c>
      <c r="I424" t="s">
        <v>485</v>
      </c>
      <c r="J424"/>
      <c r="K424" t="s">
        <v>391</v>
      </c>
      <c r="L424">
        <v>2014</v>
      </c>
      <c r="M424" t="s">
        <v>373</v>
      </c>
      <c r="N424" t="s">
        <v>762</v>
      </c>
      <c r="O424"/>
      <c r="P424"/>
      <c r="Q424"/>
      <c r="R424"/>
      <c r="S424"/>
      <c r="T424"/>
      <c r="U424"/>
      <c r="V424"/>
      <c r="W424"/>
      <c r="X424"/>
      <c r="Y424"/>
      <c r="Z424"/>
      <c r="AA424"/>
      <c r="AB424"/>
      <c r="AC424"/>
      <c r="AD424"/>
      <c r="AE424"/>
      <c r="AF424"/>
      <c r="AG424"/>
      <c r="AH424"/>
      <c r="AI424" t="s">
        <v>737</v>
      </c>
      <c r="AJ424"/>
      <c r="AK424"/>
      <c r="AL424"/>
      <c r="AM424"/>
      <c r="AN424"/>
    </row>
    <row r="425" spans="1:40" x14ac:dyDescent="0.25">
      <c r="A425">
        <v>213282</v>
      </c>
      <c r="B425" t="s">
        <v>2890</v>
      </c>
      <c r="C425" t="s">
        <v>159</v>
      </c>
      <c r="D425" t="s">
        <v>591</v>
      </c>
      <c r="E425" t="s">
        <v>389</v>
      </c>
      <c r="F425" s="229">
        <v>36342</v>
      </c>
      <c r="G425" t="s">
        <v>1090</v>
      </c>
      <c r="H425" t="s">
        <v>390</v>
      </c>
      <c r="I425" t="s">
        <v>485</v>
      </c>
      <c r="J425"/>
      <c r="K425" t="s">
        <v>372</v>
      </c>
      <c r="L425">
        <v>2017</v>
      </c>
      <c r="M425" t="s">
        <v>376</v>
      </c>
      <c r="N425"/>
      <c r="O425"/>
      <c r="P425"/>
      <c r="Q425"/>
      <c r="R425"/>
      <c r="S425"/>
      <c r="T425"/>
      <c r="U425"/>
      <c r="V425"/>
      <c r="W425"/>
      <c r="X425"/>
      <c r="Y425"/>
      <c r="Z425"/>
      <c r="AA425"/>
      <c r="AB425"/>
      <c r="AC425"/>
      <c r="AD425"/>
      <c r="AE425"/>
      <c r="AF425"/>
      <c r="AG425"/>
      <c r="AH425"/>
      <c r="AI425" t="s">
        <v>737</v>
      </c>
      <c r="AJ425"/>
      <c r="AK425"/>
      <c r="AL425"/>
      <c r="AM425"/>
      <c r="AN425" t="s">
        <v>788</v>
      </c>
    </row>
    <row r="426" spans="1:40" x14ac:dyDescent="0.25">
      <c r="A426">
        <v>213289</v>
      </c>
      <c r="B426" t="s">
        <v>2891</v>
      </c>
      <c r="C426" t="s">
        <v>452</v>
      </c>
      <c r="D426" t="s">
        <v>246</v>
      </c>
      <c r="E426" t="s">
        <v>1327</v>
      </c>
      <c r="F426" s="229">
        <v>33768</v>
      </c>
      <c r="G426" t="s">
        <v>703</v>
      </c>
      <c r="H426" t="s">
        <v>390</v>
      </c>
      <c r="I426" t="s">
        <v>487</v>
      </c>
      <c r="J426"/>
      <c r="K426" t="s">
        <v>1323</v>
      </c>
      <c r="L426">
        <v>2012</v>
      </c>
      <c r="M426" t="s">
        <v>703</v>
      </c>
      <c r="N426" t="s">
        <v>380</v>
      </c>
      <c r="O426"/>
      <c r="P426"/>
      <c r="Q426"/>
      <c r="R426"/>
      <c r="S426"/>
      <c r="T426"/>
      <c r="U426"/>
      <c r="V426"/>
      <c r="W426"/>
      <c r="X426"/>
      <c r="Y426"/>
      <c r="Z426"/>
      <c r="AA426"/>
      <c r="AB426"/>
      <c r="AC426"/>
      <c r="AD426"/>
      <c r="AE426"/>
      <c r="AF426"/>
      <c r="AG426"/>
      <c r="AH426"/>
      <c r="AI426" t="s">
        <v>737</v>
      </c>
      <c r="AJ426"/>
      <c r="AK426"/>
      <c r="AL426"/>
      <c r="AM426"/>
      <c r="AN426"/>
    </row>
    <row r="427" spans="1:40" x14ac:dyDescent="0.25">
      <c r="A427">
        <v>213307</v>
      </c>
      <c r="B427" t="s">
        <v>3859</v>
      </c>
      <c r="C427" t="s">
        <v>108</v>
      </c>
      <c r="D427" t="s">
        <v>3774</v>
      </c>
      <c r="E427" t="s">
        <v>389</v>
      </c>
      <c r="F427" s="229">
        <v>32874</v>
      </c>
      <c r="G427" t="s">
        <v>371</v>
      </c>
      <c r="H427" t="s">
        <v>390</v>
      </c>
      <c r="I427" t="s">
        <v>485</v>
      </c>
      <c r="J427"/>
      <c r="K427" t="s">
        <v>391</v>
      </c>
      <c r="L427">
        <v>2017</v>
      </c>
      <c r="M427" t="s">
        <v>371</v>
      </c>
      <c r="N427" t="s">
        <v>382</v>
      </c>
      <c r="O427"/>
      <c r="P427"/>
      <c r="Q427"/>
      <c r="R427"/>
      <c r="S427"/>
      <c r="T427"/>
      <c r="U427"/>
      <c r="V427"/>
      <c r="W427"/>
      <c r="X427"/>
      <c r="Y427"/>
      <c r="Z427"/>
      <c r="AA427"/>
      <c r="AB427"/>
      <c r="AC427"/>
      <c r="AD427"/>
      <c r="AE427"/>
      <c r="AF427"/>
      <c r="AG427"/>
      <c r="AH427"/>
      <c r="AI427"/>
      <c r="AJ427"/>
      <c r="AK427"/>
      <c r="AL427"/>
      <c r="AM427"/>
      <c r="AN427"/>
    </row>
    <row r="428" spans="1:40" x14ac:dyDescent="0.25">
      <c r="A428">
        <v>213308</v>
      </c>
      <c r="B428" t="s">
        <v>2892</v>
      </c>
      <c r="C428" t="s">
        <v>1928</v>
      </c>
      <c r="D428" t="s">
        <v>250</v>
      </c>
      <c r="E428" t="s">
        <v>389</v>
      </c>
      <c r="F428" s="229">
        <v>36258</v>
      </c>
      <c r="G428" t="s">
        <v>1017</v>
      </c>
      <c r="H428" t="s">
        <v>390</v>
      </c>
      <c r="I428" t="s">
        <v>59</v>
      </c>
      <c r="J428"/>
      <c r="K428" t="s">
        <v>391</v>
      </c>
      <c r="L428">
        <v>2016</v>
      </c>
      <c r="M428" t="s">
        <v>371</v>
      </c>
      <c r="N428" t="s">
        <v>371</v>
      </c>
      <c r="O428"/>
      <c r="P428"/>
      <c r="Q428"/>
      <c r="R428"/>
      <c r="S428"/>
      <c r="T428"/>
      <c r="U428"/>
      <c r="V428"/>
      <c r="W428"/>
      <c r="X428"/>
      <c r="Y428"/>
      <c r="Z428"/>
      <c r="AA428"/>
      <c r="AB428"/>
      <c r="AC428"/>
      <c r="AD428"/>
      <c r="AE428"/>
      <c r="AF428"/>
      <c r="AG428"/>
      <c r="AH428"/>
      <c r="AI428"/>
      <c r="AJ428"/>
      <c r="AK428"/>
      <c r="AL428"/>
      <c r="AM428"/>
      <c r="AN428"/>
    </row>
    <row r="429" spans="1:40" x14ac:dyDescent="0.25">
      <c r="A429">
        <v>213316</v>
      </c>
      <c r="B429" t="s">
        <v>2005</v>
      </c>
      <c r="C429" t="s">
        <v>66</v>
      </c>
      <c r="D429" t="s">
        <v>2893</v>
      </c>
      <c r="E429" t="s">
        <v>388</v>
      </c>
      <c r="F429" s="229">
        <v>34547</v>
      </c>
      <c r="G429" t="s">
        <v>2006</v>
      </c>
      <c r="H429" t="s">
        <v>390</v>
      </c>
      <c r="I429" t="s">
        <v>487</v>
      </c>
      <c r="J429"/>
      <c r="K429" t="s">
        <v>391</v>
      </c>
      <c r="L429">
        <v>2014</v>
      </c>
      <c r="M429" t="s">
        <v>387</v>
      </c>
      <c r="N429" t="s">
        <v>387</v>
      </c>
      <c r="O429"/>
      <c r="P429"/>
      <c r="Q429"/>
      <c r="R429"/>
      <c r="S429"/>
      <c r="T429"/>
      <c r="U429"/>
      <c r="V429"/>
      <c r="W429"/>
      <c r="X429"/>
      <c r="Y429"/>
      <c r="Z429"/>
      <c r="AA429"/>
      <c r="AB429"/>
      <c r="AC429"/>
      <c r="AD429"/>
      <c r="AE429"/>
      <c r="AF429"/>
      <c r="AG429"/>
      <c r="AH429"/>
      <c r="AI429"/>
      <c r="AJ429"/>
      <c r="AK429"/>
      <c r="AL429"/>
      <c r="AM429"/>
      <c r="AN429"/>
    </row>
    <row r="430" spans="1:40" x14ac:dyDescent="0.25">
      <c r="A430">
        <v>213318</v>
      </c>
      <c r="B430" t="s">
        <v>1964</v>
      </c>
      <c r="C430" t="s">
        <v>85</v>
      </c>
      <c r="D430" t="s">
        <v>469</v>
      </c>
      <c r="E430" t="s">
        <v>389</v>
      </c>
      <c r="F430" s="229">
        <v>36255</v>
      </c>
      <c r="G430" t="s">
        <v>676</v>
      </c>
      <c r="H430" t="s">
        <v>3668</v>
      </c>
      <c r="I430" t="s">
        <v>3629</v>
      </c>
      <c r="J430"/>
      <c r="K430" t="s">
        <v>391</v>
      </c>
      <c r="L430">
        <v>2017</v>
      </c>
      <c r="M430" t="s">
        <v>371</v>
      </c>
      <c r="N430" t="s">
        <v>762</v>
      </c>
      <c r="O430"/>
      <c r="P430"/>
      <c r="Q430"/>
      <c r="R430"/>
      <c r="S430"/>
      <c r="T430"/>
      <c r="U430"/>
      <c r="V430"/>
      <c r="W430"/>
      <c r="X430"/>
      <c r="Y430"/>
      <c r="Z430"/>
      <c r="AA430"/>
      <c r="AB430"/>
      <c r="AC430"/>
      <c r="AD430"/>
      <c r="AE430"/>
      <c r="AF430"/>
      <c r="AG430"/>
      <c r="AH430"/>
      <c r="AI430"/>
      <c r="AJ430"/>
      <c r="AK430"/>
      <c r="AL430"/>
      <c r="AM430"/>
      <c r="AN430"/>
    </row>
    <row r="431" spans="1:40" x14ac:dyDescent="0.25">
      <c r="A431">
        <v>213320</v>
      </c>
      <c r="B431" t="s">
        <v>1549</v>
      </c>
      <c r="C431" t="s">
        <v>127</v>
      </c>
      <c r="D431" t="s">
        <v>233</v>
      </c>
      <c r="E431" t="s">
        <v>389</v>
      </c>
      <c r="F431" s="229">
        <v>32152</v>
      </c>
      <c r="G431" t="s">
        <v>1016</v>
      </c>
      <c r="H431" t="s">
        <v>390</v>
      </c>
      <c r="I431" t="s">
        <v>3629</v>
      </c>
      <c r="J431"/>
      <c r="K431" t="s">
        <v>372</v>
      </c>
      <c r="L431">
        <v>2005</v>
      </c>
      <c r="M431" t="s">
        <v>373</v>
      </c>
      <c r="N431"/>
      <c r="O431"/>
      <c r="P431"/>
      <c r="Q431"/>
      <c r="R431"/>
      <c r="S431"/>
      <c r="T431"/>
      <c r="U431"/>
      <c r="V431"/>
      <c r="W431"/>
      <c r="X431"/>
      <c r="Y431"/>
      <c r="Z431"/>
      <c r="AA431"/>
      <c r="AB431"/>
      <c r="AC431"/>
      <c r="AD431"/>
      <c r="AE431"/>
      <c r="AF431"/>
      <c r="AG431"/>
      <c r="AH431"/>
      <c r="AI431"/>
      <c r="AJ431"/>
      <c r="AK431"/>
      <c r="AL431"/>
      <c r="AM431"/>
      <c r="AN431" t="s">
        <v>788</v>
      </c>
    </row>
    <row r="432" spans="1:40" x14ac:dyDescent="0.25">
      <c r="A432">
        <v>213322</v>
      </c>
      <c r="B432" t="s">
        <v>1774</v>
      </c>
      <c r="C432" t="s">
        <v>60</v>
      </c>
      <c r="D432" t="s">
        <v>246</v>
      </c>
      <c r="E432" t="s">
        <v>389</v>
      </c>
      <c r="F432" s="229">
        <v>35074</v>
      </c>
      <c r="G432" t="s">
        <v>1037</v>
      </c>
      <c r="H432" t="s">
        <v>390</v>
      </c>
      <c r="I432" t="s">
        <v>59</v>
      </c>
      <c r="J432"/>
      <c r="K432" t="s">
        <v>391</v>
      </c>
      <c r="L432">
        <v>2013</v>
      </c>
      <c r="M432" t="s">
        <v>374</v>
      </c>
      <c r="N432" t="s">
        <v>374</v>
      </c>
      <c r="O432"/>
      <c r="P432"/>
      <c r="Q432"/>
      <c r="R432"/>
      <c r="S432"/>
      <c r="T432"/>
      <c r="U432"/>
      <c r="V432"/>
      <c r="W432"/>
      <c r="X432"/>
      <c r="Y432"/>
      <c r="Z432"/>
      <c r="AA432"/>
      <c r="AB432"/>
      <c r="AC432"/>
      <c r="AD432"/>
      <c r="AE432"/>
      <c r="AF432"/>
      <c r="AG432"/>
      <c r="AH432"/>
      <c r="AI432"/>
      <c r="AJ432"/>
      <c r="AK432"/>
      <c r="AL432"/>
      <c r="AM432"/>
      <c r="AN432"/>
    </row>
    <row r="433" spans="1:40" x14ac:dyDescent="0.25">
      <c r="A433">
        <v>213323</v>
      </c>
      <c r="B433" t="s">
        <v>3907</v>
      </c>
      <c r="C433" t="s">
        <v>69</v>
      </c>
      <c r="D433" t="s">
        <v>242</v>
      </c>
      <c r="E433" t="s">
        <v>1327</v>
      </c>
      <c r="F433" s="229">
        <v>34395</v>
      </c>
      <c r="G433">
        <v>0</v>
      </c>
      <c r="H433">
        <v>0</v>
      </c>
      <c r="I433" t="s">
        <v>488</v>
      </c>
      <c r="J433"/>
      <c r="K433">
        <v>0</v>
      </c>
      <c r="L433">
        <v>0</v>
      </c>
      <c r="M433">
        <v>0</v>
      </c>
      <c r="N433" t="s">
        <v>762</v>
      </c>
      <c r="O433"/>
      <c r="P433"/>
      <c r="Q433"/>
      <c r="R433"/>
      <c r="S433"/>
      <c r="T433"/>
      <c r="U433"/>
      <c r="V433"/>
      <c r="W433"/>
      <c r="X433"/>
      <c r="Y433"/>
      <c r="Z433"/>
      <c r="AA433"/>
      <c r="AB433"/>
      <c r="AC433"/>
      <c r="AD433"/>
      <c r="AE433"/>
      <c r="AF433"/>
      <c r="AG433"/>
      <c r="AH433"/>
      <c r="AI433" t="s">
        <v>737</v>
      </c>
      <c r="AJ433"/>
      <c r="AK433"/>
      <c r="AL433"/>
      <c r="AM433"/>
      <c r="AN433"/>
    </row>
    <row r="434" spans="1:40" x14ac:dyDescent="0.25">
      <c r="A434">
        <v>213324</v>
      </c>
      <c r="B434" t="s">
        <v>1515</v>
      </c>
      <c r="C434" t="s">
        <v>147</v>
      </c>
      <c r="D434" t="s">
        <v>227</v>
      </c>
      <c r="E434" t="s">
        <v>389</v>
      </c>
      <c r="F434" s="229">
        <v>29068</v>
      </c>
      <c r="G434" t="s">
        <v>1036</v>
      </c>
      <c r="H434" t="s">
        <v>390</v>
      </c>
      <c r="I434" t="s">
        <v>3629</v>
      </c>
      <c r="J434"/>
      <c r="K434" t="s">
        <v>391</v>
      </c>
      <c r="L434">
        <v>2000</v>
      </c>
      <c r="M434" t="s">
        <v>375</v>
      </c>
      <c r="N434" t="s">
        <v>375</v>
      </c>
      <c r="O434"/>
      <c r="P434"/>
      <c r="Q434"/>
      <c r="R434"/>
      <c r="S434"/>
      <c r="T434"/>
      <c r="U434"/>
      <c r="V434"/>
      <c r="W434"/>
      <c r="X434"/>
      <c r="Y434"/>
      <c r="Z434"/>
      <c r="AA434"/>
      <c r="AB434"/>
      <c r="AC434"/>
      <c r="AD434"/>
      <c r="AE434"/>
      <c r="AF434"/>
      <c r="AG434"/>
      <c r="AH434"/>
      <c r="AI434" t="s">
        <v>737</v>
      </c>
      <c r="AJ434"/>
      <c r="AK434"/>
      <c r="AL434"/>
      <c r="AM434"/>
      <c r="AN434"/>
    </row>
    <row r="435" spans="1:40" x14ac:dyDescent="0.25">
      <c r="A435">
        <v>213325</v>
      </c>
      <c r="B435" t="s">
        <v>1440</v>
      </c>
      <c r="C435" t="s">
        <v>2275</v>
      </c>
      <c r="D435" t="s">
        <v>272</v>
      </c>
      <c r="E435" t="s">
        <v>389</v>
      </c>
      <c r="F435" s="229">
        <v>35065</v>
      </c>
      <c r="G435" t="s">
        <v>371</v>
      </c>
      <c r="H435" t="s">
        <v>390</v>
      </c>
      <c r="I435" t="s">
        <v>3630</v>
      </c>
      <c r="J435"/>
      <c r="K435" t="s">
        <v>391</v>
      </c>
      <c r="L435">
        <v>2013</v>
      </c>
      <c r="M435" t="s">
        <v>377</v>
      </c>
      <c r="N435" t="s">
        <v>377</v>
      </c>
      <c r="O435"/>
      <c r="P435"/>
      <c r="Q435"/>
      <c r="R435"/>
      <c r="S435"/>
      <c r="T435"/>
      <c r="U435"/>
      <c r="V435"/>
      <c r="W435"/>
      <c r="X435"/>
      <c r="Y435"/>
      <c r="Z435"/>
      <c r="AA435"/>
      <c r="AB435"/>
      <c r="AC435"/>
      <c r="AD435"/>
      <c r="AE435"/>
      <c r="AF435"/>
      <c r="AG435"/>
      <c r="AH435"/>
      <c r="AI435"/>
      <c r="AJ435"/>
      <c r="AK435"/>
      <c r="AL435"/>
      <c r="AM435"/>
      <c r="AN435"/>
    </row>
    <row r="436" spans="1:40" x14ac:dyDescent="0.25">
      <c r="A436">
        <v>213327</v>
      </c>
      <c r="B436" t="s">
        <v>2416</v>
      </c>
      <c r="C436" t="s">
        <v>69</v>
      </c>
      <c r="D436" t="s">
        <v>297</v>
      </c>
      <c r="E436" t="s">
        <v>389</v>
      </c>
      <c r="F436" s="229">
        <v>36052</v>
      </c>
      <c r="G436" t="s">
        <v>1053</v>
      </c>
      <c r="H436" t="s">
        <v>390</v>
      </c>
      <c r="I436" t="s">
        <v>3629</v>
      </c>
      <c r="J436"/>
      <c r="K436" t="s">
        <v>391</v>
      </c>
      <c r="L436">
        <v>2016</v>
      </c>
      <c r="M436" t="s">
        <v>379</v>
      </c>
      <c r="N436" t="s">
        <v>379</v>
      </c>
      <c r="O436"/>
      <c r="P436"/>
      <c r="Q436"/>
      <c r="R436"/>
      <c r="S436"/>
      <c r="T436"/>
      <c r="U436"/>
      <c r="V436"/>
      <c r="W436"/>
      <c r="X436"/>
      <c r="Y436"/>
      <c r="Z436"/>
      <c r="AA436"/>
      <c r="AB436"/>
      <c r="AC436"/>
      <c r="AD436"/>
      <c r="AE436"/>
      <c r="AF436"/>
      <c r="AG436"/>
      <c r="AH436"/>
      <c r="AI436"/>
      <c r="AJ436"/>
      <c r="AK436"/>
      <c r="AL436"/>
      <c r="AM436"/>
      <c r="AN436"/>
    </row>
    <row r="437" spans="1:40" x14ac:dyDescent="0.25">
      <c r="A437">
        <v>213328</v>
      </c>
      <c r="B437" t="s">
        <v>2894</v>
      </c>
      <c r="C437" t="s">
        <v>66</v>
      </c>
      <c r="D437" t="s">
        <v>294</v>
      </c>
      <c r="E437" t="s">
        <v>389</v>
      </c>
      <c r="F437" s="229">
        <v>34110</v>
      </c>
      <c r="G437" t="s">
        <v>711</v>
      </c>
      <c r="H437" t="s">
        <v>390</v>
      </c>
      <c r="I437" t="s">
        <v>59</v>
      </c>
      <c r="J437"/>
      <c r="K437" t="s">
        <v>1323</v>
      </c>
      <c r="L437">
        <v>2011</v>
      </c>
      <c r="M437" t="s">
        <v>373</v>
      </c>
      <c r="N437" t="s">
        <v>376</v>
      </c>
      <c r="O437"/>
      <c r="P437"/>
      <c r="Q437"/>
      <c r="R437"/>
      <c r="S437"/>
      <c r="T437"/>
      <c r="U437"/>
      <c r="V437"/>
      <c r="W437"/>
      <c r="X437"/>
      <c r="Y437"/>
      <c r="Z437"/>
      <c r="AA437"/>
      <c r="AB437"/>
      <c r="AC437"/>
      <c r="AD437"/>
      <c r="AE437"/>
      <c r="AF437"/>
      <c r="AG437"/>
      <c r="AH437"/>
      <c r="AI437"/>
      <c r="AJ437"/>
      <c r="AK437"/>
      <c r="AL437"/>
      <c r="AM437"/>
      <c r="AN437"/>
    </row>
    <row r="438" spans="1:40" x14ac:dyDescent="0.25">
      <c r="A438">
        <v>213335</v>
      </c>
      <c r="B438" t="s">
        <v>1982</v>
      </c>
      <c r="C438" t="s">
        <v>568</v>
      </c>
      <c r="D438" t="s">
        <v>256</v>
      </c>
      <c r="E438" t="s">
        <v>388</v>
      </c>
      <c r="F438" s="229">
        <v>36537</v>
      </c>
      <c r="G438" t="s">
        <v>1017</v>
      </c>
      <c r="H438" t="s">
        <v>390</v>
      </c>
      <c r="I438" t="s">
        <v>3629</v>
      </c>
      <c r="J438"/>
      <c r="K438" t="s">
        <v>1323</v>
      </c>
      <c r="L438">
        <v>2017</v>
      </c>
      <c r="M438" t="s">
        <v>371</v>
      </c>
      <c r="N438" t="s">
        <v>386</v>
      </c>
      <c r="O438"/>
      <c r="P438"/>
      <c r="Q438"/>
      <c r="R438"/>
      <c r="S438"/>
      <c r="T438"/>
      <c r="U438"/>
      <c r="V438"/>
      <c r="W438"/>
      <c r="X438"/>
      <c r="Y438"/>
      <c r="Z438"/>
      <c r="AA438"/>
      <c r="AB438"/>
      <c r="AC438"/>
      <c r="AD438"/>
      <c r="AE438"/>
      <c r="AF438"/>
      <c r="AG438"/>
      <c r="AH438"/>
      <c r="AI438"/>
      <c r="AJ438"/>
      <c r="AK438"/>
      <c r="AL438"/>
      <c r="AM438"/>
      <c r="AN438"/>
    </row>
    <row r="439" spans="1:40" x14ac:dyDescent="0.25">
      <c r="A439">
        <v>213340</v>
      </c>
      <c r="B439" t="s">
        <v>1567</v>
      </c>
      <c r="C439" t="s">
        <v>66</v>
      </c>
      <c r="D439" t="s">
        <v>253</v>
      </c>
      <c r="E439" t="s">
        <v>388</v>
      </c>
      <c r="F439" s="229">
        <v>32725</v>
      </c>
      <c r="G439" t="s">
        <v>1027</v>
      </c>
      <c r="H439" t="s">
        <v>390</v>
      </c>
      <c r="I439" t="s">
        <v>3629</v>
      </c>
      <c r="J439"/>
      <c r="K439" t="s">
        <v>391</v>
      </c>
      <c r="L439">
        <v>2008</v>
      </c>
      <c r="M439" t="s">
        <v>371</v>
      </c>
      <c r="N439" t="s">
        <v>377</v>
      </c>
      <c r="O439"/>
      <c r="P439"/>
      <c r="Q439"/>
      <c r="R439"/>
      <c r="S439"/>
      <c r="T439"/>
      <c r="U439"/>
      <c r="V439"/>
      <c r="W439"/>
      <c r="X439"/>
      <c r="Y439"/>
      <c r="Z439"/>
      <c r="AA439"/>
      <c r="AB439"/>
      <c r="AC439"/>
      <c r="AD439"/>
      <c r="AE439"/>
      <c r="AF439"/>
      <c r="AG439"/>
      <c r="AH439"/>
      <c r="AI439"/>
      <c r="AJ439"/>
      <c r="AK439"/>
      <c r="AL439"/>
      <c r="AM439"/>
      <c r="AN439"/>
    </row>
    <row r="440" spans="1:40" x14ac:dyDescent="0.25">
      <c r="A440">
        <v>213344</v>
      </c>
      <c r="B440" t="s">
        <v>2895</v>
      </c>
      <c r="C440" t="s">
        <v>116</v>
      </c>
      <c r="D440" t="s">
        <v>2896</v>
      </c>
      <c r="E440" t="s">
        <v>389</v>
      </c>
      <c r="F440" s="229">
        <v>34791</v>
      </c>
      <c r="G440" t="s">
        <v>1017</v>
      </c>
      <c r="H440" t="s">
        <v>390</v>
      </c>
      <c r="I440" t="s">
        <v>59</v>
      </c>
      <c r="J440"/>
      <c r="K440" t="s">
        <v>391</v>
      </c>
      <c r="L440">
        <v>2012</v>
      </c>
      <c r="M440" t="s">
        <v>371</v>
      </c>
      <c r="N440"/>
      <c r="O440"/>
      <c r="P440"/>
      <c r="Q440"/>
      <c r="R440"/>
      <c r="S440"/>
      <c r="T440"/>
      <c r="U440"/>
      <c r="V440"/>
      <c r="W440"/>
      <c r="X440"/>
      <c r="Y440"/>
      <c r="Z440"/>
      <c r="AA440"/>
      <c r="AB440"/>
      <c r="AC440"/>
      <c r="AD440"/>
      <c r="AE440"/>
      <c r="AF440"/>
      <c r="AG440"/>
      <c r="AH440"/>
      <c r="AI440"/>
      <c r="AJ440"/>
      <c r="AK440"/>
      <c r="AL440"/>
      <c r="AM440"/>
      <c r="AN440" t="s">
        <v>788</v>
      </c>
    </row>
    <row r="441" spans="1:40" x14ac:dyDescent="0.25">
      <c r="A441">
        <v>213358</v>
      </c>
      <c r="B441" t="s">
        <v>2897</v>
      </c>
      <c r="C441" t="s">
        <v>117</v>
      </c>
      <c r="D441" t="s">
        <v>316</v>
      </c>
      <c r="E441" t="s">
        <v>389</v>
      </c>
      <c r="F441" s="229">
        <v>32534</v>
      </c>
      <c r="G441" t="s">
        <v>373</v>
      </c>
      <c r="H441" t="s">
        <v>390</v>
      </c>
      <c r="I441" t="s">
        <v>59</v>
      </c>
      <c r="J441"/>
      <c r="K441" t="s">
        <v>391</v>
      </c>
      <c r="L441">
        <v>2008</v>
      </c>
      <c r="M441" t="s">
        <v>371</v>
      </c>
      <c r="N441" t="s">
        <v>371</v>
      </c>
      <c r="O441"/>
      <c r="P441"/>
      <c r="Q441"/>
      <c r="R441"/>
      <c r="S441"/>
      <c r="T441"/>
      <c r="U441"/>
      <c r="V441"/>
      <c r="W441"/>
      <c r="X441"/>
      <c r="Y441"/>
      <c r="Z441"/>
      <c r="AA441"/>
      <c r="AB441"/>
      <c r="AC441"/>
      <c r="AD441"/>
      <c r="AE441"/>
      <c r="AF441"/>
      <c r="AG441"/>
      <c r="AH441"/>
      <c r="AI441"/>
      <c r="AJ441"/>
      <c r="AK441"/>
      <c r="AL441"/>
      <c r="AM441"/>
      <c r="AN441"/>
    </row>
    <row r="442" spans="1:40" x14ac:dyDescent="0.25">
      <c r="A442">
        <v>213364</v>
      </c>
      <c r="B442" t="s">
        <v>2898</v>
      </c>
      <c r="C442" t="s">
        <v>69</v>
      </c>
      <c r="D442" t="s">
        <v>314</v>
      </c>
      <c r="E442">
        <v>0</v>
      </c>
      <c r="F442" s="229">
        <v>32509</v>
      </c>
      <c r="G442">
        <v>0</v>
      </c>
      <c r="H442" t="s">
        <v>390</v>
      </c>
      <c r="I442" t="s">
        <v>59</v>
      </c>
      <c r="J442"/>
      <c r="K442">
        <v>0</v>
      </c>
      <c r="L442">
        <v>0</v>
      </c>
      <c r="M442">
        <v>0</v>
      </c>
      <c r="N442" t="s">
        <v>383</v>
      </c>
      <c r="O442"/>
      <c r="P442"/>
      <c r="Q442"/>
      <c r="R442"/>
      <c r="S442"/>
      <c r="T442"/>
      <c r="U442"/>
      <c r="V442"/>
      <c r="W442"/>
      <c r="X442"/>
      <c r="Y442"/>
      <c r="Z442"/>
      <c r="AA442"/>
      <c r="AB442"/>
      <c r="AC442"/>
      <c r="AD442"/>
      <c r="AE442"/>
      <c r="AF442"/>
      <c r="AG442"/>
      <c r="AH442"/>
      <c r="AI442" t="s">
        <v>737</v>
      </c>
      <c r="AJ442"/>
      <c r="AK442"/>
      <c r="AL442"/>
      <c r="AM442"/>
      <c r="AN442"/>
    </row>
    <row r="443" spans="1:40" x14ac:dyDescent="0.25">
      <c r="A443">
        <v>213370</v>
      </c>
      <c r="B443" t="s">
        <v>1903</v>
      </c>
      <c r="C443" t="s">
        <v>60</v>
      </c>
      <c r="D443" t="s">
        <v>300</v>
      </c>
      <c r="E443" t="s">
        <v>389</v>
      </c>
      <c r="F443" s="229">
        <v>36047</v>
      </c>
      <c r="G443" t="s">
        <v>1043</v>
      </c>
      <c r="H443" t="s">
        <v>390</v>
      </c>
      <c r="I443" t="s">
        <v>3629</v>
      </c>
      <c r="J443"/>
      <c r="K443" t="s">
        <v>391</v>
      </c>
      <c r="L443">
        <v>2016</v>
      </c>
      <c r="M443" t="s">
        <v>373</v>
      </c>
      <c r="N443" t="s">
        <v>376</v>
      </c>
      <c r="O443"/>
      <c r="P443"/>
      <c r="Q443"/>
      <c r="R443"/>
      <c r="S443"/>
      <c r="T443"/>
      <c r="U443"/>
      <c r="V443"/>
      <c r="W443"/>
      <c r="X443"/>
      <c r="Y443"/>
      <c r="Z443"/>
      <c r="AA443"/>
      <c r="AB443"/>
      <c r="AC443"/>
      <c r="AD443"/>
      <c r="AE443"/>
      <c r="AF443"/>
      <c r="AG443"/>
      <c r="AH443"/>
      <c r="AI443"/>
      <c r="AJ443"/>
      <c r="AK443"/>
      <c r="AL443"/>
      <c r="AM443"/>
      <c r="AN443"/>
    </row>
    <row r="444" spans="1:40" x14ac:dyDescent="0.25">
      <c r="A444">
        <v>213384</v>
      </c>
      <c r="B444" t="s">
        <v>2900</v>
      </c>
      <c r="C444" t="s">
        <v>145</v>
      </c>
      <c r="D444" t="s">
        <v>249</v>
      </c>
      <c r="E444" t="s">
        <v>388</v>
      </c>
      <c r="F444" s="229">
        <v>36286</v>
      </c>
      <c r="G444" t="s">
        <v>1053</v>
      </c>
      <c r="H444" t="s">
        <v>390</v>
      </c>
      <c r="I444" t="s">
        <v>487</v>
      </c>
      <c r="J444"/>
      <c r="K444">
        <v>0</v>
      </c>
      <c r="L444">
        <v>0</v>
      </c>
      <c r="M444">
        <v>0</v>
      </c>
      <c r="N444" t="s">
        <v>379</v>
      </c>
      <c r="O444" t="s">
        <v>3919</v>
      </c>
      <c r="P444"/>
      <c r="Q444">
        <v>70000</v>
      </c>
      <c r="R444"/>
      <c r="S444"/>
      <c r="T444"/>
      <c r="U444"/>
      <c r="V444"/>
      <c r="W444"/>
      <c r="X444"/>
      <c r="Y444"/>
      <c r="Z444"/>
      <c r="AA444"/>
      <c r="AB444"/>
      <c r="AC444"/>
      <c r="AD444"/>
      <c r="AE444"/>
      <c r="AF444"/>
      <c r="AG444"/>
      <c r="AH444"/>
      <c r="AI444" t="s">
        <v>737</v>
      </c>
      <c r="AJ444"/>
      <c r="AK444"/>
      <c r="AL444"/>
      <c r="AM444"/>
      <c r="AN444"/>
    </row>
    <row r="445" spans="1:40" x14ac:dyDescent="0.25">
      <c r="A445">
        <v>213393</v>
      </c>
      <c r="B445" t="s">
        <v>2490</v>
      </c>
      <c r="C445" t="s">
        <v>97</v>
      </c>
      <c r="D445" t="s">
        <v>225</v>
      </c>
      <c r="E445" t="s">
        <v>389</v>
      </c>
      <c r="F445" s="229">
        <v>36527</v>
      </c>
      <c r="G445" t="s">
        <v>1017</v>
      </c>
      <c r="H445" t="s">
        <v>390</v>
      </c>
      <c r="I445" t="s">
        <v>3630</v>
      </c>
      <c r="J445"/>
      <c r="K445" t="s">
        <v>391</v>
      </c>
      <c r="L445">
        <v>2018</v>
      </c>
      <c r="M445" t="s">
        <v>371</v>
      </c>
      <c r="N445" t="s">
        <v>371</v>
      </c>
      <c r="O445"/>
      <c r="P445"/>
      <c r="Q445"/>
      <c r="R445"/>
      <c r="S445"/>
      <c r="T445"/>
      <c r="U445"/>
      <c r="V445"/>
      <c r="W445"/>
      <c r="X445"/>
      <c r="Y445"/>
      <c r="Z445"/>
      <c r="AA445"/>
      <c r="AB445"/>
      <c r="AC445"/>
      <c r="AD445"/>
      <c r="AE445"/>
      <c r="AF445"/>
      <c r="AG445"/>
      <c r="AH445"/>
      <c r="AI445"/>
      <c r="AJ445"/>
      <c r="AK445"/>
      <c r="AL445"/>
      <c r="AM445"/>
      <c r="AN445"/>
    </row>
    <row r="446" spans="1:40" x14ac:dyDescent="0.25">
      <c r="A446">
        <v>213396</v>
      </c>
      <c r="B446" t="s">
        <v>1954</v>
      </c>
      <c r="C446" t="s">
        <v>69</v>
      </c>
      <c r="D446" t="s">
        <v>516</v>
      </c>
      <c r="E446" t="s">
        <v>389</v>
      </c>
      <c r="F446" s="229">
        <v>36190</v>
      </c>
      <c r="G446" t="s">
        <v>1046</v>
      </c>
      <c r="H446" t="s">
        <v>390</v>
      </c>
      <c r="I446" t="s">
        <v>3629</v>
      </c>
      <c r="J446"/>
      <c r="K446" t="s">
        <v>372</v>
      </c>
      <c r="L446">
        <v>2016</v>
      </c>
      <c r="M446" t="s">
        <v>373</v>
      </c>
      <c r="N446" t="s">
        <v>373</v>
      </c>
      <c r="O446"/>
      <c r="P446"/>
      <c r="Q446"/>
      <c r="R446"/>
      <c r="S446"/>
      <c r="T446"/>
      <c r="U446"/>
      <c r="V446"/>
      <c r="W446"/>
      <c r="X446"/>
      <c r="Y446"/>
      <c r="Z446"/>
      <c r="AA446"/>
      <c r="AB446"/>
      <c r="AC446"/>
      <c r="AD446"/>
      <c r="AE446"/>
      <c r="AF446"/>
      <c r="AG446"/>
      <c r="AH446"/>
      <c r="AI446" t="s">
        <v>737</v>
      </c>
      <c r="AJ446"/>
      <c r="AK446"/>
      <c r="AL446"/>
      <c r="AM446"/>
      <c r="AN446"/>
    </row>
    <row r="447" spans="1:40" x14ac:dyDescent="0.25">
      <c r="A447">
        <v>213403</v>
      </c>
      <c r="B447" t="s">
        <v>2310</v>
      </c>
      <c r="C447" t="s">
        <v>322</v>
      </c>
      <c r="D447" t="s">
        <v>2808</v>
      </c>
      <c r="E447" t="s">
        <v>389</v>
      </c>
      <c r="F447" s="229">
        <v>35341</v>
      </c>
      <c r="G447" t="s">
        <v>1017</v>
      </c>
      <c r="H447" t="s">
        <v>390</v>
      </c>
      <c r="I447" t="s">
        <v>485</v>
      </c>
      <c r="J447"/>
      <c r="K447" t="s">
        <v>391</v>
      </c>
      <c r="L447">
        <v>2017</v>
      </c>
      <c r="M447" t="s">
        <v>373</v>
      </c>
      <c r="N447" t="s">
        <v>383</v>
      </c>
      <c r="O447"/>
      <c r="P447"/>
      <c r="Q447"/>
      <c r="R447"/>
      <c r="S447"/>
      <c r="T447"/>
      <c r="U447"/>
      <c r="V447"/>
      <c r="W447"/>
      <c r="X447"/>
      <c r="Y447"/>
      <c r="Z447"/>
      <c r="AA447"/>
      <c r="AB447"/>
      <c r="AC447"/>
      <c r="AD447"/>
      <c r="AE447"/>
      <c r="AF447"/>
      <c r="AG447"/>
      <c r="AH447"/>
      <c r="AI447"/>
      <c r="AJ447"/>
      <c r="AK447"/>
      <c r="AL447"/>
      <c r="AM447"/>
      <c r="AN447"/>
    </row>
    <row r="448" spans="1:40" x14ac:dyDescent="0.25">
      <c r="A448">
        <v>213406</v>
      </c>
      <c r="B448" t="s">
        <v>1944</v>
      </c>
      <c r="C448" t="s">
        <v>66</v>
      </c>
      <c r="D448" t="s">
        <v>258</v>
      </c>
      <c r="E448" t="s">
        <v>389</v>
      </c>
      <c r="F448" s="229">
        <v>36168</v>
      </c>
      <c r="G448" t="s">
        <v>1945</v>
      </c>
      <c r="H448" t="s">
        <v>390</v>
      </c>
      <c r="I448" t="s">
        <v>485</v>
      </c>
      <c r="J448"/>
      <c r="K448" t="s">
        <v>391</v>
      </c>
      <c r="L448">
        <v>2017</v>
      </c>
      <c r="M448" t="s">
        <v>371</v>
      </c>
      <c r="N448" t="s">
        <v>385</v>
      </c>
      <c r="O448"/>
      <c r="P448"/>
      <c r="Q448"/>
      <c r="R448"/>
      <c r="S448"/>
      <c r="T448"/>
      <c r="U448"/>
      <c r="V448"/>
      <c r="W448"/>
      <c r="X448"/>
      <c r="Y448"/>
      <c r="Z448"/>
      <c r="AA448"/>
      <c r="AB448"/>
      <c r="AC448"/>
      <c r="AD448"/>
      <c r="AE448"/>
      <c r="AF448"/>
      <c r="AG448"/>
      <c r="AH448"/>
      <c r="AI448" t="s">
        <v>737</v>
      </c>
      <c r="AJ448"/>
      <c r="AK448"/>
      <c r="AL448"/>
      <c r="AM448"/>
      <c r="AN448"/>
    </row>
    <row r="449" spans="1:40" x14ac:dyDescent="0.25">
      <c r="A449">
        <v>213411</v>
      </c>
      <c r="B449" t="s">
        <v>2718</v>
      </c>
      <c r="C449" t="s">
        <v>141</v>
      </c>
      <c r="D449" t="s">
        <v>251</v>
      </c>
      <c r="E449" t="s">
        <v>388</v>
      </c>
      <c r="F449" s="229">
        <v>36006</v>
      </c>
      <c r="G449" t="s">
        <v>1017</v>
      </c>
      <c r="H449" t="s">
        <v>390</v>
      </c>
      <c r="I449" t="s">
        <v>59</v>
      </c>
      <c r="J449"/>
      <c r="K449" t="s">
        <v>372</v>
      </c>
      <c r="L449">
        <v>2016</v>
      </c>
      <c r="M449" t="s">
        <v>379</v>
      </c>
      <c r="N449" t="s">
        <v>379</v>
      </c>
      <c r="O449" t="s">
        <v>3923</v>
      </c>
      <c r="P449"/>
      <c r="Q449">
        <v>20000</v>
      </c>
      <c r="R449"/>
      <c r="S449"/>
      <c r="T449"/>
      <c r="U449"/>
      <c r="V449"/>
      <c r="W449"/>
      <c r="X449"/>
      <c r="Y449"/>
      <c r="Z449"/>
      <c r="AA449"/>
      <c r="AB449"/>
      <c r="AC449"/>
      <c r="AD449"/>
      <c r="AE449"/>
      <c r="AF449"/>
      <c r="AG449"/>
      <c r="AH449"/>
      <c r="AI449"/>
      <c r="AJ449"/>
      <c r="AK449"/>
      <c r="AL449"/>
      <c r="AM449"/>
      <c r="AN449"/>
    </row>
    <row r="450" spans="1:40" x14ac:dyDescent="0.25">
      <c r="A450">
        <v>213413</v>
      </c>
      <c r="B450" t="s">
        <v>1005</v>
      </c>
      <c r="C450" t="s">
        <v>66</v>
      </c>
      <c r="D450" t="s">
        <v>313</v>
      </c>
      <c r="E450" t="s">
        <v>388</v>
      </c>
      <c r="F450" s="229">
        <v>32337</v>
      </c>
      <c r="G450" t="s">
        <v>1082</v>
      </c>
      <c r="H450" t="s">
        <v>390</v>
      </c>
      <c r="I450" t="s">
        <v>487</v>
      </c>
      <c r="J450"/>
      <c r="K450" t="s">
        <v>372</v>
      </c>
      <c r="L450">
        <v>2007</v>
      </c>
      <c r="M450" t="s">
        <v>371</v>
      </c>
      <c r="N450" t="s">
        <v>377</v>
      </c>
      <c r="O450"/>
      <c r="P450"/>
      <c r="Q450"/>
      <c r="R450"/>
      <c r="S450"/>
      <c r="T450"/>
      <c r="U450"/>
      <c r="V450"/>
      <c r="W450"/>
      <c r="X450"/>
      <c r="Y450"/>
      <c r="Z450"/>
      <c r="AA450"/>
      <c r="AB450"/>
      <c r="AC450"/>
      <c r="AD450"/>
      <c r="AE450"/>
      <c r="AF450"/>
      <c r="AG450"/>
      <c r="AH450"/>
      <c r="AI450" t="s">
        <v>737</v>
      </c>
      <c r="AJ450"/>
      <c r="AK450"/>
      <c r="AL450"/>
      <c r="AM450"/>
      <c r="AN450"/>
    </row>
    <row r="451" spans="1:40" x14ac:dyDescent="0.25">
      <c r="A451">
        <v>213415</v>
      </c>
      <c r="B451" t="s">
        <v>1395</v>
      </c>
      <c r="C451" t="s">
        <v>186</v>
      </c>
      <c r="D451" t="s">
        <v>256</v>
      </c>
      <c r="E451" t="s">
        <v>388</v>
      </c>
      <c r="F451" s="229">
        <v>36048</v>
      </c>
      <c r="G451" t="s">
        <v>1017</v>
      </c>
      <c r="H451" t="s">
        <v>390</v>
      </c>
      <c r="I451" t="s">
        <v>3629</v>
      </c>
      <c r="J451"/>
      <c r="K451">
        <v>0</v>
      </c>
      <c r="L451" t="s">
        <v>391</v>
      </c>
      <c r="M451">
        <v>2017</v>
      </c>
      <c r="N451" t="s">
        <v>383</v>
      </c>
      <c r="O451"/>
      <c r="P451"/>
      <c r="Q451"/>
      <c r="R451"/>
      <c r="S451"/>
      <c r="T451"/>
      <c r="U451"/>
      <c r="V451"/>
      <c r="W451"/>
      <c r="X451"/>
      <c r="Y451"/>
      <c r="Z451"/>
      <c r="AA451"/>
      <c r="AB451"/>
      <c r="AC451"/>
      <c r="AD451"/>
      <c r="AE451"/>
      <c r="AF451"/>
      <c r="AG451"/>
      <c r="AH451"/>
      <c r="AI451"/>
      <c r="AJ451"/>
      <c r="AK451"/>
      <c r="AL451"/>
      <c r="AM451"/>
      <c r="AN451"/>
    </row>
    <row r="452" spans="1:40" x14ac:dyDescent="0.25">
      <c r="A452">
        <v>213422</v>
      </c>
      <c r="B452" t="s">
        <v>1777</v>
      </c>
      <c r="C452" t="s">
        <v>1778</v>
      </c>
      <c r="D452" t="s">
        <v>258</v>
      </c>
      <c r="E452" t="s">
        <v>389</v>
      </c>
      <c r="F452" s="229">
        <v>35084</v>
      </c>
      <c r="G452" t="s">
        <v>1017</v>
      </c>
      <c r="H452" t="s">
        <v>390</v>
      </c>
      <c r="I452" t="s">
        <v>3629</v>
      </c>
      <c r="J452"/>
      <c r="K452" t="s">
        <v>391</v>
      </c>
      <c r="L452">
        <v>2014</v>
      </c>
      <c r="M452" t="s">
        <v>373</v>
      </c>
      <c r="N452" t="s">
        <v>371</v>
      </c>
      <c r="O452" t="s">
        <v>3924</v>
      </c>
      <c r="P452"/>
      <c r="Q452">
        <v>65000</v>
      </c>
      <c r="R452"/>
      <c r="S452"/>
      <c r="T452"/>
      <c r="U452"/>
      <c r="V452"/>
      <c r="W452"/>
      <c r="X452"/>
      <c r="Y452"/>
      <c r="Z452"/>
      <c r="AA452"/>
      <c r="AB452"/>
      <c r="AC452"/>
      <c r="AD452"/>
      <c r="AE452"/>
      <c r="AF452"/>
      <c r="AG452"/>
      <c r="AH452"/>
      <c r="AI452"/>
      <c r="AJ452"/>
      <c r="AK452"/>
      <c r="AL452"/>
      <c r="AM452"/>
      <c r="AN452"/>
    </row>
    <row r="453" spans="1:40" x14ac:dyDescent="0.25">
      <c r="A453">
        <v>213428</v>
      </c>
      <c r="B453" t="s">
        <v>1969</v>
      </c>
      <c r="C453" t="s">
        <v>322</v>
      </c>
      <c r="D453" t="s">
        <v>266</v>
      </c>
      <c r="E453" t="s">
        <v>388</v>
      </c>
      <c r="F453" s="229">
        <v>36367</v>
      </c>
      <c r="G453" t="s">
        <v>1042</v>
      </c>
      <c r="H453" t="s">
        <v>390</v>
      </c>
      <c r="I453" t="s">
        <v>485</v>
      </c>
      <c r="J453"/>
      <c r="K453" t="s">
        <v>372</v>
      </c>
      <c r="L453">
        <v>2016</v>
      </c>
      <c r="M453" t="s">
        <v>371</v>
      </c>
      <c r="N453" t="s">
        <v>376</v>
      </c>
      <c r="O453" t="s">
        <v>3925</v>
      </c>
      <c r="P453"/>
      <c r="Q453">
        <v>30000</v>
      </c>
      <c r="R453"/>
      <c r="S453"/>
      <c r="T453"/>
      <c r="U453"/>
      <c r="V453"/>
      <c r="W453"/>
      <c r="X453"/>
      <c r="Y453"/>
      <c r="Z453"/>
      <c r="AA453"/>
      <c r="AB453"/>
      <c r="AC453"/>
      <c r="AD453"/>
      <c r="AE453"/>
      <c r="AF453"/>
      <c r="AG453"/>
      <c r="AH453"/>
      <c r="AI453"/>
      <c r="AJ453"/>
      <c r="AK453"/>
      <c r="AL453"/>
      <c r="AM453"/>
      <c r="AN453"/>
    </row>
    <row r="454" spans="1:40" x14ac:dyDescent="0.25">
      <c r="A454">
        <v>213437</v>
      </c>
      <c r="B454" t="s">
        <v>2901</v>
      </c>
      <c r="C454" t="s">
        <v>493</v>
      </c>
      <c r="D454" t="s">
        <v>328</v>
      </c>
      <c r="E454" t="s">
        <v>388</v>
      </c>
      <c r="F454" s="229">
        <v>36533</v>
      </c>
      <c r="G454" t="s">
        <v>1017</v>
      </c>
      <c r="H454" t="s">
        <v>3668</v>
      </c>
      <c r="I454" t="s">
        <v>485</v>
      </c>
      <c r="J454"/>
      <c r="K454" t="s">
        <v>391</v>
      </c>
      <c r="L454">
        <v>2017</v>
      </c>
      <c r="M454" t="s">
        <v>371</v>
      </c>
      <c r="N454"/>
      <c r="O454"/>
      <c r="P454"/>
      <c r="Q454"/>
      <c r="R454"/>
      <c r="S454"/>
      <c r="T454"/>
      <c r="U454"/>
      <c r="V454"/>
      <c r="W454"/>
      <c r="X454"/>
      <c r="Y454"/>
      <c r="Z454"/>
      <c r="AA454"/>
      <c r="AB454"/>
      <c r="AC454"/>
      <c r="AD454"/>
      <c r="AE454"/>
      <c r="AF454"/>
      <c r="AG454"/>
      <c r="AH454"/>
      <c r="AI454"/>
      <c r="AJ454"/>
      <c r="AK454"/>
      <c r="AL454"/>
      <c r="AM454"/>
      <c r="AN454" t="s">
        <v>788</v>
      </c>
    </row>
    <row r="455" spans="1:40" x14ac:dyDescent="0.25">
      <c r="A455">
        <v>213445</v>
      </c>
      <c r="B455" t="s">
        <v>2722</v>
      </c>
      <c r="C455" t="s">
        <v>1067</v>
      </c>
      <c r="D455" t="s">
        <v>231</v>
      </c>
      <c r="E455" t="s">
        <v>389</v>
      </c>
      <c r="F455" s="229">
        <v>36265</v>
      </c>
      <c r="G455" t="s">
        <v>1026</v>
      </c>
      <c r="H455" t="s">
        <v>390</v>
      </c>
      <c r="I455" t="s">
        <v>59</v>
      </c>
      <c r="J455"/>
      <c r="K455" t="s">
        <v>391</v>
      </c>
      <c r="L455">
        <v>2017</v>
      </c>
      <c r="M455" t="s">
        <v>373</v>
      </c>
      <c r="N455" t="s">
        <v>373</v>
      </c>
      <c r="O455"/>
      <c r="P455"/>
      <c r="Q455"/>
      <c r="R455"/>
      <c r="S455"/>
      <c r="T455"/>
      <c r="U455"/>
      <c r="V455"/>
      <c r="W455"/>
      <c r="X455"/>
      <c r="Y455"/>
      <c r="Z455"/>
      <c r="AA455"/>
      <c r="AB455"/>
      <c r="AC455"/>
      <c r="AD455"/>
      <c r="AE455"/>
      <c r="AF455"/>
      <c r="AG455"/>
      <c r="AH455"/>
      <c r="AI455" t="s">
        <v>737</v>
      </c>
      <c r="AJ455"/>
      <c r="AK455"/>
      <c r="AL455"/>
      <c r="AM455"/>
      <c r="AN455"/>
    </row>
    <row r="456" spans="1:40" x14ac:dyDescent="0.25">
      <c r="A456">
        <v>213446</v>
      </c>
      <c r="B456" t="s">
        <v>1727</v>
      </c>
      <c r="C456" t="s">
        <v>123</v>
      </c>
      <c r="D456" t="s">
        <v>230</v>
      </c>
      <c r="E456" t="s">
        <v>389</v>
      </c>
      <c r="F456" s="229">
        <v>34762</v>
      </c>
      <c r="G456" t="s">
        <v>1728</v>
      </c>
      <c r="H456" t="s">
        <v>390</v>
      </c>
      <c r="I456" t="s">
        <v>3629</v>
      </c>
      <c r="J456"/>
      <c r="K456" t="s">
        <v>391</v>
      </c>
      <c r="L456">
        <v>2014</v>
      </c>
      <c r="M456" t="s">
        <v>371</v>
      </c>
      <c r="N456" t="s">
        <v>371</v>
      </c>
      <c r="O456"/>
      <c r="P456"/>
      <c r="Q456"/>
      <c r="R456"/>
      <c r="S456"/>
      <c r="T456"/>
      <c r="U456"/>
      <c r="V456"/>
      <c r="W456"/>
      <c r="X456"/>
      <c r="Y456"/>
      <c r="Z456"/>
      <c r="AA456"/>
      <c r="AB456"/>
      <c r="AC456"/>
      <c r="AD456"/>
      <c r="AE456"/>
      <c r="AF456"/>
      <c r="AG456"/>
      <c r="AH456"/>
      <c r="AI456" t="s">
        <v>737</v>
      </c>
      <c r="AJ456"/>
      <c r="AK456"/>
      <c r="AL456"/>
      <c r="AM456"/>
      <c r="AN456"/>
    </row>
    <row r="457" spans="1:40" x14ac:dyDescent="0.25">
      <c r="A457">
        <v>213449</v>
      </c>
      <c r="B457" t="s">
        <v>1389</v>
      </c>
      <c r="C457" t="s">
        <v>130</v>
      </c>
      <c r="D457" t="s">
        <v>260</v>
      </c>
      <c r="E457" t="s">
        <v>389</v>
      </c>
      <c r="F457" s="229">
        <v>35814</v>
      </c>
      <c r="G457" t="s">
        <v>1046</v>
      </c>
      <c r="H457" t="s">
        <v>390</v>
      </c>
      <c r="I457" t="s">
        <v>485</v>
      </c>
      <c r="J457"/>
      <c r="K457" t="s">
        <v>372</v>
      </c>
      <c r="L457">
        <v>2017</v>
      </c>
      <c r="M457" t="s">
        <v>371</v>
      </c>
      <c r="N457" t="s">
        <v>373</v>
      </c>
      <c r="O457"/>
      <c r="P457"/>
      <c r="Q457"/>
      <c r="R457"/>
      <c r="S457"/>
      <c r="T457"/>
      <c r="U457"/>
      <c r="V457"/>
      <c r="W457"/>
      <c r="X457"/>
      <c r="Y457"/>
      <c r="Z457"/>
      <c r="AA457"/>
      <c r="AB457"/>
      <c r="AC457"/>
      <c r="AD457"/>
      <c r="AE457"/>
      <c r="AF457"/>
      <c r="AG457"/>
      <c r="AH457"/>
      <c r="AI457"/>
      <c r="AJ457"/>
      <c r="AK457"/>
      <c r="AL457"/>
      <c r="AM457"/>
      <c r="AN457"/>
    </row>
    <row r="458" spans="1:40" x14ac:dyDescent="0.25">
      <c r="A458">
        <v>213450</v>
      </c>
      <c r="B458" t="s">
        <v>2306</v>
      </c>
      <c r="C458" t="s">
        <v>49</v>
      </c>
      <c r="D458" t="s">
        <v>584</v>
      </c>
      <c r="E458" t="s">
        <v>1327</v>
      </c>
      <c r="F458" s="229">
        <v>35321</v>
      </c>
      <c r="G458" t="s">
        <v>3926</v>
      </c>
      <c r="H458" t="s">
        <v>390</v>
      </c>
      <c r="I458" t="s">
        <v>487</v>
      </c>
      <c r="J458"/>
      <c r="K458" t="s">
        <v>372</v>
      </c>
      <c r="L458">
        <v>2014</v>
      </c>
      <c r="M458" t="s">
        <v>373</v>
      </c>
      <c r="N458" t="s">
        <v>373</v>
      </c>
      <c r="O458"/>
      <c r="P458"/>
      <c r="Q458"/>
      <c r="R458"/>
      <c r="S458"/>
      <c r="T458"/>
      <c r="U458"/>
      <c r="V458"/>
      <c r="W458"/>
      <c r="X458"/>
      <c r="Y458"/>
      <c r="Z458"/>
      <c r="AA458"/>
      <c r="AB458"/>
      <c r="AC458"/>
      <c r="AD458"/>
      <c r="AE458"/>
      <c r="AF458"/>
      <c r="AG458"/>
      <c r="AH458"/>
      <c r="AI458" t="s">
        <v>737</v>
      </c>
      <c r="AJ458"/>
      <c r="AK458"/>
      <c r="AL458"/>
      <c r="AM458"/>
      <c r="AN458"/>
    </row>
    <row r="459" spans="1:40" x14ac:dyDescent="0.25">
      <c r="A459">
        <v>213459</v>
      </c>
      <c r="B459" t="s">
        <v>2652</v>
      </c>
      <c r="C459" t="s">
        <v>188</v>
      </c>
      <c r="D459" t="s">
        <v>328</v>
      </c>
      <c r="E459" t="s">
        <v>388</v>
      </c>
      <c r="F459" s="229">
        <v>33618</v>
      </c>
      <c r="G459" t="s">
        <v>375</v>
      </c>
      <c r="H459" t="s">
        <v>390</v>
      </c>
      <c r="I459" t="s">
        <v>59</v>
      </c>
      <c r="J459"/>
      <c r="K459" t="s">
        <v>391</v>
      </c>
      <c r="L459">
        <v>2010</v>
      </c>
      <c r="M459" t="s">
        <v>375</v>
      </c>
      <c r="N459" t="s">
        <v>375</v>
      </c>
      <c r="O459"/>
      <c r="P459"/>
      <c r="Q459"/>
      <c r="R459"/>
      <c r="S459"/>
      <c r="T459"/>
      <c r="U459"/>
      <c r="V459"/>
      <c r="W459"/>
      <c r="X459"/>
      <c r="Y459"/>
      <c r="Z459"/>
      <c r="AA459"/>
      <c r="AB459"/>
      <c r="AC459"/>
      <c r="AD459"/>
      <c r="AE459"/>
      <c r="AF459"/>
      <c r="AG459"/>
      <c r="AH459"/>
      <c r="AI459"/>
      <c r="AJ459"/>
      <c r="AK459"/>
      <c r="AL459"/>
      <c r="AM459"/>
      <c r="AN459"/>
    </row>
    <row r="460" spans="1:40" x14ac:dyDescent="0.25">
      <c r="A460">
        <v>213460</v>
      </c>
      <c r="B460" t="s">
        <v>2446</v>
      </c>
      <c r="C460" t="s">
        <v>104</v>
      </c>
      <c r="D460" t="s">
        <v>323</v>
      </c>
      <c r="E460" t="s">
        <v>388</v>
      </c>
      <c r="F460" s="229">
        <v>36206</v>
      </c>
      <c r="G460" t="s">
        <v>1017</v>
      </c>
      <c r="H460" t="s">
        <v>390</v>
      </c>
      <c r="I460" t="s">
        <v>3630</v>
      </c>
      <c r="J460"/>
      <c r="K460" t="s">
        <v>391</v>
      </c>
      <c r="L460">
        <v>2017</v>
      </c>
      <c r="M460" t="s">
        <v>377</v>
      </c>
      <c r="N460" t="s">
        <v>377</v>
      </c>
      <c r="O460"/>
      <c r="P460"/>
      <c r="Q460"/>
      <c r="R460"/>
      <c r="S460"/>
      <c r="T460"/>
      <c r="U460"/>
      <c r="V460"/>
      <c r="W460"/>
      <c r="X460"/>
      <c r="Y460"/>
      <c r="Z460"/>
      <c r="AA460"/>
      <c r="AB460"/>
      <c r="AC460"/>
      <c r="AD460"/>
      <c r="AE460"/>
      <c r="AF460"/>
      <c r="AG460"/>
      <c r="AH460"/>
      <c r="AI460" t="s">
        <v>737</v>
      </c>
      <c r="AJ460"/>
      <c r="AK460"/>
      <c r="AL460"/>
      <c r="AM460"/>
      <c r="AN460"/>
    </row>
    <row r="461" spans="1:40" x14ac:dyDescent="0.25">
      <c r="A461">
        <v>213461</v>
      </c>
      <c r="B461" t="s">
        <v>2243</v>
      </c>
      <c r="C461" t="s">
        <v>152</v>
      </c>
      <c r="D461" t="s">
        <v>2902</v>
      </c>
      <c r="E461" t="s">
        <v>388</v>
      </c>
      <c r="F461" s="229">
        <v>34719</v>
      </c>
      <c r="G461" t="s">
        <v>377</v>
      </c>
      <c r="H461" t="s">
        <v>390</v>
      </c>
      <c r="I461" t="s">
        <v>487</v>
      </c>
      <c r="J461"/>
      <c r="K461" t="s">
        <v>391</v>
      </c>
      <c r="L461">
        <v>2013</v>
      </c>
      <c r="M461" t="s">
        <v>377</v>
      </c>
      <c r="N461"/>
      <c r="O461"/>
      <c r="P461"/>
      <c r="Q461"/>
      <c r="R461"/>
      <c r="S461"/>
      <c r="T461"/>
      <c r="U461"/>
      <c r="V461"/>
      <c r="W461"/>
      <c r="X461"/>
      <c r="Y461"/>
      <c r="Z461"/>
      <c r="AA461"/>
      <c r="AB461"/>
      <c r="AC461"/>
      <c r="AD461"/>
      <c r="AE461"/>
      <c r="AF461"/>
      <c r="AG461"/>
      <c r="AH461"/>
      <c r="AI461" t="s">
        <v>737</v>
      </c>
      <c r="AJ461"/>
      <c r="AK461"/>
      <c r="AL461"/>
      <c r="AM461"/>
      <c r="AN461" t="s">
        <v>788</v>
      </c>
    </row>
    <row r="462" spans="1:40" x14ac:dyDescent="0.25">
      <c r="A462">
        <v>213462</v>
      </c>
      <c r="B462" t="s">
        <v>1873</v>
      </c>
      <c r="C462" t="s">
        <v>442</v>
      </c>
      <c r="D462" t="s">
        <v>1874</v>
      </c>
      <c r="E462" t="s">
        <v>388</v>
      </c>
      <c r="F462" s="229">
        <v>35863</v>
      </c>
      <c r="G462" t="s">
        <v>371</v>
      </c>
      <c r="H462" t="s">
        <v>390</v>
      </c>
      <c r="I462" t="s">
        <v>485</v>
      </c>
      <c r="J462"/>
      <c r="K462" t="s">
        <v>372</v>
      </c>
      <c r="L462">
        <v>2015</v>
      </c>
      <c r="M462" t="s">
        <v>383</v>
      </c>
      <c r="N462"/>
      <c r="O462"/>
      <c r="P462"/>
      <c r="Q462"/>
      <c r="R462"/>
      <c r="S462"/>
      <c r="T462"/>
      <c r="U462"/>
      <c r="V462"/>
      <c r="W462"/>
      <c r="X462"/>
      <c r="Y462"/>
      <c r="Z462"/>
      <c r="AA462"/>
      <c r="AB462"/>
      <c r="AC462"/>
      <c r="AD462"/>
      <c r="AE462"/>
      <c r="AF462"/>
      <c r="AG462"/>
      <c r="AH462"/>
      <c r="AI462" t="s">
        <v>737</v>
      </c>
      <c r="AJ462"/>
      <c r="AK462"/>
      <c r="AL462"/>
      <c r="AM462"/>
      <c r="AN462" t="s">
        <v>788</v>
      </c>
    </row>
    <row r="463" spans="1:40" x14ac:dyDescent="0.25">
      <c r="A463">
        <v>213475</v>
      </c>
      <c r="B463" t="s">
        <v>1986</v>
      </c>
      <c r="C463" t="s">
        <v>105</v>
      </c>
      <c r="D463" t="s">
        <v>285</v>
      </c>
      <c r="E463" t="s">
        <v>389</v>
      </c>
      <c r="F463" s="297"/>
      <c r="G463" t="s">
        <v>371</v>
      </c>
      <c r="H463" t="s">
        <v>390</v>
      </c>
      <c r="I463" t="s">
        <v>485</v>
      </c>
      <c r="J463"/>
      <c r="K463" t="s">
        <v>391</v>
      </c>
      <c r="L463">
        <v>2015</v>
      </c>
      <c r="M463" t="s">
        <v>371</v>
      </c>
      <c r="N463" t="s">
        <v>371</v>
      </c>
      <c r="O463"/>
      <c r="P463"/>
      <c r="Q463"/>
      <c r="R463"/>
      <c r="S463"/>
      <c r="T463"/>
      <c r="U463"/>
      <c r="V463"/>
      <c r="W463"/>
      <c r="X463"/>
      <c r="Y463"/>
      <c r="Z463"/>
      <c r="AA463"/>
      <c r="AB463"/>
      <c r="AC463"/>
      <c r="AD463"/>
      <c r="AE463"/>
      <c r="AF463"/>
      <c r="AG463"/>
      <c r="AH463"/>
      <c r="AI463"/>
      <c r="AJ463"/>
      <c r="AK463"/>
      <c r="AL463"/>
      <c r="AM463"/>
      <c r="AN463"/>
    </row>
    <row r="464" spans="1:40" x14ac:dyDescent="0.25">
      <c r="A464">
        <v>213480</v>
      </c>
      <c r="B464" t="s">
        <v>2221</v>
      </c>
      <c r="C464" t="s">
        <v>85</v>
      </c>
      <c r="D464" t="s">
        <v>249</v>
      </c>
      <c r="E464" t="s">
        <v>389</v>
      </c>
      <c r="F464" s="229">
        <v>34568</v>
      </c>
      <c r="G464" t="s">
        <v>1017</v>
      </c>
      <c r="H464" t="s">
        <v>390</v>
      </c>
      <c r="I464" t="s">
        <v>487</v>
      </c>
      <c r="J464"/>
      <c r="K464" t="s">
        <v>391</v>
      </c>
      <c r="L464">
        <v>2013</v>
      </c>
      <c r="M464" t="s">
        <v>371</v>
      </c>
      <c r="N464" t="s">
        <v>371</v>
      </c>
      <c r="O464"/>
      <c r="P464"/>
      <c r="Q464"/>
      <c r="R464"/>
      <c r="S464"/>
      <c r="T464"/>
      <c r="U464"/>
      <c r="V464"/>
      <c r="W464"/>
      <c r="X464"/>
      <c r="Y464"/>
      <c r="Z464"/>
      <c r="AA464"/>
      <c r="AB464"/>
      <c r="AC464"/>
      <c r="AD464"/>
      <c r="AE464"/>
      <c r="AF464"/>
      <c r="AG464"/>
      <c r="AH464"/>
      <c r="AI464" t="s">
        <v>737</v>
      </c>
      <c r="AJ464"/>
      <c r="AK464"/>
      <c r="AL464"/>
      <c r="AM464"/>
      <c r="AN464"/>
    </row>
    <row r="465" spans="1:40" x14ac:dyDescent="0.25">
      <c r="A465">
        <v>213486</v>
      </c>
      <c r="B465" t="s">
        <v>1821</v>
      </c>
      <c r="C465" t="s">
        <v>69</v>
      </c>
      <c r="D465" t="s">
        <v>283</v>
      </c>
      <c r="E465" t="s">
        <v>389</v>
      </c>
      <c r="F465" s="229">
        <v>35473</v>
      </c>
      <c r="G465" t="s">
        <v>1822</v>
      </c>
      <c r="H465" t="s">
        <v>390</v>
      </c>
      <c r="I465" t="s">
        <v>59</v>
      </c>
      <c r="J465"/>
      <c r="K465" t="s">
        <v>391</v>
      </c>
      <c r="L465">
        <v>2015</v>
      </c>
      <c r="M465" t="s">
        <v>373</v>
      </c>
      <c r="N465" t="s">
        <v>379</v>
      </c>
      <c r="O465"/>
      <c r="P465"/>
      <c r="Q465"/>
      <c r="R465"/>
      <c r="S465"/>
      <c r="T465"/>
      <c r="U465"/>
      <c r="V465"/>
      <c r="W465"/>
      <c r="X465"/>
      <c r="Y465"/>
      <c r="Z465"/>
      <c r="AA465"/>
      <c r="AB465"/>
      <c r="AC465"/>
      <c r="AD465"/>
      <c r="AE465"/>
      <c r="AF465"/>
      <c r="AG465"/>
      <c r="AH465"/>
      <c r="AI465"/>
      <c r="AJ465"/>
      <c r="AK465"/>
      <c r="AL465"/>
      <c r="AM465"/>
      <c r="AN465"/>
    </row>
    <row r="466" spans="1:40" x14ac:dyDescent="0.25">
      <c r="A466">
        <v>213489</v>
      </c>
      <c r="B466" t="s">
        <v>1771</v>
      </c>
      <c r="C466" t="s">
        <v>123</v>
      </c>
      <c r="D466" t="s">
        <v>440</v>
      </c>
      <c r="E466" t="s">
        <v>389</v>
      </c>
      <c r="F466" s="229">
        <v>35070</v>
      </c>
      <c r="G466" t="s">
        <v>371</v>
      </c>
      <c r="H466" t="s">
        <v>390</v>
      </c>
      <c r="I466" t="s">
        <v>59</v>
      </c>
      <c r="J466"/>
      <c r="K466" t="s">
        <v>372</v>
      </c>
      <c r="L466">
        <v>2014</v>
      </c>
      <c r="M466" t="s">
        <v>371</v>
      </c>
      <c r="N466" t="s">
        <v>371</v>
      </c>
      <c r="O466"/>
      <c r="P466"/>
      <c r="Q466"/>
      <c r="R466"/>
      <c r="S466"/>
      <c r="T466"/>
      <c r="U466"/>
      <c r="V466"/>
      <c r="W466"/>
      <c r="X466"/>
      <c r="Y466"/>
      <c r="Z466"/>
      <c r="AA466"/>
      <c r="AB466"/>
      <c r="AC466"/>
      <c r="AD466"/>
      <c r="AE466"/>
      <c r="AF466"/>
      <c r="AG466"/>
      <c r="AH466"/>
      <c r="AI466"/>
      <c r="AJ466"/>
      <c r="AK466"/>
      <c r="AL466"/>
      <c r="AM466"/>
      <c r="AN466"/>
    </row>
    <row r="467" spans="1:40" x14ac:dyDescent="0.25">
      <c r="A467">
        <v>213495</v>
      </c>
      <c r="B467" t="s">
        <v>2682</v>
      </c>
      <c r="C467" t="s">
        <v>526</v>
      </c>
      <c r="D467" t="s">
        <v>263</v>
      </c>
      <c r="E467" t="s">
        <v>389</v>
      </c>
      <c r="F467" s="229">
        <v>34863</v>
      </c>
      <c r="G467" t="s">
        <v>1017</v>
      </c>
      <c r="H467" t="s">
        <v>390</v>
      </c>
      <c r="I467" t="s">
        <v>59</v>
      </c>
      <c r="J467"/>
      <c r="K467" t="s">
        <v>391</v>
      </c>
      <c r="L467">
        <v>2013</v>
      </c>
      <c r="M467" t="s">
        <v>371</v>
      </c>
      <c r="N467" t="s">
        <v>371</v>
      </c>
      <c r="O467"/>
      <c r="P467"/>
      <c r="Q467"/>
      <c r="R467"/>
      <c r="S467"/>
      <c r="T467"/>
      <c r="U467"/>
      <c r="V467"/>
      <c r="W467"/>
      <c r="X467"/>
      <c r="Y467"/>
      <c r="Z467"/>
      <c r="AA467"/>
      <c r="AB467"/>
      <c r="AC467"/>
      <c r="AD467"/>
      <c r="AE467"/>
      <c r="AF467"/>
      <c r="AG467"/>
      <c r="AH467"/>
      <c r="AI467" t="s">
        <v>737</v>
      </c>
      <c r="AJ467"/>
      <c r="AK467"/>
      <c r="AL467"/>
      <c r="AM467"/>
      <c r="AN467"/>
    </row>
    <row r="468" spans="1:40" x14ac:dyDescent="0.25">
      <c r="A468">
        <v>213497</v>
      </c>
      <c r="B468" t="s">
        <v>1934</v>
      </c>
      <c r="C468" t="s">
        <v>1525</v>
      </c>
      <c r="D468" t="s">
        <v>233</v>
      </c>
      <c r="E468" t="s">
        <v>389</v>
      </c>
      <c r="F468" s="229">
        <v>36161</v>
      </c>
      <c r="G468" t="s">
        <v>1935</v>
      </c>
      <c r="H468" t="s">
        <v>390</v>
      </c>
      <c r="I468" t="s">
        <v>3629</v>
      </c>
      <c r="J468"/>
      <c r="K468" t="s">
        <v>391</v>
      </c>
      <c r="L468">
        <v>2016</v>
      </c>
      <c r="M468" t="s">
        <v>371</v>
      </c>
      <c r="N468" t="s">
        <v>383</v>
      </c>
      <c r="O468"/>
      <c r="P468"/>
      <c r="Q468"/>
      <c r="R468"/>
      <c r="S468"/>
      <c r="T468"/>
      <c r="U468"/>
      <c r="V468"/>
      <c r="W468"/>
      <c r="X468"/>
      <c r="Y468"/>
      <c r="Z468"/>
      <c r="AA468"/>
      <c r="AB468"/>
      <c r="AC468"/>
      <c r="AD468"/>
      <c r="AE468"/>
      <c r="AF468"/>
      <c r="AG468"/>
      <c r="AH468"/>
      <c r="AI468"/>
      <c r="AJ468"/>
      <c r="AK468"/>
      <c r="AL468"/>
      <c r="AM468"/>
      <c r="AN468"/>
    </row>
    <row r="469" spans="1:40" x14ac:dyDescent="0.25">
      <c r="A469">
        <v>213499</v>
      </c>
      <c r="B469" t="s">
        <v>1661</v>
      </c>
      <c r="C469" t="s">
        <v>136</v>
      </c>
      <c r="D469" t="s">
        <v>2903</v>
      </c>
      <c r="E469" t="s">
        <v>389</v>
      </c>
      <c r="F469" s="229">
        <v>34055</v>
      </c>
      <c r="G469" t="s">
        <v>1662</v>
      </c>
      <c r="H469" t="s">
        <v>390</v>
      </c>
      <c r="I469" t="s">
        <v>59</v>
      </c>
      <c r="J469"/>
      <c r="K469" t="s">
        <v>391</v>
      </c>
      <c r="L469">
        <v>2012</v>
      </c>
      <c r="M469" t="s">
        <v>371</v>
      </c>
      <c r="N469" t="s">
        <v>373</v>
      </c>
      <c r="O469"/>
      <c r="P469"/>
      <c r="Q469"/>
      <c r="R469"/>
      <c r="S469"/>
      <c r="T469"/>
      <c r="U469"/>
      <c r="V469"/>
      <c r="W469"/>
      <c r="X469"/>
      <c r="Y469"/>
      <c r="Z469"/>
      <c r="AA469"/>
      <c r="AB469"/>
      <c r="AC469"/>
      <c r="AD469"/>
      <c r="AE469"/>
      <c r="AF469"/>
      <c r="AG469"/>
      <c r="AH469"/>
      <c r="AI469"/>
      <c r="AJ469"/>
      <c r="AK469"/>
      <c r="AL469"/>
      <c r="AM469"/>
      <c r="AN469"/>
    </row>
    <row r="470" spans="1:40" x14ac:dyDescent="0.25">
      <c r="A470">
        <v>213503</v>
      </c>
      <c r="B470" t="s">
        <v>1952</v>
      </c>
      <c r="C470" t="s">
        <v>610</v>
      </c>
      <c r="D470" t="s">
        <v>297</v>
      </c>
      <c r="E470" t="s">
        <v>389</v>
      </c>
      <c r="F470" s="229">
        <v>36188</v>
      </c>
      <c r="G470" t="s">
        <v>1055</v>
      </c>
      <c r="H470" t="s">
        <v>390</v>
      </c>
      <c r="I470" t="s">
        <v>485</v>
      </c>
      <c r="J470"/>
      <c r="K470" t="s">
        <v>372</v>
      </c>
      <c r="L470">
        <v>2016</v>
      </c>
      <c r="M470" t="s">
        <v>371</v>
      </c>
      <c r="N470"/>
      <c r="O470"/>
      <c r="P470"/>
      <c r="Q470"/>
      <c r="R470"/>
      <c r="S470"/>
      <c r="T470"/>
      <c r="U470"/>
      <c r="V470"/>
      <c r="W470"/>
      <c r="X470"/>
      <c r="Y470"/>
      <c r="Z470"/>
      <c r="AA470"/>
      <c r="AB470"/>
      <c r="AC470"/>
      <c r="AD470"/>
      <c r="AE470"/>
      <c r="AF470"/>
      <c r="AG470"/>
      <c r="AH470"/>
      <c r="AI470"/>
      <c r="AJ470"/>
      <c r="AK470"/>
      <c r="AL470"/>
      <c r="AM470"/>
      <c r="AN470" t="s">
        <v>788</v>
      </c>
    </row>
    <row r="471" spans="1:40" x14ac:dyDescent="0.25">
      <c r="A471">
        <v>213509</v>
      </c>
      <c r="B471" t="s">
        <v>2435</v>
      </c>
      <c r="C471" t="s">
        <v>2904</v>
      </c>
      <c r="D471" t="s">
        <v>253</v>
      </c>
      <c r="E471" t="s">
        <v>389</v>
      </c>
      <c r="F471" s="229">
        <v>36168</v>
      </c>
      <c r="G471" t="s">
        <v>371</v>
      </c>
      <c r="H471" t="s">
        <v>390</v>
      </c>
      <c r="I471" t="s">
        <v>487</v>
      </c>
      <c r="J471"/>
      <c r="K471" t="s">
        <v>391</v>
      </c>
      <c r="L471">
        <v>2015</v>
      </c>
      <c r="M471" t="s">
        <v>371</v>
      </c>
      <c r="N471" t="s">
        <v>371</v>
      </c>
      <c r="O471"/>
      <c r="P471"/>
      <c r="Q471"/>
      <c r="R471"/>
      <c r="S471"/>
      <c r="T471"/>
      <c r="U471"/>
      <c r="V471"/>
      <c r="W471"/>
      <c r="X471"/>
      <c r="Y471"/>
      <c r="Z471"/>
      <c r="AA471"/>
      <c r="AB471"/>
      <c r="AC471"/>
      <c r="AD471"/>
      <c r="AE471"/>
      <c r="AF471"/>
      <c r="AG471"/>
      <c r="AH471"/>
      <c r="AI471" t="s">
        <v>737</v>
      </c>
      <c r="AJ471"/>
      <c r="AK471"/>
      <c r="AL471"/>
      <c r="AM471"/>
      <c r="AN471"/>
    </row>
    <row r="472" spans="1:40" x14ac:dyDescent="0.25">
      <c r="A472">
        <v>213510</v>
      </c>
      <c r="B472" t="s">
        <v>1898</v>
      </c>
      <c r="C472" t="s">
        <v>1884</v>
      </c>
      <c r="D472" t="s">
        <v>2843</v>
      </c>
      <c r="E472" t="s">
        <v>389</v>
      </c>
      <c r="F472" s="229">
        <v>36008</v>
      </c>
      <c r="G472" t="s">
        <v>1064</v>
      </c>
      <c r="H472" t="s">
        <v>3668</v>
      </c>
      <c r="I472" t="s">
        <v>485</v>
      </c>
      <c r="J472"/>
      <c r="K472" t="s">
        <v>391</v>
      </c>
      <c r="L472">
        <v>2017</v>
      </c>
      <c r="M472" t="s">
        <v>373</v>
      </c>
      <c r="N472"/>
      <c r="O472"/>
      <c r="P472"/>
      <c r="Q472"/>
      <c r="R472"/>
      <c r="S472"/>
      <c r="T472"/>
      <c r="U472"/>
      <c r="V472"/>
      <c r="W472"/>
      <c r="X472"/>
      <c r="Y472"/>
      <c r="Z472"/>
      <c r="AA472"/>
      <c r="AB472"/>
      <c r="AC472"/>
      <c r="AD472"/>
      <c r="AE472"/>
      <c r="AF472"/>
      <c r="AG472"/>
      <c r="AH472"/>
      <c r="AI472"/>
      <c r="AJ472"/>
      <c r="AK472"/>
      <c r="AL472"/>
      <c r="AM472"/>
      <c r="AN472" t="s">
        <v>788</v>
      </c>
    </row>
    <row r="473" spans="1:40" x14ac:dyDescent="0.25">
      <c r="A473">
        <v>213512</v>
      </c>
      <c r="B473" t="s">
        <v>1725</v>
      </c>
      <c r="C473" t="s">
        <v>1726</v>
      </c>
      <c r="D473" t="s">
        <v>2905</v>
      </c>
      <c r="E473" t="s">
        <v>389</v>
      </c>
      <c r="F473" s="229">
        <v>34749</v>
      </c>
      <c r="G473" t="s">
        <v>1036</v>
      </c>
      <c r="H473" t="s">
        <v>390</v>
      </c>
      <c r="I473" t="s">
        <v>59</v>
      </c>
      <c r="J473"/>
      <c r="K473" t="s">
        <v>391</v>
      </c>
      <c r="L473">
        <v>2014</v>
      </c>
      <c r="M473" t="s">
        <v>371</v>
      </c>
      <c r="N473"/>
      <c r="O473"/>
      <c r="P473"/>
      <c r="Q473"/>
      <c r="R473"/>
      <c r="S473"/>
      <c r="T473"/>
      <c r="U473"/>
      <c r="V473"/>
      <c r="W473"/>
      <c r="X473"/>
      <c r="Y473"/>
      <c r="Z473"/>
      <c r="AA473"/>
      <c r="AB473"/>
      <c r="AC473"/>
      <c r="AD473"/>
      <c r="AE473"/>
      <c r="AF473"/>
      <c r="AG473"/>
      <c r="AH473"/>
      <c r="AI473"/>
      <c r="AJ473"/>
      <c r="AK473"/>
      <c r="AL473"/>
      <c r="AM473"/>
      <c r="AN473"/>
    </row>
    <row r="474" spans="1:40" x14ac:dyDescent="0.25">
      <c r="A474">
        <v>213514</v>
      </c>
      <c r="B474" t="s">
        <v>2349</v>
      </c>
      <c r="C474" t="s">
        <v>105</v>
      </c>
      <c r="D474" t="s">
        <v>287</v>
      </c>
      <c r="E474" t="s">
        <v>389</v>
      </c>
      <c r="F474" s="229">
        <v>35638</v>
      </c>
      <c r="G474" t="s">
        <v>1665</v>
      </c>
      <c r="H474" t="s">
        <v>390</v>
      </c>
      <c r="I474" t="s">
        <v>3630</v>
      </c>
      <c r="J474"/>
      <c r="K474" t="s">
        <v>391</v>
      </c>
      <c r="L474">
        <v>2016</v>
      </c>
      <c r="M474" t="s">
        <v>373</v>
      </c>
      <c r="N474"/>
      <c r="O474"/>
      <c r="P474"/>
      <c r="Q474"/>
      <c r="R474"/>
      <c r="S474"/>
      <c r="T474"/>
      <c r="U474"/>
      <c r="V474"/>
      <c r="W474"/>
      <c r="X474"/>
      <c r="Y474"/>
      <c r="Z474"/>
      <c r="AA474"/>
      <c r="AB474"/>
      <c r="AC474"/>
      <c r="AD474"/>
      <c r="AE474"/>
      <c r="AF474"/>
      <c r="AG474"/>
      <c r="AH474"/>
      <c r="AI474"/>
      <c r="AJ474"/>
      <c r="AK474"/>
      <c r="AL474"/>
      <c r="AM474"/>
      <c r="AN474" t="s">
        <v>788</v>
      </c>
    </row>
    <row r="475" spans="1:40" x14ac:dyDescent="0.25">
      <c r="A475">
        <v>213518</v>
      </c>
      <c r="B475" t="s">
        <v>1747</v>
      </c>
      <c r="C475" t="s">
        <v>1748</v>
      </c>
      <c r="D475" t="s">
        <v>243</v>
      </c>
      <c r="E475" t="s">
        <v>389</v>
      </c>
      <c r="F475" s="229">
        <v>34919</v>
      </c>
      <c r="G475" t="s">
        <v>1017</v>
      </c>
      <c r="H475" t="s">
        <v>390</v>
      </c>
      <c r="I475" t="s">
        <v>3629</v>
      </c>
      <c r="J475"/>
      <c r="K475" t="s">
        <v>391</v>
      </c>
      <c r="L475">
        <v>2014</v>
      </c>
      <c r="M475" t="s">
        <v>371</v>
      </c>
      <c r="N475" t="s">
        <v>371</v>
      </c>
      <c r="O475"/>
      <c r="P475"/>
      <c r="Q475"/>
      <c r="R475"/>
      <c r="S475"/>
      <c r="T475"/>
      <c r="U475"/>
      <c r="V475"/>
      <c r="W475"/>
      <c r="X475"/>
      <c r="Y475"/>
      <c r="Z475"/>
      <c r="AA475"/>
      <c r="AB475"/>
      <c r="AC475"/>
      <c r="AD475"/>
      <c r="AE475"/>
      <c r="AF475"/>
      <c r="AG475"/>
      <c r="AH475"/>
      <c r="AI475"/>
      <c r="AJ475"/>
      <c r="AK475"/>
      <c r="AL475"/>
      <c r="AM475"/>
      <c r="AN475"/>
    </row>
    <row r="476" spans="1:40" x14ac:dyDescent="0.25">
      <c r="A476">
        <v>213519</v>
      </c>
      <c r="B476" t="s">
        <v>1918</v>
      </c>
      <c r="C476" t="s">
        <v>140</v>
      </c>
      <c r="D476" t="s">
        <v>471</v>
      </c>
      <c r="E476" t="s">
        <v>389</v>
      </c>
      <c r="F476" s="229">
        <v>36102</v>
      </c>
      <c r="G476" t="s">
        <v>1017</v>
      </c>
      <c r="H476" t="s">
        <v>3668</v>
      </c>
      <c r="I476" t="s">
        <v>3629</v>
      </c>
      <c r="J476"/>
      <c r="K476" t="s">
        <v>1323</v>
      </c>
      <c r="L476">
        <v>2017</v>
      </c>
      <c r="M476" t="s">
        <v>373</v>
      </c>
      <c r="N476" t="s">
        <v>762</v>
      </c>
      <c r="O476"/>
      <c r="P476"/>
      <c r="Q476"/>
      <c r="R476"/>
      <c r="S476"/>
      <c r="T476"/>
      <c r="U476"/>
      <c r="V476"/>
      <c r="W476"/>
      <c r="X476"/>
      <c r="Y476"/>
      <c r="Z476"/>
      <c r="AA476"/>
      <c r="AB476"/>
      <c r="AC476"/>
      <c r="AD476"/>
      <c r="AE476"/>
      <c r="AF476"/>
      <c r="AG476"/>
      <c r="AH476"/>
      <c r="AI476"/>
      <c r="AJ476"/>
      <c r="AK476"/>
      <c r="AL476"/>
      <c r="AM476"/>
      <c r="AN476"/>
    </row>
    <row r="477" spans="1:40" x14ac:dyDescent="0.25">
      <c r="A477">
        <v>213523</v>
      </c>
      <c r="B477" t="s">
        <v>2713</v>
      </c>
      <c r="C477" t="s">
        <v>2906</v>
      </c>
      <c r="D477" t="s">
        <v>273</v>
      </c>
      <c r="E477" t="s">
        <v>389</v>
      </c>
      <c r="F477" s="229">
        <v>35796</v>
      </c>
      <c r="G477" t="s">
        <v>1017</v>
      </c>
      <c r="H477" t="s">
        <v>390</v>
      </c>
      <c r="I477" t="s">
        <v>59</v>
      </c>
      <c r="J477"/>
      <c r="K477" t="s">
        <v>372</v>
      </c>
      <c r="L477">
        <v>2017</v>
      </c>
      <c r="M477" t="s">
        <v>373</v>
      </c>
      <c r="N477"/>
      <c r="O477"/>
      <c r="P477"/>
      <c r="Q477"/>
      <c r="R477"/>
      <c r="S477"/>
      <c r="T477"/>
      <c r="U477"/>
      <c r="V477"/>
      <c r="W477"/>
      <c r="X477"/>
      <c r="Y477"/>
      <c r="Z477"/>
      <c r="AA477"/>
      <c r="AB477"/>
      <c r="AC477"/>
      <c r="AD477"/>
      <c r="AE477"/>
      <c r="AF477"/>
      <c r="AG477"/>
      <c r="AH477"/>
      <c r="AI477" t="s">
        <v>737</v>
      </c>
      <c r="AJ477"/>
      <c r="AK477"/>
      <c r="AL477"/>
      <c r="AM477"/>
      <c r="AN477"/>
    </row>
    <row r="478" spans="1:40" x14ac:dyDescent="0.25">
      <c r="A478">
        <v>213526</v>
      </c>
      <c r="B478" t="s">
        <v>2907</v>
      </c>
      <c r="C478" t="s">
        <v>64</v>
      </c>
      <c r="D478" t="s">
        <v>278</v>
      </c>
      <c r="E478" t="s">
        <v>389</v>
      </c>
      <c r="F478" s="229">
        <v>34135</v>
      </c>
      <c r="G478" t="s">
        <v>371</v>
      </c>
      <c r="H478" t="s">
        <v>390</v>
      </c>
      <c r="I478" t="s">
        <v>3632</v>
      </c>
      <c r="J478"/>
      <c r="K478">
        <v>0</v>
      </c>
      <c r="L478">
        <v>0</v>
      </c>
      <c r="M478">
        <v>0</v>
      </c>
      <c r="N478"/>
      <c r="O478"/>
      <c r="P478"/>
      <c r="Q478"/>
      <c r="R478"/>
      <c r="S478"/>
      <c r="T478"/>
      <c r="U478"/>
      <c r="V478"/>
      <c r="W478"/>
      <c r="X478"/>
      <c r="Y478"/>
      <c r="Z478"/>
      <c r="AA478"/>
      <c r="AB478"/>
      <c r="AC478"/>
      <c r="AD478"/>
      <c r="AE478"/>
      <c r="AF478"/>
      <c r="AG478"/>
      <c r="AH478"/>
      <c r="AI478" t="s">
        <v>737</v>
      </c>
      <c r="AJ478"/>
      <c r="AK478"/>
      <c r="AL478"/>
      <c r="AM478"/>
      <c r="AN478" t="s">
        <v>788</v>
      </c>
    </row>
    <row r="479" spans="1:40" x14ac:dyDescent="0.25">
      <c r="A479">
        <v>213535</v>
      </c>
      <c r="B479" t="s">
        <v>1919</v>
      </c>
      <c r="C479" t="s">
        <v>66</v>
      </c>
      <c r="D479" t="s">
        <v>257</v>
      </c>
      <c r="E479" t="s">
        <v>389</v>
      </c>
      <c r="F479" s="229">
        <v>36133</v>
      </c>
      <c r="G479" t="s">
        <v>1920</v>
      </c>
      <c r="H479" t="s">
        <v>3668</v>
      </c>
      <c r="I479" t="s">
        <v>65</v>
      </c>
      <c r="J479"/>
      <c r="K479" t="s">
        <v>391</v>
      </c>
      <c r="L479">
        <v>2014</v>
      </c>
      <c r="M479" t="s">
        <v>371</v>
      </c>
      <c r="N479" t="s">
        <v>762</v>
      </c>
      <c r="O479"/>
      <c r="P479"/>
      <c r="Q479"/>
      <c r="R479"/>
      <c r="S479"/>
      <c r="T479"/>
      <c r="U479"/>
      <c r="V479"/>
      <c r="W479"/>
      <c r="X479"/>
      <c r="Y479"/>
      <c r="Z479"/>
      <c r="AA479"/>
      <c r="AB479"/>
      <c r="AC479"/>
      <c r="AD479"/>
      <c r="AE479"/>
      <c r="AF479"/>
      <c r="AG479"/>
      <c r="AH479"/>
      <c r="AI479" t="s">
        <v>737</v>
      </c>
      <c r="AJ479"/>
      <c r="AK479"/>
      <c r="AL479"/>
      <c r="AM479"/>
      <c r="AN479"/>
    </row>
    <row r="480" spans="1:40" x14ac:dyDescent="0.25">
      <c r="A480">
        <v>213540</v>
      </c>
      <c r="B480" t="s">
        <v>1956</v>
      </c>
      <c r="C480" t="s">
        <v>578</v>
      </c>
      <c r="D480" t="s">
        <v>618</v>
      </c>
      <c r="E480" t="s">
        <v>389</v>
      </c>
      <c r="F480" s="229">
        <v>36211</v>
      </c>
      <c r="G480" t="s">
        <v>1017</v>
      </c>
      <c r="H480" t="s">
        <v>390</v>
      </c>
      <c r="I480" t="s">
        <v>59</v>
      </c>
      <c r="J480"/>
      <c r="K480" t="s">
        <v>391</v>
      </c>
      <c r="L480">
        <v>2017</v>
      </c>
      <c r="M480" t="s">
        <v>371</v>
      </c>
      <c r="N480" t="s">
        <v>371</v>
      </c>
      <c r="O480"/>
      <c r="P480"/>
      <c r="Q480"/>
      <c r="R480"/>
      <c r="S480"/>
      <c r="T480"/>
      <c r="U480"/>
      <c r="V480"/>
      <c r="W480"/>
      <c r="X480"/>
      <c r="Y480"/>
      <c r="Z480"/>
      <c r="AA480"/>
      <c r="AB480"/>
      <c r="AC480"/>
      <c r="AD480"/>
      <c r="AE480"/>
      <c r="AF480"/>
      <c r="AG480"/>
      <c r="AH480"/>
      <c r="AI480"/>
      <c r="AJ480"/>
      <c r="AK480"/>
      <c r="AL480"/>
      <c r="AM480"/>
      <c r="AN480"/>
    </row>
    <row r="481" spans="1:40" x14ac:dyDescent="0.25">
      <c r="A481">
        <v>213544</v>
      </c>
      <c r="B481" t="s">
        <v>1975</v>
      </c>
      <c r="C481" t="s">
        <v>66</v>
      </c>
      <c r="D481" t="s">
        <v>250</v>
      </c>
      <c r="E481" t="s">
        <v>389</v>
      </c>
      <c r="F481" s="229">
        <v>36526</v>
      </c>
      <c r="G481" t="s">
        <v>1056</v>
      </c>
      <c r="H481" t="s">
        <v>390</v>
      </c>
      <c r="I481" t="s">
        <v>3629</v>
      </c>
      <c r="J481"/>
      <c r="K481" t="s">
        <v>372</v>
      </c>
      <c r="L481">
        <v>2016</v>
      </c>
      <c r="M481" t="s">
        <v>371</v>
      </c>
      <c r="N481" t="s">
        <v>383</v>
      </c>
      <c r="O481"/>
      <c r="P481"/>
      <c r="Q481"/>
      <c r="R481"/>
      <c r="S481"/>
      <c r="T481"/>
      <c r="U481"/>
      <c r="V481"/>
      <c r="W481"/>
      <c r="X481"/>
      <c r="Y481"/>
      <c r="Z481"/>
      <c r="AA481"/>
      <c r="AB481"/>
      <c r="AC481"/>
      <c r="AD481"/>
      <c r="AE481"/>
      <c r="AF481"/>
      <c r="AG481"/>
      <c r="AH481"/>
      <c r="AI481"/>
      <c r="AJ481"/>
      <c r="AK481"/>
      <c r="AL481"/>
      <c r="AM481"/>
      <c r="AN481"/>
    </row>
    <row r="482" spans="1:40" x14ac:dyDescent="0.25">
      <c r="A482">
        <v>213548</v>
      </c>
      <c r="B482" t="s">
        <v>2687</v>
      </c>
      <c r="C482" t="s">
        <v>115</v>
      </c>
      <c r="D482" t="s">
        <v>310</v>
      </c>
      <c r="E482" t="s">
        <v>389</v>
      </c>
      <c r="F482" s="229">
        <v>35067</v>
      </c>
      <c r="G482" t="s">
        <v>1017</v>
      </c>
      <c r="H482" t="s">
        <v>390</v>
      </c>
      <c r="I482" t="s">
        <v>59</v>
      </c>
      <c r="J482"/>
      <c r="K482" t="s">
        <v>372</v>
      </c>
      <c r="L482">
        <v>2013</v>
      </c>
      <c r="M482" t="s">
        <v>371</v>
      </c>
      <c r="N482" t="s">
        <v>371</v>
      </c>
      <c r="O482" t="s">
        <v>3940</v>
      </c>
      <c r="P482"/>
      <c r="Q482">
        <v>80000</v>
      </c>
      <c r="R482"/>
      <c r="S482"/>
      <c r="T482"/>
      <c r="U482"/>
      <c r="V482"/>
      <c r="W482"/>
      <c r="X482"/>
      <c r="Y482"/>
      <c r="Z482"/>
      <c r="AA482"/>
      <c r="AB482"/>
      <c r="AC482"/>
      <c r="AD482"/>
      <c r="AE482"/>
      <c r="AF482"/>
      <c r="AG482"/>
      <c r="AH482"/>
      <c r="AI482"/>
      <c r="AJ482"/>
      <c r="AK482"/>
      <c r="AL482"/>
      <c r="AM482"/>
      <c r="AN482"/>
    </row>
    <row r="483" spans="1:40" x14ac:dyDescent="0.25">
      <c r="A483">
        <v>213549</v>
      </c>
      <c r="B483" t="s">
        <v>1690</v>
      </c>
      <c r="C483" t="s">
        <v>97</v>
      </c>
      <c r="D483" t="s">
        <v>2908</v>
      </c>
      <c r="E483" t="s">
        <v>388</v>
      </c>
      <c r="F483" s="229">
        <v>34348</v>
      </c>
      <c r="G483" t="s">
        <v>1036</v>
      </c>
      <c r="H483" t="s">
        <v>390</v>
      </c>
      <c r="I483" t="s">
        <v>485</v>
      </c>
      <c r="J483"/>
      <c r="K483" t="s">
        <v>372</v>
      </c>
      <c r="L483">
        <v>2012</v>
      </c>
      <c r="M483" t="s">
        <v>382</v>
      </c>
      <c r="N483" t="s">
        <v>382</v>
      </c>
      <c r="O483"/>
      <c r="P483"/>
      <c r="Q483"/>
      <c r="R483"/>
      <c r="S483"/>
      <c r="T483"/>
      <c r="U483"/>
      <c r="V483"/>
      <c r="W483"/>
      <c r="X483"/>
      <c r="Y483"/>
      <c r="Z483"/>
      <c r="AA483"/>
      <c r="AB483"/>
      <c r="AC483"/>
      <c r="AD483"/>
      <c r="AE483"/>
      <c r="AF483"/>
      <c r="AG483"/>
      <c r="AH483"/>
      <c r="AI483" t="s">
        <v>737</v>
      </c>
      <c r="AJ483"/>
      <c r="AK483"/>
      <c r="AL483"/>
      <c r="AM483"/>
      <c r="AN483"/>
    </row>
    <row r="484" spans="1:40" x14ac:dyDescent="0.25">
      <c r="A484">
        <v>213550</v>
      </c>
      <c r="B484" t="s">
        <v>1585</v>
      </c>
      <c r="C484" t="s">
        <v>61</v>
      </c>
      <c r="D484" t="s">
        <v>1586</v>
      </c>
      <c r="E484" t="s">
        <v>389</v>
      </c>
      <c r="F484" s="229">
        <v>33015</v>
      </c>
      <c r="G484" t="s">
        <v>1587</v>
      </c>
      <c r="H484" t="s">
        <v>390</v>
      </c>
      <c r="I484" t="s">
        <v>59</v>
      </c>
      <c r="J484"/>
      <c r="K484" t="s">
        <v>391</v>
      </c>
      <c r="L484">
        <v>2011</v>
      </c>
      <c r="M484" t="s">
        <v>387</v>
      </c>
      <c r="N484" t="s">
        <v>387</v>
      </c>
      <c r="O484"/>
      <c r="P484"/>
      <c r="Q484"/>
      <c r="R484"/>
      <c r="S484"/>
      <c r="T484"/>
      <c r="U484"/>
      <c r="V484"/>
      <c r="W484"/>
      <c r="X484"/>
      <c r="Y484"/>
      <c r="Z484"/>
      <c r="AA484"/>
      <c r="AB484"/>
      <c r="AC484"/>
      <c r="AD484"/>
      <c r="AE484"/>
      <c r="AF484"/>
      <c r="AG484"/>
      <c r="AH484"/>
      <c r="AI484"/>
      <c r="AJ484"/>
      <c r="AK484"/>
      <c r="AL484"/>
      <c r="AM484"/>
      <c r="AN484"/>
    </row>
    <row r="485" spans="1:40" x14ac:dyDescent="0.25">
      <c r="A485">
        <v>213552</v>
      </c>
      <c r="B485" t="s">
        <v>3935</v>
      </c>
      <c r="C485" t="s">
        <v>3936</v>
      </c>
      <c r="D485" t="s">
        <v>239</v>
      </c>
      <c r="E485" t="s">
        <v>389</v>
      </c>
      <c r="F485" s="229">
        <v>36161</v>
      </c>
      <c r="G485" t="s">
        <v>3937</v>
      </c>
      <c r="H485" t="s">
        <v>390</v>
      </c>
      <c r="I485" t="s">
        <v>487</v>
      </c>
      <c r="J485"/>
      <c r="K485"/>
      <c r="L485"/>
      <c r="M485"/>
      <c r="N485"/>
      <c r="O485"/>
      <c r="P485"/>
      <c r="Q485"/>
      <c r="R485"/>
      <c r="S485"/>
      <c r="T485"/>
      <c r="U485"/>
      <c r="V485"/>
      <c r="W485"/>
      <c r="X485"/>
      <c r="Y485"/>
      <c r="Z485"/>
      <c r="AA485"/>
      <c r="AB485"/>
      <c r="AC485"/>
      <c r="AD485"/>
      <c r="AE485"/>
      <c r="AF485"/>
      <c r="AG485"/>
      <c r="AH485"/>
      <c r="AI485" t="s">
        <v>737</v>
      </c>
      <c r="AJ485"/>
      <c r="AK485"/>
      <c r="AL485"/>
      <c r="AM485"/>
      <c r="AN485" t="s">
        <v>788</v>
      </c>
    </row>
    <row r="486" spans="1:40" x14ac:dyDescent="0.25">
      <c r="A486">
        <v>213553</v>
      </c>
      <c r="B486" t="s">
        <v>2356</v>
      </c>
      <c r="C486" t="s">
        <v>2357</v>
      </c>
      <c r="D486" t="s">
        <v>2340</v>
      </c>
      <c r="E486" t="s">
        <v>389</v>
      </c>
      <c r="F486" s="229">
        <v>35670</v>
      </c>
      <c r="G486" t="s">
        <v>1017</v>
      </c>
      <c r="H486" t="s">
        <v>390</v>
      </c>
      <c r="I486" t="s">
        <v>487</v>
      </c>
      <c r="J486"/>
      <c r="K486" t="s">
        <v>391</v>
      </c>
      <c r="L486">
        <v>2015</v>
      </c>
      <c r="M486" t="s">
        <v>371</v>
      </c>
      <c r="N486" t="s">
        <v>371</v>
      </c>
      <c r="O486"/>
      <c r="P486"/>
      <c r="Q486"/>
      <c r="R486"/>
      <c r="S486"/>
      <c r="T486"/>
      <c r="U486"/>
      <c r="V486"/>
      <c r="W486"/>
      <c r="X486"/>
      <c r="Y486"/>
      <c r="Z486"/>
      <c r="AA486"/>
      <c r="AB486"/>
      <c r="AC486"/>
      <c r="AD486"/>
      <c r="AE486"/>
      <c r="AF486"/>
      <c r="AG486"/>
      <c r="AH486"/>
      <c r="AI486" t="s">
        <v>737</v>
      </c>
      <c r="AJ486"/>
      <c r="AK486"/>
      <c r="AL486"/>
      <c r="AM486"/>
      <c r="AN486"/>
    </row>
    <row r="487" spans="1:40" x14ac:dyDescent="0.25">
      <c r="A487">
        <v>213559</v>
      </c>
      <c r="B487" t="s">
        <v>2556</v>
      </c>
      <c r="C487" t="s">
        <v>151</v>
      </c>
      <c r="D487" t="s">
        <v>287</v>
      </c>
      <c r="E487" t="s">
        <v>389</v>
      </c>
      <c r="F487" s="229">
        <v>34380</v>
      </c>
      <c r="G487" t="s">
        <v>1017</v>
      </c>
      <c r="H487" t="s">
        <v>390</v>
      </c>
      <c r="I487" t="s">
        <v>59</v>
      </c>
      <c r="J487"/>
      <c r="K487" t="s">
        <v>391</v>
      </c>
      <c r="L487">
        <v>2014</v>
      </c>
      <c r="M487" t="s">
        <v>371</v>
      </c>
      <c r="N487"/>
      <c r="O487"/>
      <c r="P487"/>
      <c r="Q487"/>
      <c r="R487"/>
      <c r="S487"/>
      <c r="T487"/>
      <c r="U487"/>
      <c r="V487"/>
      <c r="W487"/>
      <c r="X487"/>
      <c r="Y487"/>
      <c r="Z487"/>
      <c r="AA487"/>
      <c r="AB487"/>
      <c r="AC487"/>
      <c r="AD487"/>
      <c r="AE487"/>
      <c r="AF487"/>
      <c r="AG487"/>
      <c r="AH487"/>
      <c r="AI487"/>
      <c r="AJ487"/>
      <c r="AK487"/>
      <c r="AL487"/>
      <c r="AM487"/>
      <c r="AN487" t="s">
        <v>788</v>
      </c>
    </row>
    <row r="488" spans="1:40" x14ac:dyDescent="0.25">
      <c r="A488">
        <v>213560</v>
      </c>
      <c r="B488" t="s">
        <v>2596</v>
      </c>
      <c r="C488" t="s">
        <v>521</v>
      </c>
      <c r="D488" t="s">
        <v>276</v>
      </c>
      <c r="E488" t="s">
        <v>389</v>
      </c>
      <c r="F488" s="229">
        <v>36535</v>
      </c>
      <c r="G488" t="s">
        <v>1028</v>
      </c>
      <c r="H488" t="s">
        <v>390</v>
      </c>
      <c r="I488" t="s">
        <v>59</v>
      </c>
      <c r="J488"/>
      <c r="K488" t="s">
        <v>372</v>
      </c>
      <c r="L488">
        <v>2018</v>
      </c>
      <c r="M488" t="s">
        <v>373</v>
      </c>
      <c r="N488" t="s">
        <v>374</v>
      </c>
      <c r="O488"/>
      <c r="P488"/>
      <c r="Q488"/>
      <c r="R488"/>
      <c r="S488"/>
      <c r="T488"/>
      <c r="U488"/>
      <c r="V488"/>
      <c r="W488"/>
      <c r="X488"/>
      <c r="Y488"/>
      <c r="Z488"/>
      <c r="AA488"/>
      <c r="AB488"/>
      <c r="AC488"/>
      <c r="AD488"/>
      <c r="AE488"/>
      <c r="AF488"/>
      <c r="AG488"/>
      <c r="AH488"/>
      <c r="AI488"/>
      <c r="AJ488"/>
      <c r="AK488"/>
      <c r="AL488"/>
      <c r="AM488"/>
      <c r="AN488"/>
    </row>
    <row r="489" spans="1:40" x14ac:dyDescent="0.25">
      <c r="A489">
        <v>213565</v>
      </c>
      <c r="B489" t="s">
        <v>2909</v>
      </c>
      <c r="C489" t="s">
        <v>88</v>
      </c>
      <c r="D489" t="s">
        <v>291</v>
      </c>
      <c r="E489" t="s">
        <v>389</v>
      </c>
      <c r="F489" s="229">
        <v>32874</v>
      </c>
      <c r="G489" t="s">
        <v>371</v>
      </c>
      <c r="H489" t="s">
        <v>390</v>
      </c>
      <c r="I489" t="s">
        <v>485</v>
      </c>
      <c r="J489"/>
      <c r="K489" t="s">
        <v>391</v>
      </c>
      <c r="L489">
        <v>2016</v>
      </c>
      <c r="M489" t="s">
        <v>371</v>
      </c>
      <c r="N489" t="s">
        <v>371</v>
      </c>
      <c r="O489"/>
      <c r="P489"/>
      <c r="Q489"/>
      <c r="R489"/>
      <c r="S489"/>
      <c r="T489"/>
      <c r="U489"/>
      <c r="V489"/>
      <c r="W489"/>
      <c r="X489"/>
      <c r="Y489"/>
      <c r="Z489"/>
      <c r="AA489"/>
      <c r="AB489"/>
      <c r="AC489"/>
      <c r="AD489"/>
      <c r="AE489"/>
      <c r="AF489"/>
      <c r="AG489"/>
      <c r="AH489"/>
      <c r="AI489"/>
      <c r="AJ489"/>
      <c r="AK489"/>
      <c r="AL489"/>
      <c r="AM489"/>
      <c r="AN489"/>
    </row>
    <row r="490" spans="1:40" x14ac:dyDescent="0.25">
      <c r="A490">
        <v>213566</v>
      </c>
      <c r="B490" t="s">
        <v>2910</v>
      </c>
      <c r="C490" t="s">
        <v>106</v>
      </c>
      <c r="D490" t="s">
        <v>324</v>
      </c>
      <c r="E490" t="s">
        <v>389</v>
      </c>
      <c r="F490" s="229">
        <v>35453</v>
      </c>
      <c r="G490" t="s">
        <v>1017</v>
      </c>
      <c r="H490" t="s">
        <v>390</v>
      </c>
      <c r="I490" t="s">
        <v>59</v>
      </c>
      <c r="J490"/>
      <c r="K490" t="s">
        <v>391</v>
      </c>
      <c r="L490">
        <v>2016</v>
      </c>
      <c r="M490" t="s">
        <v>373</v>
      </c>
      <c r="N490" t="s">
        <v>371</v>
      </c>
      <c r="O490" t="s">
        <v>3939</v>
      </c>
      <c r="P490"/>
      <c r="Q490">
        <v>70000</v>
      </c>
      <c r="R490"/>
      <c r="S490"/>
      <c r="T490"/>
      <c r="U490"/>
      <c r="V490"/>
      <c r="W490"/>
      <c r="X490"/>
      <c r="Y490"/>
      <c r="Z490"/>
      <c r="AA490"/>
      <c r="AB490"/>
      <c r="AC490"/>
      <c r="AD490"/>
      <c r="AE490"/>
      <c r="AF490"/>
      <c r="AG490"/>
      <c r="AH490"/>
      <c r="AI490" t="s">
        <v>737</v>
      </c>
      <c r="AJ490"/>
      <c r="AK490"/>
      <c r="AL490"/>
      <c r="AM490"/>
      <c r="AN490"/>
    </row>
    <row r="491" spans="1:40" x14ac:dyDescent="0.25">
      <c r="A491">
        <v>213579</v>
      </c>
      <c r="B491" t="s">
        <v>2096</v>
      </c>
      <c r="C491" t="s">
        <v>148</v>
      </c>
      <c r="D491" t="s">
        <v>637</v>
      </c>
      <c r="E491" t="s">
        <v>389</v>
      </c>
      <c r="F491" s="229">
        <v>34658</v>
      </c>
      <c r="G491" t="s">
        <v>1017</v>
      </c>
      <c r="H491" t="s">
        <v>390</v>
      </c>
      <c r="I491" t="s">
        <v>485</v>
      </c>
      <c r="J491"/>
      <c r="K491" t="s">
        <v>391</v>
      </c>
      <c r="L491">
        <v>2017</v>
      </c>
      <c r="M491" t="s">
        <v>371</v>
      </c>
      <c r="N491" t="s">
        <v>371</v>
      </c>
      <c r="O491"/>
      <c r="P491"/>
      <c r="Q491"/>
      <c r="R491"/>
      <c r="S491"/>
      <c r="T491"/>
      <c r="U491"/>
      <c r="V491"/>
      <c r="W491"/>
      <c r="X491"/>
      <c r="Y491"/>
      <c r="Z491"/>
      <c r="AA491"/>
      <c r="AB491"/>
      <c r="AC491"/>
      <c r="AD491"/>
      <c r="AE491"/>
      <c r="AF491"/>
      <c r="AG491"/>
      <c r="AH491"/>
      <c r="AI491"/>
      <c r="AJ491"/>
      <c r="AK491"/>
      <c r="AL491"/>
      <c r="AM491"/>
      <c r="AN491"/>
    </row>
    <row r="492" spans="1:40" x14ac:dyDescent="0.25">
      <c r="A492">
        <v>213581</v>
      </c>
      <c r="B492" t="s">
        <v>1764</v>
      </c>
      <c r="C492" t="s">
        <v>1765</v>
      </c>
      <c r="D492" t="s">
        <v>320</v>
      </c>
      <c r="E492" t="s">
        <v>389</v>
      </c>
      <c r="F492" s="229">
        <v>35065</v>
      </c>
      <c r="G492" t="s">
        <v>1530</v>
      </c>
      <c r="H492" t="s">
        <v>390</v>
      </c>
      <c r="I492" t="s">
        <v>485</v>
      </c>
      <c r="J492"/>
      <c r="K492" t="s">
        <v>391</v>
      </c>
      <c r="L492">
        <v>2014</v>
      </c>
      <c r="M492" t="s">
        <v>373</v>
      </c>
      <c r="N492" t="s">
        <v>373</v>
      </c>
      <c r="O492" t="s">
        <v>3941</v>
      </c>
      <c r="P492"/>
      <c r="Q492">
        <v>40000</v>
      </c>
      <c r="R492"/>
      <c r="S492"/>
      <c r="T492"/>
      <c r="U492"/>
      <c r="V492"/>
      <c r="W492"/>
      <c r="X492"/>
      <c r="Y492"/>
      <c r="Z492"/>
      <c r="AA492"/>
      <c r="AB492"/>
      <c r="AC492"/>
      <c r="AD492"/>
      <c r="AE492"/>
      <c r="AF492"/>
      <c r="AG492"/>
      <c r="AH492"/>
      <c r="AI492"/>
      <c r="AJ492"/>
      <c r="AK492"/>
      <c r="AL492"/>
      <c r="AM492"/>
      <c r="AN492"/>
    </row>
    <row r="493" spans="1:40" x14ac:dyDescent="0.25">
      <c r="A493">
        <v>213583</v>
      </c>
      <c r="B493" t="s">
        <v>2912</v>
      </c>
      <c r="C493" t="s">
        <v>496</v>
      </c>
      <c r="D493" t="s">
        <v>2083</v>
      </c>
      <c r="E493" t="s">
        <v>389</v>
      </c>
      <c r="F493" s="229">
        <v>36342</v>
      </c>
      <c r="G493" t="s">
        <v>694</v>
      </c>
      <c r="H493" t="s">
        <v>390</v>
      </c>
      <c r="I493" t="s">
        <v>3630</v>
      </c>
      <c r="J493"/>
      <c r="K493" t="s">
        <v>372</v>
      </c>
      <c r="L493">
        <v>2017</v>
      </c>
      <c r="M493" t="s">
        <v>373</v>
      </c>
      <c r="N493" t="s">
        <v>373</v>
      </c>
      <c r="O493"/>
      <c r="P493"/>
      <c r="Q493"/>
      <c r="R493"/>
      <c r="S493"/>
      <c r="T493"/>
      <c r="U493"/>
      <c r="V493"/>
      <c r="W493"/>
      <c r="X493"/>
      <c r="Y493"/>
      <c r="Z493"/>
      <c r="AA493"/>
      <c r="AB493"/>
      <c r="AC493"/>
      <c r="AD493"/>
      <c r="AE493"/>
      <c r="AF493"/>
      <c r="AG493"/>
      <c r="AH493"/>
      <c r="AI493"/>
      <c r="AJ493"/>
      <c r="AK493"/>
      <c r="AL493"/>
      <c r="AM493"/>
      <c r="AN493"/>
    </row>
    <row r="494" spans="1:40" x14ac:dyDescent="0.25">
      <c r="A494">
        <v>213588</v>
      </c>
      <c r="B494" t="s">
        <v>2638</v>
      </c>
      <c r="C494" t="s">
        <v>106</v>
      </c>
      <c r="D494" t="s">
        <v>1096</v>
      </c>
      <c r="E494" t="s">
        <v>389</v>
      </c>
      <c r="F494" s="229">
        <v>32509</v>
      </c>
      <c r="G494" t="s">
        <v>1017</v>
      </c>
      <c r="H494" t="s">
        <v>390</v>
      </c>
      <c r="I494" t="s">
        <v>59</v>
      </c>
      <c r="J494"/>
      <c r="K494" t="s">
        <v>391</v>
      </c>
      <c r="L494">
        <v>2008</v>
      </c>
      <c r="M494" t="s">
        <v>382</v>
      </c>
      <c r="N494"/>
      <c r="O494"/>
      <c r="P494"/>
      <c r="Q494"/>
      <c r="R494"/>
      <c r="S494"/>
      <c r="T494"/>
      <c r="U494"/>
      <c r="V494"/>
      <c r="W494"/>
      <c r="X494"/>
      <c r="Y494"/>
      <c r="Z494"/>
      <c r="AA494"/>
      <c r="AB494"/>
      <c r="AC494"/>
      <c r="AD494"/>
      <c r="AE494"/>
      <c r="AF494"/>
      <c r="AG494"/>
      <c r="AH494"/>
      <c r="AI494" t="s">
        <v>737</v>
      </c>
      <c r="AJ494"/>
      <c r="AK494"/>
      <c r="AL494"/>
      <c r="AM494"/>
      <c r="AN494"/>
    </row>
    <row r="495" spans="1:40" x14ac:dyDescent="0.25">
      <c r="A495">
        <v>213592</v>
      </c>
      <c r="B495" t="s">
        <v>4165</v>
      </c>
      <c r="C495" t="s">
        <v>136</v>
      </c>
      <c r="D495" t="s">
        <v>614</v>
      </c>
      <c r="E495" t="s">
        <v>1327</v>
      </c>
      <c r="F495"/>
      <c r="G495"/>
      <c r="H495" t="s">
        <v>390</v>
      </c>
      <c r="I495" t="s">
        <v>3631</v>
      </c>
      <c r="J495"/>
      <c r="K495"/>
      <c r="L495"/>
      <c r="M495"/>
      <c r="N495"/>
      <c r="O495"/>
      <c r="P495"/>
      <c r="Q495"/>
      <c r="R495"/>
      <c r="S495"/>
      <c r="T495"/>
      <c r="U495"/>
      <c r="V495"/>
      <c r="W495"/>
      <c r="X495"/>
      <c r="Y495"/>
      <c r="Z495"/>
      <c r="AA495"/>
      <c r="AB495"/>
      <c r="AC495"/>
      <c r="AD495"/>
      <c r="AE495"/>
      <c r="AF495"/>
      <c r="AG495"/>
      <c r="AH495"/>
      <c r="AI495" t="s">
        <v>737</v>
      </c>
      <c r="AJ495"/>
      <c r="AK495"/>
      <c r="AL495"/>
      <c r="AM495"/>
      <c r="AN495" t="s">
        <v>788</v>
      </c>
    </row>
    <row r="496" spans="1:40" x14ac:dyDescent="0.25">
      <c r="A496">
        <v>213593</v>
      </c>
      <c r="B496" t="s">
        <v>2474</v>
      </c>
      <c r="C496" t="s">
        <v>161</v>
      </c>
      <c r="D496" t="s">
        <v>330</v>
      </c>
      <c r="E496" t="s">
        <v>389</v>
      </c>
      <c r="F496" s="229">
        <v>36392</v>
      </c>
      <c r="G496" t="s">
        <v>1043</v>
      </c>
      <c r="H496" t="s">
        <v>390</v>
      </c>
      <c r="I496" t="s">
        <v>485</v>
      </c>
      <c r="J496"/>
      <c r="K496" t="s">
        <v>372</v>
      </c>
      <c r="L496">
        <v>2017</v>
      </c>
      <c r="M496" t="s">
        <v>373</v>
      </c>
      <c r="N496" t="s">
        <v>376</v>
      </c>
      <c r="O496"/>
      <c r="P496"/>
      <c r="Q496"/>
      <c r="R496"/>
      <c r="S496"/>
      <c r="T496"/>
      <c r="U496"/>
      <c r="V496"/>
      <c r="W496"/>
      <c r="X496"/>
      <c r="Y496"/>
      <c r="Z496"/>
      <c r="AA496"/>
      <c r="AB496"/>
      <c r="AC496"/>
      <c r="AD496"/>
      <c r="AE496"/>
      <c r="AF496"/>
      <c r="AG496"/>
      <c r="AH496"/>
      <c r="AI496"/>
      <c r="AJ496"/>
      <c r="AK496"/>
      <c r="AL496"/>
      <c r="AM496"/>
      <c r="AN496"/>
    </row>
    <row r="497" spans="1:40" x14ac:dyDescent="0.25">
      <c r="A497">
        <v>213594</v>
      </c>
      <c r="B497" t="s">
        <v>1897</v>
      </c>
      <c r="C497" t="s">
        <v>112</v>
      </c>
      <c r="D497" t="s">
        <v>256</v>
      </c>
      <c r="E497" t="s">
        <v>389</v>
      </c>
      <c r="F497" s="229">
        <v>36000</v>
      </c>
      <c r="G497" t="s">
        <v>379</v>
      </c>
      <c r="H497" t="s">
        <v>390</v>
      </c>
      <c r="I497" t="s">
        <v>59</v>
      </c>
      <c r="J497"/>
      <c r="K497">
        <v>0</v>
      </c>
      <c r="L497">
        <v>0</v>
      </c>
      <c r="M497">
        <v>0</v>
      </c>
      <c r="N497"/>
      <c r="O497"/>
      <c r="P497"/>
      <c r="Q497"/>
      <c r="R497"/>
      <c r="S497"/>
      <c r="T497"/>
      <c r="U497"/>
      <c r="V497"/>
      <c r="W497"/>
      <c r="X497"/>
      <c r="Y497"/>
      <c r="Z497"/>
      <c r="AA497"/>
      <c r="AB497"/>
      <c r="AC497"/>
      <c r="AD497"/>
      <c r="AE497"/>
      <c r="AF497"/>
      <c r="AG497"/>
      <c r="AH497"/>
      <c r="AI497"/>
      <c r="AJ497"/>
      <c r="AK497"/>
      <c r="AL497"/>
      <c r="AM497"/>
      <c r="AN497" t="s">
        <v>788</v>
      </c>
    </row>
    <row r="498" spans="1:40" x14ac:dyDescent="0.25">
      <c r="A498">
        <v>213596</v>
      </c>
      <c r="B498" t="s">
        <v>2216</v>
      </c>
      <c r="C498" t="s">
        <v>69</v>
      </c>
      <c r="D498" t="s">
        <v>239</v>
      </c>
      <c r="E498" t="s">
        <v>389</v>
      </c>
      <c r="F498" s="229">
        <v>34495</v>
      </c>
      <c r="G498" t="s">
        <v>1017</v>
      </c>
      <c r="H498" t="s">
        <v>390</v>
      </c>
      <c r="I498" t="s">
        <v>485</v>
      </c>
      <c r="J498"/>
      <c r="K498" t="s">
        <v>372</v>
      </c>
      <c r="L498">
        <v>2012</v>
      </c>
      <c r="M498" t="s">
        <v>371</v>
      </c>
      <c r="N498" t="s">
        <v>377</v>
      </c>
      <c r="O498"/>
      <c r="P498"/>
      <c r="Q498"/>
      <c r="R498"/>
      <c r="S498"/>
      <c r="T498"/>
      <c r="U498"/>
      <c r="V498"/>
      <c r="W498"/>
      <c r="X498"/>
      <c r="Y498"/>
      <c r="Z498"/>
      <c r="AA498"/>
      <c r="AB498"/>
      <c r="AC498"/>
      <c r="AD498"/>
      <c r="AE498"/>
      <c r="AF498"/>
      <c r="AG498"/>
      <c r="AH498"/>
      <c r="AI498" t="s">
        <v>737</v>
      </c>
      <c r="AJ498"/>
      <c r="AK498"/>
      <c r="AL498"/>
      <c r="AM498"/>
      <c r="AN498"/>
    </row>
    <row r="499" spans="1:40" x14ac:dyDescent="0.25">
      <c r="A499">
        <v>213597</v>
      </c>
      <c r="B499" t="s">
        <v>1761</v>
      </c>
      <c r="C499" t="s">
        <v>2913</v>
      </c>
      <c r="D499" t="s">
        <v>231</v>
      </c>
      <c r="E499" t="s">
        <v>389</v>
      </c>
      <c r="F499" s="229">
        <v>35000</v>
      </c>
      <c r="G499" t="s">
        <v>1487</v>
      </c>
      <c r="H499" t="s">
        <v>390</v>
      </c>
      <c r="I499" t="s">
        <v>3629</v>
      </c>
      <c r="J499"/>
      <c r="K499">
        <v>0</v>
      </c>
      <c r="L499">
        <v>0</v>
      </c>
      <c r="M499">
        <v>0</v>
      </c>
      <c r="N499" t="s">
        <v>373</v>
      </c>
      <c r="O499"/>
      <c r="P499"/>
      <c r="Q499"/>
      <c r="R499"/>
      <c r="S499"/>
      <c r="T499"/>
      <c r="U499"/>
      <c r="V499"/>
      <c r="W499"/>
      <c r="X499"/>
      <c r="Y499"/>
      <c r="Z499"/>
      <c r="AA499"/>
      <c r="AB499"/>
      <c r="AC499"/>
      <c r="AD499"/>
      <c r="AE499"/>
      <c r="AF499"/>
      <c r="AG499"/>
      <c r="AH499"/>
      <c r="AI499"/>
      <c r="AJ499"/>
      <c r="AK499"/>
      <c r="AL499"/>
      <c r="AM499"/>
      <c r="AN499"/>
    </row>
    <row r="500" spans="1:40" x14ac:dyDescent="0.25">
      <c r="A500">
        <v>213602</v>
      </c>
      <c r="B500" t="s">
        <v>3641</v>
      </c>
      <c r="C500" t="s">
        <v>89</v>
      </c>
      <c r="D500" t="s">
        <v>306</v>
      </c>
      <c r="E500" t="s">
        <v>389</v>
      </c>
      <c r="F500" s="229">
        <v>30682</v>
      </c>
      <c r="G500" t="s">
        <v>371</v>
      </c>
      <c r="H500" t="s">
        <v>390</v>
      </c>
      <c r="I500" t="s">
        <v>485</v>
      </c>
      <c r="J500"/>
      <c r="K500" t="s">
        <v>391</v>
      </c>
      <c r="L500">
        <v>2018</v>
      </c>
      <c r="M500" t="s">
        <v>371</v>
      </c>
      <c r="N500" t="s">
        <v>371</v>
      </c>
      <c r="O500"/>
      <c r="P500"/>
      <c r="Q500"/>
      <c r="R500"/>
      <c r="S500"/>
      <c r="T500"/>
      <c r="U500"/>
      <c r="V500"/>
      <c r="W500"/>
      <c r="X500"/>
      <c r="Y500"/>
      <c r="Z500"/>
      <c r="AA500"/>
      <c r="AB500"/>
      <c r="AC500"/>
      <c r="AD500"/>
      <c r="AE500"/>
      <c r="AF500"/>
      <c r="AG500"/>
      <c r="AH500"/>
      <c r="AI500" t="s">
        <v>737</v>
      </c>
      <c r="AJ500"/>
      <c r="AK500"/>
      <c r="AL500"/>
      <c r="AM500"/>
      <c r="AN500"/>
    </row>
    <row r="501" spans="1:40" x14ac:dyDescent="0.25">
      <c r="A501">
        <v>213619</v>
      </c>
      <c r="B501" t="s">
        <v>1653</v>
      </c>
      <c r="C501" t="s">
        <v>1097</v>
      </c>
      <c r="D501" t="s">
        <v>2783</v>
      </c>
      <c r="E501" t="s">
        <v>389</v>
      </c>
      <c r="F501" s="229">
        <v>33972</v>
      </c>
      <c r="G501" t="s">
        <v>1017</v>
      </c>
      <c r="H501" t="s">
        <v>390</v>
      </c>
      <c r="I501" t="s">
        <v>3629</v>
      </c>
      <c r="J501"/>
      <c r="K501" t="s">
        <v>372</v>
      </c>
      <c r="L501">
        <v>2010</v>
      </c>
      <c r="M501" t="s">
        <v>371</v>
      </c>
      <c r="N501" t="s">
        <v>371</v>
      </c>
      <c r="O501"/>
      <c r="P501"/>
      <c r="Q501"/>
      <c r="R501"/>
      <c r="S501"/>
      <c r="T501"/>
      <c r="U501"/>
      <c r="V501"/>
      <c r="W501"/>
      <c r="X501"/>
      <c r="Y501"/>
      <c r="Z501"/>
      <c r="AA501"/>
      <c r="AB501"/>
      <c r="AC501"/>
      <c r="AD501"/>
      <c r="AE501"/>
      <c r="AF501"/>
      <c r="AG501"/>
      <c r="AH501"/>
      <c r="AI501"/>
      <c r="AJ501"/>
      <c r="AK501"/>
      <c r="AL501"/>
      <c r="AM501"/>
      <c r="AN501"/>
    </row>
    <row r="502" spans="1:40" x14ac:dyDescent="0.25">
      <c r="A502">
        <v>213620</v>
      </c>
      <c r="B502" t="s">
        <v>2915</v>
      </c>
      <c r="C502" t="s">
        <v>198</v>
      </c>
      <c r="D502" t="s">
        <v>1723</v>
      </c>
      <c r="E502" t="s">
        <v>389</v>
      </c>
      <c r="F502" s="229">
        <v>34700</v>
      </c>
      <c r="G502" t="s">
        <v>375</v>
      </c>
      <c r="H502" t="s">
        <v>390</v>
      </c>
      <c r="I502" t="s">
        <v>3629</v>
      </c>
      <c r="J502"/>
      <c r="K502" t="s">
        <v>372</v>
      </c>
      <c r="L502">
        <v>2013</v>
      </c>
      <c r="M502" t="s">
        <v>371</v>
      </c>
      <c r="N502" t="s">
        <v>375</v>
      </c>
      <c r="O502"/>
      <c r="P502"/>
      <c r="Q502"/>
      <c r="R502"/>
      <c r="S502"/>
      <c r="T502"/>
      <c r="U502"/>
      <c r="V502"/>
      <c r="W502"/>
      <c r="X502"/>
      <c r="Y502"/>
      <c r="Z502"/>
      <c r="AA502"/>
      <c r="AB502"/>
      <c r="AC502"/>
      <c r="AD502"/>
      <c r="AE502"/>
      <c r="AF502"/>
      <c r="AG502"/>
      <c r="AH502"/>
      <c r="AI502"/>
      <c r="AJ502"/>
      <c r="AK502"/>
      <c r="AL502"/>
      <c r="AM502"/>
      <c r="AN502"/>
    </row>
    <row r="503" spans="1:40" x14ac:dyDescent="0.25">
      <c r="A503">
        <v>213625</v>
      </c>
      <c r="B503" t="s">
        <v>2148</v>
      </c>
      <c r="C503" t="s">
        <v>157</v>
      </c>
      <c r="D503" t="s">
        <v>258</v>
      </c>
      <c r="E503" t="s">
        <v>389</v>
      </c>
      <c r="F503" s="229">
        <v>32669</v>
      </c>
      <c r="G503" t="s">
        <v>1017</v>
      </c>
      <c r="H503" t="s">
        <v>390</v>
      </c>
      <c r="I503" t="s">
        <v>3629</v>
      </c>
      <c r="J503"/>
      <c r="K503" t="s">
        <v>391</v>
      </c>
      <c r="L503">
        <v>2007</v>
      </c>
      <c r="M503" t="s">
        <v>371</v>
      </c>
      <c r="N503" t="s">
        <v>373</v>
      </c>
      <c r="O503"/>
      <c r="P503"/>
      <c r="Q503"/>
      <c r="R503"/>
      <c r="S503"/>
      <c r="T503"/>
      <c r="U503"/>
      <c r="V503"/>
      <c r="W503"/>
      <c r="X503"/>
      <c r="Y503"/>
      <c r="Z503"/>
      <c r="AA503"/>
      <c r="AB503"/>
      <c r="AC503"/>
      <c r="AD503"/>
      <c r="AE503"/>
      <c r="AF503"/>
      <c r="AG503"/>
      <c r="AH503"/>
      <c r="AI503"/>
      <c r="AJ503"/>
      <c r="AK503"/>
      <c r="AL503"/>
      <c r="AM503"/>
      <c r="AN503"/>
    </row>
    <row r="504" spans="1:40" x14ac:dyDescent="0.25">
      <c r="A504">
        <v>213626</v>
      </c>
      <c r="B504" t="s">
        <v>1923</v>
      </c>
      <c r="C504" t="s">
        <v>1924</v>
      </c>
      <c r="D504" t="s">
        <v>1925</v>
      </c>
      <c r="E504" t="s">
        <v>389</v>
      </c>
      <c r="F504" s="229">
        <v>36161</v>
      </c>
      <c r="G504" t="s">
        <v>1041</v>
      </c>
      <c r="H504" t="s">
        <v>390</v>
      </c>
      <c r="I504" t="s">
        <v>3629</v>
      </c>
      <c r="J504"/>
      <c r="K504" t="s">
        <v>391</v>
      </c>
      <c r="L504">
        <v>2017</v>
      </c>
      <c r="M504" t="s">
        <v>373</v>
      </c>
      <c r="N504" t="s">
        <v>373</v>
      </c>
      <c r="O504"/>
      <c r="P504"/>
      <c r="Q504"/>
      <c r="R504"/>
      <c r="S504"/>
      <c r="T504"/>
      <c r="U504"/>
      <c r="V504"/>
      <c r="W504"/>
      <c r="X504"/>
      <c r="Y504"/>
      <c r="Z504"/>
      <c r="AA504"/>
      <c r="AB504"/>
      <c r="AC504"/>
      <c r="AD504"/>
      <c r="AE504"/>
      <c r="AF504"/>
      <c r="AG504"/>
      <c r="AH504"/>
      <c r="AI504"/>
      <c r="AJ504"/>
      <c r="AK504"/>
      <c r="AL504"/>
      <c r="AM504"/>
      <c r="AN504"/>
    </row>
    <row r="505" spans="1:40" x14ac:dyDescent="0.25">
      <c r="A505">
        <v>213628</v>
      </c>
      <c r="B505" t="s">
        <v>1846</v>
      </c>
      <c r="C505" t="s">
        <v>1847</v>
      </c>
      <c r="D505" t="s">
        <v>253</v>
      </c>
      <c r="E505" t="s">
        <v>389</v>
      </c>
      <c r="F505" s="229">
        <v>35644</v>
      </c>
      <c r="G505" t="s">
        <v>1017</v>
      </c>
      <c r="H505" t="s">
        <v>390</v>
      </c>
      <c r="I505" t="s">
        <v>485</v>
      </c>
      <c r="J505"/>
      <c r="K505" t="s">
        <v>391</v>
      </c>
      <c r="L505">
        <v>2016</v>
      </c>
      <c r="M505" t="s">
        <v>371</v>
      </c>
      <c r="N505" t="s">
        <v>371</v>
      </c>
      <c r="O505"/>
      <c r="P505"/>
      <c r="Q505"/>
      <c r="R505"/>
      <c r="S505"/>
      <c r="T505"/>
      <c r="U505"/>
      <c r="V505"/>
      <c r="W505"/>
      <c r="X505"/>
      <c r="Y505"/>
      <c r="Z505"/>
      <c r="AA505"/>
      <c r="AB505"/>
      <c r="AC505"/>
      <c r="AD505"/>
      <c r="AE505"/>
      <c r="AF505"/>
      <c r="AG505"/>
      <c r="AH505"/>
      <c r="AI505" t="s">
        <v>737</v>
      </c>
      <c r="AJ505"/>
      <c r="AK505"/>
      <c r="AL505"/>
      <c r="AM505"/>
      <c r="AN505"/>
    </row>
    <row r="506" spans="1:40" x14ac:dyDescent="0.25">
      <c r="A506">
        <v>213653</v>
      </c>
      <c r="B506" t="s">
        <v>1643</v>
      </c>
      <c r="C506" t="s">
        <v>1644</v>
      </c>
      <c r="D506" t="s">
        <v>2916</v>
      </c>
      <c r="E506" t="s">
        <v>389</v>
      </c>
      <c r="F506" s="229">
        <v>33792</v>
      </c>
      <c r="G506" t="s">
        <v>1017</v>
      </c>
      <c r="H506" t="s">
        <v>390</v>
      </c>
      <c r="I506" t="s">
        <v>3629</v>
      </c>
      <c r="J506"/>
      <c r="K506" t="s">
        <v>391</v>
      </c>
      <c r="L506">
        <v>2013</v>
      </c>
      <c r="M506" t="s">
        <v>373</v>
      </c>
      <c r="N506" t="s">
        <v>371</v>
      </c>
      <c r="O506"/>
      <c r="P506"/>
      <c r="Q506"/>
      <c r="R506"/>
      <c r="S506"/>
      <c r="T506"/>
      <c r="U506"/>
      <c r="V506"/>
      <c r="W506"/>
      <c r="X506"/>
      <c r="Y506"/>
      <c r="Z506"/>
      <c r="AA506"/>
      <c r="AB506"/>
      <c r="AC506"/>
      <c r="AD506"/>
      <c r="AE506"/>
      <c r="AF506"/>
      <c r="AG506"/>
      <c r="AH506"/>
      <c r="AI506"/>
      <c r="AJ506"/>
      <c r="AK506"/>
      <c r="AL506"/>
      <c r="AM506"/>
      <c r="AN506"/>
    </row>
    <row r="507" spans="1:40" x14ac:dyDescent="0.25">
      <c r="A507">
        <v>213654</v>
      </c>
      <c r="B507" t="s">
        <v>1795</v>
      </c>
      <c r="C507" t="s">
        <v>123</v>
      </c>
      <c r="D507" t="s">
        <v>292</v>
      </c>
      <c r="E507" t="s">
        <v>389</v>
      </c>
      <c r="F507" s="229">
        <v>35274</v>
      </c>
      <c r="G507" t="s">
        <v>1017</v>
      </c>
      <c r="H507" t="s">
        <v>390</v>
      </c>
      <c r="I507" t="s">
        <v>3629</v>
      </c>
      <c r="J507"/>
      <c r="K507" t="s">
        <v>372</v>
      </c>
      <c r="L507">
        <v>2014</v>
      </c>
      <c r="M507" t="s">
        <v>373</v>
      </c>
      <c r="N507" t="s">
        <v>380</v>
      </c>
      <c r="O507"/>
      <c r="P507"/>
      <c r="Q507"/>
      <c r="R507"/>
      <c r="S507"/>
      <c r="T507"/>
      <c r="U507"/>
      <c r="V507"/>
      <c r="W507"/>
      <c r="X507"/>
      <c r="Y507"/>
      <c r="Z507"/>
      <c r="AA507"/>
      <c r="AB507"/>
      <c r="AC507"/>
      <c r="AD507"/>
      <c r="AE507"/>
      <c r="AF507"/>
      <c r="AG507"/>
      <c r="AH507"/>
      <c r="AI507"/>
      <c r="AJ507"/>
      <c r="AK507"/>
      <c r="AL507"/>
      <c r="AM507"/>
      <c r="AN507"/>
    </row>
    <row r="508" spans="1:40" x14ac:dyDescent="0.25">
      <c r="A508">
        <v>213655</v>
      </c>
      <c r="B508" t="s">
        <v>2643</v>
      </c>
      <c r="C508" t="s">
        <v>66</v>
      </c>
      <c r="D508" t="s">
        <v>311</v>
      </c>
      <c r="E508" t="s">
        <v>389</v>
      </c>
      <c r="F508" s="229">
        <v>33298</v>
      </c>
      <c r="G508" t="s">
        <v>371</v>
      </c>
      <c r="H508" t="s">
        <v>390</v>
      </c>
      <c r="I508" t="s">
        <v>59</v>
      </c>
      <c r="J508"/>
      <c r="K508" t="s">
        <v>391</v>
      </c>
      <c r="L508">
        <v>2009</v>
      </c>
      <c r="M508" t="s">
        <v>371</v>
      </c>
      <c r="N508" t="s">
        <v>371</v>
      </c>
      <c r="O508"/>
      <c r="P508"/>
      <c r="Q508"/>
      <c r="R508"/>
      <c r="S508"/>
      <c r="T508"/>
      <c r="U508"/>
      <c r="V508"/>
      <c r="W508"/>
      <c r="X508"/>
      <c r="Y508"/>
      <c r="Z508"/>
      <c r="AA508"/>
      <c r="AB508"/>
      <c r="AC508"/>
      <c r="AD508"/>
      <c r="AE508"/>
      <c r="AF508"/>
      <c r="AG508"/>
      <c r="AH508"/>
      <c r="AI508" t="s">
        <v>737</v>
      </c>
      <c r="AJ508"/>
      <c r="AK508"/>
      <c r="AL508"/>
      <c r="AM508"/>
      <c r="AN508"/>
    </row>
    <row r="509" spans="1:40" x14ac:dyDescent="0.25">
      <c r="A509">
        <v>213658</v>
      </c>
      <c r="B509" t="s">
        <v>1983</v>
      </c>
      <c r="C509" t="s">
        <v>182</v>
      </c>
      <c r="D509" t="s">
        <v>249</v>
      </c>
      <c r="E509" t="s">
        <v>389</v>
      </c>
      <c r="F509" s="229">
        <v>36787</v>
      </c>
      <c r="G509" t="s">
        <v>724</v>
      </c>
      <c r="H509" t="s">
        <v>390</v>
      </c>
      <c r="I509" t="s">
        <v>485</v>
      </c>
      <c r="J509"/>
      <c r="K509" t="s">
        <v>372</v>
      </c>
      <c r="L509">
        <v>2018</v>
      </c>
      <c r="M509" t="s">
        <v>728</v>
      </c>
      <c r="N509"/>
      <c r="O509"/>
      <c r="P509"/>
      <c r="Q509"/>
      <c r="R509"/>
      <c r="S509"/>
      <c r="T509"/>
      <c r="U509"/>
      <c r="V509"/>
      <c r="W509"/>
      <c r="X509"/>
      <c r="Y509"/>
      <c r="Z509"/>
      <c r="AA509"/>
      <c r="AB509"/>
      <c r="AC509"/>
      <c r="AD509"/>
      <c r="AE509"/>
      <c r="AF509"/>
      <c r="AG509"/>
      <c r="AH509"/>
      <c r="AI509" t="s">
        <v>737</v>
      </c>
      <c r="AJ509"/>
      <c r="AK509"/>
      <c r="AL509"/>
      <c r="AM509"/>
      <c r="AN509" t="s">
        <v>788</v>
      </c>
    </row>
    <row r="510" spans="1:40" x14ac:dyDescent="0.25">
      <c r="A510">
        <v>213669</v>
      </c>
      <c r="B510" t="s">
        <v>2553</v>
      </c>
      <c r="C510" t="s">
        <v>115</v>
      </c>
      <c r="D510" t="s">
        <v>307</v>
      </c>
      <c r="E510" t="s">
        <v>1327</v>
      </c>
      <c r="F510" s="229">
        <v>34195</v>
      </c>
      <c r="G510" t="s">
        <v>371</v>
      </c>
      <c r="H510" t="s">
        <v>390</v>
      </c>
      <c r="I510" t="s">
        <v>59</v>
      </c>
      <c r="J510"/>
      <c r="K510" t="s">
        <v>1323</v>
      </c>
      <c r="L510">
        <v>2014</v>
      </c>
      <c r="M510" t="s">
        <v>373</v>
      </c>
      <c r="N510" t="s">
        <v>373</v>
      </c>
      <c r="O510"/>
      <c r="P510"/>
      <c r="Q510"/>
      <c r="R510"/>
      <c r="S510"/>
      <c r="T510"/>
      <c r="U510"/>
      <c r="V510"/>
      <c r="W510"/>
      <c r="X510"/>
      <c r="Y510"/>
      <c r="Z510"/>
      <c r="AA510"/>
      <c r="AB510"/>
      <c r="AC510"/>
      <c r="AD510"/>
      <c r="AE510"/>
      <c r="AF510"/>
      <c r="AG510"/>
      <c r="AH510"/>
      <c r="AI510"/>
      <c r="AJ510"/>
      <c r="AK510"/>
      <c r="AL510"/>
      <c r="AM510"/>
      <c r="AN510"/>
    </row>
    <row r="511" spans="1:40" x14ac:dyDescent="0.25">
      <c r="A511">
        <v>213670</v>
      </c>
      <c r="B511" t="s">
        <v>2592</v>
      </c>
      <c r="C511" t="s">
        <v>120</v>
      </c>
      <c r="D511" t="s">
        <v>2846</v>
      </c>
      <c r="E511" t="s">
        <v>389</v>
      </c>
      <c r="F511" s="229">
        <v>36099</v>
      </c>
      <c r="G511" t="s">
        <v>1017</v>
      </c>
      <c r="H511" t="s">
        <v>390</v>
      </c>
      <c r="I511" t="s">
        <v>59</v>
      </c>
      <c r="J511"/>
      <c r="K511" t="s">
        <v>391</v>
      </c>
      <c r="L511">
        <v>2017</v>
      </c>
      <c r="M511" t="s">
        <v>373</v>
      </c>
      <c r="N511" t="s">
        <v>371</v>
      </c>
      <c r="O511"/>
      <c r="P511"/>
      <c r="Q511"/>
      <c r="R511"/>
      <c r="S511"/>
      <c r="T511"/>
      <c r="U511"/>
      <c r="V511"/>
      <c r="W511"/>
      <c r="X511"/>
      <c r="Y511"/>
      <c r="Z511"/>
      <c r="AA511"/>
      <c r="AB511"/>
      <c r="AC511"/>
      <c r="AD511"/>
      <c r="AE511"/>
      <c r="AF511"/>
      <c r="AG511"/>
      <c r="AH511"/>
      <c r="AI511"/>
      <c r="AJ511"/>
      <c r="AK511"/>
      <c r="AL511"/>
      <c r="AM511"/>
      <c r="AN511"/>
    </row>
    <row r="512" spans="1:40" x14ac:dyDescent="0.25">
      <c r="A512">
        <v>213672</v>
      </c>
      <c r="B512" t="s">
        <v>1504</v>
      </c>
      <c r="C512" t="s">
        <v>138</v>
      </c>
      <c r="D512" t="s">
        <v>1505</v>
      </c>
      <c r="E512" t="s">
        <v>389</v>
      </c>
      <c r="F512" s="229">
        <v>27178</v>
      </c>
      <c r="G512" t="s">
        <v>1017</v>
      </c>
      <c r="H512" t="s">
        <v>390</v>
      </c>
      <c r="I512" t="s">
        <v>59</v>
      </c>
      <c r="J512"/>
      <c r="K512" t="s">
        <v>372</v>
      </c>
      <c r="L512">
        <v>1992</v>
      </c>
      <c r="M512" t="s">
        <v>371</v>
      </c>
      <c r="N512" t="s">
        <v>373</v>
      </c>
      <c r="O512"/>
      <c r="P512"/>
      <c r="Q512"/>
      <c r="R512"/>
      <c r="S512"/>
      <c r="T512"/>
      <c r="U512"/>
      <c r="V512"/>
      <c r="W512"/>
      <c r="X512"/>
      <c r="Y512"/>
      <c r="Z512"/>
      <c r="AA512"/>
      <c r="AB512"/>
      <c r="AC512"/>
      <c r="AD512"/>
      <c r="AE512"/>
      <c r="AF512"/>
      <c r="AG512"/>
      <c r="AH512"/>
      <c r="AI512"/>
      <c r="AJ512"/>
      <c r="AK512"/>
      <c r="AL512"/>
      <c r="AM512"/>
      <c r="AN512"/>
    </row>
    <row r="513" spans="1:40" x14ac:dyDescent="0.25">
      <c r="A513">
        <v>213676</v>
      </c>
      <c r="B513" t="s">
        <v>2917</v>
      </c>
      <c r="C513" t="s">
        <v>2918</v>
      </c>
      <c r="D513" t="s">
        <v>232</v>
      </c>
      <c r="E513" t="s">
        <v>389</v>
      </c>
      <c r="F513" s="229">
        <v>33970</v>
      </c>
      <c r="G513" t="s">
        <v>3954</v>
      </c>
      <c r="H513" t="s">
        <v>390</v>
      </c>
      <c r="I513" t="s">
        <v>487</v>
      </c>
      <c r="J513"/>
      <c r="K513">
        <v>0</v>
      </c>
      <c r="L513">
        <v>0</v>
      </c>
      <c r="M513">
        <v>0</v>
      </c>
      <c r="N513" t="s">
        <v>377</v>
      </c>
      <c r="O513"/>
      <c r="P513"/>
      <c r="Q513"/>
      <c r="R513"/>
      <c r="S513"/>
      <c r="T513"/>
      <c r="U513"/>
      <c r="V513"/>
      <c r="W513"/>
      <c r="X513"/>
      <c r="Y513"/>
      <c r="Z513"/>
      <c r="AA513"/>
      <c r="AB513"/>
      <c r="AC513"/>
      <c r="AD513"/>
      <c r="AE513"/>
      <c r="AF513"/>
      <c r="AG513"/>
      <c r="AH513"/>
      <c r="AI513"/>
      <c r="AJ513"/>
      <c r="AK513"/>
      <c r="AL513"/>
      <c r="AM513"/>
      <c r="AN513"/>
    </row>
    <row r="514" spans="1:40" x14ac:dyDescent="0.25">
      <c r="A514">
        <v>213681</v>
      </c>
      <c r="B514" t="s">
        <v>2452</v>
      </c>
      <c r="C514" t="s">
        <v>522</v>
      </c>
      <c r="D514" t="s">
        <v>319</v>
      </c>
      <c r="E514" t="s">
        <v>389</v>
      </c>
      <c r="F514" s="229">
        <v>36281</v>
      </c>
      <c r="G514" t="s">
        <v>722</v>
      </c>
      <c r="H514" t="s">
        <v>390</v>
      </c>
      <c r="I514" t="s">
        <v>3630</v>
      </c>
      <c r="J514"/>
      <c r="K514" t="s">
        <v>391</v>
      </c>
      <c r="L514">
        <v>2018</v>
      </c>
      <c r="M514" t="s">
        <v>373</v>
      </c>
      <c r="N514"/>
      <c r="O514"/>
      <c r="P514"/>
      <c r="Q514"/>
      <c r="R514"/>
      <c r="S514"/>
      <c r="T514"/>
      <c r="U514"/>
      <c r="V514"/>
      <c r="W514"/>
      <c r="X514"/>
      <c r="Y514"/>
      <c r="Z514"/>
      <c r="AA514"/>
      <c r="AB514"/>
      <c r="AC514"/>
      <c r="AD514"/>
      <c r="AE514"/>
      <c r="AF514"/>
      <c r="AG514"/>
      <c r="AH514"/>
      <c r="AI514" t="s">
        <v>737</v>
      </c>
      <c r="AJ514"/>
      <c r="AK514"/>
      <c r="AL514"/>
      <c r="AM514"/>
      <c r="AN514" t="s">
        <v>788</v>
      </c>
    </row>
    <row r="515" spans="1:40" x14ac:dyDescent="0.25">
      <c r="A515">
        <v>213683</v>
      </c>
      <c r="B515" t="s">
        <v>2475</v>
      </c>
      <c r="C515" t="s">
        <v>89</v>
      </c>
      <c r="D515" t="s">
        <v>253</v>
      </c>
      <c r="E515" t="s">
        <v>389</v>
      </c>
      <c r="F515" s="229">
        <v>36413</v>
      </c>
      <c r="G515" t="s">
        <v>1017</v>
      </c>
      <c r="H515" t="s">
        <v>390</v>
      </c>
      <c r="I515" t="s">
        <v>3630</v>
      </c>
      <c r="J515"/>
      <c r="K515" t="s">
        <v>372</v>
      </c>
      <c r="L515">
        <v>2017</v>
      </c>
      <c r="M515" t="s">
        <v>373</v>
      </c>
      <c r="N515"/>
      <c r="O515"/>
      <c r="P515"/>
      <c r="Q515"/>
      <c r="R515"/>
      <c r="S515"/>
      <c r="T515"/>
      <c r="U515"/>
      <c r="V515"/>
      <c r="W515"/>
      <c r="X515"/>
      <c r="Y515"/>
      <c r="Z515"/>
      <c r="AA515"/>
      <c r="AB515"/>
      <c r="AC515"/>
      <c r="AD515"/>
      <c r="AE515"/>
      <c r="AF515"/>
      <c r="AG515"/>
      <c r="AH515"/>
      <c r="AI515"/>
      <c r="AJ515"/>
      <c r="AK515"/>
      <c r="AL515"/>
      <c r="AM515"/>
      <c r="AN515" t="s">
        <v>788</v>
      </c>
    </row>
    <row r="516" spans="1:40" x14ac:dyDescent="0.25">
      <c r="A516">
        <v>213688</v>
      </c>
      <c r="B516" t="s">
        <v>810</v>
      </c>
      <c r="C516" t="s">
        <v>82</v>
      </c>
      <c r="D516" t="s">
        <v>236</v>
      </c>
      <c r="E516" t="s">
        <v>389</v>
      </c>
      <c r="F516" s="229">
        <v>36383</v>
      </c>
      <c r="G516" t="s">
        <v>1019</v>
      </c>
      <c r="H516" t="s">
        <v>390</v>
      </c>
      <c r="I516" t="s">
        <v>3632</v>
      </c>
      <c r="J516"/>
      <c r="K516" t="s">
        <v>391</v>
      </c>
      <c r="L516">
        <v>2017</v>
      </c>
      <c r="M516" t="s">
        <v>382</v>
      </c>
      <c r="N516"/>
      <c r="O516"/>
      <c r="P516"/>
      <c r="Q516"/>
      <c r="R516"/>
      <c r="S516"/>
      <c r="T516"/>
      <c r="U516"/>
      <c r="V516"/>
      <c r="W516"/>
      <c r="X516"/>
      <c r="Y516"/>
      <c r="Z516"/>
      <c r="AA516"/>
      <c r="AB516"/>
      <c r="AC516"/>
      <c r="AD516"/>
      <c r="AE516"/>
      <c r="AF516"/>
      <c r="AG516"/>
      <c r="AH516"/>
      <c r="AI516" t="s">
        <v>737</v>
      </c>
      <c r="AJ516"/>
      <c r="AK516"/>
      <c r="AL516"/>
      <c r="AM516"/>
      <c r="AN516" t="s">
        <v>788</v>
      </c>
    </row>
    <row r="517" spans="1:40" x14ac:dyDescent="0.25">
      <c r="A517">
        <v>213691</v>
      </c>
      <c r="B517" t="s">
        <v>1359</v>
      </c>
      <c r="C517" t="s">
        <v>66</v>
      </c>
      <c r="D517" t="s">
        <v>239</v>
      </c>
      <c r="E517" t="s">
        <v>389</v>
      </c>
      <c r="F517" s="229">
        <v>33287</v>
      </c>
      <c r="G517" t="s">
        <v>1017</v>
      </c>
      <c r="H517" t="s">
        <v>390</v>
      </c>
      <c r="I517" t="s">
        <v>3629</v>
      </c>
      <c r="J517"/>
      <c r="K517" t="s">
        <v>391</v>
      </c>
      <c r="L517">
        <v>2009</v>
      </c>
      <c r="M517" t="s">
        <v>371</v>
      </c>
      <c r="N517" t="s">
        <v>377</v>
      </c>
      <c r="O517"/>
      <c r="P517"/>
      <c r="Q517"/>
      <c r="R517"/>
      <c r="S517"/>
      <c r="T517"/>
      <c r="U517"/>
      <c r="V517"/>
      <c r="W517"/>
      <c r="X517"/>
      <c r="Y517"/>
      <c r="Z517"/>
      <c r="AA517"/>
      <c r="AB517"/>
      <c r="AC517"/>
      <c r="AD517"/>
      <c r="AE517"/>
      <c r="AF517"/>
      <c r="AG517"/>
      <c r="AH517"/>
      <c r="AI517"/>
      <c r="AJ517"/>
      <c r="AK517"/>
      <c r="AL517"/>
      <c r="AM517"/>
      <c r="AN517"/>
    </row>
    <row r="518" spans="1:40" x14ac:dyDescent="0.25">
      <c r="A518">
        <v>213694</v>
      </c>
      <c r="B518" t="s">
        <v>1968</v>
      </c>
      <c r="C518" t="s">
        <v>458</v>
      </c>
      <c r="D518" t="s">
        <v>456</v>
      </c>
      <c r="E518" t="s">
        <v>389</v>
      </c>
      <c r="F518" s="229">
        <v>36302</v>
      </c>
      <c r="G518" t="s">
        <v>1017</v>
      </c>
      <c r="H518" t="s">
        <v>390</v>
      </c>
      <c r="I518" t="s">
        <v>59</v>
      </c>
      <c r="J518"/>
      <c r="K518" t="s">
        <v>391</v>
      </c>
      <c r="L518">
        <v>2017</v>
      </c>
      <c r="M518" t="s">
        <v>373</v>
      </c>
      <c r="N518" t="s">
        <v>375</v>
      </c>
      <c r="O518"/>
      <c r="P518"/>
      <c r="Q518"/>
      <c r="R518"/>
      <c r="S518"/>
      <c r="T518"/>
      <c r="U518"/>
      <c r="V518"/>
      <c r="W518"/>
      <c r="X518"/>
      <c r="Y518"/>
      <c r="Z518"/>
      <c r="AA518"/>
      <c r="AB518"/>
      <c r="AC518"/>
      <c r="AD518"/>
      <c r="AE518"/>
      <c r="AF518"/>
      <c r="AG518"/>
      <c r="AH518"/>
      <c r="AI518"/>
      <c r="AJ518"/>
      <c r="AK518"/>
      <c r="AL518"/>
      <c r="AM518"/>
      <c r="AN518"/>
    </row>
    <row r="519" spans="1:40" x14ac:dyDescent="0.25">
      <c r="A519">
        <v>213695</v>
      </c>
      <c r="B519" t="s">
        <v>1526</v>
      </c>
      <c r="C519" t="s">
        <v>493</v>
      </c>
      <c r="D519" t="s">
        <v>506</v>
      </c>
      <c r="E519" t="s">
        <v>389</v>
      </c>
      <c r="F519" s="229">
        <v>30888</v>
      </c>
      <c r="G519" t="s">
        <v>1017</v>
      </c>
      <c r="H519" t="s">
        <v>390</v>
      </c>
      <c r="I519" t="s">
        <v>59</v>
      </c>
      <c r="J519"/>
      <c r="K519" t="s">
        <v>391</v>
      </c>
      <c r="L519">
        <v>2003</v>
      </c>
      <c r="M519" t="s">
        <v>371</v>
      </c>
      <c r="N519" t="s">
        <v>371</v>
      </c>
      <c r="O519"/>
      <c r="P519"/>
      <c r="Q519"/>
      <c r="R519"/>
      <c r="S519"/>
      <c r="T519"/>
      <c r="U519"/>
      <c r="V519"/>
      <c r="W519"/>
      <c r="X519"/>
      <c r="Y519"/>
      <c r="Z519"/>
      <c r="AA519"/>
      <c r="AB519"/>
      <c r="AC519"/>
      <c r="AD519"/>
      <c r="AE519"/>
      <c r="AF519"/>
      <c r="AG519"/>
      <c r="AH519"/>
      <c r="AI519"/>
      <c r="AJ519"/>
      <c r="AK519"/>
      <c r="AL519"/>
      <c r="AM519"/>
      <c r="AN519"/>
    </row>
    <row r="520" spans="1:40" x14ac:dyDescent="0.25">
      <c r="A520">
        <v>213703</v>
      </c>
      <c r="B520" t="s">
        <v>1691</v>
      </c>
      <c r="C520" t="s">
        <v>452</v>
      </c>
      <c r="D520" t="s">
        <v>308</v>
      </c>
      <c r="E520" t="s">
        <v>389</v>
      </c>
      <c r="F520" s="229">
        <v>34348</v>
      </c>
      <c r="G520" t="s">
        <v>374</v>
      </c>
      <c r="H520" t="s">
        <v>390</v>
      </c>
      <c r="I520" t="s">
        <v>3629</v>
      </c>
      <c r="J520"/>
      <c r="K520" t="s">
        <v>391</v>
      </c>
      <c r="L520">
        <v>2014</v>
      </c>
      <c r="M520" t="s">
        <v>373</v>
      </c>
      <c r="N520" t="s">
        <v>374</v>
      </c>
      <c r="O520"/>
      <c r="P520"/>
      <c r="Q520"/>
      <c r="R520"/>
      <c r="S520"/>
      <c r="T520"/>
      <c r="U520"/>
      <c r="V520"/>
      <c r="W520"/>
      <c r="X520"/>
      <c r="Y520"/>
      <c r="Z520"/>
      <c r="AA520"/>
      <c r="AB520"/>
      <c r="AC520"/>
      <c r="AD520"/>
      <c r="AE520"/>
      <c r="AF520"/>
      <c r="AG520"/>
      <c r="AH520"/>
      <c r="AI520" t="s">
        <v>737</v>
      </c>
      <c r="AJ520"/>
      <c r="AK520"/>
      <c r="AL520"/>
      <c r="AM520"/>
      <c r="AN520"/>
    </row>
    <row r="521" spans="1:40" x14ac:dyDescent="0.25">
      <c r="A521">
        <v>213715</v>
      </c>
      <c r="B521" t="s">
        <v>2919</v>
      </c>
      <c r="C521" t="s">
        <v>1906</v>
      </c>
      <c r="D521" t="s">
        <v>268</v>
      </c>
      <c r="E521" t="s">
        <v>389</v>
      </c>
      <c r="F521" s="229">
        <v>36062</v>
      </c>
      <c r="G521" t="s">
        <v>1017</v>
      </c>
      <c r="H521" t="s">
        <v>390</v>
      </c>
      <c r="I521" t="s">
        <v>3629</v>
      </c>
      <c r="J521"/>
      <c r="K521" t="s">
        <v>391</v>
      </c>
      <c r="L521">
        <v>2016</v>
      </c>
      <c r="M521" t="s">
        <v>373</v>
      </c>
      <c r="N521" t="s">
        <v>374</v>
      </c>
      <c r="O521"/>
      <c r="P521"/>
      <c r="Q521"/>
      <c r="R521"/>
      <c r="S521"/>
      <c r="T521"/>
      <c r="U521"/>
      <c r="V521"/>
      <c r="W521"/>
      <c r="X521"/>
      <c r="Y521"/>
      <c r="Z521"/>
      <c r="AA521"/>
      <c r="AB521"/>
      <c r="AC521"/>
      <c r="AD521"/>
      <c r="AE521"/>
      <c r="AF521"/>
      <c r="AG521"/>
      <c r="AH521"/>
      <c r="AI521"/>
      <c r="AJ521"/>
      <c r="AK521"/>
      <c r="AL521"/>
      <c r="AM521"/>
      <c r="AN521"/>
    </row>
    <row r="522" spans="1:40" x14ac:dyDescent="0.25">
      <c r="A522">
        <v>213719</v>
      </c>
      <c r="B522" t="s">
        <v>2234</v>
      </c>
      <c r="C522" t="s">
        <v>495</v>
      </c>
      <c r="D522" t="s">
        <v>2920</v>
      </c>
      <c r="E522" t="s">
        <v>389</v>
      </c>
      <c r="F522" s="229">
        <v>34700</v>
      </c>
      <c r="G522" t="s">
        <v>2235</v>
      </c>
      <c r="H522" t="s">
        <v>390</v>
      </c>
      <c r="I522" t="s">
        <v>65</v>
      </c>
      <c r="J522"/>
      <c r="K522" t="s">
        <v>391</v>
      </c>
      <c r="L522">
        <v>2013</v>
      </c>
      <c r="M522" t="s">
        <v>386</v>
      </c>
      <c r="N522" t="s">
        <v>387</v>
      </c>
      <c r="O522"/>
      <c r="P522"/>
      <c r="Q522"/>
      <c r="R522"/>
      <c r="S522"/>
      <c r="T522"/>
      <c r="U522"/>
      <c r="V522"/>
      <c r="W522"/>
      <c r="X522"/>
      <c r="Y522"/>
      <c r="Z522"/>
      <c r="AA522"/>
      <c r="AB522"/>
      <c r="AC522"/>
      <c r="AD522"/>
      <c r="AE522"/>
      <c r="AF522"/>
      <c r="AG522"/>
      <c r="AH522"/>
      <c r="AI522"/>
      <c r="AJ522"/>
      <c r="AK522"/>
      <c r="AL522"/>
      <c r="AM522"/>
      <c r="AN522"/>
    </row>
    <row r="523" spans="1:40" x14ac:dyDescent="0.25">
      <c r="A523">
        <v>213725</v>
      </c>
      <c r="B523" t="s">
        <v>2921</v>
      </c>
      <c r="C523" t="s">
        <v>181</v>
      </c>
      <c r="D523" t="s">
        <v>2922</v>
      </c>
      <c r="E523" t="s">
        <v>388</v>
      </c>
      <c r="F523" s="229">
        <v>36029</v>
      </c>
      <c r="G523" t="s">
        <v>1017</v>
      </c>
      <c r="H523" t="s">
        <v>390</v>
      </c>
      <c r="I523" t="s">
        <v>59</v>
      </c>
      <c r="J523"/>
      <c r="K523" t="s">
        <v>391</v>
      </c>
      <c r="L523">
        <v>2016</v>
      </c>
      <c r="M523" t="s">
        <v>371</v>
      </c>
      <c r="N523" t="s">
        <v>376</v>
      </c>
      <c r="O523"/>
      <c r="P523"/>
      <c r="Q523"/>
      <c r="R523"/>
      <c r="S523"/>
      <c r="T523"/>
      <c r="U523"/>
      <c r="V523"/>
      <c r="W523"/>
      <c r="X523"/>
      <c r="Y523"/>
      <c r="Z523"/>
      <c r="AA523"/>
      <c r="AB523"/>
      <c r="AC523"/>
      <c r="AD523"/>
      <c r="AE523"/>
      <c r="AF523"/>
      <c r="AG523"/>
      <c r="AH523"/>
      <c r="AI523"/>
      <c r="AJ523"/>
      <c r="AK523"/>
      <c r="AL523"/>
      <c r="AM523"/>
      <c r="AN523"/>
    </row>
    <row r="524" spans="1:40" x14ac:dyDescent="0.25">
      <c r="A524">
        <v>213726</v>
      </c>
      <c r="B524" t="s">
        <v>2923</v>
      </c>
      <c r="C524" t="s">
        <v>131</v>
      </c>
      <c r="D524" t="s">
        <v>516</v>
      </c>
      <c r="E524" t="s">
        <v>389</v>
      </c>
      <c r="F524" s="229">
        <v>36526</v>
      </c>
      <c r="G524" t="s">
        <v>371</v>
      </c>
      <c r="H524" t="s">
        <v>390</v>
      </c>
      <c r="I524" t="s">
        <v>485</v>
      </c>
      <c r="J524"/>
      <c r="K524" t="s">
        <v>391</v>
      </c>
      <c r="L524">
        <v>2014</v>
      </c>
      <c r="M524" t="s">
        <v>371</v>
      </c>
      <c r="N524" t="s">
        <v>383</v>
      </c>
      <c r="O524" t="s">
        <v>3960</v>
      </c>
      <c r="P524"/>
      <c r="Q524">
        <v>140000</v>
      </c>
      <c r="R524"/>
      <c r="S524"/>
      <c r="T524"/>
      <c r="U524"/>
      <c r="V524"/>
      <c r="W524"/>
      <c r="X524"/>
      <c r="Y524"/>
      <c r="Z524"/>
      <c r="AA524"/>
      <c r="AB524"/>
      <c r="AC524"/>
      <c r="AD524"/>
      <c r="AE524"/>
      <c r="AF524"/>
      <c r="AG524"/>
      <c r="AH524"/>
      <c r="AI524" t="s">
        <v>737</v>
      </c>
      <c r="AJ524"/>
      <c r="AK524"/>
      <c r="AL524"/>
      <c r="AM524"/>
      <c r="AN524"/>
    </row>
    <row r="525" spans="1:40" x14ac:dyDescent="0.25">
      <c r="A525">
        <v>213729</v>
      </c>
      <c r="B525" t="s">
        <v>1357</v>
      </c>
      <c r="C525" t="s">
        <v>89</v>
      </c>
      <c r="D525" t="s">
        <v>2924</v>
      </c>
      <c r="E525" t="s">
        <v>389</v>
      </c>
      <c r="F525" s="229">
        <v>33243</v>
      </c>
      <c r="G525" t="s">
        <v>1358</v>
      </c>
      <c r="H525" t="s">
        <v>390</v>
      </c>
      <c r="I525" t="s">
        <v>59</v>
      </c>
      <c r="J525"/>
      <c r="K525" t="s">
        <v>391</v>
      </c>
      <c r="L525">
        <v>2009</v>
      </c>
      <c r="M525" t="s">
        <v>376</v>
      </c>
      <c r="N525" t="s">
        <v>376</v>
      </c>
      <c r="O525"/>
      <c r="P525"/>
      <c r="Q525"/>
      <c r="R525"/>
      <c r="S525"/>
      <c r="T525"/>
      <c r="U525"/>
      <c r="V525"/>
      <c r="W525"/>
      <c r="X525"/>
      <c r="Y525"/>
      <c r="Z525"/>
      <c r="AA525"/>
      <c r="AB525"/>
      <c r="AC525"/>
      <c r="AD525"/>
      <c r="AE525"/>
      <c r="AF525"/>
      <c r="AG525"/>
      <c r="AH525"/>
      <c r="AI525"/>
      <c r="AJ525"/>
      <c r="AK525"/>
      <c r="AL525"/>
      <c r="AM525"/>
      <c r="AN525"/>
    </row>
    <row r="526" spans="1:40" x14ac:dyDescent="0.25">
      <c r="A526">
        <v>213733</v>
      </c>
      <c r="B526" t="s">
        <v>1959</v>
      </c>
      <c r="C526" t="s">
        <v>105</v>
      </c>
      <c r="D526" t="s">
        <v>250</v>
      </c>
      <c r="E526" t="s">
        <v>389</v>
      </c>
      <c r="F526" s="229">
        <v>36234</v>
      </c>
      <c r="G526" t="s">
        <v>371</v>
      </c>
      <c r="H526" t="s">
        <v>390</v>
      </c>
      <c r="I526" t="s">
        <v>3629</v>
      </c>
      <c r="J526"/>
      <c r="K526" t="s">
        <v>372</v>
      </c>
      <c r="L526">
        <v>2017</v>
      </c>
      <c r="M526" t="s">
        <v>371</v>
      </c>
      <c r="N526" t="s">
        <v>379</v>
      </c>
      <c r="O526"/>
      <c r="P526"/>
      <c r="Q526"/>
      <c r="R526"/>
      <c r="S526"/>
      <c r="T526"/>
      <c r="U526"/>
      <c r="V526"/>
      <c r="W526"/>
      <c r="X526"/>
      <c r="Y526"/>
      <c r="Z526"/>
      <c r="AA526"/>
      <c r="AB526"/>
      <c r="AC526"/>
      <c r="AD526"/>
      <c r="AE526"/>
      <c r="AF526"/>
      <c r="AG526"/>
      <c r="AH526"/>
      <c r="AI526"/>
      <c r="AJ526"/>
      <c r="AK526"/>
      <c r="AL526"/>
      <c r="AM526"/>
      <c r="AN526"/>
    </row>
    <row r="527" spans="1:40" x14ac:dyDescent="0.25">
      <c r="A527">
        <v>213735</v>
      </c>
      <c r="B527" t="s">
        <v>2151</v>
      </c>
      <c r="C527" t="s">
        <v>1118</v>
      </c>
      <c r="D527" t="s">
        <v>2925</v>
      </c>
      <c r="E527" t="s">
        <v>389</v>
      </c>
      <c r="F527" s="229">
        <v>32882</v>
      </c>
      <c r="G527" t="s">
        <v>2152</v>
      </c>
      <c r="H527" t="s">
        <v>390</v>
      </c>
      <c r="I527" t="s">
        <v>485</v>
      </c>
      <c r="J527"/>
      <c r="K527" t="s">
        <v>391</v>
      </c>
      <c r="L527">
        <v>2008</v>
      </c>
      <c r="M527" t="s">
        <v>376</v>
      </c>
      <c r="N527"/>
      <c r="O527"/>
      <c r="P527"/>
      <c r="Q527"/>
      <c r="R527"/>
      <c r="S527"/>
      <c r="T527"/>
      <c r="U527"/>
      <c r="V527"/>
      <c r="W527"/>
      <c r="X527"/>
      <c r="Y527"/>
      <c r="Z527"/>
      <c r="AA527"/>
      <c r="AB527"/>
      <c r="AC527"/>
      <c r="AD527"/>
      <c r="AE527"/>
      <c r="AF527"/>
      <c r="AG527"/>
      <c r="AH527"/>
      <c r="AI527" t="s">
        <v>737</v>
      </c>
      <c r="AJ527"/>
      <c r="AK527"/>
      <c r="AL527"/>
      <c r="AM527"/>
      <c r="AN527" t="s">
        <v>788</v>
      </c>
    </row>
    <row r="528" spans="1:40" x14ac:dyDescent="0.25">
      <c r="A528">
        <v>213736</v>
      </c>
      <c r="B528" t="s">
        <v>2058</v>
      </c>
      <c r="C528" t="s">
        <v>63</v>
      </c>
      <c r="D528" t="s">
        <v>456</v>
      </c>
      <c r="E528" t="s">
        <v>389</v>
      </c>
      <c r="F528" s="229">
        <v>35645</v>
      </c>
      <c r="G528" t="s">
        <v>1017</v>
      </c>
      <c r="H528" t="s">
        <v>390</v>
      </c>
      <c r="I528" t="s">
        <v>485</v>
      </c>
      <c r="J528"/>
      <c r="K528" t="s">
        <v>372</v>
      </c>
      <c r="L528">
        <v>2017</v>
      </c>
      <c r="M528" t="s">
        <v>371</v>
      </c>
      <c r="N528" t="s">
        <v>379</v>
      </c>
      <c r="O528"/>
      <c r="P528"/>
      <c r="Q528"/>
      <c r="R528"/>
      <c r="S528"/>
      <c r="T528"/>
      <c r="U528"/>
      <c r="V528"/>
      <c r="W528"/>
      <c r="X528"/>
      <c r="Y528"/>
      <c r="Z528"/>
      <c r="AA528"/>
      <c r="AB528"/>
      <c r="AC528"/>
      <c r="AD528"/>
      <c r="AE528"/>
      <c r="AF528"/>
      <c r="AG528"/>
      <c r="AH528"/>
      <c r="AI528" t="s">
        <v>737</v>
      </c>
      <c r="AJ528"/>
      <c r="AK528"/>
      <c r="AL528"/>
      <c r="AM528"/>
      <c r="AN528"/>
    </row>
    <row r="529" spans="1:40" x14ac:dyDescent="0.25">
      <c r="A529">
        <v>213742</v>
      </c>
      <c r="B529" t="s">
        <v>2926</v>
      </c>
      <c r="C529" t="s">
        <v>140</v>
      </c>
      <c r="D529" t="s">
        <v>270</v>
      </c>
      <c r="E529" t="s">
        <v>389</v>
      </c>
      <c r="F529" s="229">
        <v>36268</v>
      </c>
      <c r="G529" t="s">
        <v>1017</v>
      </c>
      <c r="H529" t="s">
        <v>390</v>
      </c>
      <c r="I529" t="s">
        <v>485</v>
      </c>
      <c r="J529"/>
      <c r="K529" t="s">
        <v>391</v>
      </c>
      <c r="L529">
        <v>2017</v>
      </c>
      <c r="M529" t="s">
        <v>371</v>
      </c>
      <c r="N529" t="s">
        <v>379</v>
      </c>
      <c r="O529"/>
      <c r="P529"/>
      <c r="Q529"/>
      <c r="R529"/>
      <c r="S529"/>
      <c r="T529"/>
      <c r="U529"/>
      <c r="V529"/>
      <c r="W529"/>
      <c r="X529"/>
      <c r="Y529"/>
      <c r="Z529"/>
      <c r="AA529"/>
      <c r="AB529"/>
      <c r="AC529"/>
      <c r="AD529"/>
      <c r="AE529"/>
      <c r="AF529"/>
      <c r="AG529"/>
      <c r="AH529"/>
      <c r="AI529"/>
      <c r="AJ529"/>
      <c r="AK529"/>
      <c r="AL529"/>
      <c r="AM529"/>
      <c r="AN529"/>
    </row>
    <row r="530" spans="1:40" x14ac:dyDescent="0.25">
      <c r="A530">
        <v>213745</v>
      </c>
      <c r="B530" t="s">
        <v>1940</v>
      </c>
      <c r="C530" t="s">
        <v>66</v>
      </c>
      <c r="D530" t="s">
        <v>268</v>
      </c>
      <c r="E530" t="s">
        <v>389</v>
      </c>
      <c r="F530" s="229">
        <v>36163</v>
      </c>
      <c r="G530" t="s">
        <v>1941</v>
      </c>
      <c r="H530" t="s">
        <v>390</v>
      </c>
      <c r="I530" t="s">
        <v>59</v>
      </c>
      <c r="J530"/>
      <c r="K530" t="s">
        <v>372</v>
      </c>
      <c r="L530">
        <v>2018</v>
      </c>
      <c r="M530" t="s">
        <v>373</v>
      </c>
      <c r="N530"/>
      <c r="O530"/>
      <c r="P530"/>
      <c r="Q530"/>
      <c r="R530"/>
      <c r="S530"/>
      <c r="T530"/>
      <c r="U530"/>
      <c r="V530"/>
      <c r="W530"/>
      <c r="X530"/>
      <c r="Y530"/>
      <c r="Z530"/>
      <c r="AA530"/>
      <c r="AB530"/>
      <c r="AC530"/>
      <c r="AD530"/>
      <c r="AE530"/>
      <c r="AF530"/>
      <c r="AG530"/>
      <c r="AH530"/>
      <c r="AI530"/>
      <c r="AJ530"/>
      <c r="AK530"/>
      <c r="AL530"/>
      <c r="AM530"/>
      <c r="AN530" t="s">
        <v>788</v>
      </c>
    </row>
    <row r="531" spans="1:40" x14ac:dyDescent="0.25">
      <c r="A531">
        <v>213746</v>
      </c>
      <c r="B531" t="s">
        <v>1414</v>
      </c>
      <c r="C531" t="s">
        <v>70</v>
      </c>
      <c r="D531" t="s">
        <v>233</v>
      </c>
      <c r="E531" t="s">
        <v>389</v>
      </c>
      <c r="F531" s="229">
        <v>36526</v>
      </c>
      <c r="G531" t="s">
        <v>1415</v>
      </c>
      <c r="H531" t="s">
        <v>390</v>
      </c>
      <c r="I531" t="s">
        <v>59</v>
      </c>
      <c r="J531"/>
      <c r="K531" t="s">
        <v>372</v>
      </c>
      <c r="L531">
        <v>2017</v>
      </c>
      <c r="M531" t="s">
        <v>371</v>
      </c>
      <c r="N531"/>
      <c r="O531"/>
      <c r="P531"/>
      <c r="Q531"/>
      <c r="R531"/>
      <c r="S531"/>
      <c r="T531"/>
      <c r="U531"/>
      <c r="V531"/>
      <c r="W531"/>
      <c r="X531"/>
      <c r="Y531"/>
      <c r="Z531"/>
      <c r="AA531"/>
      <c r="AB531"/>
      <c r="AC531"/>
      <c r="AD531"/>
      <c r="AE531"/>
      <c r="AF531"/>
      <c r="AG531"/>
      <c r="AH531"/>
      <c r="AI531"/>
      <c r="AJ531"/>
      <c r="AK531"/>
      <c r="AL531"/>
      <c r="AM531"/>
      <c r="AN531" t="s">
        <v>788</v>
      </c>
    </row>
    <row r="532" spans="1:40" x14ac:dyDescent="0.25">
      <c r="A532">
        <v>213750</v>
      </c>
      <c r="B532" t="s">
        <v>2276</v>
      </c>
      <c r="C532" t="s">
        <v>2277</v>
      </c>
      <c r="D532" t="s">
        <v>266</v>
      </c>
      <c r="E532" t="s">
        <v>389</v>
      </c>
      <c r="F532" s="229">
        <v>35065</v>
      </c>
      <c r="G532" t="s">
        <v>2278</v>
      </c>
      <c r="H532" t="s">
        <v>390</v>
      </c>
      <c r="I532" t="s">
        <v>3630</v>
      </c>
      <c r="J532"/>
      <c r="K532">
        <v>0</v>
      </c>
      <c r="L532" t="s">
        <v>391</v>
      </c>
      <c r="M532">
        <v>2014</v>
      </c>
      <c r="N532" t="s">
        <v>382</v>
      </c>
      <c r="O532"/>
      <c r="P532"/>
      <c r="Q532"/>
      <c r="R532"/>
      <c r="S532"/>
      <c r="T532"/>
      <c r="U532"/>
      <c r="V532"/>
      <c r="W532"/>
      <c r="X532"/>
      <c r="Y532"/>
      <c r="Z532"/>
      <c r="AA532"/>
      <c r="AB532"/>
      <c r="AC532"/>
      <c r="AD532"/>
      <c r="AE532"/>
      <c r="AF532"/>
      <c r="AG532"/>
      <c r="AH532"/>
      <c r="AI532"/>
      <c r="AJ532"/>
      <c r="AK532"/>
      <c r="AL532"/>
      <c r="AM532"/>
      <c r="AN532"/>
    </row>
    <row r="533" spans="1:40" x14ac:dyDescent="0.25">
      <c r="A533">
        <v>213753</v>
      </c>
      <c r="B533" t="s">
        <v>1000</v>
      </c>
      <c r="C533" t="s">
        <v>105</v>
      </c>
      <c r="D533" t="s">
        <v>2927</v>
      </c>
      <c r="E533" t="s">
        <v>389</v>
      </c>
      <c r="F533" s="229">
        <v>36398</v>
      </c>
      <c r="G533" t="s">
        <v>1033</v>
      </c>
      <c r="H533" t="s">
        <v>390</v>
      </c>
      <c r="I533" t="s">
        <v>485</v>
      </c>
      <c r="J533"/>
      <c r="K533" t="s">
        <v>372</v>
      </c>
      <c r="L533">
        <v>2017</v>
      </c>
      <c r="M533" t="s">
        <v>376</v>
      </c>
      <c r="N533" t="s">
        <v>376</v>
      </c>
      <c r="O533"/>
      <c r="P533"/>
      <c r="Q533"/>
      <c r="R533"/>
      <c r="S533"/>
      <c r="T533"/>
      <c r="U533"/>
      <c r="V533"/>
      <c r="W533"/>
      <c r="X533"/>
      <c r="Y533"/>
      <c r="Z533"/>
      <c r="AA533"/>
      <c r="AB533"/>
      <c r="AC533"/>
      <c r="AD533"/>
      <c r="AE533"/>
      <c r="AF533"/>
      <c r="AG533"/>
      <c r="AH533"/>
      <c r="AI533" t="s">
        <v>737</v>
      </c>
      <c r="AJ533"/>
      <c r="AK533"/>
      <c r="AL533"/>
      <c r="AM533"/>
      <c r="AN533"/>
    </row>
    <row r="534" spans="1:40" x14ac:dyDescent="0.25">
      <c r="A534">
        <v>213771</v>
      </c>
      <c r="B534" t="s">
        <v>1736</v>
      </c>
      <c r="C534" t="s">
        <v>69</v>
      </c>
      <c r="D534" t="s">
        <v>284</v>
      </c>
      <c r="E534" t="s">
        <v>389</v>
      </c>
      <c r="F534" s="229">
        <v>34829</v>
      </c>
      <c r="G534" t="s">
        <v>1017</v>
      </c>
      <c r="H534" t="s">
        <v>390</v>
      </c>
      <c r="I534" t="s">
        <v>3629</v>
      </c>
      <c r="J534"/>
      <c r="K534" t="s">
        <v>391</v>
      </c>
      <c r="L534">
        <v>2013</v>
      </c>
      <c r="M534" t="s">
        <v>379</v>
      </c>
      <c r="N534" t="s">
        <v>379</v>
      </c>
      <c r="O534"/>
      <c r="P534"/>
      <c r="Q534"/>
      <c r="R534"/>
      <c r="S534"/>
      <c r="T534"/>
      <c r="U534"/>
      <c r="V534"/>
      <c r="W534"/>
      <c r="X534"/>
      <c r="Y534"/>
      <c r="Z534"/>
      <c r="AA534"/>
      <c r="AB534"/>
      <c r="AC534"/>
      <c r="AD534"/>
      <c r="AE534"/>
      <c r="AF534"/>
      <c r="AG534"/>
      <c r="AH534"/>
      <c r="AI534"/>
      <c r="AJ534"/>
      <c r="AK534"/>
      <c r="AL534"/>
      <c r="AM534"/>
      <c r="AN534"/>
    </row>
    <row r="535" spans="1:40" x14ac:dyDescent="0.25">
      <c r="A535">
        <v>213772</v>
      </c>
      <c r="B535" t="s">
        <v>2928</v>
      </c>
      <c r="C535" t="s">
        <v>74</v>
      </c>
      <c r="D535" t="s">
        <v>2929</v>
      </c>
      <c r="E535" t="s">
        <v>388</v>
      </c>
      <c r="F535" s="229">
        <v>27985</v>
      </c>
      <c r="G535" t="s">
        <v>678</v>
      </c>
      <c r="H535" t="s">
        <v>390</v>
      </c>
      <c r="I535" t="s">
        <v>59</v>
      </c>
      <c r="J535"/>
      <c r="K535" t="s">
        <v>372</v>
      </c>
      <c r="L535">
        <v>1995</v>
      </c>
      <c r="M535" t="s">
        <v>376</v>
      </c>
      <c r="N535" t="s">
        <v>376</v>
      </c>
      <c r="O535"/>
      <c r="P535"/>
      <c r="Q535"/>
      <c r="R535"/>
      <c r="S535"/>
      <c r="T535"/>
      <c r="U535"/>
      <c r="V535"/>
      <c r="W535"/>
      <c r="X535"/>
      <c r="Y535"/>
      <c r="Z535"/>
      <c r="AA535"/>
      <c r="AB535"/>
      <c r="AC535"/>
      <c r="AD535"/>
      <c r="AE535"/>
      <c r="AF535"/>
      <c r="AG535"/>
      <c r="AH535"/>
      <c r="AI535"/>
      <c r="AJ535"/>
      <c r="AK535"/>
      <c r="AL535"/>
      <c r="AM535"/>
      <c r="AN535"/>
    </row>
    <row r="536" spans="1:40" x14ac:dyDescent="0.25">
      <c r="A536">
        <v>213777</v>
      </c>
      <c r="B536" t="s">
        <v>2685</v>
      </c>
      <c r="C536" t="s">
        <v>442</v>
      </c>
      <c r="D536" t="s">
        <v>591</v>
      </c>
      <c r="E536" t="s">
        <v>389</v>
      </c>
      <c r="F536" s="229">
        <v>35066</v>
      </c>
      <c r="G536" t="s">
        <v>2686</v>
      </c>
      <c r="H536" t="s">
        <v>390</v>
      </c>
      <c r="I536" t="s">
        <v>59</v>
      </c>
      <c r="J536"/>
      <c r="K536" t="s">
        <v>372</v>
      </c>
      <c r="L536">
        <v>0</v>
      </c>
      <c r="M536" t="s">
        <v>375</v>
      </c>
      <c r="N536" t="s">
        <v>375</v>
      </c>
      <c r="O536"/>
      <c r="P536"/>
      <c r="Q536"/>
      <c r="R536"/>
      <c r="S536"/>
      <c r="T536"/>
      <c r="U536"/>
      <c r="V536"/>
      <c r="W536"/>
      <c r="X536"/>
      <c r="Y536"/>
      <c r="Z536"/>
      <c r="AA536"/>
      <c r="AB536"/>
      <c r="AC536"/>
      <c r="AD536"/>
      <c r="AE536"/>
      <c r="AF536"/>
      <c r="AG536"/>
      <c r="AH536"/>
      <c r="AI536" t="s">
        <v>737</v>
      </c>
      <c r="AJ536"/>
      <c r="AK536"/>
      <c r="AL536"/>
      <c r="AM536"/>
      <c r="AN536"/>
    </row>
    <row r="537" spans="1:40" x14ac:dyDescent="0.25">
      <c r="A537">
        <v>213779</v>
      </c>
      <c r="B537" t="s">
        <v>1559</v>
      </c>
      <c r="C537" t="s">
        <v>117</v>
      </c>
      <c r="D537" t="s">
        <v>450</v>
      </c>
      <c r="E537" t="s">
        <v>389</v>
      </c>
      <c r="F537" s="229">
        <v>32509</v>
      </c>
      <c r="G537" t="s">
        <v>1560</v>
      </c>
      <c r="H537" t="s">
        <v>390</v>
      </c>
      <c r="I537" t="s">
        <v>3629</v>
      </c>
      <c r="J537"/>
      <c r="K537" t="s">
        <v>391</v>
      </c>
      <c r="L537">
        <v>2009</v>
      </c>
      <c r="M537" t="s">
        <v>383</v>
      </c>
      <c r="N537" t="s">
        <v>383</v>
      </c>
      <c r="O537"/>
      <c r="P537"/>
      <c r="Q537"/>
      <c r="R537"/>
      <c r="S537"/>
      <c r="T537"/>
      <c r="U537"/>
      <c r="V537"/>
      <c r="W537"/>
      <c r="X537"/>
      <c r="Y537"/>
      <c r="Z537"/>
      <c r="AA537"/>
      <c r="AB537"/>
      <c r="AC537"/>
      <c r="AD537"/>
      <c r="AE537"/>
      <c r="AF537"/>
      <c r="AG537"/>
      <c r="AH537"/>
      <c r="AI537"/>
      <c r="AJ537"/>
      <c r="AK537"/>
      <c r="AL537"/>
      <c r="AM537"/>
      <c r="AN537"/>
    </row>
    <row r="538" spans="1:40" x14ac:dyDescent="0.25">
      <c r="A538">
        <v>213783</v>
      </c>
      <c r="B538" t="s">
        <v>1412</v>
      </c>
      <c r="C538" t="s">
        <v>519</v>
      </c>
      <c r="D538" t="s">
        <v>248</v>
      </c>
      <c r="E538" t="s">
        <v>389</v>
      </c>
      <c r="F538" s="229">
        <v>36517</v>
      </c>
      <c r="G538" t="s">
        <v>1413</v>
      </c>
      <c r="H538" t="s">
        <v>390</v>
      </c>
      <c r="I538" t="s">
        <v>485</v>
      </c>
      <c r="J538"/>
      <c r="K538" t="s">
        <v>391</v>
      </c>
      <c r="L538">
        <v>2018</v>
      </c>
      <c r="M538" t="s">
        <v>382</v>
      </c>
      <c r="N538"/>
      <c r="O538"/>
      <c r="P538"/>
      <c r="Q538"/>
      <c r="R538"/>
      <c r="S538"/>
      <c r="T538"/>
      <c r="U538"/>
      <c r="V538"/>
      <c r="W538"/>
      <c r="X538"/>
      <c r="Y538"/>
      <c r="Z538"/>
      <c r="AA538"/>
      <c r="AB538"/>
      <c r="AC538"/>
      <c r="AD538"/>
      <c r="AE538"/>
      <c r="AF538"/>
      <c r="AG538"/>
      <c r="AH538"/>
      <c r="AI538"/>
      <c r="AJ538"/>
      <c r="AK538"/>
      <c r="AL538"/>
      <c r="AM538"/>
      <c r="AN538" t="s">
        <v>788</v>
      </c>
    </row>
    <row r="539" spans="1:40" x14ac:dyDescent="0.25">
      <c r="A539">
        <v>213784</v>
      </c>
      <c r="B539" t="s">
        <v>1942</v>
      </c>
      <c r="C539" t="s">
        <v>66</v>
      </c>
      <c r="D539" t="s">
        <v>114</v>
      </c>
      <c r="E539" t="s">
        <v>389</v>
      </c>
      <c r="F539" s="229">
        <v>36163</v>
      </c>
      <c r="G539" t="s">
        <v>1362</v>
      </c>
      <c r="H539" t="s">
        <v>390</v>
      </c>
      <c r="I539" t="s">
        <v>3629</v>
      </c>
      <c r="J539"/>
      <c r="K539" t="s">
        <v>372</v>
      </c>
      <c r="L539">
        <v>2017</v>
      </c>
      <c r="M539" t="s">
        <v>371</v>
      </c>
      <c r="N539" t="s">
        <v>379</v>
      </c>
      <c r="O539"/>
      <c r="P539"/>
      <c r="Q539"/>
      <c r="R539"/>
      <c r="S539"/>
      <c r="T539"/>
      <c r="U539"/>
      <c r="V539"/>
      <c r="W539"/>
      <c r="X539"/>
      <c r="Y539"/>
      <c r="Z539"/>
      <c r="AA539"/>
      <c r="AB539"/>
      <c r="AC539"/>
      <c r="AD539"/>
      <c r="AE539"/>
      <c r="AF539"/>
      <c r="AG539"/>
      <c r="AH539"/>
      <c r="AI539"/>
      <c r="AJ539"/>
      <c r="AK539"/>
      <c r="AL539"/>
      <c r="AM539"/>
      <c r="AN539"/>
    </row>
    <row r="540" spans="1:40" x14ac:dyDescent="0.25">
      <c r="A540">
        <v>213795</v>
      </c>
      <c r="B540" t="s">
        <v>1602</v>
      </c>
      <c r="C540" t="s">
        <v>116</v>
      </c>
      <c r="D540" t="s">
        <v>114</v>
      </c>
      <c r="E540" t="s">
        <v>389</v>
      </c>
      <c r="F540" s="229">
        <v>33239</v>
      </c>
      <c r="G540" t="s">
        <v>1603</v>
      </c>
      <c r="H540" t="s">
        <v>390</v>
      </c>
      <c r="I540" t="s">
        <v>485</v>
      </c>
      <c r="J540"/>
      <c r="K540" t="s">
        <v>391</v>
      </c>
      <c r="L540">
        <v>2009</v>
      </c>
      <c r="M540" t="s">
        <v>371</v>
      </c>
      <c r="N540"/>
      <c r="O540"/>
      <c r="P540"/>
      <c r="Q540"/>
      <c r="R540"/>
      <c r="S540"/>
      <c r="T540"/>
      <c r="U540"/>
      <c r="V540"/>
      <c r="W540"/>
      <c r="X540"/>
      <c r="Y540"/>
      <c r="Z540"/>
      <c r="AA540"/>
      <c r="AB540"/>
      <c r="AC540"/>
      <c r="AD540"/>
      <c r="AE540"/>
      <c r="AF540"/>
      <c r="AG540"/>
      <c r="AH540"/>
      <c r="AI540" t="s">
        <v>737</v>
      </c>
      <c r="AJ540"/>
      <c r="AK540"/>
      <c r="AL540"/>
      <c r="AM540"/>
      <c r="AN540" t="s">
        <v>788</v>
      </c>
    </row>
    <row r="541" spans="1:40" x14ac:dyDescent="0.25">
      <c r="A541">
        <v>213796</v>
      </c>
      <c r="B541" t="s">
        <v>3673</v>
      </c>
      <c r="C541" t="s">
        <v>93</v>
      </c>
      <c r="D541" t="s">
        <v>3674</v>
      </c>
      <c r="E541" t="s">
        <v>389</v>
      </c>
      <c r="F541" s="229">
        <v>31413</v>
      </c>
      <c r="G541" t="s">
        <v>375</v>
      </c>
      <c r="H541" t="s">
        <v>390</v>
      </c>
      <c r="I541" t="s">
        <v>3629</v>
      </c>
      <c r="J541"/>
      <c r="K541" t="s">
        <v>391</v>
      </c>
      <c r="L541">
        <v>2009</v>
      </c>
      <c r="M541" t="s">
        <v>375</v>
      </c>
      <c r="N541" t="s">
        <v>375</v>
      </c>
      <c r="O541"/>
      <c r="P541"/>
      <c r="Q541"/>
      <c r="R541"/>
      <c r="S541"/>
      <c r="T541"/>
      <c r="U541"/>
      <c r="V541"/>
      <c r="W541"/>
      <c r="X541"/>
      <c r="Y541"/>
      <c r="Z541"/>
      <c r="AA541"/>
      <c r="AB541"/>
      <c r="AC541"/>
      <c r="AD541"/>
      <c r="AE541"/>
      <c r="AF541"/>
      <c r="AG541"/>
      <c r="AH541"/>
      <c r="AI541"/>
      <c r="AJ541"/>
      <c r="AK541"/>
      <c r="AL541"/>
      <c r="AM541"/>
      <c r="AN541"/>
    </row>
    <row r="542" spans="1:40" x14ac:dyDescent="0.25">
      <c r="A542">
        <v>213799</v>
      </c>
      <c r="B542" t="s">
        <v>1763</v>
      </c>
      <c r="C542" t="s">
        <v>635</v>
      </c>
      <c r="D542" t="s">
        <v>279</v>
      </c>
      <c r="E542" t="s">
        <v>389</v>
      </c>
      <c r="F542" s="229">
        <v>35065</v>
      </c>
      <c r="G542" t="s">
        <v>1017</v>
      </c>
      <c r="H542" t="s">
        <v>390</v>
      </c>
      <c r="I542" t="s">
        <v>59</v>
      </c>
      <c r="J542"/>
      <c r="K542" t="s">
        <v>391</v>
      </c>
      <c r="L542">
        <v>2013</v>
      </c>
      <c r="M542" t="s">
        <v>371</v>
      </c>
      <c r="N542"/>
      <c r="O542"/>
      <c r="P542"/>
      <c r="Q542"/>
      <c r="R542"/>
      <c r="S542"/>
      <c r="T542"/>
      <c r="U542"/>
      <c r="V542"/>
      <c r="W542"/>
      <c r="X542"/>
      <c r="Y542"/>
      <c r="Z542"/>
      <c r="AA542"/>
      <c r="AB542"/>
      <c r="AC542"/>
      <c r="AD542"/>
      <c r="AE542"/>
      <c r="AF542"/>
      <c r="AG542"/>
      <c r="AH542"/>
      <c r="AI542"/>
      <c r="AJ542"/>
      <c r="AK542"/>
      <c r="AL542"/>
      <c r="AM542"/>
      <c r="AN542" t="s">
        <v>788</v>
      </c>
    </row>
    <row r="543" spans="1:40" x14ac:dyDescent="0.25">
      <c r="A543">
        <v>213801</v>
      </c>
      <c r="B543" t="s">
        <v>1790</v>
      </c>
      <c r="C543" t="s">
        <v>105</v>
      </c>
      <c r="D543" t="s">
        <v>253</v>
      </c>
      <c r="E543" t="s">
        <v>389</v>
      </c>
      <c r="F543" s="229">
        <v>35217</v>
      </c>
      <c r="G543" t="s">
        <v>1033</v>
      </c>
      <c r="H543" t="s">
        <v>390</v>
      </c>
      <c r="I543" t="s">
        <v>485</v>
      </c>
      <c r="J543"/>
      <c r="K543" t="s">
        <v>391</v>
      </c>
      <c r="L543">
        <v>2014</v>
      </c>
      <c r="M543" t="s">
        <v>376</v>
      </c>
      <c r="N543" t="s">
        <v>376</v>
      </c>
      <c r="O543"/>
      <c r="P543"/>
      <c r="Q543"/>
      <c r="R543"/>
      <c r="S543"/>
      <c r="T543"/>
      <c r="U543"/>
      <c r="V543"/>
      <c r="W543"/>
      <c r="X543"/>
      <c r="Y543"/>
      <c r="Z543"/>
      <c r="AA543"/>
      <c r="AB543"/>
      <c r="AC543"/>
      <c r="AD543"/>
      <c r="AE543"/>
      <c r="AF543"/>
      <c r="AG543"/>
      <c r="AH543"/>
      <c r="AI543" t="s">
        <v>737</v>
      </c>
      <c r="AJ543"/>
      <c r="AK543"/>
      <c r="AL543"/>
      <c r="AM543"/>
      <c r="AN543"/>
    </row>
    <row r="544" spans="1:40" x14ac:dyDescent="0.25">
      <c r="A544">
        <v>213804</v>
      </c>
      <c r="B544" t="s">
        <v>2611</v>
      </c>
      <c r="C544" t="s">
        <v>2461</v>
      </c>
      <c r="D544" t="s">
        <v>246</v>
      </c>
      <c r="E544" t="s">
        <v>389</v>
      </c>
      <c r="F544" s="229">
        <v>34069</v>
      </c>
      <c r="G544" t="s">
        <v>1017</v>
      </c>
      <c r="H544" t="s">
        <v>3668</v>
      </c>
      <c r="I544" t="s">
        <v>59</v>
      </c>
      <c r="J544"/>
      <c r="K544" t="s">
        <v>391</v>
      </c>
      <c r="L544">
        <v>2012</v>
      </c>
      <c r="M544" t="s">
        <v>371</v>
      </c>
      <c r="N544" t="s">
        <v>762</v>
      </c>
      <c r="O544"/>
      <c r="P544"/>
      <c r="Q544"/>
      <c r="R544"/>
      <c r="S544"/>
      <c r="T544"/>
      <c r="U544"/>
      <c r="V544"/>
      <c r="W544"/>
      <c r="X544"/>
      <c r="Y544"/>
      <c r="Z544"/>
      <c r="AA544"/>
      <c r="AB544"/>
      <c r="AC544"/>
      <c r="AD544"/>
      <c r="AE544"/>
      <c r="AF544"/>
      <c r="AG544"/>
      <c r="AH544"/>
      <c r="AI544"/>
      <c r="AJ544"/>
      <c r="AK544"/>
      <c r="AL544"/>
      <c r="AM544"/>
      <c r="AN544"/>
    </row>
    <row r="545" spans="1:40" x14ac:dyDescent="0.25">
      <c r="A545">
        <v>213829</v>
      </c>
      <c r="B545" t="s">
        <v>1578</v>
      </c>
      <c r="C545" t="s">
        <v>463</v>
      </c>
      <c r="D545" t="s">
        <v>304</v>
      </c>
      <c r="E545" t="s">
        <v>389</v>
      </c>
      <c r="F545" s="229">
        <v>32877</v>
      </c>
      <c r="G545" t="s">
        <v>1040</v>
      </c>
      <c r="H545" t="s">
        <v>390</v>
      </c>
      <c r="I545" t="s">
        <v>3629</v>
      </c>
      <c r="J545"/>
      <c r="K545" t="s">
        <v>391</v>
      </c>
      <c r="L545">
        <v>2007</v>
      </c>
      <c r="M545" t="s">
        <v>373</v>
      </c>
      <c r="N545" t="s">
        <v>373</v>
      </c>
      <c r="O545"/>
      <c r="P545"/>
      <c r="Q545"/>
      <c r="R545"/>
      <c r="S545"/>
      <c r="T545"/>
      <c r="U545"/>
      <c r="V545"/>
      <c r="W545"/>
      <c r="X545"/>
      <c r="Y545"/>
      <c r="Z545"/>
      <c r="AA545"/>
      <c r="AB545"/>
      <c r="AC545"/>
      <c r="AD545"/>
      <c r="AE545"/>
      <c r="AF545"/>
      <c r="AG545"/>
      <c r="AH545"/>
      <c r="AI545"/>
      <c r="AJ545"/>
      <c r="AK545"/>
      <c r="AL545"/>
      <c r="AM545"/>
      <c r="AN545"/>
    </row>
    <row r="546" spans="1:40" x14ac:dyDescent="0.25">
      <c r="A546">
        <v>213831</v>
      </c>
      <c r="B546" t="s">
        <v>3647</v>
      </c>
      <c r="C546" t="s">
        <v>551</v>
      </c>
      <c r="D546" t="s">
        <v>338</v>
      </c>
      <c r="E546" t="s">
        <v>389</v>
      </c>
      <c r="F546" s="229">
        <v>33504</v>
      </c>
      <c r="G546" t="s">
        <v>371</v>
      </c>
      <c r="H546" t="s">
        <v>402</v>
      </c>
      <c r="I546" t="s">
        <v>3632</v>
      </c>
      <c r="J546"/>
      <c r="K546" t="s">
        <v>391</v>
      </c>
      <c r="L546">
        <v>2011</v>
      </c>
      <c r="M546" t="s">
        <v>371</v>
      </c>
      <c r="N546" t="s">
        <v>762</v>
      </c>
      <c r="O546"/>
      <c r="P546"/>
      <c r="Q546"/>
      <c r="R546"/>
      <c r="S546"/>
      <c r="T546"/>
      <c r="U546"/>
      <c r="V546"/>
      <c r="W546"/>
      <c r="X546"/>
      <c r="Y546"/>
      <c r="Z546"/>
      <c r="AA546"/>
      <c r="AB546"/>
      <c r="AC546"/>
      <c r="AD546"/>
      <c r="AE546"/>
      <c r="AF546"/>
      <c r="AG546"/>
      <c r="AH546"/>
      <c r="AI546" t="s">
        <v>737</v>
      </c>
      <c r="AJ546"/>
      <c r="AK546"/>
      <c r="AL546"/>
      <c r="AM546"/>
      <c r="AN546"/>
    </row>
    <row r="547" spans="1:40" x14ac:dyDescent="0.25">
      <c r="A547">
        <v>213834</v>
      </c>
      <c r="B547" t="s">
        <v>1596</v>
      </c>
      <c r="C547" t="s">
        <v>1463</v>
      </c>
      <c r="D547" t="s">
        <v>226</v>
      </c>
      <c r="E547" t="s">
        <v>389</v>
      </c>
      <c r="F547" s="229">
        <v>33133</v>
      </c>
      <c r="G547" t="s">
        <v>1027</v>
      </c>
      <c r="H547" t="s">
        <v>390</v>
      </c>
      <c r="I547" t="s">
        <v>3629</v>
      </c>
      <c r="J547"/>
      <c r="K547" t="s">
        <v>391</v>
      </c>
      <c r="L547">
        <v>2010</v>
      </c>
      <c r="M547" t="s">
        <v>377</v>
      </c>
      <c r="N547"/>
      <c r="O547"/>
      <c r="P547"/>
      <c r="Q547"/>
      <c r="R547"/>
      <c r="S547"/>
      <c r="T547"/>
      <c r="U547"/>
      <c r="V547"/>
      <c r="W547"/>
      <c r="X547"/>
      <c r="Y547"/>
      <c r="Z547"/>
      <c r="AA547"/>
      <c r="AB547"/>
      <c r="AC547"/>
      <c r="AD547"/>
      <c r="AE547"/>
      <c r="AF547"/>
      <c r="AG547"/>
      <c r="AH547"/>
      <c r="AI547"/>
      <c r="AJ547"/>
      <c r="AK547"/>
      <c r="AL547"/>
      <c r="AM547"/>
      <c r="AN547" t="s">
        <v>788</v>
      </c>
    </row>
    <row r="548" spans="1:40" x14ac:dyDescent="0.25">
      <c r="A548">
        <v>213844</v>
      </c>
      <c r="B548" t="s">
        <v>2443</v>
      </c>
      <c r="C548" t="s">
        <v>71</v>
      </c>
      <c r="D548" t="s">
        <v>327</v>
      </c>
      <c r="E548" t="s">
        <v>389</v>
      </c>
      <c r="F548" s="229">
        <v>36190</v>
      </c>
      <c r="G548" t="s">
        <v>1037</v>
      </c>
      <c r="H548" t="s">
        <v>390</v>
      </c>
      <c r="I548" t="s">
        <v>3630</v>
      </c>
      <c r="J548"/>
      <c r="K548">
        <v>0</v>
      </c>
      <c r="L548">
        <v>0</v>
      </c>
      <c r="M548">
        <v>0</v>
      </c>
      <c r="N548"/>
      <c r="O548"/>
      <c r="P548"/>
      <c r="Q548"/>
      <c r="R548"/>
      <c r="S548"/>
      <c r="T548"/>
      <c r="U548"/>
      <c r="V548"/>
      <c r="W548"/>
      <c r="X548"/>
      <c r="Y548"/>
      <c r="Z548"/>
      <c r="AA548"/>
      <c r="AB548"/>
      <c r="AC548"/>
      <c r="AD548"/>
      <c r="AE548"/>
      <c r="AF548"/>
      <c r="AG548"/>
      <c r="AH548"/>
      <c r="AI548"/>
      <c r="AJ548"/>
      <c r="AK548"/>
      <c r="AL548"/>
      <c r="AM548"/>
      <c r="AN548" t="s">
        <v>788</v>
      </c>
    </row>
    <row r="549" spans="1:40" x14ac:dyDescent="0.25">
      <c r="A549">
        <v>213854</v>
      </c>
      <c r="B549" t="s">
        <v>2175</v>
      </c>
      <c r="C549" t="s">
        <v>66</v>
      </c>
      <c r="D549" t="s">
        <v>246</v>
      </c>
      <c r="E549" t="s">
        <v>389</v>
      </c>
      <c r="F549" s="229">
        <v>33680</v>
      </c>
      <c r="G549" t="s">
        <v>691</v>
      </c>
      <c r="H549" t="s">
        <v>3668</v>
      </c>
      <c r="I549" t="s">
        <v>3630</v>
      </c>
      <c r="J549"/>
      <c r="K549" t="s">
        <v>391</v>
      </c>
      <c r="L549">
        <v>2012</v>
      </c>
      <c r="M549" t="s">
        <v>383</v>
      </c>
      <c r="N549" t="s">
        <v>762</v>
      </c>
      <c r="O549"/>
      <c r="P549"/>
      <c r="Q549"/>
      <c r="R549"/>
      <c r="S549"/>
      <c r="T549"/>
      <c r="U549"/>
      <c r="V549"/>
      <c r="W549"/>
      <c r="X549"/>
      <c r="Y549"/>
      <c r="Z549"/>
      <c r="AA549"/>
      <c r="AB549"/>
      <c r="AC549"/>
      <c r="AD549"/>
      <c r="AE549"/>
      <c r="AF549"/>
      <c r="AG549"/>
      <c r="AH549"/>
      <c r="AI549"/>
      <c r="AJ549"/>
      <c r="AK549"/>
      <c r="AL549"/>
      <c r="AM549"/>
      <c r="AN549"/>
    </row>
    <row r="550" spans="1:40" x14ac:dyDescent="0.25">
      <c r="A550">
        <v>213857</v>
      </c>
      <c r="B550" t="s">
        <v>1606</v>
      </c>
      <c r="C550" t="s">
        <v>148</v>
      </c>
      <c r="D550" t="s">
        <v>240</v>
      </c>
      <c r="E550" t="s">
        <v>389</v>
      </c>
      <c r="F550" s="229">
        <v>33258</v>
      </c>
      <c r="G550" t="s">
        <v>1607</v>
      </c>
      <c r="H550" t="s">
        <v>390</v>
      </c>
      <c r="I550" t="s">
        <v>3629</v>
      </c>
      <c r="J550"/>
      <c r="K550" t="s">
        <v>391</v>
      </c>
      <c r="L550">
        <v>2009</v>
      </c>
      <c r="M550" t="s">
        <v>384</v>
      </c>
      <c r="N550" t="s">
        <v>384</v>
      </c>
      <c r="O550"/>
      <c r="P550"/>
      <c r="Q550"/>
      <c r="R550"/>
      <c r="S550"/>
      <c r="T550"/>
      <c r="U550"/>
      <c r="V550"/>
      <c r="W550"/>
      <c r="X550"/>
      <c r="Y550"/>
      <c r="Z550"/>
      <c r="AA550"/>
      <c r="AB550"/>
      <c r="AC550"/>
      <c r="AD550"/>
      <c r="AE550"/>
      <c r="AF550"/>
      <c r="AG550"/>
      <c r="AH550"/>
      <c r="AI550"/>
      <c r="AJ550"/>
      <c r="AK550"/>
      <c r="AL550"/>
      <c r="AM550"/>
      <c r="AN550"/>
    </row>
    <row r="551" spans="1:40" x14ac:dyDescent="0.25">
      <c r="A551">
        <v>213858</v>
      </c>
      <c r="B551" t="s">
        <v>1423</v>
      </c>
      <c r="C551" t="s">
        <v>2188</v>
      </c>
      <c r="D551" t="s">
        <v>305</v>
      </c>
      <c r="E551" t="s">
        <v>389</v>
      </c>
      <c r="F551" s="229">
        <v>36552</v>
      </c>
      <c r="G551" t="s">
        <v>1017</v>
      </c>
      <c r="H551" t="s">
        <v>390</v>
      </c>
      <c r="I551" t="s">
        <v>485</v>
      </c>
      <c r="J551"/>
      <c r="K551" t="s">
        <v>372</v>
      </c>
      <c r="L551">
        <v>2017</v>
      </c>
      <c r="M551" t="s">
        <v>371</v>
      </c>
      <c r="N551" t="s">
        <v>371</v>
      </c>
      <c r="O551"/>
      <c r="P551"/>
      <c r="Q551"/>
      <c r="R551"/>
      <c r="S551"/>
      <c r="T551"/>
      <c r="U551"/>
      <c r="V551"/>
      <c r="W551"/>
      <c r="X551"/>
      <c r="Y551"/>
      <c r="Z551"/>
      <c r="AA551"/>
      <c r="AB551"/>
      <c r="AC551"/>
      <c r="AD551"/>
      <c r="AE551"/>
      <c r="AF551"/>
      <c r="AG551"/>
      <c r="AH551"/>
      <c r="AI551"/>
      <c r="AJ551"/>
      <c r="AK551"/>
      <c r="AL551"/>
      <c r="AM551"/>
      <c r="AN551"/>
    </row>
    <row r="552" spans="1:40" x14ac:dyDescent="0.25">
      <c r="A552">
        <v>213860</v>
      </c>
      <c r="B552" t="s">
        <v>2198</v>
      </c>
      <c r="C552" t="s">
        <v>1868</v>
      </c>
      <c r="D552" t="s">
        <v>2843</v>
      </c>
      <c r="E552" t="s">
        <v>389</v>
      </c>
      <c r="F552" s="229">
        <v>34090</v>
      </c>
      <c r="G552" t="s">
        <v>1017</v>
      </c>
      <c r="H552" t="s">
        <v>390</v>
      </c>
      <c r="I552" t="s">
        <v>487</v>
      </c>
      <c r="J552"/>
      <c r="K552" t="s">
        <v>391</v>
      </c>
      <c r="L552">
        <v>2011</v>
      </c>
      <c r="M552" t="s">
        <v>371</v>
      </c>
      <c r="N552" t="s">
        <v>371</v>
      </c>
      <c r="O552"/>
      <c r="P552"/>
      <c r="Q552"/>
      <c r="R552"/>
      <c r="S552"/>
      <c r="T552"/>
      <c r="U552"/>
      <c r="V552"/>
      <c r="W552"/>
      <c r="X552"/>
      <c r="Y552"/>
      <c r="Z552"/>
      <c r="AA552"/>
      <c r="AB552"/>
      <c r="AC552"/>
      <c r="AD552"/>
      <c r="AE552"/>
      <c r="AF552"/>
      <c r="AG552"/>
      <c r="AH552"/>
      <c r="AI552" t="s">
        <v>737</v>
      </c>
      <c r="AJ552"/>
      <c r="AK552"/>
      <c r="AL552"/>
      <c r="AM552"/>
      <c r="AN552"/>
    </row>
    <row r="553" spans="1:40" x14ac:dyDescent="0.25">
      <c r="A553">
        <v>213861</v>
      </c>
      <c r="B553" t="s">
        <v>1768</v>
      </c>
      <c r="C553" t="s">
        <v>97</v>
      </c>
      <c r="D553" t="s">
        <v>244</v>
      </c>
      <c r="E553" t="s">
        <v>389</v>
      </c>
      <c r="F553" s="229">
        <v>35065</v>
      </c>
      <c r="G553" t="s">
        <v>371</v>
      </c>
      <c r="H553" t="s">
        <v>390</v>
      </c>
      <c r="I553" t="s">
        <v>485</v>
      </c>
      <c r="J553"/>
      <c r="K553" t="s">
        <v>391</v>
      </c>
      <c r="L553">
        <v>2013</v>
      </c>
      <c r="M553" t="s">
        <v>371</v>
      </c>
      <c r="N553" t="s">
        <v>373</v>
      </c>
      <c r="O553"/>
      <c r="P553"/>
      <c r="Q553"/>
      <c r="R553"/>
      <c r="S553"/>
      <c r="T553"/>
      <c r="U553"/>
      <c r="V553"/>
      <c r="W553"/>
      <c r="X553"/>
      <c r="Y553"/>
      <c r="Z553"/>
      <c r="AA553"/>
      <c r="AB553"/>
      <c r="AC553"/>
      <c r="AD553"/>
      <c r="AE553"/>
      <c r="AF553"/>
      <c r="AG553"/>
      <c r="AH553"/>
      <c r="AI553" t="s">
        <v>737</v>
      </c>
      <c r="AJ553"/>
      <c r="AK553"/>
      <c r="AL553"/>
      <c r="AM553"/>
      <c r="AN553"/>
    </row>
    <row r="554" spans="1:40" x14ac:dyDescent="0.25">
      <c r="A554">
        <v>213878</v>
      </c>
      <c r="B554" t="s">
        <v>1886</v>
      </c>
      <c r="C554" t="s">
        <v>63</v>
      </c>
      <c r="D554" t="s">
        <v>275</v>
      </c>
      <c r="E554" t="s">
        <v>388</v>
      </c>
      <c r="F554" s="229">
        <v>35942</v>
      </c>
      <c r="G554" t="s">
        <v>1028</v>
      </c>
      <c r="H554" t="s">
        <v>390</v>
      </c>
      <c r="I554" t="s">
        <v>3629</v>
      </c>
      <c r="J554"/>
      <c r="K554">
        <v>0</v>
      </c>
      <c r="L554">
        <v>0</v>
      </c>
      <c r="M554">
        <v>0</v>
      </c>
      <c r="N554"/>
      <c r="O554"/>
      <c r="P554"/>
      <c r="Q554"/>
      <c r="R554"/>
      <c r="S554"/>
      <c r="T554"/>
      <c r="U554"/>
      <c r="V554"/>
      <c r="W554"/>
      <c r="X554"/>
      <c r="Y554"/>
      <c r="Z554"/>
      <c r="AA554"/>
      <c r="AB554"/>
      <c r="AC554"/>
      <c r="AD554"/>
      <c r="AE554"/>
      <c r="AF554"/>
      <c r="AG554"/>
      <c r="AH554"/>
      <c r="AI554"/>
      <c r="AJ554"/>
      <c r="AK554"/>
      <c r="AL554"/>
      <c r="AM554"/>
      <c r="AN554" t="s">
        <v>788</v>
      </c>
    </row>
    <row r="555" spans="1:40" x14ac:dyDescent="0.25">
      <c r="A555">
        <v>213879</v>
      </c>
      <c r="B555" t="s">
        <v>3973</v>
      </c>
      <c r="C555" t="s">
        <v>80</v>
      </c>
      <c r="D555" t="s">
        <v>232</v>
      </c>
      <c r="E555" t="s">
        <v>388</v>
      </c>
      <c r="F555" s="229">
        <v>35447</v>
      </c>
      <c r="G555" t="s">
        <v>703</v>
      </c>
      <c r="H555" t="s">
        <v>390</v>
      </c>
      <c r="I555" t="s">
        <v>485</v>
      </c>
      <c r="J555"/>
      <c r="K555"/>
      <c r="L555"/>
      <c r="M555"/>
      <c r="N555"/>
      <c r="O555"/>
      <c r="P555"/>
      <c r="Q555"/>
      <c r="R555"/>
      <c r="S555"/>
      <c r="T555"/>
      <c r="U555"/>
      <c r="V555"/>
      <c r="W555"/>
      <c r="X555"/>
      <c r="Y555"/>
      <c r="Z555"/>
      <c r="AA555"/>
      <c r="AB555"/>
      <c r="AC555"/>
      <c r="AD555"/>
      <c r="AE555"/>
      <c r="AF555"/>
      <c r="AG555"/>
      <c r="AH555"/>
      <c r="AI555" t="s">
        <v>737</v>
      </c>
      <c r="AJ555"/>
      <c r="AK555"/>
      <c r="AL555"/>
      <c r="AM555"/>
      <c r="AN555" t="s">
        <v>788</v>
      </c>
    </row>
    <row r="556" spans="1:40" x14ac:dyDescent="0.25">
      <c r="A556">
        <v>213896</v>
      </c>
      <c r="B556" t="s">
        <v>1550</v>
      </c>
      <c r="C556" t="s">
        <v>1551</v>
      </c>
      <c r="D556" t="s">
        <v>1552</v>
      </c>
      <c r="E556" t="s">
        <v>388</v>
      </c>
      <c r="F556" s="229">
        <v>32180</v>
      </c>
      <c r="G556" t="s">
        <v>1553</v>
      </c>
      <c r="H556" t="s">
        <v>390</v>
      </c>
      <c r="I556" t="s">
        <v>59</v>
      </c>
      <c r="J556"/>
      <c r="K556" t="s">
        <v>372</v>
      </c>
      <c r="L556">
        <v>2007</v>
      </c>
      <c r="M556" t="s">
        <v>371</v>
      </c>
      <c r="N556" t="s">
        <v>371</v>
      </c>
      <c r="O556"/>
      <c r="P556"/>
      <c r="Q556"/>
      <c r="R556"/>
      <c r="S556"/>
      <c r="T556"/>
      <c r="U556"/>
      <c r="V556"/>
      <c r="W556"/>
      <c r="X556"/>
      <c r="Y556"/>
      <c r="Z556"/>
      <c r="AA556"/>
      <c r="AB556"/>
      <c r="AC556"/>
      <c r="AD556"/>
      <c r="AE556"/>
      <c r="AF556"/>
      <c r="AG556"/>
      <c r="AH556"/>
      <c r="AI556"/>
      <c r="AJ556"/>
      <c r="AK556"/>
      <c r="AL556"/>
      <c r="AM556"/>
      <c r="AN556"/>
    </row>
    <row r="557" spans="1:40" x14ac:dyDescent="0.25">
      <c r="A557">
        <v>213900</v>
      </c>
      <c r="B557" t="s">
        <v>1673</v>
      </c>
      <c r="C557" t="s">
        <v>502</v>
      </c>
      <c r="D557" t="s">
        <v>2931</v>
      </c>
      <c r="E557" t="s">
        <v>389</v>
      </c>
      <c r="F557" s="229">
        <v>34335</v>
      </c>
      <c r="G557" t="s">
        <v>1019</v>
      </c>
      <c r="H557" t="s">
        <v>390</v>
      </c>
      <c r="I557" t="s">
        <v>3629</v>
      </c>
      <c r="J557"/>
      <c r="K557" t="s">
        <v>391</v>
      </c>
      <c r="L557">
        <v>2011</v>
      </c>
      <c r="M557" t="s">
        <v>382</v>
      </c>
      <c r="N557" t="s">
        <v>382</v>
      </c>
      <c r="O557"/>
      <c r="P557"/>
      <c r="Q557"/>
      <c r="R557"/>
      <c r="S557"/>
      <c r="T557"/>
      <c r="U557"/>
      <c r="V557"/>
      <c r="W557"/>
      <c r="X557"/>
      <c r="Y557"/>
      <c r="Z557"/>
      <c r="AA557"/>
      <c r="AB557"/>
      <c r="AC557"/>
      <c r="AD557"/>
      <c r="AE557"/>
      <c r="AF557"/>
      <c r="AG557"/>
      <c r="AH557"/>
      <c r="AI557"/>
      <c r="AJ557"/>
      <c r="AK557"/>
      <c r="AL557"/>
      <c r="AM557"/>
      <c r="AN557"/>
    </row>
    <row r="558" spans="1:40" x14ac:dyDescent="0.25">
      <c r="A558">
        <v>213909</v>
      </c>
      <c r="B558" t="s">
        <v>2402</v>
      </c>
      <c r="C558" t="s">
        <v>468</v>
      </c>
      <c r="D558" t="s">
        <v>2403</v>
      </c>
      <c r="E558" t="s">
        <v>388</v>
      </c>
      <c r="F558" s="229">
        <v>35960</v>
      </c>
      <c r="G558" t="s">
        <v>710</v>
      </c>
      <c r="H558" t="s">
        <v>390</v>
      </c>
      <c r="I558" t="s">
        <v>485</v>
      </c>
      <c r="J558"/>
      <c r="K558" t="s">
        <v>391</v>
      </c>
      <c r="L558">
        <v>2017</v>
      </c>
      <c r="M558" t="s">
        <v>373</v>
      </c>
      <c r="N558"/>
      <c r="O558"/>
      <c r="P558"/>
      <c r="Q558"/>
      <c r="R558"/>
      <c r="S558"/>
      <c r="T558"/>
      <c r="U558"/>
      <c r="V558"/>
      <c r="W558"/>
      <c r="X558"/>
      <c r="Y558"/>
      <c r="Z558"/>
      <c r="AA558"/>
      <c r="AB558"/>
      <c r="AC558"/>
      <c r="AD558"/>
      <c r="AE558"/>
      <c r="AF558"/>
      <c r="AG558"/>
      <c r="AH558"/>
      <c r="AI558"/>
      <c r="AJ558"/>
      <c r="AK558"/>
      <c r="AL558"/>
      <c r="AM558"/>
      <c r="AN558" t="s">
        <v>788</v>
      </c>
    </row>
    <row r="559" spans="1:40" x14ac:dyDescent="0.25">
      <c r="A559">
        <v>213919</v>
      </c>
      <c r="B559" t="s">
        <v>2427</v>
      </c>
      <c r="C559" t="s">
        <v>613</v>
      </c>
      <c r="D559" t="s">
        <v>2932</v>
      </c>
      <c r="E559" t="s">
        <v>389</v>
      </c>
      <c r="F559" s="229">
        <v>36161</v>
      </c>
      <c r="G559" t="s">
        <v>1649</v>
      </c>
      <c r="H559" t="s">
        <v>390</v>
      </c>
      <c r="I559" t="s">
        <v>3630</v>
      </c>
      <c r="J559"/>
      <c r="K559">
        <v>0</v>
      </c>
      <c r="L559">
        <v>0</v>
      </c>
      <c r="M559">
        <v>0</v>
      </c>
      <c r="N559" t="s">
        <v>373</v>
      </c>
      <c r="O559"/>
      <c r="P559"/>
      <c r="Q559"/>
      <c r="R559"/>
      <c r="S559"/>
      <c r="T559"/>
      <c r="U559"/>
      <c r="V559"/>
      <c r="W559"/>
      <c r="X559"/>
      <c r="Y559"/>
      <c r="Z559"/>
      <c r="AA559"/>
      <c r="AB559"/>
      <c r="AC559"/>
      <c r="AD559"/>
      <c r="AE559"/>
      <c r="AF559"/>
      <c r="AG559"/>
      <c r="AH559"/>
      <c r="AI559" t="s">
        <v>737</v>
      </c>
      <c r="AJ559"/>
      <c r="AK559"/>
      <c r="AL559"/>
      <c r="AM559"/>
      <c r="AN559"/>
    </row>
    <row r="560" spans="1:40" x14ac:dyDescent="0.25">
      <c r="A560">
        <v>213921</v>
      </c>
      <c r="B560" t="s">
        <v>3977</v>
      </c>
      <c r="C560" t="s">
        <v>1095</v>
      </c>
      <c r="D560" t="s">
        <v>244</v>
      </c>
      <c r="E560" t="s">
        <v>389</v>
      </c>
      <c r="F560" s="229">
        <v>33970</v>
      </c>
      <c r="G560" t="s">
        <v>371</v>
      </c>
      <c r="H560" t="s">
        <v>390</v>
      </c>
      <c r="I560" t="s">
        <v>487</v>
      </c>
      <c r="J560"/>
      <c r="K560"/>
      <c r="L560"/>
      <c r="M560"/>
      <c r="N560"/>
      <c r="O560"/>
      <c r="P560"/>
      <c r="Q560"/>
      <c r="R560"/>
      <c r="S560"/>
      <c r="T560"/>
      <c r="U560"/>
      <c r="V560"/>
      <c r="W560"/>
      <c r="X560"/>
      <c r="Y560"/>
      <c r="Z560"/>
      <c r="AA560"/>
      <c r="AB560"/>
      <c r="AC560"/>
      <c r="AD560"/>
      <c r="AE560"/>
      <c r="AF560"/>
      <c r="AG560"/>
      <c r="AH560"/>
      <c r="AI560" t="s">
        <v>737</v>
      </c>
      <c r="AJ560"/>
      <c r="AK560"/>
      <c r="AL560"/>
      <c r="AM560"/>
      <c r="AN560" t="s">
        <v>788</v>
      </c>
    </row>
    <row r="561" spans="1:40" x14ac:dyDescent="0.25">
      <c r="A561">
        <v>213925</v>
      </c>
      <c r="B561" t="s">
        <v>2933</v>
      </c>
      <c r="C561" t="s">
        <v>105</v>
      </c>
      <c r="D561" t="s">
        <v>2934</v>
      </c>
      <c r="E561" t="s">
        <v>389</v>
      </c>
      <c r="F561" s="229">
        <v>35870</v>
      </c>
      <c r="G561" t="s">
        <v>371</v>
      </c>
      <c r="H561" t="s">
        <v>390</v>
      </c>
      <c r="I561" t="s">
        <v>487</v>
      </c>
      <c r="J561"/>
      <c r="K561" t="s">
        <v>391</v>
      </c>
      <c r="L561">
        <v>2013</v>
      </c>
      <c r="M561" t="s">
        <v>371</v>
      </c>
      <c r="N561"/>
      <c r="O561"/>
      <c r="P561"/>
      <c r="Q561"/>
      <c r="R561"/>
      <c r="S561"/>
      <c r="T561"/>
      <c r="U561"/>
      <c r="V561"/>
      <c r="W561"/>
      <c r="X561"/>
      <c r="Y561"/>
      <c r="Z561"/>
      <c r="AA561"/>
      <c r="AB561"/>
      <c r="AC561"/>
      <c r="AD561"/>
      <c r="AE561"/>
      <c r="AF561"/>
      <c r="AG561"/>
      <c r="AH561"/>
      <c r="AI561"/>
      <c r="AJ561"/>
      <c r="AK561"/>
      <c r="AL561"/>
      <c r="AM561"/>
      <c r="AN561" t="s">
        <v>788</v>
      </c>
    </row>
    <row r="562" spans="1:40" x14ac:dyDescent="0.25">
      <c r="A562">
        <v>213927</v>
      </c>
      <c r="B562" t="s">
        <v>2282</v>
      </c>
      <c r="C562" t="s">
        <v>102</v>
      </c>
      <c r="D562" t="s">
        <v>306</v>
      </c>
      <c r="E562" t="s">
        <v>389</v>
      </c>
      <c r="F562" s="229">
        <v>35072</v>
      </c>
      <c r="G562" t="s">
        <v>883</v>
      </c>
      <c r="H562" t="s">
        <v>390</v>
      </c>
      <c r="I562" t="s">
        <v>3630</v>
      </c>
      <c r="J562"/>
      <c r="K562">
        <v>0</v>
      </c>
      <c r="L562">
        <v>0</v>
      </c>
      <c r="M562">
        <v>0</v>
      </c>
      <c r="N562" t="s">
        <v>386</v>
      </c>
      <c r="O562"/>
      <c r="P562"/>
      <c r="Q562"/>
      <c r="R562"/>
      <c r="S562"/>
      <c r="T562"/>
      <c r="U562"/>
      <c r="V562"/>
      <c r="W562"/>
      <c r="X562"/>
      <c r="Y562"/>
      <c r="Z562"/>
      <c r="AA562"/>
      <c r="AB562"/>
      <c r="AC562"/>
      <c r="AD562"/>
      <c r="AE562"/>
      <c r="AF562"/>
      <c r="AG562"/>
      <c r="AH562"/>
      <c r="AI562"/>
      <c r="AJ562"/>
      <c r="AK562"/>
      <c r="AL562"/>
      <c r="AM562"/>
      <c r="AN562"/>
    </row>
    <row r="563" spans="1:40" x14ac:dyDescent="0.25">
      <c r="A563">
        <v>213929</v>
      </c>
      <c r="B563" t="s">
        <v>2696</v>
      </c>
      <c r="C563" t="s">
        <v>66</v>
      </c>
      <c r="D563" t="s">
        <v>251</v>
      </c>
      <c r="E563" t="s">
        <v>389</v>
      </c>
      <c r="F563" s="229">
        <v>35413</v>
      </c>
      <c r="G563" t="s">
        <v>1017</v>
      </c>
      <c r="H563" t="s">
        <v>390</v>
      </c>
      <c r="I563" t="s">
        <v>59</v>
      </c>
      <c r="J563"/>
      <c r="K563" t="s">
        <v>372</v>
      </c>
      <c r="L563">
        <v>2017</v>
      </c>
      <c r="M563" t="s">
        <v>371</v>
      </c>
      <c r="N563" t="s">
        <v>371</v>
      </c>
      <c r="O563" t="s">
        <v>3979</v>
      </c>
      <c r="P563"/>
      <c r="Q563">
        <v>90000</v>
      </c>
      <c r="R563"/>
      <c r="S563"/>
      <c r="T563"/>
      <c r="U563"/>
      <c r="V563"/>
      <c r="W563"/>
      <c r="X563"/>
      <c r="Y563"/>
      <c r="Z563"/>
      <c r="AA563"/>
      <c r="AB563"/>
      <c r="AC563"/>
      <c r="AD563"/>
      <c r="AE563"/>
      <c r="AF563"/>
      <c r="AG563"/>
      <c r="AH563"/>
      <c r="AI563"/>
      <c r="AJ563"/>
      <c r="AK563"/>
      <c r="AL563"/>
      <c r="AM563"/>
      <c r="AN563"/>
    </row>
    <row r="564" spans="1:40" x14ac:dyDescent="0.25">
      <c r="A564">
        <v>213931</v>
      </c>
      <c r="B564" t="s">
        <v>1114</v>
      </c>
      <c r="C564" t="s">
        <v>87</v>
      </c>
      <c r="D564" t="s">
        <v>263</v>
      </c>
      <c r="E564" t="s">
        <v>389</v>
      </c>
      <c r="F564" s="229">
        <v>35985</v>
      </c>
      <c r="G564" t="s">
        <v>371</v>
      </c>
      <c r="H564" t="s">
        <v>390</v>
      </c>
      <c r="I564" t="s">
        <v>59</v>
      </c>
      <c r="J564"/>
      <c r="K564" t="s">
        <v>391</v>
      </c>
      <c r="L564">
        <v>2010</v>
      </c>
      <c r="M564" t="s">
        <v>371</v>
      </c>
      <c r="N564"/>
      <c r="O564"/>
      <c r="P564"/>
      <c r="Q564"/>
      <c r="R564"/>
      <c r="S564"/>
      <c r="T564"/>
      <c r="U564"/>
      <c r="V564"/>
      <c r="W564"/>
      <c r="X564"/>
      <c r="Y564"/>
      <c r="Z564"/>
      <c r="AA564"/>
      <c r="AB564"/>
      <c r="AC564"/>
      <c r="AD564"/>
      <c r="AE564"/>
      <c r="AF564"/>
      <c r="AG564"/>
      <c r="AH564"/>
      <c r="AI564"/>
      <c r="AJ564"/>
      <c r="AK564"/>
      <c r="AL564"/>
      <c r="AM564"/>
      <c r="AN564"/>
    </row>
    <row r="565" spans="1:40" x14ac:dyDescent="0.25">
      <c r="A565">
        <v>213937</v>
      </c>
      <c r="B565" t="s">
        <v>2585</v>
      </c>
      <c r="C565" t="s">
        <v>158</v>
      </c>
      <c r="D565" t="s">
        <v>2586</v>
      </c>
      <c r="E565" t="s">
        <v>388</v>
      </c>
      <c r="F565" s="229">
        <v>35947</v>
      </c>
      <c r="G565" t="s">
        <v>1017</v>
      </c>
      <c r="H565" t="s">
        <v>390</v>
      </c>
      <c r="I565" t="s">
        <v>59</v>
      </c>
      <c r="J565"/>
      <c r="K565" t="s">
        <v>391</v>
      </c>
      <c r="L565">
        <v>2017</v>
      </c>
      <c r="M565" t="s">
        <v>371</v>
      </c>
      <c r="N565" t="s">
        <v>371</v>
      </c>
      <c r="O565"/>
      <c r="P565"/>
      <c r="Q565"/>
      <c r="R565"/>
      <c r="S565"/>
      <c r="T565"/>
      <c r="U565"/>
      <c r="V565"/>
      <c r="W565"/>
      <c r="X565"/>
      <c r="Y565"/>
      <c r="Z565"/>
      <c r="AA565"/>
      <c r="AB565"/>
      <c r="AC565"/>
      <c r="AD565"/>
      <c r="AE565"/>
      <c r="AF565"/>
      <c r="AG565"/>
      <c r="AH565"/>
      <c r="AI565"/>
      <c r="AJ565"/>
      <c r="AK565"/>
      <c r="AL565"/>
      <c r="AM565"/>
      <c r="AN565"/>
    </row>
    <row r="566" spans="1:40" x14ac:dyDescent="0.25">
      <c r="A566">
        <v>213938</v>
      </c>
      <c r="B566" t="s">
        <v>1485</v>
      </c>
      <c r="C566" t="s">
        <v>75</v>
      </c>
      <c r="D566" t="s">
        <v>293</v>
      </c>
      <c r="E566" t="s">
        <v>388</v>
      </c>
      <c r="F566" s="229">
        <v>34435</v>
      </c>
      <c r="G566" t="s">
        <v>1017</v>
      </c>
      <c r="H566" t="s">
        <v>390</v>
      </c>
      <c r="I566" t="s">
        <v>485</v>
      </c>
      <c r="J566"/>
      <c r="K566" t="s">
        <v>372</v>
      </c>
      <c r="L566">
        <v>2013</v>
      </c>
      <c r="M566" t="s">
        <v>375</v>
      </c>
      <c r="N566"/>
      <c r="O566"/>
      <c r="P566"/>
      <c r="Q566"/>
      <c r="R566"/>
      <c r="S566"/>
      <c r="T566"/>
      <c r="U566"/>
      <c r="V566"/>
      <c r="W566"/>
      <c r="X566"/>
      <c r="Y566"/>
      <c r="Z566"/>
      <c r="AA566"/>
      <c r="AB566"/>
      <c r="AC566"/>
      <c r="AD566"/>
      <c r="AE566"/>
      <c r="AF566"/>
      <c r="AG566"/>
      <c r="AH566"/>
      <c r="AI566"/>
      <c r="AJ566"/>
      <c r="AK566"/>
      <c r="AL566"/>
      <c r="AM566"/>
      <c r="AN566" t="s">
        <v>788</v>
      </c>
    </row>
    <row r="567" spans="1:40" x14ac:dyDescent="0.25">
      <c r="A567">
        <v>213945</v>
      </c>
      <c r="B567" t="s">
        <v>2935</v>
      </c>
      <c r="C567" t="s">
        <v>2288</v>
      </c>
      <c r="D567" t="s">
        <v>2936</v>
      </c>
      <c r="E567" t="s">
        <v>388</v>
      </c>
      <c r="F567" s="229">
        <v>34724</v>
      </c>
      <c r="G567" t="s">
        <v>375</v>
      </c>
      <c r="H567" t="s">
        <v>390</v>
      </c>
      <c r="I567" t="s">
        <v>59</v>
      </c>
      <c r="J567"/>
      <c r="K567" t="s">
        <v>372</v>
      </c>
      <c r="L567">
        <v>2013</v>
      </c>
      <c r="M567" t="s">
        <v>377</v>
      </c>
      <c r="N567" t="s">
        <v>375</v>
      </c>
      <c r="O567"/>
      <c r="P567"/>
      <c r="Q567"/>
      <c r="R567"/>
      <c r="S567"/>
      <c r="T567"/>
      <c r="U567"/>
      <c r="V567"/>
      <c r="W567"/>
      <c r="X567"/>
      <c r="Y567"/>
      <c r="Z567"/>
      <c r="AA567"/>
      <c r="AB567"/>
      <c r="AC567"/>
      <c r="AD567"/>
      <c r="AE567"/>
      <c r="AF567"/>
      <c r="AG567"/>
      <c r="AH567"/>
      <c r="AI567" t="s">
        <v>737</v>
      </c>
      <c r="AJ567"/>
      <c r="AK567"/>
      <c r="AL567"/>
      <c r="AM567"/>
      <c r="AN567"/>
    </row>
    <row r="568" spans="1:40" x14ac:dyDescent="0.25">
      <c r="A568">
        <v>213946</v>
      </c>
      <c r="B568" t="s">
        <v>2619</v>
      </c>
      <c r="C568" t="s">
        <v>152</v>
      </c>
      <c r="D568" t="s">
        <v>2937</v>
      </c>
      <c r="E568" t="s">
        <v>388</v>
      </c>
      <c r="F568" s="229">
        <v>27665</v>
      </c>
      <c r="G568" t="s">
        <v>2620</v>
      </c>
      <c r="H568" t="s">
        <v>390</v>
      </c>
      <c r="I568" t="s">
        <v>59</v>
      </c>
      <c r="J568"/>
      <c r="K568">
        <v>0</v>
      </c>
      <c r="L568" t="s">
        <v>372</v>
      </c>
      <c r="M568">
        <v>2015</v>
      </c>
      <c r="N568" t="s">
        <v>373</v>
      </c>
      <c r="O568" t="s">
        <v>3982</v>
      </c>
      <c r="P568"/>
      <c r="Q568">
        <v>30000</v>
      </c>
      <c r="R568"/>
      <c r="S568"/>
      <c r="T568"/>
      <c r="U568"/>
      <c r="V568"/>
      <c r="W568"/>
      <c r="X568"/>
      <c r="Y568"/>
      <c r="Z568"/>
      <c r="AA568"/>
      <c r="AB568"/>
      <c r="AC568"/>
      <c r="AD568"/>
      <c r="AE568"/>
      <c r="AF568"/>
      <c r="AG568"/>
      <c r="AH568"/>
      <c r="AI568"/>
      <c r="AJ568"/>
      <c r="AK568"/>
      <c r="AL568"/>
      <c r="AM568"/>
      <c r="AN568"/>
    </row>
    <row r="569" spans="1:40" x14ac:dyDescent="0.25">
      <c r="A569">
        <v>213952</v>
      </c>
      <c r="B569" t="s">
        <v>1591</v>
      </c>
      <c r="C569" t="s">
        <v>435</v>
      </c>
      <c r="D569" t="s">
        <v>323</v>
      </c>
      <c r="E569" t="s">
        <v>388</v>
      </c>
      <c r="F569" s="229">
        <v>33069</v>
      </c>
      <c r="G569" t="s">
        <v>371</v>
      </c>
      <c r="H569" t="s">
        <v>390</v>
      </c>
      <c r="I569" t="s">
        <v>485</v>
      </c>
      <c r="J569"/>
      <c r="K569" t="s">
        <v>391</v>
      </c>
      <c r="L569">
        <v>2008</v>
      </c>
      <c r="M569" t="s">
        <v>371</v>
      </c>
      <c r="N569"/>
      <c r="O569"/>
      <c r="P569"/>
      <c r="Q569"/>
      <c r="R569"/>
      <c r="S569"/>
      <c r="T569"/>
      <c r="U569"/>
      <c r="V569"/>
      <c r="W569"/>
      <c r="X569"/>
      <c r="Y569"/>
      <c r="Z569"/>
      <c r="AA569"/>
      <c r="AB569"/>
      <c r="AC569"/>
      <c r="AD569"/>
      <c r="AE569"/>
      <c r="AF569"/>
      <c r="AG569"/>
      <c r="AH569"/>
      <c r="AI569" t="s">
        <v>737</v>
      </c>
      <c r="AJ569"/>
      <c r="AK569"/>
      <c r="AL569"/>
      <c r="AM569"/>
      <c r="AN569"/>
    </row>
    <row r="570" spans="1:40" x14ac:dyDescent="0.25">
      <c r="A570">
        <v>213956</v>
      </c>
      <c r="B570" t="s">
        <v>2938</v>
      </c>
      <c r="C570" t="s">
        <v>185</v>
      </c>
      <c r="D570" t="s">
        <v>1009</v>
      </c>
      <c r="E570" t="s">
        <v>388</v>
      </c>
      <c r="F570" s="229">
        <v>35569</v>
      </c>
      <c r="G570" t="s">
        <v>1089</v>
      </c>
      <c r="H570" t="s">
        <v>390</v>
      </c>
      <c r="I570" t="s">
        <v>487</v>
      </c>
      <c r="J570"/>
      <c r="K570">
        <v>0</v>
      </c>
      <c r="L570">
        <v>0</v>
      </c>
      <c r="M570">
        <v>0</v>
      </c>
      <c r="N570"/>
      <c r="O570"/>
      <c r="P570"/>
      <c r="Q570"/>
      <c r="R570"/>
      <c r="S570"/>
      <c r="T570"/>
      <c r="U570"/>
      <c r="V570"/>
      <c r="W570"/>
      <c r="X570"/>
      <c r="Y570"/>
      <c r="Z570"/>
      <c r="AA570"/>
      <c r="AB570"/>
      <c r="AC570"/>
      <c r="AD570"/>
      <c r="AE570"/>
      <c r="AF570"/>
      <c r="AG570"/>
      <c r="AH570"/>
      <c r="AI570" t="s">
        <v>737</v>
      </c>
      <c r="AJ570"/>
      <c r="AK570"/>
      <c r="AL570"/>
      <c r="AM570"/>
      <c r="AN570" t="s">
        <v>788</v>
      </c>
    </row>
    <row r="571" spans="1:40" x14ac:dyDescent="0.25">
      <c r="A571">
        <v>213958</v>
      </c>
      <c r="B571" t="s">
        <v>2641</v>
      </c>
      <c r="C571" t="s">
        <v>66</v>
      </c>
      <c r="D571" t="s">
        <v>267</v>
      </c>
      <c r="E571" t="s">
        <v>388</v>
      </c>
      <c r="F571" s="229">
        <v>33267</v>
      </c>
      <c r="G571" t="s">
        <v>377</v>
      </c>
      <c r="H571" t="s">
        <v>390</v>
      </c>
      <c r="I571" t="s">
        <v>59</v>
      </c>
      <c r="J571"/>
      <c r="K571" t="s">
        <v>391</v>
      </c>
      <c r="L571">
        <v>2008</v>
      </c>
      <c r="M571" t="s">
        <v>371</v>
      </c>
      <c r="N571" t="s">
        <v>377</v>
      </c>
      <c r="O571"/>
      <c r="P571"/>
      <c r="Q571"/>
      <c r="R571"/>
      <c r="S571"/>
      <c r="T571"/>
      <c r="U571"/>
      <c r="V571"/>
      <c r="W571"/>
      <c r="X571"/>
      <c r="Y571"/>
      <c r="Z571"/>
      <c r="AA571"/>
      <c r="AB571"/>
      <c r="AC571"/>
      <c r="AD571"/>
      <c r="AE571"/>
      <c r="AF571"/>
      <c r="AG571"/>
      <c r="AH571"/>
      <c r="AI571" t="s">
        <v>737</v>
      </c>
      <c r="AJ571"/>
      <c r="AK571"/>
      <c r="AL571"/>
      <c r="AM571"/>
      <c r="AN571"/>
    </row>
    <row r="572" spans="1:40" x14ac:dyDescent="0.25">
      <c r="A572">
        <v>213973</v>
      </c>
      <c r="B572" t="s">
        <v>2460</v>
      </c>
      <c r="C572" t="s">
        <v>2461</v>
      </c>
      <c r="D572" t="s">
        <v>450</v>
      </c>
      <c r="E572" t="s">
        <v>389</v>
      </c>
      <c r="F572" s="229">
        <v>36324</v>
      </c>
      <c r="G572" t="s">
        <v>2146</v>
      </c>
      <c r="H572" t="s">
        <v>390</v>
      </c>
      <c r="I572" t="s">
        <v>3630</v>
      </c>
      <c r="J572"/>
      <c r="K572" t="s">
        <v>391</v>
      </c>
      <c r="L572">
        <v>2017</v>
      </c>
      <c r="M572" t="s">
        <v>384</v>
      </c>
      <c r="N572" t="s">
        <v>384</v>
      </c>
      <c r="O572"/>
      <c r="P572"/>
      <c r="Q572"/>
      <c r="R572"/>
      <c r="S572"/>
      <c r="T572"/>
      <c r="U572"/>
      <c r="V572"/>
      <c r="W572"/>
      <c r="X572"/>
      <c r="Y572"/>
      <c r="Z572"/>
      <c r="AA572"/>
      <c r="AB572"/>
      <c r="AC572"/>
      <c r="AD572"/>
      <c r="AE572"/>
      <c r="AF572"/>
      <c r="AG572"/>
      <c r="AH572"/>
      <c r="AI572"/>
      <c r="AJ572"/>
      <c r="AK572"/>
      <c r="AL572"/>
      <c r="AM572"/>
      <c r="AN572"/>
    </row>
    <row r="573" spans="1:40" x14ac:dyDescent="0.25">
      <c r="A573">
        <v>213975</v>
      </c>
      <c r="B573" t="s">
        <v>1472</v>
      </c>
      <c r="C573" t="s">
        <v>616</v>
      </c>
      <c r="D573" t="s">
        <v>2939</v>
      </c>
      <c r="E573" t="s">
        <v>389</v>
      </c>
      <c r="F573" s="229">
        <v>34475</v>
      </c>
      <c r="G573" t="s">
        <v>1017</v>
      </c>
      <c r="H573" t="s">
        <v>390</v>
      </c>
      <c r="I573" t="s">
        <v>485</v>
      </c>
      <c r="J573"/>
      <c r="K573">
        <v>0</v>
      </c>
      <c r="L573">
        <v>0</v>
      </c>
      <c r="M573">
        <v>0</v>
      </c>
      <c r="N573"/>
      <c r="O573"/>
      <c r="P573"/>
      <c r="Q573"/>
      <c r="R573"/>
      <c r="S573"/>
      <c r="T573"/>
      <c r="U573"/>
      <c r="V573"/>
      <c r="W573"/>
      <c r="X573"/>
      <c r="Y573"/>
      <c r="Z573"/>
      <c r="AA573"/>
      <c r="AB573"/>
      <c r="AC573"/>
      <c r="AD573"/>
      <c r="AE573"/>
      <c r="AF573"/>
      <c r="AG573"/>
      <c r="AH573"/>
      <c r="AI573"/>
      <c r="AJ573"/>
      <c r="AK573"/>
      <c r="AL573"/>
      <c r="AM573"/>
      <c r="AN573" t="s">
        <v>788</v>
      </c>
    </row>
    <row r="574" spans="1:40" x14ac:dyDescent="0.25">
      <c r="A574">
        <v>213978</v>
      </c>
      <c r="B574" t="s">
        <v>1971</v>
      </c>
      <c r="C574" t="s">
        <v>1871</v>
      </c>
      <c r="D574" t="s">
        <v>2940</v>
      </c>
      <c r="E574" t="s">
        <v>389</v>
      </c>
      <c r="F574" s="229">
        <v>36415</v>
      </c>
      <c r="G574" t="s">
        <v>1041</v>
      </c>
      <c r="H574" t="s">
        <v>390</v>
      </c>
      <c r="I574" t="s">
        <v>485</v>
      </c>
      <c r="J574"/>
      <c r="K574" t="s">
        <v>391</v>
      </c>
      <c r="L574">
        <v>2017</v>
      </c>
      <c r="M574" t="s">
        <v>371</v>
      </c>
      <c r="N574"/>
      <c r="O574"/>
      <c r="P574"/>
      <c r="Q574"/>
      <c r="R574"/>
      <c r="S574"/>
      <c r="T574"/>
      <c r="U574"/>
      <c r="V574"/>
      <c r="W574"/>
      <c r="X574"/>
      <c r="Y574"/>
      <c r="Z574"/>
      <c r="AA574"/>
      <c r="AB574"/>
      <c r="AC574"/>
      <c r="AD574"/>
      <c r="AE574"/>
      <c r="AF574"/>
      <c r="AG574"/>
      <c r="AH574"/>
      <c r="AI574" t="s">
        <v>737</v>
      </c>
      <c r="AJ574"/>
      <c r="AK574"/>
      <c r="AL574"/>
      <c r="AM574"/>
      <c r="AN574" t="s">
        <v>788</v>
      </c>
    </row>
    <row r="575" spans="1:40" x14ac:dyDescent="0.25">
      <c r="A575">
        <v>213983</v>
      </c>
      <c r="B575" t="s">
        <v>1932</v>
      </c>
      <c r="C575" t="s">
        <v>66</v>
      </c>
      <c r="D575" t="s">
        <v>270</v>
      </c>
      <c r="E575" t="s">
        <v>388</v>
      </c>
      <c r="F575" s="229">
        <v>36161</v>
      </c>
      <c r="G575" t="s">
        <v>1933</v>
      </c>
      <c r="H575" t="s">
        <v>390</v>
      </c>
      <c r="I575" t="s">
        <v>3629</v>
      </c>
      <c r="J575"/>
      <c r="K575" t="s">
        <v>391</v>
      </c>
      <c r="L575">
        <v>2017</v>
      </c>
      <c r="M575" t="s">
        <v>373</v>
      </c>
      <c r="N575" t="s">
        <v>373</v>
      </c>
      <c r="O575"/>
      <c r="P575"/>
      <c r="Q575"/>
      <c r="R575"/>
      <c r="S575"/>
      <c r="T575"/>
      <c r="U575"/>
      <c r="V575"/>
      <c r="W575"/>
      <c r="X575"/>
      <c r="Y575"/>
      <c r="Z575"/>
      <c r="AA575"/>
      <c r="AB575"/>
      <c r="AC575"/>
      <c r="AD575"/>
      <c r="AE575"/>
      <c r="AF575"/>
      <c r="AG575"/>
      <c r="AH575"/>
      <c r="AI575"/>
      <c r="AJ575"/>
      <c r="AK575"/>
      <c r="AL575"/>
      <c r="AM575"/>
      <c r="AN575"/>
    </row>
    <row r="576" spans="1:40" x14ac:dyDescent="0.25">
      <c r="A576">
        <v>213992</v>
      </c>
      <c r="B576" t="s">
        <v>2941</v>
      </c>
      <c r="C576" t="s">
        <v>1805</v>
      </c>
      <c r="D576" t="s">
        <v>251</v>
      </c>
      <c r="E576" t="s">
        <v>389</v>
      </c>
      <c r="F576" s="229">
        <v>35398</v>
      </c>
      <c r="G576" t="s">
        <v>1806</v>
      </c>
      <c r="H576" t="s">
        <v>390</v>
      </c>
      <c r="I576" t="s">
        <v>3629</v>
      </c>
      <c r="J576"/>
      <c r="K576" t="s">
        <v>372</v>
      </c>
      <c r="L576">
        <v>2014</v>
      </c>
      <c r="M576" t="s">
        <v>382</v>
      </c>
      <c r="N576" t="s">
        <v>382</v>
      </c>
      <c r="O576"/>
      <c r="P576"/>
      <c r="Q576"/>
      <c r="R576"/>
      <c r="S576"/>
      <c r="T576"/>
      <c r="U576"/>
      <c r="V576"/>
      <c r="W576"/>
      <c r="X576"/>
      <c r="Y576"/>
      <c r="Z576"/>
      <c r="AA576"/>
      <c r="AB576"/>
      <c r="AC576"/>
      <c r="AD576"/>
      <c r="AE576"/>
      <c r="AF576"/>
      <c r="AG576"/>
      <c r="AH576"/>
      <c r="AI576"/>
      <c r="AJ576"/>
      <c r="AK576"/>
      <c r="AL576"/>
      <c r="AM576"/>
      <c r="AN576"/>
    </row>
    <row r="577" spans="1:40" x14ac:dyDescent="0.25">
      <c r="A577">
        <v>213993</v>
      </c>
      <c r="B577" t="s">
        <v>1659</v>
      </c>
      <c r="C577" t="s">
        <v>1660</v>
      </c>
      <c r="D577" t="s">
        <v>317</v>
      </c>
      <c r="E577" t="s">
        <v>389</v>
      </c>
      <c r="F577" s="229">
        <v>34040</v>
      </c>
      <c r="G577" t="s">
        <v>371</v>
      </c>
      <c r="H577" t="s">
        <v>390</v>
      </c>
      <c r="I577" t="s">
        <v>3629</v>
      </c>
      <c r="J577"/>
      <c r="K577" t="s">
        <v>391</v>
      </c>
      <c r="L577">
        <v>2011</v>
      </c>
      <c r="M577" t="s">
        <v>371</v>
      </c>
      <c r="N577" t="s">
        <v>371</v>
      </c>
      <c r="O577"/>
      <c r="P577"/>
      <c r="Q577"/>
      <c r="R577"/>
      <c r="S577"/>
      <c r="T577"/>
      <c r="U577"/>
      <c r="V577"/>
      <c r="W577"/>
      <c r="X577"/>
      <c r="Y577"/>
      <c r="Z577"/>
      <c r="AA577"/>
      <c r="AB577"/>
      <c r="AC577"/>
      <c r="AD577"/>
      <c r="AE577"/>
      <c r="AF577"/>
      <c r="AG577"/>
      <c r="AH577"/>
      <c r="AI577"/>
      <c r="AJ577"/>
      <c r="AK577"/>
      <c r="AL577"/>
      <c r="AM577"/>
      <c r="AN577"/>
    </row>
    <row r="578" spans="1:40" x14ac:dyDescent="0.25">
      <c r="A578">
        <v>213996</v>
      </c>
      <c r="B578" t="s">
        <v>2701</v>
      </c>
      <c r="C578" t="s">
        <v>93</v>
      </c>
      <c r="D578" t="s">
        <v>2942</v>
      </c>
      <c r="E578" t="s">
        <v>389</v>
      </c>
      <c r="F578" s="229">
        <v>35450</v>
      </c>
      <c r="G578" t="s">
        <v>1017</v>
      </c>
      <c r="H578" t="s">
        <v>390</v>
      </c>
      <c r="I578" t="s">
        <v>59</v>
      </c>
      <c r="J578"/>
      <c r="K578" t="s">
        <v>391</v>
      </c>
      <c r="L578">
        <v>2014</v>
      </c>
      <c r="M578" t="s">
        <v>371</v>
      </c>
      <c r="N578" t="s">
        <v>371</v>
      </c>
      <c r="O578"/>
      <c r="P578"/>
      <c r="Q578"/>
      <c r="R578"/>
      <c r="S578"/>
      <c r="T578"/>
      <c r="U578"/>
      <c r="V578"/>
      <c r="W578"/>
      <c r="X578"/>
      <c r="Y578"/>
      <c r="Z578"/>
      <c r="AA578"/>
      <c r="AB578"/>
      <c r="AC578"/>
      <c r="AD578"/>
      <c r="AE578"/>
      <c r="AF578"/>
      <c r="AG578"/>
      <c r="AH578"/>
      <c r="AI578" t="s">
        <v>737</v>
      </c>
      <c r="AJ578"/>
      <c r="AK578"/>
      <c r="AL578"/>
      <c r="AM578"/>
      <c r="AN578"/>
    </row>
    <row r="579" spans="1:40" x14ac:dyDescent="0.25">
      <c r="A579">
        <v>213998</v>
      </c>
      <c r="B579" t="s">
        <v>1955</v>
      </c>
      <c r="C579" t="s">
        <v>452</v>
      </c>
      <c r="D579" t="s">
        <v>306</v>
      </c>
      <c r="E579" t="s">
        <v>389</v>
      </c>
      <c r="F579" s="229">
        <v>36196</v>
      </c>
      <c r="G579" t="s">
        <v>942</v>
      </c>
      <c r="H579" t="s">
        <v>390</v>
      </c>
      <c r="I579" t="s">
        <v>3629</v>
      </c>
      <c r="J579"/>
      <c r="K579" t="s">
        <v>372</v>
      </c>
      <c r="L579">
        <v>2017</v>
      </c>
      <c r="M579" t="s">
        <v>382</v>
      </c>
      <c r="N579"/>
      <c r="O579"/>
      <c r="P579"/>
      <c r="Q579"/>
      <c r="R579"/>
      <c r="S579"/>
      <c r="T579"/>
      <c r="U579"/>
      <c r="V579"/>
      <c r="W579"/>
      <c r="X579"/>
      <c r="Y579"/>
      <c r="Z579"/>
      <c r="AA579"/>
      <c r="AB579"/>
      <c r="AC579"/>
      <c r="AD579"/>
      <c r="AE579"/>
      <c r="AF579"/>
      <c r="AG579"/>
      <c r="AH579"/>
      <c r="AI579"/>
      <c r="AJ579"/>
      <c r="AK579"/>
      <c r="AL579"/>
      <c r="AM579"/>
      <c r="AN579" t="s">
        <v>788</v>
      </c>
    </row>
    <row r="580" spans="1:40" x14ac:dyDescent="0.25">
      <c r="A580">
        <v>214005</v>
      </c>
      <c r="B580" t="s">
        <v>1519</v>
      </c>
      <c r="C580" t="s">
        <v>162</v>
      </c>
      <c r="D580" t="s">
        <v>584</v>
      </c>
      <c r="E580" t="s">
        <v>388</v>
      </c>
      <c r="F580" s="229">
        <v>30037</v>
      </c>
      <c r="G580" t="s">
        <v>1017</v>
      </c>
      <c r="H580" t="s">
        <v>3668</v>
      </c>
      <c r="I580" t="s">
        <v>485</v>
      </c>
      <c r="J580"/>
      <c r="K580" t="s">
        <v>1323</v>
      </c>
      <c r="L580">
        <v>2009</v>
      </c>
      <c r="M580" t="s">
        <v>371</v>
      </c>
      <c r="N580"/>
      <c r="O580"/>
      <c r="P580"/>
      <c r="Q580"/>
      <c r="R580"/>
      <c r="S580"/>
      <c r="T580"/>
      <c r="U580"/>
      <c r="V580"/>
      <c r="W580"/>
      <c r="X580"/>
      <c r="Y580"/>
      <c r="Z580"/>
      <c r="AA580"/>
      <c r="AB580"/>
      <c r="AC580"/>
      <c r="AD580"/>
      <c r="AE580"/>
      <c r="AF580"/>
      <c r="AG580"/>
      <c r="AH580"/>
      <c r="AI580" t="s">
        <v>737</v>
      </c>
      <c r="AJ580"/>
      <c r="AK580"/>
      <c r="AL580"/>
      <c r="AM580"/>
      <c r="AN580" t="s">
        <v>788</v>
      </c>
    </row>
    <row r="581" spans="1:40" x14ac:dyDescent="0.25">
      <c r="A581">
        <v>214007</v>
      </c>
      <c r="B581" t="s">
        <v>2943</v>
      </c>
      <c r="C581" t="s">
        <v>68</v>
      </c>
      <c r="D581" t="s">
        <v>2776</v>
      </c>
      <c r="E581" t="s">
        <v>389</v>
      </c>
      <c r="F581" s="229">
        <v>32759</v>
      </c>
      <c r="G581" t="s">
        <v>1575</v>
      </c>
      <c r="H581" t="s">
        <v>390</v>
      </c>
      <c r="I581" t="s">
        <v>485</v>
      </c>
      <c r="J581"/>
      <c r="K581" t="s">
        <v>391</v>
      </c>
      <c r="L581">
        <v>2008</v>
      </c>
      <c r="M581" t="s">
        <v>371</v>
      </c>
      <c r="N581" t="s">
        <v>383</v>
      </c>
      <c r="O581" t="s">
        <v>3998</v>
      </c>
      <c r="P581"/>
      <c r="Q581">
        <v>4000</v>
      </c>
      <c r="R581"/>
      <c r="S581"/>
      <c r="T581"/>
      <c r="U581"/>
      <c r="V581"/>
      <c r="W581"/>
      <c r="X581"/>
      <c r="Y581"/>
      <c r="Z581"/>
      <c r="AA581"/>
      <c r="AB581"/>
      <c r="AC581"/>
      <c r="AD581"/>
      <c r="AE581"/>
      <c r="AF581"/>
      <c r="AG581"/>
      <c r="AH581"/>
      <c r="AI581"/>
      <c r="AJ581"/>
      <c r="AK581"/>
      <c r="AL581"/>
      <c r="AM581"/>
      <c r="AN581"/>
    </row>
    <row r="582" spans="1:40" x14ac:dyDescent="0.25">
      <c r="A582">
        <v>214013</v>
      </c>
      <c r="B582" t="s">
        <v>2618</v>
      </c>
      <c r="C582" t="s">
        <v>66</v>
      </c>
      <c r="D582" t="s">
        <v>2893</v>
      </c>
      <c r="E582" t="s">
        <v>389</v>
      </c>
      <c r="F582" s="229">
        <v>36109</v>
      </c>
      <c r="G582" t="s">
        <v>1081</v>
      </c>
      <c r="H582" t="s">
        <v>390</v>
      </c>
      <c r="I582" t="s">
        <v>59</v>
      </c>
      <c r="J582"/>
      <c r="K582" t="s">
        <v>372</v>
      </c>
      <c r="L582">
        <v>2018</v>
      </c>
      <c r="M582" t="s">
        <v>373</v>
      </c>
      <c r="N582" t="s">
        <v>387</v>
      </c>
      <c r="O582"/>
      <c r="P582"/>
      <c r="Q582"/>
      <c r="R582"/>
      <c r="S582"/>
      <c r="T582"/>
      <c r="U582"/>
      <c r="V582"/>
      <c r="W582"/>
      <c r="X582"/>
      <c r="Y582"/>
      <c r="Z582"/>
      <c r="AA582"/>
      <c r="AB582"/>
      <c r="AC582"/>
      <c r="AD582"/>
      <c r="AE582"/>
      <c r="AF582"/>
      <c r="AG582"/>
      <c r="AH582"/>
      <c r="AI582"/>
      <c r="AJ582"/>
      <c r="AK582"/>
      <c r="AL582"/>
      <c r="AM582"/>
      <c r="AN582"/>
    </row>
    <row r="583" spans="1:40" x14ac:dyDescent="0.25">
      <c r="A583">
        <v>214016</v>
      </c>
      <c r="B583" t="s">
        <v>1622</v>
      </c>
      <c r="C583" t="s">
        <v>548</v>
      </c>
      <c r="D583" t="s">
        <v>279</v>
      </c>
      <c r="E583" t="s">
        <v>389</v>
      </c>
      <c r="F583" s="229">
        <v>33474</v>
      </c>
      <c r="G583" t="s">
        <v>674</v>
      </c>
      <c r="H583" t="s">
        <v>390</v>
      </c>
      <c r="I583" t="s">
        <v>485</v>
      </c>
      <c r="J583"/>
      <c r="K583" t="s">
        <v>372</v>
      </c>
      <c r="L583">
        <v>2009</v>
      </c>
      <c r="M583" t="s">
        <v>373</v>
      </c>
      <c r="N583"/>
      <c r="O583"/>
      <c r="P583"/>
      <c r="Q583"/>
      <c r="R583"/>
      <c r="S583"/>
      <c r="T583"/>
      <c r="U583"/>
      <c r="V583"/>
      <c r="W583"/>
      <c r="X583"/>
      <c r="Y583"/>
      <c r="Z583"/>
      <c r="AA583"/>
      <c r="AB583"/>
      <c r="AC583"/>
      <c r="AD583"/>
      <c r="AE583"/>
      <c r="AF583"/>
      <c r="AG583"/>
      <c r="AH583"/>
      <c r="AI583"/>
      <c r="AJ583"/>
      <c r="AK583"/>
      <c r="AL583"/>
      <c r="AM583"/>
      <c r="AN583" t="s">
        <v>788</v>
      </c>
    </row>
    <row r="584" spans="1:40" x14ac:dyDescent="0.25">
      <c r="A584">
        <v>214018</v>
      </c>
      <c r="B584" t="s">
        <v>1539</v>
      </c>
      <c r="C584" t="s">
        <v>60</v>
      </c>
      <c r="D584" t="s">
        <v>2944</v>
      </c>
      <c r="E584" t="s">
        <v>389</v>
      </c>
      <c r="F584" s="229">
        <v>31759</v>
      </c>
      <c r="G584" t="s">
        <v>1017</v>
      </c>
      <c r="H584" t="s">
        <v>390</v>
      </c>
      <c r="I584" t="s">
        <v>59</v>
      </c>
      <c r="J584"/>
      <c r="K584">
        <v>0</v>
      </c>
      <c r="L584">
        <v>0</v>
      </c>
      <c r="M584">
        <v>0</v>
      </c>
      <c r="N584"/>
      <c r="O584"/>
      <c r="P584"/>
      <c r="Q584"/>
      <c r="R584"/>
      <c r="S584"/>
      <c r="T584"/>
      <c r="U584"/>
      <c r="V584"/>
      <c r="W584"/>
      <c r="X584"/>
      <c r="Y584"/>
      <c r="Z584"/>
      <c r="AA584"/>
      <c r="AB584"/>
      <c r="AC584"/>
      <c r="AD584"/>
      <c r="AE584"/>
      <c r="AF584"/>
      <c r="AG584"/>
      <c r="AH584"/>
      <c r="AI584"/>
      <c r="AJ584"/>
      <c r="AK584"/>
      <c r="AL584"/>
      <c r="AM584"/>
      <c r="AN584" t="s">
        <v>788</v>
      </c>
    </row>
    <row r="585" spans="1:40" x14ac:dyDescent="0.25">
      <c r="A585">
        <v>214019</v>
      </c>
      <c r="B585" t="s">
        <v>4118</v>
      </c>
      <c r="C585" t="s">
        <v>117</v>
      </c>
      <c r="D585" t="s">
        <v>250</v>
      </c>
      <c r="E585" t="s">
        <v>1327</v>
      </c>
      <c r="F585" s="229">
        <v>36526</v>
      </c>
      <c r="G585" t="s">
        <v>4119</v>
      </c>
      <c r="H585" t="s">
        <v>390</v>
      </c>
      <c r="I585" t="s">
        <v>3631</v>
      </c>
      <c r="J585"/>
      <c r="K585"/>
      <c r="L585"/>
      <c r="M585"/>
      <c r="N585"/>
      <c r="O585"/>
      <c r="P585"/>
      <c r="Q585"/>
      <c r="R585"/>
      <c r="S585"/>
      <c r="T585"/>
      <c r="U585"/>
      <c r="V585"/>
      <c r="W585"/>
      <c r="X585"/>
      <c r="Y585"/>
      <c r="Z585"/>
      <c r="AA585"/>
      <c r="AB585"/>
      <c r="AC585"/>
      <c r="AD585"/>
      <c r="AE585"/>
      <c r="AF585"/>
      <c r="AG585"/>
      <c r="AH585"/>
      <c r="AI585" t="s">
        <v>737</v>
      </c>
      <c r="AJ585"/>
      <c r="AK585"/>
      <c r="AL585"/>
      <c r="AM585"/>
      <c r="AN585" t="s">
        <v>788</v>
      </c>
    </row>
    <row r="586" spans="1:40" x14ac:dyDescent="0.25">
      <c r="A586">
        <v>214025</v>
      </c>
      <c r="B586" t="s">
        <v>2232</v>
      </c>
      <c r="C586" t="s">
        <v>108</v>
      </c>
      <c r="D586" t="s">
        <v>352</v>
      </c>
      <c r="E586" t="s">
        <v>389</v>
      </c>
      <c r="F586" s="229">
        <v>34700</v>
      </c>
      <c r="G586" t="s">
        <v>1017</v>
      </c>
      <c r="H586" t="s">
        <v>390</v>
      </c>
      <c r="I586" t="s">
        <v>485</v>
      </c>
      <c r="J586"/>
      <c r="K586" t="s">
        <v>391</v>
      </c>
      <c r="L586">
        <v>2014</v>
      </c>
      <c r="M586" t="s">
        <v>382</v>
      </c>
      <c r="N586" t="s">
        <v>382</v>
      </c>
      <c r="O586"/>
      <c r="P586"/>
      <c r="Q586"/>
      <c r="R586"/>
      <c r="S586"/>
      <c r="T586"/>
      <c r="U586"/>
      <c r="V586"/>
      <c r="W586"/>
      <c r="X586"/>
      <c r="Y586"/>
      <c r="Z586"/>
      <c r="AA586"/>
      <c r="AB586"/>
      <c r="AC586"/>
      <c r="AD586"/>
      <c r="AE586"/>
      <c r="AF586"/>
      <c r="AG586"/>
      <c r="AH586"/>
      <c r="AI586"/>
      <c r="AJ586"/>
      <c r="AK586"/>
      <c r="AL586"/>
      <c r="AM586"/>
      <c r="AN586"/>
    </row>
    <row r="587" spans="1:40" x14ac:dyDescent="0.25">
      <c r="A587">
        <v>214032</v>
      </c>
      <c r="B587" t="s">
        <v>4003</v>
      </c>
      <c r="C587" t="s">
        <v>165</v>
      </c>
      <c r="D587" t="s">
        <v>3952</v>
      </c>
      <c r="E587" t="s">
        <v>389</v>
      </c>
      <c r="F587" s="229">
        <v>35950</v>
      </c>
      <c r="G587" t="s">
        <v>1017</v>
      </c>
      <c r="H587" t="s">
        <v>390</v>
      </c>
      <c r="I587" t="s">
        <v>485</v>
      </c>
      <c r="J587"/>
      <c r="K587"/>
      <c r="L587"/>
      <c r="M587"/>
      <c r="N587"/>
      <c r="O587"/>
      <c r="P587"/>
      <c r="Q587"/>
      <c r="R587"/>
      <c r="S587"/>
      <c r="T587"/>
      <c r="U587"/>
      <c r="V587"/>
      <c r="W587"/>
      <c r="X587"/>
      <c r="Y587"/>
      <c r="Z587"/>
      <c r="AA587"/>
      <c r="AB587"/>
      <c r="AC587"/>
      <c r="AD587"/>
      <c r="AE587"/>
      <c r="AF587"/>
      <c r="AG587"/>
      <c r="AH587"/>
      <c r="AI587" t="s">
        <v>737</v>
      </c>
      <c r="AJ587"/>
      <c r="AK587"/>
      <c r="AL587"/>
      <c r="AM587"/>
      <c r="AN587" t="s">
        <v>788</v>
      </c>
    </row>
    <row r="588" spans="1:40" x14ac:dyDescent="0.25">
      <c r="A588">
        <v>214036</v>
      </c>
      <c r="B588" t="s">
        <v>891</v>
      </c>
      <c r="C588" t="s">
        <v>106</v>
      </c>
      <c r="D588" t="s">
        <v>647</v>
      </c>
      <c r="E588" t="s">
        <v>389</v>
      </c>
      <c r="F588" s="229">
        <v>32874</v>
      </c>
      <c r="G588" t="e">
        <v>#N/A</v>
      </c>
      <c r="H588" t="s">
        <v>390</v>
      </c>
      <c r="I588" t="s">
        <v>487</v>
      </c>
      <c r="J588"/>
      <c r="K588">
        <v>0</v>
      </c>
      <c r="L588">
        <v>0</v>
      </c>
      <c r="M588">
        <v>0</v>
      </c>
      <c r="N588" t="s">
        <v>373</v>
      </c>
      <c r="O588"/>
      <c r="P588"/>
      <c r="Q588"/>
      <c r="R588"/>
      <c r="S588"/>
      <c r="T588"/>
      <c r="U588"/>
      <c r="V588"/>
      <c r="W588"/>
      <c r="X588"/>
      <c r="Y588"/>
      <c r="Z588"/>
      <c r="AA588"/>
      <c r="AB588"/>
      <c r="AC588"/>
      <c r="AD588"/>
      <c r="AE588"/>
      <c r="AF588"/>
      <c r="AG588"/>
      <c r="AH588"/>
      <c r="AI588" t="s">
        <v>737</v>
      </c>
      <c r="AJ588"/>
      <c r="AK588"/>
      <c r="AL588"/>
      <c r="AM588"/>
      <c r="AN588"/>
    </row>
    <row r="589" spans="1:40" x14ac:dyDescent="0.25">
      <c r="A589">
        <v>214048</v>
      </c>
      <c r="B589" t="s">
        <v>1506</v>
      </c>
      <c r="C589" t="s">
        <v>105</v>
      </c>
      <c r="D589" t="s">
        <v>279</v>
      </c>
      <c r="E589" t="s">
        <v>389</v>
      </c>
      <c r="F589" s="229">
        <v>27540</v>
      </c>
      <c r="G589" t="s">
        <v>1507</v>
      </c>
      <c r="H589" t="s">
        <v>390</v>
      </c>
      <c r="I589" t="s">
        <v>59</v>
      </c>
      <c r="J589"/>
      <c r="K589" t="s">
        <v>372</v>
      </c>
      <c r="L589">
        <v>1994</v>
      </c>
      <c r="M589" t="s">
        <v>373</v>
      </c>
      <c r="N589" t="s">
        <v>373</v>
      </c>
      <c r="O589"/>
      <c r="P589"/>
      <c r="Q589"/>
      <c r="R589"/>
      <c r="S589"/>
      <c r="T589"/>
      <c r="U589"/>
      <c r="V589"/>
      <c r="W589"/>
      <c r="X589"/>
      <c r="Y589"/>
      <c r="Z589"/>
      <c r="AA589"/>
      <c r="AB589"/>
      <c r="AC589"/>
      <c r="AD589"/>
      <c r="AE589"/>
      <c r="AF589"/>
      <c r="AG589"/>
      <c r="AH589"/>
      <c r="AI589"/>
      <c r="AJ589"/>
      <c r="AK589"/>
      <c r="AL589"/>
      <c r="AM589"/>
      <c r="AN589"/>
    </row>
    <row r="590" spans="1:40" x14ac:dyDescent="0.25">
      <c r="A590">
        <v>214050</v>
      </c>
      <c r="B590" t="s">
        <v>1613</v>
      </c>
      <c r="C590" t="s">
        <v>1614</v>
      </c>
      <c r="D590" t="s">
        <v>292</v>
      </c>
      <c r="E590" t="s">
        <v>388</v>
      </c>
      <c r="F590" s="229">
        <v>33356</v>
      </c>
      <c r="G590" t="s">
        <v>371</v>
      </c>
      <c r="H590" t="s">
        <v>3668</v>
      </c>
      <c r="I590" t="s">
        <v>3629</v>
      </c>
      <c r="J590"/>
      <c r="K590" t="s">
        <v>391</v>
      </c>
      <c r="L590">
        <v>2010</v>
      </c>
      <c r="M590" t="s">
        <v>371</v>
      </c>
      <c r="N590" t="s">
        <v>762</v>
      </c>
      <c r="O590"/>
      <c r="P590"/>
      <c r="Q590"/>
      <c r="R590"/>
      <c r="S590"/>
      <c r="T590"/>
      <c r="U590"/>
      <c r="V590"/>
      <c r="W590"/>
      <c r="X590"/>
      <c r="Y590"/>
      <c r="Z590"/>
      <c r="AA590"/>
      <c r="AB590"/>
      <c r="AC590"/>
      <c r="AD590"/>
      <c r="AE590"/>
      <c r="AF590"/>
      <c r="AG590"/>
      <c r="AH590"/>
      <c r="AI590"/>
      <c r="AJ590"/>
      <c r="AK590"/>
      <c r="AL590"/>
      <c r="AM590"/>
      <c r="AN590"/>
    </row>
    <row r="591" spans="1:40" x14ac:dyDescent="0.25">
      <c r="A591">
        <v>214057</v>
      </c>
      <c r="B591" t="s">
        <v>2571</v>
      </c>
      <c r="C591" t="s">
        <v>69</v>
      </c>
      <c r="D591" t="s">
        <v>2945</v>
      </c>
      <c r="E591" t="s">
        <v>388</v>
      </c>
      <c r="F591" s="229">
        <v>35462</v>
      </c>
      <c r="G591" t="s">
        <v>1024</v>
      </c>
      <c r="H591" t="s">
        <v>3668</v>
      </c>
      <c r="I591" t="s">
        <v>59</v>
      </c>
      <c r="J591"/>
      <c r="K591" t="s">
        <v>391</v>
      </c>
      <c r="L591">
        <v>2017</v>
      </c>
      <c r="M591" t="s">
        <v>371</v>
      </c>
      <c r="N591"/>
      <c r="O591"/>
      <c r="P591"/>
      <c r="Q591"/>
      <c r="R591"/>
      <c r="S591"/>
      <c r="T591"/>
      <c r="U591"/>
      <c r="V591"/>
      <c r="W591"/>
      <c r="X591"/>
      <c r="Y591"/>
      <c r="Z591"/>
      <c r="AA591"/>
      <c r="AB591"/>
      <c r="AC591"/>
      <c r="AD591"/>
      <c r="AE591"/>
      <c r="AF591"/>
      <c r="AG591"/>
      <c r="AH591"/>
      <c r="AI591"/>
      <c r="AJ591"/>
      <c r="AK591"/>
      <c r="AL591"/>
      <c r="AM591"/>
      <c r="AN591" t="s">
        <v>788</v>
      </c>
    </row>
    <row r="592" spans="1:40" x14ac:dyDescent="0.25">
      <c r="A592">
        <v>214062</v>
      </c>
      <c r="B592" t="s">
        <v>1989</v>
      </c>
      <c r="C592" t="s">
        <v>540</v>
      </c>
      <c r="D592" t="s">
        <v>541</v>
      </c>
      <c r="E592" t="s">
        <v>388</v>
      </c>
      <c r="F592" s="229">
        <v>32874</v>
      </c>
      <c r="G592" t="s">
        <v>4010</v>
      </c>
      <c r="H592" t="s">
        <v>390</v>
      </c>
      <c r="I592" t="s">
        <v>485</v>
      </c>
      <c r="J592"/>
      <c r="K592" t="s">
        <v>391</v>
      </c>
      <c r="L592">
        <v>2004</v>
      </c>
      <c r="M592" t="s">
        <v>382</v>
      </c>
      <c r="N592" t="s">
        <v>382</v>
      </c>
      <c r="O592" t="s">
        <v>4011</v>
      </c>
      <c r="P592"/>
      <c r="Q592">
        <v>20000</v>
      </c>
      <c r="R592"/>
      <c r="S592"/>
      <c r="T592"/>
      <c r="U592"/>
      <c r="V592"/>
      <c r="W592"/>
      <c r="X592"/>
      <c r="Y592"/>
      <c r="Z592"/>
      <c r="AA592"/>
      <c r="AB592"/>
      <c r="AC592"/>
      <c r="AD592"/>
      <c r="AE592"/>
      <c r="AF592"/>
      <c r="AG592"/>
      <c r="AH592"/>
      <c r="AI592"/>
      <c r="AJ592"/>
      <c r="AK592"/>
      <c r="AL592"/>
      <c r="AM592"/>
      <c r="AN592"/>
    </row>
    <row r="593" spans="1:40" x14ac:dyDescent="0.25">
      <c r="A593">
        <v>214069</v>
      </c>
      <c r="B593" t="s">
        <v>1404</v>
      </c>
      <c r="C593" t="s">
        <v>105</v>
      </c>
      <c r="D593" t="s">
        <v>456</v>
      </c>
      <c r="E593" t="s">
        <v>388</v>
      </c>
      <c r="F593" s="229">
        <v>36221</v>
      </c>
      <c r="G593" t="s">
        <v>1405</v>
      </c>
      <c r="H593" t="s">
        <v>390</v>
      </c>
      <c r="I593" t="s">
        <v>485</v>
      </c>
      <c r="J593"/>
      <c r="K593" t="s">
        <v>391</v>
      </c>
      <c r="L593">
        <v>2017</v>
      </c>
      <c r="M593" t="s">
        <v>379</v>
      </c>
      <c r="N593"/>
      <c r="O593"/>
      <c r="P593"/>
      <c r="Q593"/>
      <c r="R593"/>
      <c r="S593"/>
      <c r="T593"/>
      <c r="U593"/>
      <c r="V593"/>
      <c r="W593"/>
      <c r="X593"/>
      <c r="Y593"/>
      <c r="Z593"/>
      <c r="AA593"/>
      <c r="AB593"/>
      <c r="AC593"/>
      <c r="AD593"/>
      <c r="AE593"/>
      <c r="AF593"/>
      <c r="AG593"/>
      <c r="AH593"/>
      <c r="AI593"/>
      <c r="AJ593"/>
      <c r="AK593"/>
      <c r="AL593"/>
      <c r="AM593"/>
      <c r="AN593"/>
    </row>
    <row r="594" spans="1:40" x14ac:dyDescent="0.25">
      <c r="A594">
        <v>214071</v>
      </c>
      <c r="B594" t="s">
        <v>1745</v>
      </c>
      <c r="C594" t="s">
        <v>64</v>
      </c>
      <c r="D594" t="s">
        <v>279</v>
      </c>
      <c r="E594" t="s">
        <v>389</v>
      </c>
      <c r="F594" s="229">
        <v>34914</v>
      </c>
      <c r="G594" t="s">
        <v>1017</v>
      </c>
      <c r="H594" t="s">
        <v>390</v>
      </c>
      <c r="I594" t="s">
        <v>59</v>
      </c>
      <c r="J594"/>
      <c r="K594" t="s">
        <v>391</v>
      </c>
      <c r="L594">
        <v>2017</v>
      </c>
      <c r="M594" t="s">
        <v>371</v>
      </c>
      <c r="N594"/>
      <c r="O594"/>
      <c r="P594"/>
      <c r="Q594"/>
      <c r="R594"/>
      <c r="S594"/>
      <c r="T594"/>
      <c r="U594"/>
      <c r="V594"/>
      <c r="W594"/>
      <c r="X594"/>
      <c r="Y594"/>
      <c r="Z594"/>
      <c r="AA594"/>
      <c r="AB594"/>
      <c r="AC594"/>
      <c r="AD594"/>
      <c r="AE594"/>
      <c r="AF594"/>
      <c r="AG594"/>
      <c r="AH594"/>
      <c r="AI594"/>
      <c r="AJ594"/>
      <c r="AK594"/>
      <c r="AL594"/>
      <c r="AM594"/>
      <c r="AN594" t="s">
        <v>788</v>
      </c>
    </row>
    <row r="595" spans="1:40" x14ac:dyDescent="0.25">
      <c r="A595">
        <v>214072</v>
      </c>
      <c r="B595" t="s">
        <v>1779</v>
      </c>
      <c r="C595" t="s">
        <v>115</v>
      </c>
      <c r="D595" t="s">
        <v>262</v>
      </c>
      <c r="E595" t="s">
        <v>389</v>
      </c>
      <c r="F595" s="229">
        <v>35093</v>
      </c>
      <c r="G595" t="s">
        <v>371</v>
      </c>
      <c r="H595" t="s">
        <v>390</v>
      </c>
      <c r="I595" t="s">
        <v>3629</v>
      </c>
      <c r="J595"/>
      <c r="K595" t="s">
        <v>391</v>
      </c>
      <c r="L595">
        <v>2015</v>
      </c>
      <c r="M595" t="s">
        <v>371</v>
      </c>
      <c r="N595" t="s">
        <v>371</v>
      </c>
      <c r="O595"/>
      <c r="P595"/>
      <c r="Q595"/>
      <c r="R595"/>
      <c r="S595"/>
      <c r="T595"/>
      <c r="U595"/>
      <c r="V595"/>
      <c r="W595"/>
      <c r="X595"/>
      <c r="Y595"/>
      <c r="Z595"/>
      <c r="AA595"/>
      <c r="AB595"/>
      <c r="AC595"/>
      <c r="AD595"/>
      <c r="AE595"/>
      <c r="AF595"/>
      <c r="AG595"/>
      <c r="AH595"/>
      <c r="AI595"/>
      <c r="AJ595"/>
      <c r="AK595"/>
      <c r="AL595"/>
      <c r="AM595"/>
      <c r="AN595"/>
    </row>
    <row r="596" spans="1:40" x14ac:dyDescent="0.25">
      <c r="A596">
        <v>214078</v>
      </c>
      <c r="B596" t="s">
        <v>2430</v>
      </c>
      <c r="C596" t="s">
        <v>89</v>
      </c>
      <c r="D596" t="s">
        <v>2946</v>
      </c>
      <c r="E596" t="s">
        <v>389</v>
      </c>
      <c r="F596" s="229">
        <v>36161</v>
      </c>
      <c r="G596" t="s">
        <v>1037</v>
      </c>
      <c r="H596" t="s">
        <v>390</v>
      </c>
      <c r="I596" t="s">
        <v>3629</v>
      </c>
      <c r="J596"/>
      <c r="K596" t="s">
        <v>391</v>
      </c>
      <c r="L596">
        <v>2017</v>
      </c>
      <c r="M596" t="s">
        <v>371</v>
      </c>
      <c r="N596" t="s">
        <v>374</v>
      </c>
      <c r="O596"/>
      <c r="P596"/>
      <c r="Q596"/>
      <c r="R596"/>
      <c r="S596"/>
      <c r="T596"/>
      <c r="U596"/>
      <c r="V596"/>
      <c r="W596"/>
      <c r="X596"/>
      <c r="Y596"/>
      <c r="Z596"/>
      <c r="AA596"/>
      <c r="AB596"/>
      <c r="AC596"/>
      <c r="AD596"/>
      <c r="AE596"/>
      <c r="AF596"/>
      <c r="AG596"/>
      <c r="AH596"/>
      <c r="AI596"/>
      <c r="AJ596"/>
      <c r="AK596"/>
      <c r="AL596"/>
      <c r="AM596"/>
      <c r="AN596"/>
    </row>
    <row r="597" spans="1:40" x14ac:dyDescent="0.25">
      <c r="A597">
        <v>214091</v>
      </c>
      <c r="B597" t="s">
        <v>1855</v>
      </c>
      <c r="C597" t="s">
        <v>66</v>
      </c>
      <c r="D597" t="s">
        <v>258</v>
      </c>
      <c r="E597" t="s">
        <v>389</v>
      </c>
      <c r="F597" s="229">
        <v>36215</v>
      </c>
      <c r="G597" t="s">
        <v>1017</v>
      </c>
      <c r="H597" t="s">
        <v>390</v>
      </c>
      <c r="I597" t="s">
        <v>3629</v>
      </c>
      <c r="J597"/>
      <c r="K597" t="s">
        <v>391</v>
      </c>
      <c r="L597">
        <v>2017</v>
      </c>
      <c r="M597" t="s">
        <v>371</v>
      </c>
      <c r="N597" t="s">
        <v>376</v>
      </c>
      <c r="O597"/>
      <c r="P597"/>
      <c r="Q597"/>
      <c r="R597"/>
      <c r="S597"/>
      <c r="T597"/>
      <c r="U597"/>
      <c r="V597"/>
      <c r="W597"/>
      <c r="X597"/>
      <c r="Y597"/>
      <c r="Z597"/>
      <c r="AA597"/>
      <c r="AB597"/>
      <c r="AC597"/>
      <c r="AD597"/>
      <c r="AE597"/>
      <c r="AF597"/>
      <c r="AG597"/>
      <c r="AH597"/>
      <c r="AI597"/>
      <c r="AJ597"/>
      <c r="AK597"/>
      <c r="AL597"/>
      <c r="AM597"/>
      <c r="AN597"/>
    </row>
    <row r="598" spans="1:40" x14ac:dyDescent="0.25">
      <c r="A598">
        <v>214093</v>
      </c>
      <c r="B598" t="s">
        <v>1548</v>
      </c>
      <c r="C598" t="s">
        <v>93</v>
      </c>
      <c r="D598" t="s">
        <v>2947</v>
      </c>
      <c r="E598" t="s">
        <v>389</v>
      </c>
      <c r="F598" s="229">
        <v>32147</v>
      </c>
      <c r="G598" t="s">
        <v>1017</v>
      </c>
      <c r="H598" t="s">
        <v>390</v>
      </c>
      <c r="I598" t="s">
        <v>59</v>
      </c>
      <c r="J598"/>
      <c r="K598" t="s">
        <v>391</v>
      </c>
      <c r="L598">
        <v>2006</v>
      </c>
      <c r="M598" t="s">
        <v>371</v>
      </c>
      <c r="N598" t="s">
        <v>375</v>
      </c>
      <c r="O598"/>
      <c r="P598"/>
      <c r="Q598"/>
      <c r="R598"/>
      <c r="S598"/>
      <c r="T598"/>
      <c r="U598"/>
      <c r="V598"/>
      <c r="W598"/>
      <c r="X598"/>
      <c r="Y598"/>
      <c r="Z598"/>
      <c r="AA598"/>
      <c r="AB598"/>
      <c r="AC598"/>
      <c r="AD598"/>
      <c r="AE598"/>
      <c r="AF598"/>
      <c r="AG598"/>
      <c r="AH598"/>
      <c r="AI598"/>
      <c r="AJ598"/>
      <c r="AK598"/>
      <c r="AL598"/>
      <c r="AM598"/>
      <c r="AN598"/>
    </row>
    <row r="599" spans="1:40" x14ac:dyDescent="0.25">
      <c r="A599">
        <v>214100</v>
      </c>
      <c r="B599" t="s">
        <v>2093</v>
      </c>
      <c r="C599" t="s">
        <v>173</v>
      </c>
      <c r="D599" t="s">
        <v>289</v>
      </c>
      <c r="E599" t="s">
        <v>389</v>
      </c>
      <c r="F599" s="229">
        <v>32887</v>
      </c>
      <c r="G599" t="s">
        <v>1017</v>
      </c>
      <c r="H599" t="s">
        <v>390</v>
      </c>
      <c r="I599" t="s">
        <v>487</v>
      </c>
      <c r="J599"/>
      <c r="K599" t="s">
        <v>391</v>
      </c>
      <c r="L599">
        <v>2016</v>
      </c>
      <c r="M599" t="s">
        <v>371</v>
      </c>
      <c r="N599"/>
      <c r="O599"/>
      <c r="P599"/>
      <c r="Q599"/>
      <c r="R599"/>
      <c r="S599"/>
      <c r="T599"/>
      <c r="U599"/>
      <c r="V599"/>
      <c r="W599"/>
      <c r="X599"/>
      <c r="Y599"/>
      <c r="Z599"/>
      <c r="AA599"/>
      <c r="AB599"/>
      <c r="AC599"/>
      <c r="AD599"/>
      <c r="AE599"/>
      <c r="AF599"/>
      <c r="AG599"/>
      <c r="AH599"/>
      <c r="AI599" t="s">
        <v>737</v>
      </c>
      <c r="AJ599"/>
      <c r="AK599"/>
      <c r="AL599"/>
      <c r="AM599"/>
      <c r="AN599"/>
    </row>
    <row r="600" spans="1:40" x14ac:dyDescent="0.25">
      <c r="A600">
        <v>214101</v>
      </c>
      <c r="B600" t="s">
        <v>1597</v>
      </c>
      <c r="C600" t="s">
        <v>1598</v>
      </c>
      <c r="D600" t="s">
        <v>2948</v>
      </c>
      <c r="E600" t="s">
        <v>389</v>
      </c>
      <c r="F600" s="229">
        <v>33144</v>
      </c>
      <c r="G600" t="s">
        <v>1599</v>
      </c>
      <c r="H600" t="s">
        <v>390</v>
      </c>
      <c r="I600" t="s">
        <v>3629</v>
      </c>
      <c r="J600"/>
      <c r="K600" t="s">
        <v>372</v>
      </c>
      <c r="L600">
        <v>2012</v>
      </c>
      <c r="M600" t="s">
        <v>373</v>
      </c>
      <c r="N600" t="s">
        <v>376</v>
      </c>
      <c r="O600"/>
      <c r="P600"/>
      <c r="Q600"/>
      <c r="R600"/>
      <c r="S600"/>
      <c r="T600"/>
      <c r="U600"/>
      <c r="V600"/>
      <c r="W600"/>
      <c r="X600"/>
      <c r="Y600"/>
      <c r="Z600"/>
      <c r="AA600"/>
      <c r="AB600"/>
      <c r="AC600"/>
      <c r="AD600"/>
      <c r="AE600"/>
      <c r="AF600"/>
      <c r="AG600"/>
      <c r="AH600"/>
      <c r="AI600"/>
      <c r="AJ600"/>
      <c r="AK600"/>
      <c r="AL600"/>
      <c r="AM600"/>
      <c r="AN600"/>
    </row>
    <row r="601" spans="1:40" x14ac:dyDescent="0.25">
      <c r="A601">
        <v>214102</v>
      </c>
      <c r="B601" t="s">
        <v>1361</v>
      </c>
      <c r="C601" t="s">
        <v>92</v>
      </c>
      <c r="D601" t="s">
        <v>270</v>
      </c>
      <c r="E601" t="s">
        <v>389</v>
      </c>
      <c r="F601" s="229">
        <v>33707</v>
      </c>
      <c r="G601" t="s">
        <v>1362</v>
      </c>
      <c r="H601" t="s">
        <v>390</v>
      </c>
      <c r="I601" t="s">
        <v>485</v>
      </c>
      <c r="J601"/>
      <c r="K601" t="s">
        <v>391</v>
      </c>
      <c r="L601">
        <v>2011</v>
      </c>
      <c r="M601" t="s">
        <v>373</v>
      </c>
      <c r="N601" t="s">
        <v>375</v>
      </c>
      <c r="O601"/>
      <c r="P601"/>
      <c r="Q601"/>
      <c r="R601"/>
      <c r="S601"/>
      <c r="T601"/>
      <c r="U601"/>
      <c r="V601"/>
      <c r="W601"/>
      <c r="X601"/>
      <c r="Y601"/>
      <c r="Z601"/>
      <c r="AA601"/>
      <c r="AB601"/>
      <c r="AC601"/>
      <c r="AD601"/>
      <c r="AE601"/>
      <c r="AF601"/>
      <c r="AG601"/>
      <c r="AH601"/>
      <c r="AI601"/>
      <c r="AJ601"/>
      <c r="AK601"/>
      <c r="AL601"/>
      <c r="AM601"/>
      <c r="AN601"/>
    </row>
    <row r="602" spans="1:40" x14ac:dyDescent="0.25">
      <c r="A602">
        <v>214103</v>
      </c>
      <c r="B602" t="s">
        <v>2257</v>
      </c>
      <c r="C602" t="s">
        <v>102</v>
      </c>
      <c r="D602" t="s">
        <v>272</v>
      </c>
      <c r="E602" t="s">
        <v>389</v>
      </c>
      <c r="F602" s="229">
        <v>34902</v>
      </c>
      <c r="G602" t="s">
        <v>1017</v>
      </c>
      <c r="H602" t="s">
        <v>390</v>
      </c>
      <c r="I602" t="s">
        <v>485</v>
      </c>
      <c r="J602"/>
      <c r="K602" t="s">
        <v>391</v>
      </c>
      <c r="L602">
        <v>2013</v>
      </c>
      <c r="M602" t="s">
        <v>371</v>
      </c>
      <c r="N602" t="s">
        <v>380</v>
      </c>
      <c r="O602"/>
      <c r="P602"/>
      <c r="Q602"/>
      <c r="R602"/>
      <c r="S602"/>
      <c r="T602"/>
      <c r="U602"/>
      <c r="V602"/>
      <c r="W602"/>
      <c r="X602"/>
      <c r="Y602"/>
      <c r="Z602"/>
      <c r="AA602"/>
      <c r="AB602"/>
      <c r="AC602"/>
      <c r="AD602"/>
      <c r="AE602"/>
      <c r="AF602"/>
      <c r="AG602"/>
      <c r="AH602"/>
      <c r="AI602"/>
      <c r="AJ602"/>
      <c r="AK602"/>
      <c r="AL602"/>
      <c r="AM602"/>
      <c r="AN602"/>
    </row>
    <row r="603" spans="1:40" x14ac:dyDescent="0.25">
      <c r="A603">
        <v>214104</v>
      </c>
      <c r="B603" t="s">
        <v>2465</v>
      </c>
      <c r="C603" t="s">
        <v>172</v>
      </c>
      <c r="D603" t="s">
        <v>227</v>
      </c>
      <c r="E603" t="s">
        <v>389</v>
      </c>
      <c r="F603" s="229">
        <v>36356</v>
      </c>
      <c r="G603" t="s">
        <v>1027</v>
      </c>
      <c r="H603" t="s">
        <v>390</v>
      </c>
      <c r="I603" t="s">
        <v>487</v>
      </c>
      <c r="J603"/>
      <c r="K603">
        <v>0</v>
      </c>
      <c r="L603">
        <v>0</v>
      </c>
      <c r="M603">
        <v>0</v>
      </c>
      <c r="N603" t="s">
        <v>377</v>
      </c>
      <c r="O603" t="s">
        <v>4020</v>
      </c>
      <c r="P603"/>
      <c r="Q603">
        <v>30000</v>
      </c>
      <c r="R603"/>
      <c r="S603"/>
      <c r="T603"/>
      <c r="U603"/>
      <c r="V603"/>
      <c r="W603"/>
      <c r="X603"/>
      <c r="Y603"/>
      <c r="Z603"/>
      <c r="AA603"/>
      <c r="AB603"/>
      <c r="AC603"/>
      <c r="AD603"/>
      <c r="AE603"/>
      <c r="AF603"/>
      <c r="AG603"/>
      <c r="AH603"/>
      <c r="AI603"/>
      <c r="AJ603"/>
      <c r="AK603"/>
      <c r="AL603"/>
      <c r="AM603"/>
      <c r="AN603"/>
    </row>
    <row r="604" spans="1:40" x14ac:dyDescent="0.25">
      <c r="A604">
        <v>214108</v>
      </c>
      <c r="B604" t="s">
        <v>2587</v>
      </c>
      <c r="C604" t="s">
        <v>68</v>
      </c>
      <c r="D604" t="s">
        <v>335</v>
      </c>
      <c r="E604" t="s">
        <v>389</v>
      </c>
      <c r="F604" s="229">
        <v>35956</v>
      </c>
      <c r="G604" t="s">
        <v>394</v>
      </c>
      <c r="H604" t="s">
        <v>390</v>
      </c>
      <c r="I604" t="s">
        <v>59</v>
      </c>
      <c r="J604"/>
      <c r="K604" t="s">
        <v>372</v>
      </c>
      <c r="L604">
        <v>2015</v>
      </c>
      <c r="M604" t="s">
        <v>373</v>
      </c>
      <c r="N604" t="s">
        <v>373</v>
      </c>
      <c r="O604" t="s">
        <v>4021</v>
      </c>
      <c r="P604"/>
      <c r="Q604">
        <v>20000</v>
      </c>
      <c r="R604"/>
      <c r="S604"/>
      <c r="T604"/>
      <c r="U604"/>
      <c r="V604"/>
      <c r="W604"/>
      <c r="X604"/>
      <c r="Y604"/>
      <c r="Z604"/>
      <c r="AA604"/>
      <c r="AB604"/>
      <c r="AC604"/>
      <c r="AD604"/>
      <c r="AE604"/>
      <c r="AF604"/>
      <c r="AG604"/>
      <c r="AH604"/>
      <c r="AI604"/>
      <c r="AJ604"/>
      <c r="AK604"/>
      <c r="AL604"/>
      <c r="AM604"/>
      <c r="AN604"/>
    </row>
    <row r="605" spans="1:40" x14ac:dyDescent="0.25">
      <c r="A605">
        <v>214109</v>
      </c>
      <c r="B605" t="s">
        <v>2949</v>
      </c>
      <c r="C605" t="s">
        <v>93</v>
      </c>
      <c r="D605" t="s">
        <v>2950</v>
      </c>
      <c r="E605" t="s">
        <v>389</v>
      </c>
      <c r="F605" s="229">
        <v>36369</v>
      </c>
      <c r="G605" t="s">
        <v>1048</v>
      </c>
      <c r="H605" t="s">
        <v>390</v>
      </c>
      <c r="I605" t="s">
        <v>3629</v>
      </c>
      <c r="J605"/>
      <c r="K605" t="s">
        <v>391</v>
      </c>
      <c r="L605">
        <v>2020</v>
      </c>
      <c r="M605" t="s">
        <v>371</v>
      </c>
      <c r="N605" t="s">
        <v>376</v>
      </c>
      <c r="O605"/>
      <c r="P605"/>
      <c r="Q605"/>
      <c r="R605"/>
      <c r="S605"/>
      <c r="T605"/>
      <c r="U605"/>
      <c r="V605"/>
      <c r="W605"/>
      <c r="X605"/>
      <c r="Y605"/>
      <c r="Z605"/>
      <c r="AA605"/>
      <c r="AB605"/>
      <c r="AC605"/>
      <c r="AD605"/>
      <c r="AE605"/>
      <c r="AF605"/>
      <c r="AG605"/>
      <c r="AH605"/>
      <c r="AI605" t="s">
        <v>737</v>
      </c>
      <c r="AJ605"/>
      <c r="AK605"/>
      <c r="AL605"/>
      <c r="AM605"/>
      <c r="AN605"/>
    </row>
    <row r="606" spans="1:40" x14ac:dyDescent="0.25">
      <c r="A606">
        <v>214110</v>
      </c>
      <c r="B606" t="s">
        <v>2951</v>
      </c>
      <c r="C606" t="s">
        <v>448</v>
      </c>
      <c r="D606" t="s">
        <v>309</v>
      </c>
      <c r="E606" t="s">
        <v>389</v>
      </c>
      <c r="F606" s="229">
        <v>33744</v>
      </c>
      <c r="G606" t="s">
        <v>2653</v>
      </c>
      <c r="H606" t="s">
        <v>390</v>
      </c>
      <c r="I606" t="s">
        <v>59</v>
      </c>
      <c r="J606"/>
      <c r="K606" t="s">
        <v>391</v>
      </c>
      <c r="L606">
        <v>2010</v>
      </c>
      <c r="M606" t="s">
        <v>376</v>
      </c>
      <c r="N606"/>
      <c r="O606"/>
      <c r="P606"/>
      <c r="Q606"/>
      <c r="R606"/>
      <c r="S606"/>
      <c r="T606"/>
      <c r="U606"/>
      <c r="V606"/>
      <c r="W606"/>
      <c r="X606"/>
      <c r="Y606"/>
      <c r="Z606"/>
      <c r="AA606"/>
      <c r="AB606"/>
      <c r="AC606"/>
      <c r="AD606"/>
      <c r="AE606"/>
      <c r="AF606"/>
      <c r="AG606"/>
      <c r="AH606"/>
      <c r="AI606" t="s">
        <v>737</v>
      </c>
      <c r="AJ606"/>
      <c r="AK606"/>
      <c r="AL606"/>
      <c r="AM606"/>
      <c r="AN606" t="s">
        <v>788</v>
      </c>
    </row>
    <row r="607" spans="1:40" x14ac:dyDescent="0.25">
      <c r="A607">
        <v>214112</v>
      </c>
      <c r="B607" t="s">
        <v>1849</v>
      </c>
      <c r="C607" t="s">
        <v>115</v>
      </c>
      <c r="D607" t="s">
        <v>276</v>
      </c>
      <c r="E607" t="s">
        <v>389</v>
      </c>
      <c r="F607" s="229">
        <v>35656</v>
      </c>
      <c r="G607" t="s">
        <v>1017</v>
      </c>
      <c r="H607" t="s">
        <v>390</v>
      </c>
      <c r="I607" t="s">
        <v>3629</v>
      </c>
      <c r="J607"/>
      <c r="K607" t="s">
        <v>372</v>
      </c>
      <c r="L607">
        <v>2015</v>
      </c>
      <c r="M607" t="s">
        <v>371</v>
      </c>
      <c r="N607" t="s">
        <v>373</v>
      </c>
      <c r="O607"/>
      <c r="P607"/>
      <c r="Q607"/>
      <c r="R607"/>
      <c r="S607"/>
      <c r="T607"/>
      <c r="U607"/>
      <c r="V607"/>
      <c r="W607"/>
      <c r="X607"/>
      <c r="Y607"/>
      <c r="Z607"/>
      <c r="AA607"/>
      <c r="AB607"/>
      <c r="AC607"/>
      <c r="AD607"/>
      <c r="AE607"/>
      <c r="AF607"/>
      <c r="AG607"/>
      <c r="AH607"/>
      <c r="AI607"/>
      <c r="AJ607"/>
      <c r="AK607"/>
      <c r="AL607"/>
      <c r="AM607"/>
      <c r="AN607"/>
    </row>
    <row r="608" spans="1:40" x14ac:dyDescent="0.25">
      <c r="A608">
        <v>214114</v>
      </c>
      <c r="B608" t="s">
        <v>933</v>
      </c>
      <c r="C608" t="s">
        <v>160</v>
      </c>
      <c r="D608" t="s">
        <v>607</v>
      </c>
      <c r="E608" t="s">
        <v>389</v>
      </c>
      <c r="F608" s="229">
        <v>36468</v>
      </c>
      <c r="G608" t="s">
        <v>371</v>
      </c>
      <c r="H608" t="s">
        <v>390</v>
      </c>
      <c r="I608" t="s">
        <v>487</v>
      </c>
      <c r="J608"/>
      <c r="K608" t="s">
        <v>372</v>
      </c>
      <c r="L608">
        <v>2017</v>
      </c>
      <c r="M608" t="s">
        <v>371</v>
      </c>
      <c r="N608"/>
      <c r="O608"/>
      <c r="P608"/>
      <c r="Q608"/>
      <c r="R608"/>
      <c r="S608"/>
      <c r="T608"/>
      <c r="U608"/>
      <c r="V608"/>
      <c r="W608"/>
      <c r="X608"/>
      <c r="Y608"/>
      <c r="Z608"/>
      <c r="AA608"/>
      <c r="AB608"/>
      <c r="AC608"/>
      <c r="AD608"/>
      <c r="AE608"/>
      <c r="AF608"/>
      <c r="AG608"/>
      <c r="AH608"/>
      <c r="AI608" t="s">
        <v>737</v>
      </c>
      <c r="AJ608"/>
      <c r="AK608"/>
      <c r="AL608"/>
      <c r="AM608"/>
      <c r="AN608" t="s">
        <v>788</v>
      </c>
    </row>
    <row r="609" spans="1:40" x14ac:dyDescent="0.25">
      <c r="A609">
        <v>214115</v>
      </c>
      <c r="B609" t="s">
        <v>2061</v>
      </c>
      <c r="C609" t="s">
        <v>2062</v>
      </c>
      <c r="D609" t="s">
        <v>2063</v>
      </c>
      <c r="E609" t="s">
        <v>389</v>
      </c>
      <c r="F609" s="229">
        <v>36075</v>
      </c>
      <c r="G609" t="s">
        <v>395</v>
      </c>
      <c r="H609" t="s">
        <v>390</v>
      </c>
      <c r="I609" t="s">
        <v>485</v>
      </c>
      <c r="J609"/>
      <c r="K609" t="s">
        <v>391</v>
      </c>
      <c r="L609">
        <v>2017</v>
      </c>
      <c r="M609" t="s">
        <v>373</v>
      </c>
      <c r="N609" t="s">
        <v>385</v>
      </c>
      <c r="O609" t="s">
        <v>4026</v>
      </c>
      <c r="P609"/>
      <c r="Q609">
        <v>210000</v>
      </c>
      <c r="R609"/>
      <c r="S609"/>
      <c r="T609"/>
      <c r="U609"/>
      <c r="V609"/>
      <c r="W609"/>
      <c r="X609"/>
      <c r="Y609"/>
      <c r="Z609"/>
      <c r="AA609"/>
      <c r="AB609"/>
      <c r="AC609"/>
      <c r="AD609"/>
      <c r="AE609"/>
      <c r="AF609"/>
      <c r="AG609"/>
      <c r="AH609"/>
      <c r="AI609" t="s">
        <v>737</v>
      </c>
      <c r="AJ609"/>
      <c r="AK609"/>
      <c r="AL609"/>
      <c r="AM609"/>
      <c r="AN609"/>
    </row>
    <row r="610" spans="1:40" x14ac:dyDescent="0.25">
      <c r="A610">
        <v>214119</v>
      </c>
      <c r="B610" t="s">
        <v>2699</v>
      </c>
      <c r="C610" t="s">
        <v>430</v>
      </c>
      <c r="D610" t="s">
        <v>286</v>
      </c>
      <c r="E610" t="s">
        <v>389</v>
      </c>
      <c r="F610" s="229">
        <v>35440</v>
      </c>
      <c r="G610" t="s">
        <v>2700</v>
      </c>
      <c r="H610" t="s">
        <v>390</v>
      </c>
      <c r="I610" t="s">
        <v>59</v>
      </c>
      <c r="J610"/>
      <c r="K610" t="s">
        <v>391</v>
      </c>
      <c r="L610">
        <v>2014</v>
      </c>
      <c r="M610" t="s">
        <v>382</v>
      </c>
      <c r="N610" t="s">
        <v>382</v>
      </c>
      <c r="O610"/>
      <c r="P610"/>
      <c r="Q610"/>
      <c r="R610"/>
      <c r="S610"/>
      <c r="T610"/>
      <c r="U610"/>
      <c r="V610"/>
      <c r="W610"/>
      <c r="X610"/>
      <c r="Y610"/>
      <c r="Z610"/>
      <c r="AA610"/>
      <c r="AB610"/>
      <c r="AC610"/>
      <c r="AD610"/>
      <c r="AE610"/>
      <c r="AF610"/>
      <c r="AG610"/>
      <c r="AH610"/>
      <c r="AI610" t="s">
        <v>737</v>
      </c>
      <c r="AJ610"/>
      <c r="AK610"/>
      <c r="AL610"/>
      <c r="AM610"/>
      <c r="AN610"/>
    </row>
    <row r="611" spans="1:40" x14ac:dyDescent="0.25">
      <c r="A611">
        <v>214123</v>
      </c>
      <c r="B611" t="s">
        <v>2721</v>
      </c>
      <c r="C611" t="s">
        <v>1682</v>
      </c>
      <c r="D611" t="s">
        <v>2952</v>
      </c>
      <c r="E611" t="s">
        <v>389</v>
      </c>
      <c r="F611" s="229">
        <v>36172</v>
      </c>
      <c r="G611" t="s">
        <v>1039</v>
      </c>
      <c r="H611" t="s">
        <v>3668</v>
      </c>
      <c r="I611" t="s">
        <v>59</v>
      </c>
      <c r="J611"/>
      <c r="K611" t="s">
        <v>391</v>
      </c>
      <c r="L611">
        <v>2017</v>
      </c>
      <c r="M611" t="s">
        <v>373</v>
      </c>
      <c r="N611"/>
      <c r="O611"/>
      <c r="P611"/>
      <c r="Q611"/>
      <c r="R611"/>
      <c r="S611"/>
      <c r="T611"/>
      <c r="U611"/>
      <c r="V611"/>
      <c r="W611"/>
      <c r="X611"/>
      <c r="Y611"/>
      <c r="Z611"/>
      <c r="AA611"/>
      <c r="AB611"/>
      <c r="AC611"/>
      <c r="AD611"/>
      <c r="AE611"/>
      <c r="AF611"/>
      <c r="AG611"/>
      <c r="AH611"/>
      <c r="AI611" t="s">
        <v>737</v>
      </c>
      <c r="AJ611"/>
      <c r="AK611"/>
      <c r="AL611"/>
      <c r="AM611"/>
      <c r="AN611" t="s">
        <v>788</v>
      </c>
    </row>
    <row r="612" spans="1:40" x14ac:dyDescent="0.25">
      <c r="A612">
        <v>214124</v>
      </c>
      <c r="B612" t="s">
        <v>1840</v>
      </c>
      <c r="C612" t="s">
        <v>88</v>
      </c>
      <c r="D612" t="s">
        <v>279</v>
      </c>
      <c r="E612" t="s">
        <v>389</v>
      </c>
      <c r="F612" s="229">
        <v>35606</v>
      </c>
      <c r="G612" t="s">
        <v>1041</v>
      </c>
      <c r="H612" t="s">
        <v>390</v>
      </c>
      <c r="I612" t="s">
        <v>3629</v>
      </c>
      <c r="J612"/>
      <c r="K612" t="s">
        <v>391</v>
      </c>
      <c r="L612">
        <v>2015</v>
      </c>
      <c r="M612" t="s">
        <v>373</v>
      </c>
      <c r="N612"/>
      <c r="O612" t="s">
        <v>4028</v>
      </c>
      <c r="P612"/>
      <c r="Q612">
        <v>20000</v>
      </c>
      <c r="R612"/>
      <c r="S612"/>
      <c r="T612"/>
      <c r="U612"/>
      <c r="V612"/>
      <c r="W612"/>
      <c r="X612"/>
      <c r="Y612"/>
      <c r="Z612"/>
      <c r="AA612"/>
      <c r="AB612"/>
      <c r="AC612"/>
      <c r="AD612"/>
      <c r="AE612"/>
      <c r="AF612"/>
      <c r="AG612"/>
      <c r="AH612"/>
      <c r="AI612"/>
      <c r="AJ612"/>
      <c r="AK612"/>
      <c r="AL612"/>
      <c r="AM612"/>
      <c r="AN612"/>
    </row>
    <row r="613" spans="1:40" x14ac:dyDescent="0.25">
      <c r="A613">
        <v>214125</v>
      </c>
      <c r="B613" t="s">
        <v>1692</v>
      </c>
      <c r="C613" t="s">
        <v>91</v>
      </c>
      <c r="D613" t="s">
        <v>633</v>
      </c>
      <c r="E613" t="s">
        <v>389</v>
      </c>
      <c r="F613" s="229">
        <v>34349</v>
      </c>
      <c r="G613" t="s">
        <v>371</v>
      </c>
      <c r="H613" t="s">
        <v>390</v>
      </c>
      <c r="I613" t="s">
        <v>3629</v>
      </c>
      <c r="J613"/>
      <c r="K613" t="s">
        <v>391</v>
      </c>
      <c r="L613">
        <v>2012</v>
      </c>
      <c r="M613" t="s">
        <v>371</v>
      </c>
      <c r="N613"/>
      <c r="O613"/>
      <c r="P613"/>
      <c r="Q613"/>
      <c r="R613"/>
      <c r="S613"/>
      <c r="T613"/>
      <c r="U613"/>
      <c r="V613"/>
      <c r="W613"/>
      <c r="X613"/>
      <c r="Y613"/>
      <c r="Z613"/>
      <c r="AA613"/>
      <c r="AB613"/>
      <c r="AC613"/>
      <c r="AD613"/>
      <c r="AE613"/>
      <c r="AF613"/>
      <c r="AG613"/>
      <c r="AH613"/>
      <c r="AI613" t="s">
        <v>737</v>
      </c>
      <c r="AJ613"/>
      <c r="AK613"/>
      <c r="AL613"/>
      <c r="AM613"/>
      <c r="AN613" t="s">
        <v>788</v>
      </c>
    </row>
    <row r="614" spans="1:40" x14ac:dyDescent="0.25">
      <c r="A614">
        <v>214126</v>
      </c>
      <c r="B614" t="s">
        <v>1978</v>
      </c>
      <c r="C614" t="s">
        <v>69</v>
      </c>
      <c r="D614" t="s">
        <v>572</v>
      </c>
      <c r="E614" t="s">
        <v>389</v>
      </c>
      <c r="F614" s="229">
        <v>36526</v>
      </c>
      <c r="G614" t="s">
        <v>1979</v>
      </c>
      <c r="H614" t="s">
        <v>390</v>
      </c>
      <c r="I614" t="s">
        <v>59</v>
      </c>
      <c r="J614"/>
      <c r="K614" t="s">
        <v>391</v>
      </c>
      <c r="L614">
        <v>2017</v>
      </c>
      <c r="M614" t="s">
        <v>377</v>
      </c>
      <c r="N614" t="s">
        <v>377</v>
      </c>
      <c r="O614"/>
      <c r="P614"/>
      <c r="Q614"/>
      <c r="R614"/>
      <c r="S614"/>
      <c r="T614"/>
      <c r="U614"/>
      <c r="V614"/>
      <c r="W614"/>
      <c r="X614"/>
      <c r="Y614"/>
      <c r="Z614"/>
      <c r="AA614"/>
      <c r="AB614"/>
      <c r="AC614"/>
      <c r="AD614"/>
      <c r="AE614"/>
      <c r="AF614"/>
      <c r="AG614"/>
      <c r="AH614"/>
      <c r="AI614"/>
      <c r="AJ614"/>
      <c r="AK614"/>
      <c r="AL614"/>
      <c r="AM614"/>
      <c r="AN614"/>
    </row>
    <row r="615" spans="1:40" x14ac:dyDescent="0.25">
      <c r="A615">
        <v>214128</v>
      </c>
      <c r="B615" t="s">
        <v>1378</v>
      </c>
      <c r="C615" t="s">
        <v>198</v>
      </c>
      <c r="D615" t="s">
        <v>286</v>
      </c>
      <c r="E615" t="s">
        <v>389</v>
      </c>
      <c r="F615" s="229">
        <v>34988</v>
      </c>
      <c r="G615" t="s">
        <v>371</v>
      </c>
      <c r="H615" t="s">
        <v>390</v>
      </c>
      <c r="I615" t="s">
        <v>3629</v>
      </c>
      <c r="J615"/>
      <c r="K615" t="s">
        <v>372</v>
      </c>
      <c r="L615">
        <v>2013</v>
      </c>
      <c r="M615" t="s">
        <v>371</v>
      </c>
      <c r="N615" t="s">
        <v>379</v>
      </c>
      <c r="O615"/>
      <c r="P615"/>
      <c r="Q615"/>
      <c r="R615"/>
      <c r="S615"/>
      <c r="T615"/>
      <c r="U615"/>
      <c r="V615"/>
      <c r="W615"/>
      <c r="X615"/>
      <c r="Y615"/>
      <c r="Z615"/>
      <c r="AA615"/>
      <c r="AB615"/>
      <c r="AC615"/>
      <c r="AD615"/>
      <c r="AE615"/>
      <c r="AF615"/>
      <c r="AG615"/>
      <c r="AH615"/>
      <c r="AI615"/>
      <c r="AJ615"/>
      <c r="AK615"/>
      <c r="AL615"/>
      <c r="AM615"/>
      <c r="AN615"/>
    </row>
    <row r="616" spans="1:40" x14ac:dyDescent="0.25">
      <c r="A616">
        <v>214129</v>
      </c>
      <c r="B616" t="s">
        <v>2697</v>
      </c>
      <c r="C616" t="s">
        <v>63</v>
      </c>
      <c r="D616" t="s">
        <v>506</v>
      </c>
      <c r="E616" t="s">
        <v>389</v>
      </c>
      <c r="F616" s="229">
        <v>35431</v>
      </c>
      <c r="G616" t="s">
        <v>1057</v>
      </c>
      <c r="H616" t="s">
        <v>390</v>
      </c>
      <c r="I616" t="s">
        <v>59</v>
      </c>
      <c r="J616"/>
      <c r="K616" t="s">
        <v>372</v>
      </c>
      <c r="L616">
        <v>2015</v>
      </c>
      <c r="M616" t="s">
        <v>379</v>
      </c>
      <c r="N616"/>
      <c r="O616"/>
      <c r="P616"/>
      <c r="Q616"/>
      <c r="R616"/>
      <c r="S616"/>
      <c r="T616"/>
      <c r="U616"/>
      <c r="V616"/>
      <c r="W616"/>
      <c r="X616"/>
      <c r="Y616"/>
      <c r="Z616"/>
      <c r="AA616"/>
      <c r="AB616"/>
      <c r="AC616"/>
      <c r="AD616"/>
      <c r="AE616"/>
      <c r="AF616"/>
      <c r="AG616"/>
      <c r="AH616"/>
      <c r="AI616" t="s">
        <v>737</v>
      </c>
      <c r="AJ616"/>
      <c r="AK616"/>
      <c r="AL616"/>
      <c r="AM616"/>
      <c r="AN616" t="s">
        <v>788</v>
      </c>
    </row>
    <row r="617" spans="1:40" x14ac:dyDescent="0.25">
      <c r="A617">
        <v>214131</v>
      </c>
      <c r="B617" t="s">
        <v>1470</v>
      </c>
      <c r="C617" t="s">
        <v>613</v>
      </c>
      <c r="D617" t="s">
        <v>244</v>
      </c>
      <c r="E617" t="s">
        <v>389</v>
      </c>
      <c r="F617" s="229">
        <v>30934</v>
      </c>
      <c r="G617" t="s">
        <v>1017</v>
      </c>
      <c r="H617" t="s">
        <v>390</v>
      </c>
      <c r="I617" t="s">
        <v>59</v>
      </c>
      <c r="J617"/>
      <c r="K617">
        <v>0</v>
      </c>
      <c r="L617">
        <v>0</v>
      </c>
      <c r="M617">
        <v>0</v>
      </c>
      <c r="N617"/>
      <c r="O617"/>
      <c r="P617"/>
      <c r="Q617"/>
      <c r="R617"/>
      <c r="S617"/>
      <c r="T617"/>
      <c r="U617"/>
      <c r="V617"/>
      <c r="W617"/>
      <c r="X617"/>
      <c r="Y617"/>
      <c r="Z617"/>
      <c r="AA617"/>
      <c r="AB617"/>
      <c r="AC617"/>
      <c r="AD617"/>
      <c r="AE617"/>
      <c r="AF617"/>
      <c r="AG617"/>
      <c r="AH617"/>
      <c r="AI617"/>
      <c r="AJ617"/>
      <c r="AK617"/>
      <c r="AL617"/>
      <c r="AM617"/>
      <c r="AN617" t="s">
        <v>788</v>
      </c>
    </row>
    <row r="618" spans="1:40" x14ac:dyDescent="0.25">
      <c r="A618">
        <v>214137</v>
      </c>
      <c r="B618" t="s">
        <v>1960</v>
      </c>
      <c r="C618" t="s">
        <v>1961</v>
      </c>
      <c r="D618" t="s">
        <v>269</v>
      </c>
      <c r="E618" t="s">
        <v>388</v>
      </c>
      <c r="F618" s="229">
        <v>36251</v>
      </c>
      <c r="G618" t="s">
        <v>1017</v>
      </c>
      <c r="H618" t="s">
        <v>390</v>
      </c>
      <c r="I618" t="s">
        <v>3629</v>
      </c>
      <c r="J618"/>
      <c r="K618" t="s">
        <v>372</v>
      </c>
      <c r="L618">
        <v>2017</v>
      </c>
      <c r="M618" t="s">
        <v>371</v>
      </c>
      <c r="N618" t="s">
        <v>371</v>
      </c>
      <c r="O618" t="s">
        <v>4032</v>
      </c>
      <c r="P618"/>
      <c r="Q618">
        <v>30000</v>
      </c>
      <c r="R618"/>
      <c r="S618"/>
      <c r="T618"/>
      <c r="U618"/>
      <c r="V618"/>
      <c r="W618"/>
      <c r="X618"/>
      <c r="Y618"/>
      <c r="Z618"/>
      <c r="AA618"/>
      <c r="AB618"/>
      <c r="AC618"/>
      <c r="AD618"/>
      <c r="AE618"/>
      <c r="AF618"/>
      <c r="AG618"/>
      <c r="AH618"/>
      <c r="AI618"/>
      <c r="AJ618"/>
      <c r="AK618"/>
      <c r="AL618"/>
      <c r="AM618"/>
      <c r="AN618"/>
    </row>
    <row r="619" spans="1:40" x14ac:dyDescent="0.25">
      <c r="A619">
        <v>214141</v>
      </c>
      <c r="B619" t="s">
        <v>2165</v>
      </c>
      <c r="C619" t="s">
        <v>167</v>
      </c>
      <c r="D619" t="s">
        <v>292</v>
      </c>
      <c r="E619" t="s">
        <v>389</v>
      </c>
      <c r="F619" s="229">
        <v>33277</v>
      </c>
      <c r="G619" t="s">
        <v>371</v>
      </c>
      <c r="H619" t="s">
        <v>390</v>
      </c>
      <c r="I619" t="s">
        <v>487</v>
      </c>
      <c r="J619"/>
      <c r="K619">
        <v>0</v>
      </c>
      <c r="L619">
        <v>0</v>
      </c>
      <c r="M619">
        <v>0</v>
      </c>
      <c r="N619"/>
      <c r="O619"/>
      <c r="P619"/>
      <c r="Q619"/>
      <c r="R619"/>
      <c r="S619"/>
      <c r="T619"/>
      <c r="U619"/>
      <c r="V619"/>
      <c r="W619"/>
      <c r="X619"/>
      <c r="Y619"/>
      <c r="Z619"/>
      <c r="AA619"/>
      <c r="AB619"/>
      <c r="AC619"/>
      <c r="AD619"/>
      <c r="AE619"/>
      <c r="AF619"/>
      <c r="AG619"/>
      <c r="AH619"/>
      <c r="AI619"/>
      <c r="AJ619"/>
      <c r="AK619"/>
      <c r="AL619"/>
      <c r="AM619"/>
      <c r="AN619" t="s">
        <v>788</v>
      </c>
    </row>
    <row r="620" spans="1:40" x14ac:dyDescent="0.25">
      <c r="A620">
        <v>214144</v>
      </c>
      <c r="B620" t="s">
        <v>2953</v>
      </c>
      <c r="C620" t="s">
        <v>85</v>
      </c>
      <c r="D620" t="s">
        <v>260</v>
      </c>
      <c r="E620" t="s">
        <v>389</v>
      </c>
      <c r="F620" s="229">
        <v>34584</v>
      </c>
      <c r="G620" t="s">
        <v>1017</v>
      </c>
      <c r="H620" t="s">
        <v>390</v>
      </c>
      <c r="I620" t="s">
        <v>487</v>
      </c>
      <c r="J620"/>
      <c r="K620" t="s">
        <v>391</v>
      </c>
      <c r="L620">
        <v>2013</v>
      </c>
      <c r="M620" t="s">
        <v>373</v>
      </c>
      <c r="N620" t="s">
        <v>371</v>
      </c>
      <c r="O620"/>
      <c r="P620"/>
      <c r="Q620"/>
      <c r="R620"/>
      <c r="S620"/>
      <c r="T620"/>
      <c r="U620"/>
      <c r="V620"/>
      <c r="W620"/>
      <c r="X620"/>
      <c r="Y620"/>
      <c r="Z620"/>
      <c r="AA620"/>
      <c r="AB620"/>
      <c r="AC620"/>
      <c r="AD620"/>
      <c r="AE620"/>
      <c r="AF620"/>
      <c r="AG620"/>
      <c r="AH620"/>
      <c r="AI620" t="s">
        <v>737</v>
      </c>
      <c r="AJ620"/>
      <c r="AK620"/>
      <c r="AL620"/>
      <c r="AM620"/>
      <c r="AN620"/>
    </row>
    <row r="621" spans="1:40" x14ac:dyDescent="0.25">
      <c r="A621">
        <v>214146</v>
      </c>
      <c r="B621" t="s">
        <v>1857</v>
      </c>
      <c r="C621" t="s">
        <v>1858</v>
      </c>
      <c r="D621" t="s">
        <v>279</v>
      </c>
      <c r="E621" t="s">
        <v>389</v>
      </c>
      <c r="F621" s="229">
        <v>35719</v>
      </c>
      <c r="G621" t="s">
        <v>1017</v>
      </c>
      <c r="H621" t="s">
        <v>390</v>
      </c>
      <c r="I621" t="s">
        <v>485</v>
      </c>
      <c r="J621"/>
      <c r="K621">
        <v>0</v>
      </c>
      <c r="L621">
        <v>0</v>
      </c>
      <c r="M621">
        <v>0</v>
      </c>
      <c r="N621"/>
      <c r="O621"/>
      <c r="P621"/>
      <c r="Q621"/>
      <c r="R621"/>
      <c r="S621"/>
      <c r="T621"/>
      <c r="U621"/>
      <c r="V621"/>
      <c r="W621"/>
      <c r="X621"/>
      <c r="Y621"/>
      <c r="Z621"/>
      <c r="AA621"/>
      <c r="AB621"/>
      <c r="AC621"/>
      <c r="AD621"/>
      <c r="AE621"/>
      <c r="AF621"/>
      <c r="AG621"/>
      <c r="AH621"/>
      <c r="AI621" t="s">
        <v>737</v>
      </c>
      <c r="AJ621"/>
      <c r="AK621"/>
      <c r="AL621"/>
      <c r="AM621"/>
      <c r="AN621" t="s">
        <v>788</v>
      </c>
    </row>
    <row r="622" spans="1:40" x14ac:dyDescent="0.25">
      <c r="A622">
        <v>214159</v>
      </c>
      <c r="B622" t="s">
        <v>1783</v>
      </c>
      <c r="C622" t="s">
        <v>1784</v>
      </c>
      <c r="D622" t="s">
        <v>1785</v>
      </c>
      <c r="E622" t="s">
        <v>389</v>
      </c>
      <c r="F622" s="229">
        <v>35103</v>
      </c>
      <c r="G622" t="s">
        <v>1786</v>
      </c>
      <c r="H622" t="s">
        <v>390</v>
      </c>
      <c r="I622" t="s">
        <v>3629</v>
      </c>
      <c r="J622"/>
      <c r="K622">
        <v>0</v>
      </c>
      <c r="L622">
        <v>0</v>
      </c>
      <c r="M622">
        <v>0</v>
      </c>
      <c r="N622" t="s">
        <v>371</v>
      </c>
      <c r="O622"/>
      <c r="P622"/>
      <c r="Q622"/>
      <c r="R622"/>
      <c r="S622"/>
      <c r="T622"/>
      <c r="U622"/>
      <c r="V622"/>
      <c r="W622"/>
      <c r="X622"/>
      <c r="Y622"/>
      <c r="Z622"/>
      <c r="AA622"/>
      <c r="AB622"/>
      <c r="AC622"/>
      <c r="AD622"/>
      <c r="AE622"/>
      <c r="AF622"/>
      <c r="AG622"/>
      <c r="AH622"/>
      <c r="AI622"/>
      <c r="AJ622"/>
      <c r="AK622"/>
      <c r="AL622"/>
      <c r="AM622"/>
      <c r="AN622"/>
    </row>
    <row r="623" spans="1:40" x14ac:dyDescent="0.25">
      <c r="A623">
        <v>214160</v>
      </c>
      <c r="B623" t="s">
        <v>1409</v>
      </c>
      <c r="C623" t="s">
        <v>519</v>
      </c>
      <c r="D623" t="s">
        <v>2744</v>
      </c>
      <c r="E623" t="s">
        <v>389</v>
      </c>
      <c r="F623" s="229">
        <v>36299</v>
      </c>
      <c r="G623" t="s">
        <v>1017</v>
      </c>
      <c r="H623" t="s">
        <v>3668</v>
      </c>
      <c r="I623" t="s">
        <v>3629</v>
      </c>
      <c r="J623"/>
      <c r="K623" t="s">
        <v>372</v>
      </c>
      <c r="L623">
        <v>2017</v>
      </c>
      <c r="M623" t="s">
        <v>371</v>
      </c>
      <c r="N623" t="s">
        <v>762</v>
      </c>
      <c r="O623"/>
      <c r="P623"/>
      <c r="Q623"/>
      <c r="R623"/>
      <c r="S623"/>
      <c r="T623"/>
      <c r="U623"/>
      <c r="V623"/>
      <c r="W623"/>
      <c r="X623"/>
      <c r="Y623"/>
      <c r="Z623"/>
      <c r="AA623"/>
      <c r="AB623"/>
      <c r="AC623"/>
      <c r="AD623"/>
      <c r="AE623"/>
      <c r="AF623"/>
      <c r="AG623"/>
      <c r="AH623"/>
      <c r="AI623"/>
      <c r="AJ623"/>
      <c r="AK623"/>
      <c r="AL623"/>
      <c r="AM623"/>
      <c r="AN623"/>
    </row>
    <row r="624" spans="1:40" x14ac:dyDescent="0.25">
      <c r="A624">
        <v>214172</v>
      </c>
      <c r="B624" t="s">
        <v>1716</v>
      </c>
      <c r="C624" t="s">
        <v>105</v>
      </c>
      <c r="D624" t="s">
        <v>503</v>
      </c>
      <c r="E624" t="s">
        <v>389</v>
      </c>
      <c r="F624" s="229">
        <v>34685</v>
      </c>
      <c r="G624" t="s">
        <v>1018</v>
      </c>
      <c r="H624" t="s">
        <v>390</v>
      </c>
      <c r="I624" t="s">
        <v>485</v>
      </c>
      <c r="J624"/>
      <c r="K624" t="s">
        <v>391</v>
      </c>
      <c r="L624">
        <v>2016</v>
      </c>
      <c r="M624" t="s">
        <v>373</v>
      </c>
      <c r="N624" t="s">
        <v>373</v>
      </c>
      <c r="O624" t="s">
        <v>4039</v>
      </c>
      <c r="P624"/>
      <c r="Q624">
        <v>210000</v>
      </c>
      <c r="R624"/>
      <c r="S624"/>
      <c r="T624"/>
      <c r="U624"/>
      <c r="V624"/>
      <c r="W624"/>
      <c r="X624"/>
      <c r="Y624"/>
      <c r="Z624"/>
      <c r="AA624"/>
      <c r="AB624"/>
      <c r="AC624"/>
      <c r="AD624"/>
      <c r="AE624"/>
      <c r="AF624"/>
      <c r="AG624"/>
      <c r="AH624"/>
      <c r="AI624" t="s">
        <v>737</v>
      </c>
      <c r="AJ624"/>
      <c r="AK624"/>
      <c r="AL624"/>
      <c r="AM624"/>
      <c r="AN624"/>
    </row>
    <row r="625" spans="1:40" x14ac:dyDescent="0.25">
      <c r="A625">
        <v>214195</v>
      </c>
      <c r="B625" t="s">
        <v>1939</v>
      </c>
      <c r="C625" t="s">
        <v>63</v>
      </c>
      <c r="D625" t="s">
        <v>1427</v>
      </c>
      <c r="E625" t="s">
        <v>388</v>
      </c>
      <c r="F625" s="229">
        <v>36161</v>
      </c>
      <c r="G625" t="s">
        <v>371</v>
      </c>
      <c r="H625" t="s">
        <v>390</v>
      </c>
      <c r="I625" t="s">
        <v>3629</v>
      </c>
      <c r="J625"/>
      <c r="K625">
        <v>0</v>
      </c>
      <c r="L625">
        <v>0</v>
      </c>
      <c r="M625">
        <v>0</v>
      </c>
      <c r="N625" t="s">
        <v>371</v>
      </c>
      <c r="O625" t="s">
        <v>4042</v>
      </c>
      <c r="P625"/>
      <c r="Q625">
        <v>50000</v>
      </c>
      <c r="R625"/>
      <c r="S625"/>
      <c r="T625"/>
      <c r="U625"/>
      <c r="V625"/>
      <c r="W625"/>
      <c r="X625"/>
      <c r="Y625"/>
      <c r="Z625"/>
      <c r="AA625"/>
      <c r="AB625"/>
      <c r="AC625"/>
      <c r="AD625"/>
      <c r="AE625"/>
      <c r="AF625"/>
      <c r="AG625"/>
      <c r="AH625"/>
      <c r="AI625"/>
      <c r="AJ625"/>
      <c r="AK625"/>
      <c r="AL625"/>
      <c r="AM625"/>
      <c r="AN625"/>
    </row>
    <row r="626" spans="1:40" x14ac:dyDescent="0.25">
      <c r="A626">
        <v>214198</v>
      </c>
      <c r="B626" t="s">
        <v>1031</v>
      </c>
      <c r="C626" t="s">
        <v>127</v>
      </c>
      <c r="D626" t="s">
        <v>498</v>
      </c>
      <c r="E626" t="s">
        <v>388</v>
      </c>
      <c r="F626" s="229">
        <v>36022</v>
      </c>
      <c r="G626" t="s">
        <v>1017</v>
      </c>
      <c r="H626" t="s">
        <v>390</v>
      </c>
      <c r="I626" t="s">
        <v>3629</v>
      </c>
      <c r="J626"/>
      <c r="K626" t="s">
        <v>391</v>
      </c>
      <c r="L626">
        <v>2017</v>
      </c>
      <c r="M626" t="s">
        <v>371</v>
      </c>
      <c r="N626" t="s">
        <v>387</v>
      </c>
      <c r="O626"/>
      <c r="P626"/>
      <c r="Q626"/>
      <c r="R626"/>
      <c r="S626"/>
      <c r="T626"/>
      <c r="U626"/>
      <c r="V626"/>
      <c r="W626"/>
      <c r="X626"/>
      <c r="Y626"/>
      <c r="Z626"/>
      <c r="AA626"/>
      <c r="AB626"/>
      <c r="AC626"/>
      <c r="AD626"/>
      <c r="AE626"/>
      <c r="AF626"/>
      <c r="AG626"/>
      <c r="AH626"/>
      <c r="AI626"/>
      <c r="AJ626"/>
      <c r="AK626"/>
      <c r="AL626"/>
      <c r="AM626"/>
      <c r="AN626"/>
    </row>
    <row r="627" spans="1:40" x14ac:dyDescent="0.25">
      <c r="A627">
        <v>214202</v>
      </c>
      <c r="B627" t="s">
        <v>2954</v>
      </c>
      <c r="C627" t="s">
        <v>550</v>
      </c>
      <c r="D627" t="s">
        <v>472</v>
      </c>
      <c r="E627" t="s">
        <v>389</v>
      </c>
      <c r="F627" s="229">
        <v>35236</v>
      </c>
      <c r="G627" t="s">
        <v>1017</v>
      </c>
      <c r="H627" t="s">
        <v>390</v>
      </c>
      <c r="I627" t="s">
        <v>485</v>
      </c>
      <c r="J627"/>
      <c r="K627" t="s">
        <v>372</v>
      </c>
      <c r="L627">
        <v>2014</v>
      </c>
      <c r="M627" t="s">
        <v>371</v>
      </c>
      <c r="N627" t="s">
        <v>383</v>
      </c>
      <c r="O627"/>
      <c r="P627"/>
      <c r="Q627"/>
      <c r="R627"/>
      <c r="S627"/>
      <c r="T627"/>
      <c r="U627"/>
      <c r="V627"/>
      <c r="W627"/>
      <c r="X627"/>
      <c r="Y627"/>
      <c r="Z627"/>
      <c r="AA627"/>
      <c r="AB627"/>
      <c r="AC627"/>
      <c r="AD627"/>
      <c r="AE627"/>
      <c r="AF627"/>
      <c r="AG627"/>
      <c r="AH627"/>
      <c r="AI627" t="s">
        <v>737</v>
      </c>
      <c r="AJ627"/>
      <c r="AK627"/>
      <c r="AL627"/>
      <c r="AM627"/>
      <c r="AN627"/>
    </row>
    <row r="628" spans="1:40" x14ac:dyDescent="0.25">
      <c r="A628">
        <v>214203</v>
      </c>
      <c r="B628" t="s">
        <v>2955</v>
      </c>
      <c r="C628" t="s">
        <v>176</v>
      </c>
      <c r="D628" t="s">
        <v>2956</v>
      </c>
      <c r="E628" t="s">
        <v>388</v>
      </c>
      <c r="F628" s="229">
        <v>35507</v>
      </c>
      <c r="G628" t="s">
        <v>703</v>
      </c>
      <c r="H628" t="s">
        <v>390</v>
      </c>
      <c r="I628" t="s">
        <v>485</v>
      </c>
      <c r="J628"/>
      <c r="K628">
        <v>0</v>
      </c>
      <c r="L628">
        <v>0</v>
      </c>
      <c r="M628">
        <v>0</v>
      </c>
      <c r="N628"/>
      <c r="O628"/>
      <c r="P628"/>
      <c r="Q628"/>
      <c r="R628"/>
      <c r="S628"/>
      <c r="T628"/>
      <c r="U628"/>
      <c r="V628"/>
      <c r="W628"/>
      <c r="X628"/>
      <c r="Y628"/>
      <c r="Z628"/>
      <c r="AA628"/>
      <c r="AB628"/>
      <c r="AC628"/>
      <c r="AD628"/>
      <c r="AE628"/>
      <c r="AF628"/>
      <c r="AG628"/>
      <c r="AH628"/>
      <c r="AI628"/>
      <c r="AJ628"/>
      <c r="AK628"/>
      <c r="AL628"/>
      <c r="AM628"/>
      <c r="AN628" t="s">
        <v>788</v>
      </c>
    </row>
    <row r="629" spans="1:40" x14ac:dyDescent="0.25">
      <c r="A629">
        <v>214210</v>
      </c>
      <c r="B629" t="s">
        <v>1888</v>
      </c>
      <c r="C629" t="s">
        <v>1889</v>
      </c>
      <c r="D629" t="s">
        <v>1739</v>
      </c>
      <c r="E629" t="s">
        <v>388</v>
      </c>
      <c r="F629" s="229">
        <v>35944</v>
      </c>
      <c r="G629" t="s">
        <v>1017</v>
      </c>
      <c r="H629" t="s">
        <v>390</v>
      </c>
      <c r="I629" t="s">
        <v>3629</v>
      </c>
      <c r="J629"/>
      <c r="K629" t="s">
        <v>391</v>
      </c>
      <c r="L629">
        <v>2016</v>
      </c>
      <c r="M629" t="s">
        <v>371</v>
      </c>
      <c r="N629"/>
      <c r="O629"/>
      <c r="P629"/>
      <c r="Q629"/>
      <c r="R629"/>
      <c r="S629"/>
      <c r="T629"/>
      <c r="U629"/>
      <c r="V629"/>
      <c r="W629"/>
      <c r="X629"/>
      <c r="Y629"/>
      <c r="Z629"/>
      <c r="AA629"/>
      <c r="AB629"/>
      <c r="AC629"/>
      <c r="AD629"/>
      <c r="AE629"/>
      <c r="AF629"/>
      <c r="AG629"/>
      <c r="AH629"/>
      <c r="AI629"/>
      <c r="AJ629"/>
      <c r="AK629"/>
      <c r="AL629"/>
      <c r="AM629"/>
      <c r="AN629" t="s">
        <v>788</v>
      </c>
    </row>
    <row r="630" spans="1:40" x14ac:dyDescent="0.25">
      <c r="A630">
        <v>214213</v>
      </c>
      <c r="B630" t="s">
        <v>494</v>
      </c>
      <c r="C630" t="s">
        <v>499</v>
      </c>
      <c r="D630" t="s">
        <v>2957</v>
      </c>
      <c r="E630" t="s">
        <v>388</v>
      </c>
      <c r="F630" s="229">
        <v>34335</v>
      </c>
      <c r="G630" t="s">
        <v>4044</v>
      </c>
      <c r="H630" t="s">
        <v>390</v>
      </c>
      <c r="I630" t="s">
        <v>487</v>
      </c>
      <c r="J630"/>
      <c r="K630">
        <v>0</v>
      </c>
      <c r="L630">
        <v>0</v>
      </c>
      <c r="M630">
        <v>0</v>
      </c>
      <c r="N630"/>
      <c r="O630"/>
      <c r="P630"/>
      <c r="Q630"/>
      <c r="R630"/>
      <c r="S630"/>
      <c r="T630"/>
      <c r="U630"/>
      <c r="V630"/>
      <c r="W630"/>
      <c r="X630"/>
      <c r="Y630"/>
      <c r="Z630"/>
      <c r="AA630"/>
      <c r="AB630"/>
      <c r="AC630"/>
      <c r="AD630"/>
      <c r="AE630"/>
      <c r="AF630"/>
      <c r="AG630"/>
      <c r="AH630"/>
      <c r="AI630" t="s">
        <v>737</v>
      </c>
      <c r="AJ630"/>
      <c r="AK630"/>
      <c r="AL630"/>
      <c r="AM630"/>
      <c r="AN630" t="s">
        <v>788</v>
      </c>
    </row>
    <row r="631" spans="1:40" x14ac:dyDescent="0.25">
      <c r="A631">
        <v>214214</v>
      </c>
      <c r="B631" t="s">
        <v>2395</v>
      </c>
      <c r="C631" t="s">
        <v>86</v>
      </c>
      <c r="D631" t="s">
        <v>300</v>
      </c>
      <c r="E631" t="s">
        <v>388</v>
      </c>
      <c r="F631" s="229">
        <v>35927</v>
      </c>
      <c r="G631" t="s">
        <v>1017</v>
      </c>
      <c r="H631" t="s">
        <v>390</v>
      </c>
      <c r="I631" t="s">
        <v>485</v>
      </c>
      <c r="J631"/>
      <c r="K631" t="s">
        <v>391</v>
      </c>
      <c r="L631">
        <v>2016</v>
      </c>
      <c r="M631" t="s">
        <v>371</v>
      </c>
      <c r="N631"/>
      <c r="O631"/>
      <c r="P631"/>
      <c r="Q631"/>
      <c r="R631"/>
      <c r="S631"/>
      <c r="T631"/>
      <c r="U631"/>
      <c r="V631"/>
      <c r="W631"/>
      <c r="X631"/>
      <c r="Y631"/>
      <c r="Z631"/>
      <c r="AA631"/>
      <c r="AB631"/>
      <c r="AC631"/>
      <c r="AD631"/>
      <c r="AE631"/>
      <c r="AF631"/>
      <c r="AG631"/>
      <c r="AH631"/>
      <c r="AI631"/>
      <c r="AJ631"/>
      <c r="AK631"/>
      <c r="AL631"/>
      <c r="AM631"/>
      <c r="AN631"/>
    </row>
    <row r="632" spans="1:40" x14ac:dyDescent="0.25">
      <c r="A632">
        <v>214219</v>
      </c>
      <c r="B632" t="s">
        <v>2958</v>
      </c>
      <c r="C632" t="s">
        <v>610</v>
      </c>
      <c r="D632" t="s">
        <v>479</v>
      </c>
      <c r="E632" t="s">
        <v>388</v>
      </c>
      <c r="F632" s="229">
        <v>34052</v>
      </c>
      <c r="G632" t="s">
        <v>1059</v>
      </c>
      <c r="H632" t="s">
        <v>3668</v>
      </c>
      <c r="I632" t="s">
        <v>3630</v>
      </c>
      <c r="J632"/>
      <c r="K632" t="s">
        <v>391</v>
      </c>
      <c r="L632">
        <v>2011</v>
      </c>
      <c r="M632" t="s">
        <v>383</v>
      </c>
      <c r="N632" t="s">
        <v>762</v>
      </c>
      <c r="O632"/>
      <c r="P632"/>
      <c r="Q632"/>
      <c r="R632"/>
      <c r="S632"/>
      <c r="T632"/>
      <c r="U632"/>
      <c r="V632"/>
      <c r="W632"/>
      <c r="X632"/>
      <c r="Y632"/>
      <c r="Z632"/>
      <c r="AA632"/>
      <c r="AB632"/>
      <c r="AC632"/>
      <c r="AD632"/>
      <c r="AE632"/>
      <c r="AF632"/>
      <c r="AG632"/>
      <c r="AH632"/>
      <c r="AI632"/>
      <c r="AJ632"/>
      <c r="AK632"/>
      <c r="AL632"/>
      <c r="AM632"/>
      <c r="AN632"/>
    </row>
    <row r="633" spans="1:40" x14ac:dyDescent="0.25">
      <c r="A633">
        <v>214224</v>
      </c>
      <c r="B633" t="s">
        <v>2394</v>
      </c>
      <c r="C633" t="s">
        <v>178</v>
      </c>
      <c r="D633" t="s">
        <v>202</v>
      </c>
      <c r="E633" t="s">
        <v>388</v>
      </c>
      <c r="F633" s="229">
        <v>35924</v>
      </c>
      <c r="G633" t="s">
        <v>1017</v>
      </c>
      <c r="H633" t="s">
        <v>390</v>
      </c>
      <c r="I633" t="s">
        <v>3630</v>
      </c>
      <c r="J633"/>
      <c r="K633" t="s">
        <v>372</v>
      </c>
      <c r="L633">
        <v>2017</v>
      </c>
      <c r="M633" t="s">
        <v>371</v>
      </c>
      <c r="N633" t="s">
        <v>371</v>
      </c>
      <c r="O633"/>
      <c r="P633"/>
      <c r="Q633"/>
      <c r="R633"/>
      <c r="S633"/>
      <c r="T633"/>
      <c r="U633"/>
      <c r="V633"/>
      <c r="W633"/>
      <c r="X633"/>
      <c r="Y633"/>
      <c r="Z633"/>
      <c r="AA633"/>
      <c r="AB633"/>
      <c r="AC633"/>
      <c r="AD633"/>
      <c r="AE633"/>
      <c r="AF633"/>
      <c r="AG633"/>
      <c r="AH633"/>
      <c r="AI633"/>
      <c r="AJ633"/>
      <c r="AK633"/>
      <c r="AL633"/>
      <c r="AM633"/>
      <c r="AN633"/>
    </row>
    <row r="634" spans="1:40" x14ac:dyDescent="0.25">
      <c r="A634">
        <v>214228</v>
      </c>
      <c r="B634" t="s">
        <v>2959</v>
      </c>
      <c r="C634" t="s">
        <v>135</v>
      </c>
      <c r="D634" t="s">
        <v>2236</v>
      </c>
      <c r="E634" t="s">
        <v>388</v>
      </c>
      <c r="F634" s="229">
        <v>36080</v>
      </c>
      <c r="G634" t="s">
        <v>371</v>
      </c>
      <c r="H634" t="s">
        <v>390</v>
      </c>
      <c r="I634" t="s">
        <v>3629</v>
      </c>
      <c r="J634"/>
      <c r="K634" t="s">
        <v>372</v>
      </c>
      <c r="L634">
        <v>2016</v>
      </c>
      <c r="M634" t="s">
        <v>371</v>
      </c>
      <c r="N634"/>
      <c r="O634"/>
      <c r="P634"/>
      <c r="Q634"/>
      <c r="R634"/>
      <c r="S634"/>
      <c r="T634"/>
      <c r="U634"/>
      <c r="V634"/>
      <c r="W634"/>
      <c r="X634"/>
      <c r="Y634"/>
      <c r="Z634"/>
      <c r="AA634"/>
      <c r="AB634"/>
      <c r="AC634"/>
      <c r="AD634"/>
      <c r="AE634"/>
      <c r="AF634"/>
      <c r="AG634"/>
      <c r="AH634"/>
      <c r="AI634" t="s">
        <v>737</v>
      </c>
      <c r="AJ634"/>
      <c r="AK634"/>
      <c r="AL634"/>
      <c r="AM634"/>
      <c r="AN634" t="s">
        <v>788</v>
      </c>
    </row>
    <row r="635" spans="1:40" x14ac:dyDescent="0.25">
      <c r="A635">
        <v>214236</v>
      </c>
      <c r="B635" t="s">
        <v>1861</v>
      </c>
      <c r="C635" t="s">
        <v>116</v>
      </c>
      <c r="D635" t="s">
        <v>227</v>
      </c>
      <c r="E635" t="s">
        <v>388</v>
      </c>
      <c r="F635" s="229">
        <v>35796</v>
      </c>
      <c r="G635" t="s">
        <v>1017</v>
      </c>
      <c r="H635" t="s">
        <v>390</v>
      </c>
      <c r="I635" t="s">
        <v>485</v>
      </c>
      <c r="J635"/>
      <c r="K635" t="s">
        <v>391</v>
      </c>
      <c r="L635">
        <v>2015</v>
      </c>
      <c r="M635" t="s">
        <v>371</v>
      </c>
      <c r="N635" t="s">
        <v>373</v>
      </c>
      <c r="O635"/>
      <c r="P635"/>
      <c r="Q635"/>
      <c r="R635"/>
      <c r="S635"/>
      <c r="T635"/>
      <c r="U635"/>
      <c r="V635"/>
      <c r="W635"/>
      <c r="X635"/>
      <c r="Y635"/>
      <c r="Z635"/>
      <c r="AA635"/>
      <c r="AB635"/>
      <c r="AC635"/>
      <c r="AD635"/>
      <c r="AE635"/>
      <c r="AF635"/>
      <c r="AG635"/>
      <c r="AH635"/>
      <c r="AI635" t="s">
        <v>737</v>
      </c>
      <c r="AJ635"/>
      <c r="AK635"/>
      <c r="AL635"/>
      <c r="AM635"/>
      <c r="AN635"/>
    </row>
    <row r="636" spans="1:40" x14ac:dyDescent="0.25">
      <c r="A636">
        <v>214237</v>
      </c>
      <c r="B636" t="s">
        <v>2494</v>
      </c>
      <c r="C636" t="s">
        <v>124</v>
      </c>
      <c r="D636" t="s">
        <v>2960</v>
      </c>
      <c r="E636" t="s">
        <v>388</v>
      </c>
      <c r="F636" s="229">
        <v>36531</v>
      </c>
      <c r="G636" t="s">
        <v>371</v>
      </c>
      <c r="H636" t="s">
        <v>390</v>
      </c>
      <c r="I636" t="s">
        <v>3630</v>
      </c>
      <c r="J636"/>
      <c r="K636" t="s">
        <v>391</v>
      </c>
      <c r="L636">
        <v>2017</v>
      </c>
      <c r="M636" t="s">
        <v>371</v>
      </c>
      <c r="N636" t="s">
        <v>371</v>
      </c>
      <c r="O636"/>
      <c r="P636"/>
      <c r="Q636"/>
      <c r="R636"/>
      <c r="S636"/>
      <c r="T636"/>
      <c r="U636"/>
      <c r="V636"/>
      <c r="W636"/>
      <c r="X636"/>
      <c r="Y636"/>
      <c r="Z636"/>
      <c r="AA636"/>
      <c r="AB636"/>
      <c r="AC636"/>
      <c r="AD636"/>
      <c r="AE636"/>
      <c r="AF636"/>
      <c r="AG636"/>
      <c r="AH636"/>
      <c r="AI636" t="s">
        <v>737</v>
      </c>
      <c r="AJ636"/>
      <c r="AK636"/>
      <c r="AL636"/>
      <c r="AM636"/>
      <c r="AN636"/>
    </row>
    <row r="637" spans="1:40" x14ac:dyDescent="0.25">
      <c r="A637">
        <v>214239</v>
      </c>
      <c r="B637" t="s">
        <v>2400</v>
      </c>
      <c r="C637" t="s">
        <v>148</v>
      </c>
      <c r="D637" t="s">
        <v>224</v>
      </c>
      <c r="E637" t="s">
        <v>388</v>
      </c>
      <c r="F637" s="229">
        <v>35959</v>
      </c>
      <c r="G637" t="s">
        <v>1017</v>
      </c>
      <c r="H637" t="s">
        <v>390</v>
      </c>
      <c r="I637" t="s">
        <v>487</v>
      </c>
      <c r="J637"/>
      <c r="K637" t="s">
        <v>391</v>
      </c>
      <c r="L637">
        <v>2017</v>
      </c>
      <c r="M637" t="s">
        <v>371</v>
      </c>
      <c r="N637" t="s">
        <v>371</v>
      </c>
      <c r="O637"/>
      <c r="P637"/>
      <c r="Q637"/>
      <c r="R637"/>
      <c r="S637"/>
      <c r="T637"/>
      <c r="U637"/>
      <c r="V637"/>
      <c r="W637"/>
      <c r="X637"/>
      <c r="Y637"/>
      <c r="Z637"/>
      <c r="AA637"/>
      <c r="AB637"/>
      <c r="AC637"/>
      <c r="AD637"/>
      <c r="AE637"/>
      <c r="AF637"/>
      <c r="AG637"/>
      <c r="AH637"/>
      <c r="AI637" t="s">
        <v>737</v>
      </c>
      <c r="AJ637"/>
      <c r="AK637"/>
      <c r="AL637"/>
      <c r="AM637"/>
      <c r="AN637"/>
    </row>
    <row r="638" spans="1:40" x14ac:dyDescent="0.25">
      <c r="A638">
        <v>214243</v>
      </c>
      <c r="B638" t="s">
        <v>2961</v>
      </c>
      <c r="C638" t="s">
        <v>130</v>
      </c>
      <c r="D638" t="s">
        <v>258</v>
      </c>
      <c r="E638" t="s">
        <v>388</v>
      </c>
      <c r="F638" s="229">
        <v>36526</v>
      </c>
      <c r="G638" t="s">
        <v>1017</v>
      </c>
      <c r="H638" t="s">
        <v>399</v>
      </c>
      <c r="I638" t="s">
        <v>3629</v>
      </c>
      <c r="J638"/>
      <c r="K638" t="s">
        <v>391</v>
      </c>
      <c r="L638">
        <v>2017</v>
      </c>
      <c r="M638" t="s">
        <v>371</v>
      </c>
      <c r="N638" t="s">
        <v>762</v>
      </c>
      <c r="O638"/>
      <c r="P638"/>
      <c r="Q638"/>
      <c r="R638"/>
      <c r="S638"/>
      <c r="T638"/>
      <c r="U638"/>
      <c r="V638"/>
      <c r="W638"/>
      <c r="X638"/>
      <c r="Y638"/>
      <c r="Z638"/>
      <c r="AA638"/>
      <c r="AB638"/>
      <c r="AC638"/>
      <c r="AD638"/>
      <c r="AE638"/>
      <c r="AF638"/>
      <c r="AG638"/>
      <c r="AH638"/>
      <c r="AI638"/>
      <c r="AJ638"/>
      <c r="AK638"/>
      <c r="AL638"/>
      <c r="AM638"/>
      <c r="AN638"/>
    </row>
    <row r="639" spans="1:40" x14ac:dyDescent="0.25">
      <c r="A639">
        <v>214244</v>
      </c>
      <c r="B639" t="s">
        <v>2962</v>
      </c>
      <c r="C639" t="s">
        <v>82</v>
      </c>
      <c r="D639" t="s">
        <v>243</v>
      </c>
      <c r="E639" t="s">
        <v>388</v>
      </c>
      <c r="F639" s="229">
        <v>36411</v>
      </c>
      <c r="G639" t="s">
        <v>1970</v>
      </c>
      <c r="H639" t="s">
        <v>390</v>
      </c>
      <c r="I639" t="s">
        <v>3629</v>
      </c>
      <c r="J639"/>
      <c r="K639" t="s">
        <v>391</v>
      </c>
      <c r="L639">
        <v>2016</v>
      </c>
      <c r="M639" t="s">
        <v>373</v>
      </c>
      <c r="N639" t="s">
        <v>373</v>
      </c>
      <c r="O639"/>
      <c r="P639"/>
      <c r="Q639"/>
      <c r="R639"/>
      <c r="S639"/>
      <c r="T639"/>
      <c r="U639"/>
      <c r="V639"/>
      <c r="W639"/>
      <c r="X639"/>
      <c r="Y639"/>
      <c r="Z639"/>
      <c r="AA639"/>
      <c r="AB639"/>
      <c r="AC639"/>
      <c r="AD639"/>
      <c r="AE639"/>
      <c r="AF639"/>
      <c r="AG639"/>
      <c r="AH639"/>
      <c r="AI639"/>
      <c r="AJ639"/>
      <c r="AK639"/>
      <c r="AL639"/>
      <c r="AM639"/>
      <c r="AN639"/>
    </row>
    <row r="640" spans="1:40" x14ac:dyDescent="0.25">
      <c r="A640">
        <v>214246</v>
      </c>
      <c r="B640" t="s">
        <v>1001</v>
      </c>
      <c r="C640" t="s">
        <v>89</v>
      </c>
      <c r="D640" t="s">
        <v>252</v>
      </c>
      <c r="E640" t="s">
        <v>388</v>
      </c>
      <c r="F640" s="229">
        <v>35832</v>
      </c>
      <c r="G640" t="s">
        <v>1039</v>
      </c>
      <c r="H640" t="s">
        <v>3668</v>
      </c>
      <c r="I640" t="s">
        <v>59</v>
      </c>
      <c r="J640"/>
      <c r="K640" t="s">
        <v>391</v>
      </c>
      <c r="L640">
        <v>2017</v>
      </c>
      <c r="M640" t="s">
        <v>371</v>
      </c>
      <c r="N640" t="s">
        <v>762</v>
      </c>
      <c r="O640"/>
      <c r="P640"/>
      <c r="Q640"/>
      <c r="R640"/>
      <c r="S640"/>
      <c r="T640"/>
      <c r="U640"/>
      <c r="V640"/>
      <c r="W640"/>
      <c r="X640"/>
      <c r="Y640"/>
      <c r="Z640"/>
      <c r="AA640"/>
      <c r="AB640"/>
      <c r="AC640"/>
      <c r="AD640"/>
      <c r="AE640"/>
      <c r="AF640"/>
      <c r="AG640"/>
      <c r="AH640"/>
      <c r="AI640"/>
      <c r="AJ640"/>
      <c r="AK640"/>
      <c r="AL640"/>
      <c r="AM640"/>
      <c r="AN640"/>
    </row>
    <row r="641" spans="1:40" x14ac:dyDescent="0.25">
      <c r="A641">
        <v>214248</v>
      </c>
      <c r="B641" t="s">
        <v>905</v>
      </c>
      <c r="C641" t="s">
        <v>140</v>
      </c>
      <c r="D641" t="s">
        <v>258</v>
      </c>
      <c r="E641" t="s">
        <v>388</v>
      </c>
      <c r="F641" s="229">
        <v>35509</v>
      </c>
      <c r="G641" t="s">
        <v>2072</v>
      </c>
      <c r="H641" t="s">
        <v>390</v>
      </c>
      <c r="I641" t="s">
        <v>59</v>
      </c>
      <c r="J641"/>
      <c r="K641" t="s">
        <v>391</v>
      </c>
      <c r="L641">
        <v>2014</v>
      </c>
      <c r="M641" t="s">
        <v>371</v>
      </c>
      <c r="N641" t="s">
        <v>373</v>
      </c>
      <c r="O641"/>
      <c r="P641"/>
      <c r="Q641"/>
      <c r="R641"/>
      <c r="S641"/>
      <c r="T641"/>
      <c r="U641"/>
      <c r="V641"/>
      <c r="W641"/>
      <c r="X641"/>
      <c r="Y641"/>
      <c r="Z641"/>
      <c r="AA641"/>
      <c r="AB641"/>
      <c r="AC641"/>
      <c r="AD641"/>
      <c r="AE641"/>
      <c r="AF641"/>
      <c r="AG641"/>
      <c r="AH641"/>
      <c r="AI641"/>
      <c r="AJ641"/>
      <c r="AK641"/>
      <c r="AL641"/>
      <c r="AM641"/>
      <c r="AN641"/>
    </row>
    <row r="642" spans="1:40" x14ac:dyDescent="0.25">
      <c r="A642">
        <v>214250</v>
      </c>
      <c r="B642" t="s">
        <v>2631</v>
      </c>
      <c r="C642" t="s">
        <v>459</v>
      </c>
      <c r="D642" t="s">
        <v>510</v>
      </c>
      <c r="E642" t="s">
        <v>388</v>
      </c>
      <c r="F642" s="229">
        <v>31490</v>
      </c>
      <c r="G642" t="s">
        <v>1017</v>
      </c>
      <c r="H642" t="s">
        <v>390</v>
      </c>
      <c r="I642" t="s">
        <v>59</v>
      </c>
      <c r="J642"/>
      <c r="K642" t="s">
        <v>372</v>
      </c>
      <c r="L642">
        <v>2005</v>
      </c>
      <c r="M642" t="s">
        <v>371</v>
      </c>
      <c r="N642" t="s">
        <v>371</v>
      </c>
      <c r="O642"/>
      <c r="P642"/>
      <c r="Q642"/>
      <c r="R642"/>
      <c r="S642"/>
      <c r="T642"/>
      <c r="U642"/>
      <c r="V642"/>
      <c r="W642"/>
      <c r="X642"/>
      <c r="Y642"/>
      <c r="Z642"/>
      <c r="AA642"/>
      <c r="AB642"/>
      <c r="AC642"/>
      <c r="AD642"/>
      <c r="AE642"/>
      <c r="AF642"/>
      <c r="AG642"/>
      <c r="AH642"/>
      <c r="AI642" t="s">
        <v>737</v>
      </c>
      <c r="AJ642"/>
      <c r="AK642"/>
      <c r="AL642"/>
      <c r="AM642"/>
      <c r="AN642"/>
    </row>
    <row r="643" spans="1:40" x14ac:dyDescent="0.25">
      <c r="A643">
        <v>214251</v>
      </c>
      <c r="B643" t="s">
        <v>1521</v>
      </c>
      <c r="C643" t="s">
        <v>1522</v>
      </c>
      <c r="D643" t="s">
        <v>289</v>
      </c>
      <c r="E643" t="s">
        <v>388</v>
      </c>
      <c r="F643" s="229">
        <v>30364</v>
      </c>
      <c r="G643" t="s">
        <v>371</v>
      </c>
      <c r="H643" t="s">
        <v>390</v>
      </c>
      <c r="I643" t="s">
        <v>3629</v>
      </c>
      <c r="J643"/>
      <c r="K643" t="s">
        <v>391</v>
      </c>
      <c r="L643">
        <v>2002</v>
      </c>
      <c r="M643" t="s">
        <v>371</v>
      </c>
      <c r="N643" t="s">
        <v>371</v>
      </c>
      <c r="O643"/>
      <c r="P643"/>
      <c r="Q643"/>
      <c r="R643"/>
      <c r="S643"/>
      <c r="T643"/>
      <c r="U643"/>
      <c r="V643"/>
      <c r="W643"/>
      <c r="X643"/>
      <c r="Y643"/>
      <c r="Z643"/>
      <c r="AA643"/>
      <c r="AB643"/>
      <c r="AC643"/>
      <c r="AD643"/>
      <c r="AE643"/>
      <c r="AF643"/>
      <c r="AG643"/>
      <c r="AH643"/>
      <c r="AI643"/>
      <c r="AJ643"/>
      <c r="AK643"/>
      <c r="AL643"/>
      <c r="AM643"/>
      <c r="AN643"/>
    </row>
    <row r="644" spans="1:40" x14ac:dyDescent="0.25">
      <c r="A644">
        <v>214279</v>
      </c>
      <c r="B644" t="s">
        <v>1471</v>
      </c>
      <c r="C644" t="s">
        <v>104</v>
      </c>
      <c r="D644" t="s">
        <v>253</v>
      </c>
      <c r="E644" t="s">
        <v>388</v>
      </c>
      <c r="F644" s="229">
        <v>35216</v>
      </c>
      <c r="G644" t="s">
        <v>1017</v>
      </c>
      <c r="H644" t="s">
        <v>390</v>
      </c>
      <c r="I644" t="s">
        <v>485</v>
      </c>
      <c r="J644"/>
      <c r="K644">
        <v>0</v>
      </c>
      <c r="L644">
        <v>0</v>
      </c>
      <c r="M644">
        <v>0</v>
      </c>
      <c r="N644"/>
      <c r="O644"/>
      <c r="P644"/>
      <c r="Q644"/>
      <c r="R644"/>
      <c r="S644"/>
      <c r="T644"/>
      <c r="U644"/>
      <c r="V644"/>
      <c r="W644"/>
      <c r="X644"/>
      <c r="Y644"/>
      <c r="Z644"/>
      <c r="AA644"/>
      <c r="AB644"/>
      <c r="AC644"/>
      <c r="AD644"/>
      <c r="AE644"/>
      <c r="AF644"/>
      <c r="AG644"/>
      <c r="AH644"/>
      <c r="AI644" t="s">
        <v>737</v>
      </c>
      <c r="AJ644"/>
      <c r="AK644"/>
      <c r="AL644"/>
      <c r="AM644"/>
      <c r="AN644" t="s">
        <v>788</v>
      </c>
    </row>
    <row r="645" spans="1:40" x14ac:dyDescent="0.25">
      <c r="A645">
        <v>214284</v>
      </c>
      <c r="B645" t="s">
        <v>2720</v>
      </c>
      <c r="C645" t="s">
        <v>548</v>
      </c>
      <c r="D645" t="s">
        <v>2946</v>
      </c>
      <c r="E645" t="s">
        <v>388</v>
      </c>
      <c r="F645" s="229">
        <v>36025</v>
      </c>
      <c r="G645" t="s">
        <v>1039</v>
      </c>
      <c r="H645" t="s">
        <v>390</v>
      </c>
      <c r="I645" t="s">
        <v>59</v>
      </c>
      <c r="J645"/>
      <c r="K645">
        <v>0</v>
      </c>
      <c r="L645">
        <v>0</v>
      </c>
      <c r="M645">
        <v>0</v>
      </c>
      <c r="N645"/>
      <c r="O645" t="s">
        <v>4048</v>
      </c>
      <c r="P645"/>
      <c r="Q645">
        <v>30000</v>
      </c>
      <c r="R645"/>
      <c r="S645"/>
      <c r="T645"/>
      <c r="U645"/>
      <c r="V645"/>
      <c r="W645"/>
      <c r="X645"/>
      <c r="Y645"/>
      <c r="Z645"/>
      <c r="AA645"/>
      <c r="AB645"/>
      <c r="AC645"/>
      <c r="AD645"/>
      <c r="AE645"/>
      <c r="AF645"/>
      <c r="AG645"/>
      <c r="AH645"/>
      <c r="AI645"/>
      <c r="AJ645"/>
      <c r="AK645"/>
      <c r="AL645"/>
      <c r="AM645"/>
      <c r="AN645"/>
    </row>
    <row r="646" spans="1:40" x14ac:dyDescent="0.25">
      <c r="A646">
        <v>214289</v>
      </c>
      <c r="B646" t="s">
        <v>1582</v>
      </c>
      <c r="C646" t="s">
        <v>583</v>
      </c>
      <c r="D646" t="s">
        <v>242</v>
      </c>
      <c r="E646" t="s">
        <v>388</v>
      </c>
      <c r="F646" s="229">
        <v>35094</v>
      </c>
      <c r="G646" t="s">
        <v>1780</v>
      </c>
      <c r="H646" t="s">
        <v>390</v>
      </c>
      <c r="I646" t="s">
        <v>3629</v>
      </c>
      <c r="J646"/>
      <c r="K646" t="s">
        <v>372</v>
      </c>
      <c r="L646">
        <v>2013</v>
      </c>
      <c r="M646" t="s">
        <v>374</v>
      </c>
      <c r="N646" t="s">
        <v>374</v>
      </c>
      <c r="O646" t="s">
        <v>4049</v>
      </c>
      <c r="P646"/>
      <c r="Q646">
        <v>16000</v>
      </c>
      <c r="R646"/>
      <c r="S646"/>
      <c r="T646"/>
      <c r="U646"/>
      <c r="V646"/>
      <c r="W646"/>
      <c r="X646"/>
      <c r="Y646"/>
      <c r="Z646"/>
      <c r="AA646"/>
      <c r="AB646"/>
      <c r="AC646"/>
      <c r="AD646"/>
      <c r="AE646"/>
      <c r="AF646"/>
      <c r="AG646"/>
      <c r="AH646"/>
      <c r="AI646"/>
      <c r="AJ646"/>
      <c r="AK646"/>
      <c r="AL646"/>
      <c r="AM646"/>
      <c r="AN646"/>
    </row>
    <row r="647" spans="1:40" x14ac:dyDescent="0.25">
      <c r="A647">
        <v>214298</v>
      </c>
      <c r="B647" t="s">
        <v>1545</v>
      </c>
      <c r="C647" t="s">
        <v>89</v>
      </c>
      <c r="D647" t="s">
        <v>2963</v>
      </c>
      <c r="E647" t="s">
        <v>388</v>
      </c>
      <c r="F647" s="229">
        <v>31901</v>
      </c>
      <c r="G647" t="s">
        <v>371</v>
      </c>
      <c r="H647" t="s">
        <v>399</v>
      </c>
      <c r="I647" t="s">
        <v>3629</v>
      </c>
      <c r="J647"/>
      <c r="K647">
        <v>0</v>
      </c>
      <c r="L647">
        <v>0</v>
      </c>
      <c r="M647">
        <v>0</v>
      </c>
      <c r="N647" t="s">
        <v>762</v>
      </c>
      <c r="O647"/>
      <c r="P647"/>
      <c r="Q647"/>
      <c r="R647"/>
      <c r="S647"/>
      <c r="T647"/>
      <c r="U647"/>
      <c r="V647"/>
      <c r="W647"/>
      <c r="X647"/>
      <c r="Y647"/>
      <c r="Z647"/>
      <c r="AA647"/>
      <c r="AB647"/>
      <c r="AC647"/>
      <c r="AD647"/>
      <c r="AE647"/>
      <c r="AF647"/>
      <c r="AG647"/>
      <c r="AH647"/>
      <c r="AI647" t="s">
        <v>737</v>
      </c>
      <c r="AJ647"/>
      <c r="AK647"/>
      <c r="AL647"/>
      <c r="AM647"/>
      <c r="AN647"/>
    </row>
    <row r="648" spans="1:40" x14ac:dyDescent="0.25">
      <c r="A648">
        <v>214299</v>
      </c>
      <c r="B648" t="s">
        <v>1862</v>
      </c>
      <c r="C648" t="s">
        <v>106</v>
      </c>
      <c r="D648" t="s">
        <v>232</v>
      </c>
      <c r="E648" t="s">
        <v>388</v>
      </c>
      <c r="F648" s="229">
        <v>35796</v>
      </c>
      <c r="G648" t="s">
        <v>1017</v>
      </c>
      <c r="H648" t="s">
        <v>390</v>
      </c>
      <c r="I648" t="s">
        <v>65</v>
      </c>
      <c r="J648"/>
      <c r="K648">
        <v>0</v>
      </c>
      <c r="L648">
        <v>0</v>
      </c>
      <c r="M648">
        <v>0</v>
      </c>
      <c r="N648" t="s">
        <v>371</v>
      </c>
      <c r="O648"/>
      <c r="P648"/>
      <c r="Q648"/>
      <c r="R648"/>
      <c r="S648"/>
      <c r="T648"/>
      <c r="U648"/>
      <c r="V648"/>
      <c r="W648"/>
      <c r="X648"/>
      <c r="Y648"/>
      <c r="Z648"/>
      <c r="AA648"/>
      <c r="AB648"/>
      <c r="AC648"/>
      <c r="AD648"/>
      <c r="AE648"/>
      <c r="AF648"/>
      <c r="AG648"/>
      <c r="AH648"/>
      <c r="AI648"/>
      <c r="AJ648"/>
      <c r="AK648"/>
      <c r="AL648"/>
      <c r="AM648"/>
      <c r="AN648"/>
    </row>
    <row r="649" spans="1:40" x14ac:dyDescent="0.25">
      <c r="A649">
        <v>214302</v>
      </c>
      <c r="B649" t="s">
        <v>2964</v>
      </c>
      <c r="C649" t="s">
        <v>64</v>
      </c>
      <c r="D649" t="s">
        <v>282</v>
      </c>
      <c r="E649" t="s">
        <v>389</v>
      </c>
      <c r="F649" s="229">
        <v>35115</v>
      </c>
      <c r="G649" t="s">
        <v>699</v>
      </c>
      <c r="H649" t="s">
        <v>390</v>
      </c>
      <c r="I649" t="s">
        <v>485</v>
      </c>
      <c r="J649"/>
      <c r="K649" t="s">
        <v>391</v>
      </c>
      <c r="L649">
        <v>2014</v>
      </c>
      <c r="M649" t="s">
        <v>373</v>
      </c>
      <c r="N649"/>
      <c r="O649"/>
      <c r="P649"/>
      <c r="Q649"/>
      <c r="R649"/>
      <c r="S649"/>
      <c r="T649"/>
      <c r="U649"/>
      <c r="V649"/>
      <c r="W649"/>
      <c r="X649"/>
      <c r="Y649"/>
      <c r="Z649"/>
      <c r="AA649"/>
      <c r="AB649"/>
      <c r="AC649"/>
      <c r="AD649"/>
      <c r="AE649"/>
      <c r="AF649"/>
      <c r="AG649"/>
      <c r="AH649"/>
      <c r="AI649" t="s">
        <v>737</v>
      </c>
      <c r="AJ649"/>
      <c r="AK649"/>
      <c r="AL649"/>
      <c r="AM649"/>
      <c r="AN649" t="s">
        <v>788</v>
      </c>
    </row>
    <row r="650" spans="1:40" x14ac:dyDescent="0.25">
      <c r="A650">
        <v>214308</v>
      </c>
      <c r="B650" t="s">
        <v>1737</v>
      </c>
      <c r="C650" t="s">
        <v>104</v>
      </c>
      <c r="D650" t="s">
        <v>253</v>
      </c>
      <c r="E650" t="s">
        <v>389</v>
      </c>
      <c r="F650" s="229">
        <v>34830</v>
      </c>
      <c r="G650" t="s">
        <v>1017</v>
      </c>
      <c r="H650" t="s">
        <v>390</v>
      </c>
      <c r="I650" t="s">
        <v>59</v>
      </c>
      <c r="J650"/>
      <c r="K650" t="s">
        <v>372</v>
      </c>
      <c r="L650">
        <v>2013</v>
      </c>
      <c r="M650" t="s">
        <v>376</v>
      </c>
      <c r="N650"/>
      <c r="O650"/>
      <c r="P650"/>
      <c r="Q650"/>
      <c r="R650"/>
      <c r="S650"/>
      <c r="T650"/>
      <c r="U650"/>
      <c r="V650"/>
      <c r="W650"/>
      <c r="X650"/>
      <c r="Y650"/>
      <c r="Z650"/>
      <c r="AA650"/>
      <c r="AB650"/>
      <c r="AC650"/>
      <c r="AD650"/>
      <c r="AE650"/>
      <c r="AF650"/>
      <c r="AG650"/>
      <c r="AH650"/>
      <c r="AI650"/>
      <c r="AJ650"/>
      <c r="AK650"/>
      <c r="AL650"/>
      <c r="AM650"/>
      <c r="AN650" t="s">
        <v>788</v>
      </c>
    </row>
    <row r="651" spans="1:40" x14ac:dyDescent="0.25">
      <c r="A651">
        <v>214311</v>
      </c>
      <c r="B651" t="s">
        <v>2648</v>
      </c>
      <c r="C651" t="s">
        <v>69</v>
      </c>
      <c r="D651" t="s">
        <v>2965</v>
      </c>
      <c r="E651" t="s">
        <v>389</v>
      </c>
      <c r="F651" s="229">
        <v>33607</v>
      </c>
      <c r="G651" t="s">
        <v>1017</v>
      </c>
      <c r="H651" t="s">
        <v>390</v>
      </c>
      <c r="I651" t="s">
        <v>59</v>
      </c>
      <c r="J651"/>
      <c r="K651">
        <v>0</v>
      </c>
      <c r="L651">
        <v>0</v>
      </c>
      <c r="M651">
        <v>0</v>
      </c>
      <c r="N651"/>
      <c r="O651"/>
      <c r="P651"/>
      <c r="Q651"/>
      <c r="R651"/>
      <c r="S651"/>
      <c r="T651"/>
      <c r="U651"/>
      <c r="V651"/>
      <c r="W651"/>
      <c r="X651"/>
      <c r="Y651"/>
      <c r="Z651"/>
      <c r="AA651"/>
      <c r="AB651"/>
      <c r="AC651"/>
      <c r="AD651"/>
      <c r="AE651"/>
      <c r="AF651"/>
      <c r="AG651"/>
      <c r="AH651"/>
      <c r="AI651" t="s">
        <v>737</v>
      </c>
      <c r="AJ651"/>
      <c r="AK651"/>
      <c r="AL651"/>
      <c r="AM651"/>
      <c r="AN651" t="s">
        <v>788</v>
      </c>
    </row>
    <row r="652" spans="1:40" x14ac:dyDescent="0.25">
      <c r="A652">
        <v>214313</v>
      </c>
      <c r="B652" t="s">
        <v>1584</v>
      </c>
      <c r="C652" t="s">
        <v>93</v>
      </c>
      <c r="D652" t="s">
        <v>233</v>
      </c>
      <c r="E652" t="s">
        <v>389</v>
      </c>
      <c r="F652" s="229">
        <v>32998</v>
      </c>
      <c r="G652" t="s">
        <v>702</v>
      </c>
      <c r="H652" t="s">
        <v>390</v>
      </c>
      <c r="I652" t="s">
        <v>485</v>
      </c>
      <c r="J652"/>
      <c r="K652" t="s">
        <v>391</v>
      </c>
      <c r="L652">
        <v>2008</v>
      </c>
      <c r="M652" t="s">
        <v>376</v>
      </c>
      <c r="N652" t="s">
        <v>376</v>
      </c>
      <c r="O652"/>
      <c r="P652"/>
      <c r="Q652"/>
      <c r="R652"/>
      <c r="S652"/>
      <c r="T652"/>
      <c r="U652"/>
      <c r="V652"/>
      <c r="W652"/>
      <c r="X652"/>
      <c r="Y652"/>
      <c r="Z652"/>
      <c r="AA652"/>
      <c r="AB652"/>
      <c r="AC652"/>
      <c r="AD652"/>
      <c r="AE652"/>
      <c r="AF652"/>
      <c r="AG652"/>
      <c r="AH652"/>
      <c r="AI652" t="s">
        <v>737</v>
      </c>
      <c r="AJ652"/>
      <c r="AK652"/>
      <c r="AL652"/>
      <c r="AM652"/>
      <c r="AN652"/>
    </row>
    <row r="653" spans="1:40" x14ac:dyDescent="0.25">
      <c r="A653">
        <v>214317</v>
      </c>
      <c r="B653" t="s">
        <v>2966</v>
      </c>
      <c r="C653" t="s">
        <v>1735</v>
      </c>
      <c r="D653" t="s">
        <v>525</v>
      </c>
      <c r="E653" t="s">
        <v>389</v>
      </c>
      <c r="F653" s="229">
        <v>34828</v>
      </c>
      <c r="G653" t="s">
        <v>1408</v>
      </c>
      <c r="H653" t="s">
        <v>390</v>
      </c>
      <c r="I653" t="s">
        <v>485</v>
      </c>
      <c r="J653"/>
      <c r="K653" t="s">
        <v>391</v>
      </c>
      <c r="L653">
        <v>2013</v>
      </c>
      <c r="M653" t="s">
        <v>373</v>
      </c>
      <c r="N653"/>
      <c r="O653"/>
      <c r="P653"/>
      <c r="Q653"/>
      <c r="R653"/>
      <c r="S653"/>
      <c r="T653"/>
      <c r="U653"/>
      <c r="V653"/>
      <c r="W653"/>
      <c r="X653"/>
      <c r="Y653"/>
      <c r="Z653"/>
      <c r="AA653"/>
      <c r="AB653"/>
      <c r="AC653"/>
      <c r="AD653"/>
      <c r="AE653"/>
      <c r="AF653"/>
      <c r="AG653"/>
      <c r="AH653"/>
      <c r="AI653" t="s">
        <v>737</v>
      </c>
      <c r="AJ653"/>
      <c r="AK653"/>
      <c r="AL653"/>
      <c r="AM653"/>
      <c r="AN653" t="s">
        <v>788</v>
      </c>
    </row>
    <row r="654" spans="1:40" x14ac:dyDescent="0.25">
      <c r="A654">
        <v>214319</v>
      </c>
      <c r="B654" t="s">
        <v>1666</v>
      </c>
      <c r="C654" t="s">
        <v>86</v>
      </c>
      <c r="D654" t="s">
        <v>331</v>
      </c>
      <c r="E654" t="s">
        <v>389</v>
      </c>
      <c r="F654" s="229">
        <v>34112</v>
      </c>
      <c r="G654" t="s">
        <v>1082</v>
      </c>
      <c r="H654" t="s">
        <v>390</v>
      </c>
      <c r="I654" t="s">
        <v>3629</v>
      </c>
      <c r="J654"/>
      <c r="K654" t="s">
        <v>391</v>
      </c>
      <c r="L654">
        <v>2010</v>
      </c>
      <c r="M654" t="s">
        <v>371</v>
      </c>
      <c r="N654" t="s">
        <v>374</v>
      </c>
      <c r="O654"/>
      <c r="P654"/>
      <c r="Q654"/>
      <c r="R654"/>
      <c r="S654"/>
      <c r="T654"/>
      <c r="U654"/>
      <c r="V654"/>
      <c r="W654"/>
      <c r="X654"/>
      <c r="Y654"/>
      <c r="Z654"/>
      <c r="AA654"/>
      <c r="AB654"/>
      <c r="AC654"/>
      <c r="AD654"/>
      <c r="AE654"/>
      <c r="AF654"/>
      <c r="AG654"/>
      <c r="AH654"/>
      <c r="AI654"/>
      <c r="AJ654"/>
      <c r="AK654"/>
      <c r="AL654"/>
      <c r="AM654"/>
      <c r="AN654"/>
    </row>
    <row r="655" spans="1:40" x14ac:dyDescent="0.25">
      <c r="A655">
        <v>214325</v>
      </c>
      <c r="B655" t="s">
        <v>1570</v>
      </c>
      <c r="C655" t="s">
        <v>157</v>
      </c>
      <c r="D655" t="s">
        <v>246</v>
      </c>
      <c r="E655" t="s">
        <v>389</v>
      </c>
      <c r="F655" s="229">
        <v>32743</v>
      </c>
      <c r="G655" t="s">
        <v>1571</v>
      </c>
      <c r="H655" t="s">
        <v>390</v>
      </c>
      <c r="I655" t="s">
        <v>485</v>
      </c>
      <c r="J655"/>
      <c r="K655" t="s">
        <v>391</v>
      </c>
      <c r="L655">
        <v>2010</v>
      </c>
      <c r="M655" t="s">
        <v>373</v>
      </c>
      <c r="N655" t="s">
        <v>373</v>
      </c>
      <c r="O655"/>
      <c r="P655"/>
      <c r="Q655"/>
      <c r="R655"/>
      <c r="S655"/>
      <c r="T655"/>
      <c r="U655"/>
      <c r="V655"/>
      <c r="W655"/>
      <c r="X655"/>
      <c r="Y655"/>
      <c r="Z655"/>
      <c r="AA655"/>
      <c r="AB655"/>
      <c r="AC655"/>
      <c r="AD655"/>
      <c r="AE655"/>
      <c r="AF655"/>
      <c r="AG655"/>
      <c r="AH655"/>
      <c r="AI655" t="s">
        <v>737</v>
      </c>
      <c r="AJ655"/>
      <c r="AK655"/>
      <c r="AL655"/>
      <c r="AM655"/>
      <c r="AN655"/>
    </row>
    <row r="656" spans="1:40" x14ac:dyDescent="0.25">
      <c r="A656">
        <v>214329</v>
      </c>
      <c r="B656" t="s">
        <v>2071</v>
      </c>
      <c r="C656" t="s">
        <v>69</v>
      </c>
      <c r="D656" t="s">
        <v>886</v>
      </c>
      <c r="E656" t="s">
        <v>389</v>
      </c>
      <c r="F656" s="229">
        <v>32533</v>
      </c>
      <c r="G656" t="s">
        <v>2072</v>
      </c>
      <c r="H656" t="s">
        <v>390</v>
      </c>
      <c r="I656" t="s">
        <v>485</v>
      </c>
      <c r="J656"/>
      <c r="K656">
        <v>0</v>
      </c>
      <c r="L656">
        <v>0</v>
      </c>
      <c r="M656">
        <v>0</v>
      </c>
      <c r="N656"/>
      <c r="O656"/>
      <c r="P656"/>
      <c r="Q656"/>
      <c r="R656"/>
      <c r="S656"/>
      <c r="T656"/>
      <c r="U656"/>
      <c r="V656"/>
      <c r="W656"/>
      <c r="X656"/>
      <c r="Y656"/>
      <c r="Z656"/>
      <c r="AA656"/>
      <c r="AB656"/>
      <c r="AC656"/>
      <c r="AD656"/>
      <c r="AE656"/>
      <c r="AF656"/>
      <c r="AG656"/>
      <c r="AH656"/>
      <c r="AI656" t="s">
        <v>737</v>
      </c>
      <c r="AJ656"/>
      <c r="AK656"/>
      <c r="AL656"/>
      <c r="AM656"/>
      <c r="AN656" t="s">
        <v>788</v>
      </c>
    </row>
    <row r="657" spans="1:40" x14ac:dyDescent="0.25">
      <c r="A657">
        <v>214333</v>
      </c>
      <c r="B657" t="s">
        <v>4130</v>
      </c>
      <c r="C657" t="s">
        <v>66</v>
      </c>
      <c r="D657" t="s">
        <v>2967</v>
      </c>
      <c r="E657" t="s">
        <v>1327</v>
      </c>
      <c r="F657" s="229">
        <v>31291</v>
      </c>
      <c r="G657" t="s">
        <v>4131</v>
      </c>
      <c r="H657" t="s">
        <v>390</v>
      </c>
      <c r="I657" t="s">
        <v>485</v>
      </c>
      <c r="J657"/>
      <c r="K657"/>
      <c r="L657"/>
      <c r="M657"/>
      <c r="N657"/>
      <c r="O657"/>
      <c r="P657"/>
      <c r="Q657"/>
      <c r="R657"/>
      <c r="S657"/>
      <c r="T657"/>
      <c r="U657"/>
      <c r="V657"/>
      <c r="W657"/>
      <c r="X657"/>
      <c r="Y657"/>
      <c r="Z657"/>
      <c r="AA657"/>
      <c r="AB657"/>
      <c r="AC657"/>
      <c r="AD657"/>
      <c r="AE657"/>
      <c r="AF657"/>
      <c r="AG657"/>
      <c r="AH657"/>
      <c r="AI657" t="s">
        <v>737</v>
      </c>
      <c r="AJ657"/>
      <c r="AK657"/>
      <c r="AL657"/>
      <c r="AM657"/>
      <c r="AN657" t="s">
        <v>788</v>
      </c>
    </row>
    <row r="658" spans="1:40" x14ac:dyDescent="0.25">
      <c r="A658">
        <v>214348</v>
      </c>
      <c r="B658" t="s">
        <v>1489</v>
      </c>
      <c r="C658" t="s">
        <v>139</v>
      </c>
      <c r="D658" t="s">
        <v>243</v>
      </c>
      <c r="E658" t="s">
        <v>389</v>
      </c>
      <c r="F658" s="229">
        <v>33818</v>
      </c>
      <c r="G658" t="s">
        <v>1490</v>
      </c>
      <c r="H658" t="s">
        <v>390</v>
      </c>
      <c r="I658" t="s">
        <v>485</v>
      </c>
      <c r="J658"/>
      <c r="K658" t="s">
        <v>372</v>
      </c>
      <c r="L658">
        <v>2013</v>
      </c>
      <c r="M658" t="s">
        <v>373</v>
      </c>
      <c r="N658"/>
      <c r="O658"/>
      <c r="P658"/>
      <c r="Q658"/>
      <c r="R658"/>
      <c r="S658"/>
      <c r="T658"/>
      <c r="U658"/>
      <c r="V658"/>
      <c r="W658"/>
      <c r="X658"/>
      <c r="Y658"/>
      <c r="Z658"/>
      <c r="AA658"/>
      <c r="AB658"/>
      <c r="AC658"/>
      <c r="AD658"/>
      <c r="AE658"/>
      <c r="AF658"/>
      <c r="AG658"/>
      <c r="AH658"/>
      <c r="AI658" t="s">
        <v>737</v>
      </c>
      <c r="AJ658"/>
      <c r="AK658"/>
      <c r="AL658"/>
      <c r="AM658"/>
      <c r="AN658" t="s">
        <v>788</v>
      </c>
    </row>
    <row r="659" spans="1:40" x14ac:dyDescent="0.25">
      <c r="A659">
        <v>214358</v>
      </c>
      <c r="B659" t="s">
        <v>1496</v>
      </c>
      <c r="C659" t="s">
        <v>431</v>
      </c>
      <c r="D659" t="s">
        <v>258</v>
      </c>
      <c r="E659" t="s">
        <v>389</v>
      </c>
      <c r="F659" s="229">
        <v>33324</v>
      </c>
      <c r="G659" t="s">
        <v>1497</v>
      </c>
      <c r="H659" t="s">
        <v>390</v>
      </c>
      <c r="I659" t="s">
        <v>485</v>
      </c>
      <c r="J659"/>
      <c r="K659" t="s">
        <v>391</v>
      </c>
      <c r="L659">
        <v>2010</v>
      </c>
      <c r="M659" t="s">
        <v>373</v>
      </c>
      <c r="N659"/>
      <c r="O659"/>
      <c r="P659"/>
      <c r="Q659"/>
      <c r="R659"/>
      <c r="S659"/>
      <c r="T659"/>
      <c r="U659"/>
      <c r="V659"/>
      <c r="W659"/>
      <c r="X659"/>
      <c r="Y659"/>
      <c r="Z659"/>
      <c r="AA659"/>
      <c r="AB659"/>
      <c r="AC659"/>
      <c r="AD659"/>
      <c r="AE659"/>
      <c r="AF659"/>
      <c r="AG659"/>
      <c r="AH659"/>
      <c r="AI659" t="s">
        <v>737</v>
      </c>
      <c r="AJ659"/>
      <c r="AK659"/>
      <c r="AL659"/>
      <c r="AM659"/>
      <c r="AN659" t="s">
        <v>788</v>
      </c>
    </row>
    <row r="660" spans="1:40" x14ac:dyDescent="0.25">
      <c r="A660">
        <v>214369</v>
      </c>
      <c r="B660" t="s">
        <v>1647</v>
      </c>
      <c r="C660" t="s">
        <v>1648</v>
      </c>
      <c r="D660" t="s">
        <v>2968</v>
      </c>
      <c r="E660" t="s">
        <v>389</v>
      </c>
      <c r="F660" s="229">
        <v>33970</v>
      </c>
      <c r="G660" t="s">
        <v>1649</v>
      </c>
      <c r="H660" t="s">
        <v>390</v>
      </c>
      <c r="I660" t="s">
        <v>485</v>
      </c>
      <c r="J660"/>
      <c r="K660">
        <v>0</v>
      </c>
      <c r="L660">
        <v>0</v>
      </c>
      <c r="M660">
        <v>0</v>
      </c>
      <c r="N660"/>
      <c r="O660"/>
      <c r="P660"/>
      <c r="Q660"/>
      <c r="R660"/>
      <c r="S660"/>
      <c r="T660"/>
      <c r="U660"/>
      <c r="V660"/>
      <c r="W660"/>
      <c r="X660"/>
      <c r="Y660"/>
      <c r="Z660"/>
      <c r="AA660"/>
      <c r="AB660"/>
      <c r="AC660"/>
      <c r="AD660"/>
      <c r="AE660"/>
      <c r="AF660"/>
      <c r="AG660"/>
      <c r="AH660"/>
      <c r="AI660"/>
      <c r="AJ660"/>
      <c r="AK660"/>
      <c r="AL660"/>
      <c r="AM660"/>
      <c r="AN660" t="s">
        <v>788</v>
      </c>
    </row>
    <row r="661" spans="1:40" x14ac:dyDescent="0.25">
      <c r="A661">
        <v>214373</v>
      </c>
      <c r="B661" t="s">
        <v>1837</v>
      </c>
      <c r="C661" t="s">
        <v>631</v>
      </c>
      <c r="D661" t="s">
        <v>279</v>
      </c>
      <c r="E661" t="s">
        <v>389</v>
      </c>
      <c r="F661" s="229">
        <v>35594</v>
      </c>
      <c r="G661" t="s">
        <v>1017</v>
      </c>
      <c r="H661" t="s">
        <v>390</v>
      </c>
      <c r="I661" t="s">
        <v>485</v>
      </c>
      <c r="J661"/>
      <c r="K661" t="s">
        <v>372</v>
      </c>
      <c r="L661">
        <v>2017</v>
      </c>
      <c r="M661" t="s">
        <v>371</v>
      </c>
      <c r="N661" t="s">
        <v>371</v>
      </c>
      <c r="O661"/>
      <c r="P661"/>
      <c r="Q661"/>
      <c r="R661"/>
      <c r="S661"/>
      <c r="T661"/>
      <c r="U661"/>
      <c r="V661"/>
      <c r="W661"/>
      <c r="X661"/>
      <c r="Y661"/>
      <c r="Z661"/>
      <c r="AA661"/>
      <c r="AB661"/>
      <c r="AC661"/>
      <c r="AD661"/>
      <c r="AE661"/>
      <c r="AF661"/>
      <c r="AG661"/>
      <c r="AH661"/>
      <c r="AI661" t="s">
        <v>737</v>
      </c>
      <c r="AJ661"/>
      <c r="AK661"/>
      <c r="AL661"/>
      <c r="AM661"/>
      <c r="AN661"/>
    </row>
    <row r="662" spans="1:40" x14ac:dyDescent="0.25">
      <c r="A662">
        <v>214374</v>
      </c>
      <c r="B662" t="s">
        <v>1693</v>
      </c>
      <c r="C662" t="s">
        <v>71</v>
      </c>
      <c r="D662" t="s">
        <v>294</v>
      </c>
      <c r="E662" t="s">
        <v>389</v>
      </c>
      <c r="F662" s="229">
        <v>34359</v>
      </c>
      <c r="G662" t="s">
        <v>1019</v>
      </c>
      <c r="H662" t="s">
        <v>390</v>
      </c>
      <c r="I662" t="s">
        <v>485</v>
      </c>
      <c r="J662"/>
      <c r="K662" t="s">
        <v>391</v>
      </c>
      <c r="L662">
        <v>2012</v>
      </c>
      <c r="M662" t="s">
        <v>382</v>
      </c>
      <c r="N662"/>
      <c r="O662"/>
      <c r="P662"/>
      <c r="Q662"/>
      <c r="R662"/>
      <c r="S662"/>
      <c r="T662"/>
      <c r="U662"/>
      <c r="V662"/>
      <c r="W662"/>
      <c r="X662"/>
      <c r="Y662"/>
      <c r="Z662"/>
      <c r="AA662"/>
      <c r="AB662"/>
      <c r="AC662"/>
      <c r="AD662"/>
      <c r="AE662"/>
      <c r="AF662"/>
      <c r="AG662"/>
      <c r="AH662"/>
      <c r="AI662" t="s">
        <v>737</v>
      </c>
      <c r="AJ662"/>
      <c r="AK662"/>
      <c r="AL662"/>
      <c r="AM662"/>
      <c r="AN662" t="s">
        <v>788</v>
      </c>
    </row>
    <row r="663" spans="1:40" x14ac:dyDescent="0.25">
      <c r="A663">
        <v>214384</v>
      </c>
      <c r="B663" t="s">
        <v>2969</v>
      </c>
      <c r="C663" t="s">
        <v>85</v>
      </c>
      <c r="D663" t="s">
        <v>227</v>
      </c>
      <c r="E663" t="s">
        <v>389</v>
      </c>
      <c r="F663" s="229">
        <v>35958</v>
      </c>
      <c r="G663" t="s">
        <v>371</v>
      </c>
      <c r="H663" t="s">
        <v>390</v>
      </c>
      <c r="I663" t="s">
        <v>485</v>
      </c>
      <c r="J663"/>
      <c r="K663" t="s">
        <v>391</v>
      </c>
      <c r="L663">
        <v>2017</v>
      </c>
      <c r="M663" t="s">
        <v>373</v>
      </c>
      <c r="N663" t="s">
        <v>373</v>
      </c>
      <c r="O663"/>
      <c r="P663"/>
      <c r="Q663"/>
      <c r="R663"/>
      <c r="S663"/>
      <c r="T663"/>
      <c r="U663"/>
      <c r="V663"/>
      <c r="W663"/>
      <c r="X663"/>
      <c r="Y663"/>
      <c r="Z663"/>
      <c r="AA663"/>
      <c r="AB663"/>
      <c r="AC663"/>
      <c r="AD663"/>
      <c r="AE663"/>
      <c r="AF663"/>
      <c r="AG663"/>
      <c r="AH663"/>
      <c r="AI663"/>
      <c r="AJ663"/>
      <c r="AK663"/>
      <c r="AL663"/>
      <c r="AM663"/>
      <c r="AN663"/>
    </row>
    <row r="664" spans="1:40" x14ac:dyDescent="0.25">
      <c r="A664">
        <v>214386</v>
      </c>
      <c r="B664" t="s">
        <v>2528</v>
      </c>
      <c r="C664" t="s">
        <v>2188</v>
      </c>
      <c r="D664" t="s">
        <v>2970</v>
      </c>
      <c r="E664" t="s">
        <v>389</v>
      </c>
      <c r="F664" s="229">
        <v>29223</v>
      </c>
      <c r="G664" t="s">
        <v>2529</v>
      </c>
      <c r="H664" t="s">
        <v>390</v>
      </c>
      <c r="I664" t="s">
        <v>59</v>
      </c>
      <c r="J664"/>
      <c r="K664" t="s">
        <v>391</v>
      </c>
      <c r="L664">
        <v>2016</v>
      </c>
      <c r="M664" t="s">
        <v>371</v>
      </c>
      <c r="N664" t="s">
        <v>371</v>
      </c>
      <c r="O664"/>
      <c r="P664"/>
      <c r="Q664"/>
      <c r="R664"/>
      <c r="S664"/>
      <c r="T664"/>
      <c r="U664"/>
      <c r="V664"/>
      <c r="W664"/>
      <c r="X664"/>
      <c r="Y664"/>
      <c r="Z664"/>
      <c r="AA664"/>
      <c r="AB664"/>
      <c r="AC664"/>
      <c r="AD664"/>
      <c r="AE664"/>
      <c r="AF664"/>
      <c r="AG664"/>
      <c r="AH664"/>
      <c r="AI664"/>
      <c r="AJ664"/>
      <c r="AK664"/>
      <c r="AL664"/>
      <c r="AM664"/>
      <c r="AN664"/>
    </row>
    <row r="665" spans="1:40" x14ac:dyDescent="0.25">
      <c r="A665">
        <v>214388</v>
      </c>
      <c r="B665" t="s">
        <v>2971</v>
      </c>
      <c r="C665" t="s">
        <v>144</v>
      </c>
      <c r="D665" t="s">
        <v>244</v>
      </c>
      <c r="E665" t="s">
        <v>389</v>
      </c>
      <c r="F665" s="229">
        <v>34814</v>
      </c>
      <c r="G665" t="s">
        <v>371</v>
      </c>
      <c r="H665" t="s">
        <v>390</v>
      </c>
      <c r="I665" t="s">
        <v>485</v>
      </c>
      <c r="J665"/>
      <c r="K665" t="s">
        <v>391</v>
      </c>
      <c r="L665">
        <v>2015</v>
      </c>
      <c r="M665" t="s">
        <v>373</v>
      </c>
      <c r="N665" t="s">
        <v>371</v>
      </c>
      <c r="O665"/>
      <c r="P665"/>
      <c r="Q665"/>
      <c r="R665"/>
      <c r="S665"/>
      <c r="T665"/>
      <c r="U665"/>
      <c r="V665"/>
      <c r="W665"/>
      <c r="X665"/>
      <c r="Y665"/>
      <c r="Z665"/>
      <c r="AA665"/>
      <c r="AB665"/>
      <c r="AC665"/>
      <c r="AD665"/>
      <c r="AE665"/>
      <c r="AF665"/>
      <c r="AG665"/>
      <c r="AH665"/>
      <c r="AI665" t="s">
        <v>737</v>
      </c>
      <c r="AJ665"/>
      <c r="AK665"/>
      <c r="AL665"/>
      <c r="AM665"/>
      <c r="AN665"/>
    </row>
    <row r="666" spans="1:40" x14ac:dyDescent="0.25">
      <c r="A666">
        <v>214398</v>
      </c>
      <c r="B666" t="s">
        <v>2467</v>
      </c>
      <c r="C666" t="s">
        <v>66</v>
      </c>
      <c r="D666" t="s">
        <v>2972</v>
      </c>
      <c r="E666" t="s">
        <v>389</v>
      </c>
      <c r="F666" s="229">
        <v>36372</v>
      </c>
      <c r="G666" t="s">
        <v>1017</v>
      </c>
      <c r="H666" t="s">
        <v>390</v>
      </c>
      <c r="I666" t="s">
        <v>485</v>
      </c>
      <c r="J666"/>
      <c r="K666" t="s">
        <v>372</v>
      </c>
      <c r="L666">
        <v>2017</v>
      </c>
      <c r="M666" t="s">
        <v>371</v>
      </c>
      <c r="N666" t="s">
        <v>371</v>
      </c>
      <c r="O666">
        <v>15</v>
      </c>
      <c r="P666"/>
      <c r="Q666">
        <v>20000</v>
      </c>
      <c r="R666"/>
      <c r="S666"/>
      <c r="T666"/>
      <c r="U666"/>
      <c r="V666"/>
      <c r="W666"/>
      <c r="X666"/>
      <c r="Y666"/>
      <c r="Z666"/>
      <c r="AA666"/>
      <c r="AB666"/>
      <c r="AC666"/>
      <c r="AD666"/>
      <c r="AE666"/>
      <c r="AF666"/>
      <c r="AG666"/>
      <c r="AH666"/>
      <c r="AI666"/>
      <c r="AJ666"/>
      <c r="AK666"/>
      <c r="AL666"/>
      <c r="AM666"/>
      <c r="AN666"/>
    </row>
    <row r="667" spans="1:40" x14ac:dyDescent="0.25">
      <c r="A667">
        <v>214401</v>
      </c>
      <c r="B667" t="s">
        <v>2160</v>
      </c>
      <c r="C667" t="s">
        <v>81</v>
      </c>
      <c r="D667" t="s">
        <v>244</v>
      </c>
      <c r="E667" t="s">
        <v>389</v>
      </c>
      <c r="F667" s="229">
        <v>32951</v>
      </c>
      <c r="G667" t="s">
        <v>880</v>
      </c>
      <c r="H667" t="s">
        <v>390</v>
      </c>
      <c r="I667" t="s">
        <v>485</v>
      </c>
      <c r="J667"/>
      <c r="K667" t="s">
        <v>391</v>
      </c>
      <c r="L667">
        <v>2008</v>
      </c>
      <c r="M667" t="s">
        <v>384</v>
      </c>
      <c r="N667" t="s">
        <v>384</v>
      </c>
      <c r="O667"/>
      <c r="P667"/>
      <c r="Q667"/>
      <c r="R667"/>
      <c r="S667"/>
      <c r="T667"/>
      <c r="U667"/>
      <c r="V667"/>
      <c r="W667"/>
      <c r="X667"/>
      <c r="Y667"/>
      <c r="Z667"/>
      <c r="AA667"/>
      <c r="AB667"/>
      <c r="AC667"/>
      <c r="AD667"/>
      <c r="AE667"/>
      <c r="AF667"/>
      <c r="AG667"/>
      <c r="AH667"/>
      <c r="AI667"/>
      <c r="AJ667"/>
      <c r="AK667"/>
      <c r="AL667"/>
      <c r="AM667"/>
      <c r="AN667"/>
    </row>
    <row r="668" spans="1:40" x14ac:dyDescent="0.25">
      <c r="A668">
        <v>214403</v>
      </c>
      <c r="B668" t="s">
        <v>2116</v>
      </c>
      <c r="C668" t="s">
        <v>154</v>
      </c>
      <c r="D668" t="s">
        <v>2973</v>
      </c>
      <c r="E668" t="s">
        <v>389</v>
      </c>
      <c r="F668" s="229">
        <v>30845</v>
      </c>
      <c r="G668" t="s">
        <v>1051</v>
      </c>
      <c r="H668" t="s">
        <v>390</v>
      </c>
      <c r="I668" t="s">
        <v>487</v>
      </c>
      <c r="J668"/>
      <c r="K668" t="s">
        <v>391</v>
      </c>
      <c r="L668">
        <v>2016</v>
      </c>
      <c r="M668" t="s">
        <v>373</v>
      </c>
      <c r="N668" t="s">
        <v>373</v>
      </c>
      <c r="O668"/>
      <c r="P668"/>
      <c r="Q668"/>
      <c r="R668"/>
      <c r="S668"/>
      <c r="T668"/>
      <c r="U668"/>
      <c r="V668"/>
      <c r="W668"/>
      <c r="X668"/>
      <c r="Y668"/>
      <c r="Z668"/>
      <c r="AA668"/>
      <c r="AB668"/>
      <c r="AC668"/>
      <c r="AD668"/>
      <c r="AE668"/>
      <c r="AF668"/>
      <c r="AG668"/>
      <c r="AH668"/>
      <c r="AI668" t="s">
        <v>737</v>
      </c>
      <c r="AJ668"/>
      <c r="AK668"/>
      <c r="AL668"/>
      <c r="AM668"/>
      <c r="AN668"/>
    </row>
    <row r="669" spans="1:40" x14ac:dyDescent="0.25">
      <c r="A669">
        <v>214408</v>
      </c>
      <c r="B669" t="s">
        <v>1966</v>
      </c>
      <c r="C669" t="s">
        <v>97</v>
      </c>
      <c r="D669" t="s">
        <v>264</v>
      </c>
      <c r="E669" t="s">
        <v>388</v>
      </c>
      <c r="F669" s="229">
        <v>36293</v>
      </c>
      <c r="G669" t="s">
        <v>1967</v>
      </c>
      <c r="H669" t="s">
        <v>390</v>
      </c>
      <c r="I669" t="s">
        <v>3629</v>
      </c>
      <c r="J669"/>
      <c r="K669" t="s">
        <v>391</v>
      </c>
      <c r="L669">
        <v>2017</v>
      </c>
      <c r="M669" t="s">
        <v>379</v>
      </c>
      <c r="N669"/>
      <c r="O669"/>
      <c r="P669"/>
      <c r="Q669"/>
      <c r="R669"/>
      <c r="S669"/>
      <c r="T669"/>
      <c r="U669"/>
      <c r="V669"/>
      <c r="W669"/>
      <c r="X669"/>
      <c r="Y669"/>
      <c r="Z669"/>
      <c r="AA669"/>
      <c r="AB669"/>
      <c r="AC669"/>
      <c r="AD669"/>
      <c r="AE669"/>
      <c r="AF669"/>
      <c r="AG669"/>
      <c r="AH669"/>
      <c r="AI669"/>
      <c r="AJ669"/>
      <c r="AK669"/>
      <c r="AL669"/>
      <c r="AM669"/>
      <c r="AN669" t="s">
        <v>788</v>
      </c>
    </row>
    <row r="670" spans="1:40" x14ac:dyDescent="0.25">
      <c r="A670">
        <v>214411</v>
      </c>
      <c r="B670" t="s">
        <v>2386</v>
      </c>
      <c r="C670" t="s">
        <v>177</v>
      </c>
      <c r="D670" t="s">
        <v>352</v>
      </c>
      <c r="E670" t="s">
        <v>389</v>
      </c>
      <c r="F670" s="229">
        <v>35821</v>
      </c>
      <c r="G670" t="s">
        <v>1017</v>
      </c>
      <c r="H670" t="s">
        <v>390</v>
      </c>
      <c r="I670" t="s">
        <v>487</v>
      </c>
      <c r="J670"/>
      <c r="K670" t="s">
        <v>391</v>
      </c>
      <c r="L670">
        <v>2015</v>
      </c>
      <c r="M670" t="s">
        <v>371</v>
      </c>
      <c r="N670" t="s">
        <v>371</v>
      </c>
      <c r="O670"/>
      <c r="P670"/>
      <c r="Q670"/>
      <c r="R670"/>
      <c r="S670"/>
      <c r="T670"/>
      <c r="U670"/>
      <c r="V670"/>
      <c r="W670"/>
      <c r="X670"/>
      <c r="Y670"/>
      <c r="Z670"/>
      <c r="AA670"/>
      <c r="AB670"/>
      <c r="AC670"/>
      <c r="AD670"/>
      <c r="AE670"/>
      <c r="AF670"/>
      <c r="AG670"/>
      <c r="AH670"/>
      <c r="AI670"/>
      <c r="AJ670"/>
      <c r="AK670"/>
      <c r="AL670"/>
      <c r="AM670"/>
      <c r="AN670"/>
    </row>
    <row r="671" spans="1:40" x14ac:dyDescent="0.25">
      <c r="A671">
        <v>214425</v>
      </c>
      <c r="B671" t="s">
        <v>1869</v>
      </c>
      <c r="C671" t="s">
        <v>66</v>
      </c>
      <c r="D671" t="s">
        <v>313</v>
      </c>
      <c r="E671" t="s">
        <v>389</v>
      </c>
      <c r="F671" s="229">
        <v>35815</v>
      </c>
      <c r="G671" t="s">
        <v>1870</v>
      </c>
      <c r="H671" t="s">
        <v>390</v>
      </c>
      <c r="I671" t="s">
        <v>485</v>
      </c>
      <c r="J671"/>
      <c r="K671" t="s">
        <v>391</v>
      </c>
      <c r="L671">
        <v>2017</v>
      </c>
      <c r="M671" t="s">
        <v>371</v>
      </c>
      <c r="N671"/>
      <c r="O671"/>
      <c r="P671"/>
      <c r="Q671"/>
      <c r="R671"/>
      <c r="S671"/>
      <c r="T671"/>
      <c r="U671"/>
      <c r="V671"/>
      <c r="W671"/>
      <c r="X671"/>
      <c r="Y671"/>
      <c r="Z671"/>
      <c r="AA671"/>
      <c r="AB671"/>
      <c r="AC671"/>
      <c r="AD671"/>
      <c r="AE671"/>
      <c r="AF671"/>
      <c r="AG671"/>
      <c r="AH671"/>
      <c r="AI671" t="s">
        <v>737</v>
      </c>
      <c r="AJ671"/>
      <c r="AK671"/>
      <c r="AL671"/>
      <c r="AM671"/>
      <c r="AN671" t="s">
        <v>788</v>
      </c>
    </row>
    <row r="672" spans="1:40" x14ac:dyDescent="0.25">
      <c r="A672">
        <v>214438</v>
      </c>
      <c r="B672" t="s">
        <v>1012</v>
      </c>
      <c r="C672" t="s">
        <v>1002</v>
      </c>
      <c r="D672" t="s">
        <v>276</v>
      </c>
      <c r="E672" t="s">
        <v>389</v>
      </c>
      <c r="F672" s="229">
        <v>35450</v>
      </c>
      <c r="G672" t="s">
        <v>1017</v>
      </c>
      <c r="H672" t="s">
        <v>390</v>
      </c>
      <c r="I672" t="s">
        <v>487</v>
      </c>
      <c r="J672"/>
      <c r="K672">
        <v>0</v>
      </c>
      <c r="L672">
        <v>0</v>
      </c>
      <c r="M672">
        <v>0</v>
      </c>
      <c r="N672" t="s">
        <v>371</v>
      </c>
      <c r="O672"/>
      <c r="P672"/>
      <c r="Q672"/>
      <c r="R672"/>
      <c r="S672"/>
      <c r="T672"/>
      <c r="U672"/>
      <c r="V672"/>
      <c r="W672"/>
      <c r="X672"/>
      <c r="Y672"/>
      <c r="Z672"/>
      <c r="AA672"/>
      <c r="AB672"/>
      <c r="AC672"/>
      <c r="AD672"/>
      <c r="AE672"/>
      <c r="AF672"/>
      <c r="AG672"/>
      <c r="AH672"/>
      <c r="AI672" t="s">
        <v>737</v>
      </c>
      <c r="AJ672"/>
      <c r="AK672"/>
      <c r="AL672"/>
      <c r="AM672"/>
      <c r="AN672"/>
    </row>
    <row r="673" spans="1:40" x14ac:dyDescent="0.25">
      <c r="A673">
        <v>214439</v>
      </c>
      <c r="B673" t="s">
        <v>2420</v>
      </c>
      <c r="C673" t="s">
        <v>512</v>
      </c>
      <c r="D673" t="s">
        <v>233</v>
      </c>
      <c r="E673" t="s">
        <v>1327</v>
      </c>
      <c r="F673" s="229">
        <v>36100</v>
      </c>
      <c r="G673" t="s">
        <v>715</v>
      </c>
      <c r="H673" t="s">
        <v>390</v>
      </c>
      <c r="I673" t="s">
        <v>485</v>
      </c>
      <c r="J673"/>
      <c r="K673" t="s">
        <v>1323</v>
      </c>
      <c r="L673">
        <v>2016</v>
      </c>
      <c r="M673" t="s">
        <v>371</v>
      </c>
      <c r="N673" t="s">
        <v>382</v>
      </c>
      <c r="O673"/>
      <c r="P673"/>
      <c r="Q673"/>
      <c r="R673"/>
      <c r="S673"/>
      <c r="T673"/>
      <c r="U673"/>
      <c r="V673"/>
      <c r="W673"/>
      <c r="X673"/>
      <c r="Y673"/>
      <c r="Z673"/>
      <c r="AA673"/>
      <c r="AB673"/>
      <c r="AC673"/>
      <c r="AD673"/>
      <c r="AE673"/>
      <c r="AF673"/>
      <c r="AG673"/>
      <c r="AH673"/>
      <c r="AI673"/>
      <c r="AJ673"/>
      <c r="AK673"/>
      <c r="AL673"/>
      <c r="AM673"/>
      <c r="AN673"/>
    </row>
    <row r="674" spans="1:40" x14ac:dyDescent="0.25">
      <c r="A674">
        <v>214452</v>
      </c>
      <c r="B674" t="s">
        <v>1524</v>
      </c>
      <c r="C674" t="s">
        <v>63</v>
      </c>
      <c r="D674" t="s">
        <v>227</v>
      </c>
      <c r="E674" t="s">
        <v>389</v>
      </c>
      <c r="F674" s="229">
        <v>30799</v>
      </c>
      <c r="G674" t="s">
        <v>1017</v>
      </c>
      <c r="H674" t="s">
        <v>390</v>
      </c>
      <c r="I674" t="s">
        <v>3629</v>
      </c>
      <c r="J674"/>
      <c r="K674" t="s">
        <v>391</v>
      </c>
      <c r="L674">
        <v>2013</v>
      </c>
      <c r="M674" t="s">
        <v>373</v>
      </c>
      <c r="N674" t="s">
        <v>383</v>
      </c>
      <c r="O674"/>
      <c r="P674"/>
      <c r="Q674"/>
      <c r="R674"/>
      <c r="S674"/>
      <c r="T674"/>
      <c r="U674"/>
      <c r="V674"/>
      <c r="W674"/>
      <c r="X674"/>
      <c r="Y674"/>
      <c r="Z674"/>
      <c r="AA674"/>
      <c r="AB674"/>
      <c r="AC674"/>
      <c r="AD674"/>
      <c r="AE674"/>
      <c r="AF674"/>
      <c r="AG674"/>
      <c r="AH674"/>
      <c r="AI674"/>
      <c r="AJ674"/>
      <c r="AK674"/>
      <c r="AL674"/>
      <c r="AM674"/>
      <c r="AN674"/>
    </row>
    <row r="675" spans="1:40" x14ac:dyDescent="0.25">
      <c r="A675">
        <v>214453</v>
      </c>
      <c r="B675" t="s">
        <v>2258</v>
      </c>
      <c r="C675" t="s">
        <v>120</v>
      </c>
      <c r="D675" t="s">
        <v>343</v>
      </c>
      <c r="E675" t="s">
        <v>389</v>
      </c>
      <c r="F675" s="229">
        <v>34918</v>
      </c>
      <c r="G675" t="s">
        <v>1017</v>
      </c>
      <c r="H675" t="s">
        <v>390</v>
      </c>
      <c r="I675" t="s">
        <v>3630</v>
      </c>
      <c r="J675"/>
      <c r="K675" t="s">
        <v>391</v>
      </c>
      <c r="L675">
        <v>2016</v>
      </c>
      <c r="M675" t="s">
        <v>373</v>
      </c>
      <c r="N675" t="s">
        <v>371</v>
      </c>
      <c r="O675"/>
      <c r="P675"/>
      <c r="Q675"/>
      <c r="R675"/>
      <c r="S675"/>
      <c r="T675"/>
      <c r="U675"/>
      <c r="V675"/>
      <c r="W675"/>
      <c r="X675"/>
      <c r="Y675"/>
      <c r="Z675"/>
      <c r="AA675"/>
      <c r="AB675"/>
      <c r="AC675"/>
      <c r="AD675"/>
      <c r="AE675"/>
      <c r="AF675"/>
      <c r="AG675"/>
      <c r="AH675"/>
      <c r="AI675" t="s">
        <v>737</v>
      </c>
      <c r="AJ675"/>
      <c r="AK675"/>
      <c r="AL675"/>
      <c r="AM675"/>
      <c r="AN675"/>
    </row>
    <row r="676" spans="1:40" x14ac:dyDescent="0.25">
      <c r="A676">
        <v>214455</v>
      </c>
      <c r="B676" t="s">
        <v>2654</v>
      </c>
      <c r="C676" t="s">
        <v>137</v>
      </c>
      <c r="D676" t="s">
        <v>2974</v>
      </c>
      <c r="E676" t="s">
        <v>389</v>
      </c>
      <c r="F676" s="229">
        <v>33800</v>
      </c>
      <c r="G676" t="s">
        <v>1017</v>
      </c>
      <c r="H676" t="s">
        <v>390</v>
      </c>
      <c r="I676" t="s">
        <v>59</v>
      </c>
      <c r="J676"/>
      <c r="K676" t="s">
        <v>391</v>
      </c>
      <c r="L676">
        <v>2010</v>
      </c>
      <c r="M676" t="s">
        <v>371</v>
      </c>
      <c r="N676" t="s">
        <v>371</v>
      </c>
      <c r="O676"/>
      <c r="P676"/>
      <c r="Q676"/>
      <c r="R676"/>
      <c r="S676"/>
      <c r="T676"/>
      <c r="U676"/>
      <c r="V676"/>
      <c r="W676"/>
      <c r="X676"/>
      <c r="Y676"/>
      <c r="Z676"/>
      <c r="AA676"/>
      <c r="AB676"/>
      <c r="AC676"/>
      <c r="AD676"/>
      <c r="AE676"/>
      <c r="AF676"/>
      <c r="AG676"/>
      <c r="AH676"/>
      <c r="AI676" t="s">
        <v>737</v>
      </c>
      <c r="AJ676"/>
      <c r="AK676"/>
      <c r="AL676"/>
      <c r="AM676"/>
      <c r="AN676"/>
    </row>
    <row r="677" spans="1:40" x14ac:dyDescent="0.25">
      <c r="A677">
        <v>214456</v>
      </c>
      <c r="B677" t="s">
        <v>2646</v>
      </c>
      <c r="C677" t="s">
        <v>1775</v>
      </c>
      <c r="D677" t="s">
        <v>304</v>
      </c>
      <c r="E677" t="s">
        <v>389</v>
      </c>
      <c r="F677" s="229">
        <v>33529</v>
      </c>
      <c r="G677" t="s">
        <v>2647</v>
      </c>
      <c r="H677" t="s">
        <v>390</v>
      </c>
      <c r="I677" t="s">
        <v>59</v>
      </c>
      <c r="J677"/>
      <c r="K677" t="s">
        <v>391</v>
      </c>
      <c r="L677">
        <v>2011</v>
      </c>
      <c r="M677" t="s">
        <v>373</v>
      </c>
      <c r="N677" t="s">
        <v>373</v>
      </c>
      <c r="O677"/>
      <c r="P677"/>
      <c r="Q677"/>
      <c r="R677"/>
      <c r="S677"/>
      <c r="T677"/>
      <c r="U677"/>
      <c r="V677"/>
      <c r="W677"/>
      <c r="X677"/>
      <c r="Y677"/>
      <c r="Z677"/>
      <c r="AA677"/>
      <c r="AB677"/>
      <c r="AC677"/>
      <c r="AD677"/>
      <c r="AE677"/>
      <c r="AF677"/>
      <c r="AG677"/>
      <c r="AH677"/>
      <c r="AI677" t="s">
        <v>737</v>
      </c>
      <c r="AJ677"/>
      <c r="AK677"/>
      <c r="AL677"/>
      <c r="AM677"/>
      <c r="AN677"/>
    </row>
    <row r="678" spans="1:40" x14ac:dyDescent="0.25">
      <c r="A678">
        <v>214463</v>
      </c>
      <c r="B678" t="s">
        <v>2129</v>
      </c>
      <c r="C678" t="s">
        <v>1431</v>
      </c>
      <c r="D678" t="s">
        <v>1432</v>
      </c>
      <c r="E678" t="s">
        <v>389</v>
      </c>
      <c r="F678" s="229">
        <v>31994</v>
      </c>
      <c r="G678" t="s">
        <v>371</v>
      </c>
      <c r="H678" t="s">
        <v>390</v>
      </c>
      <c r="I678" t="s">
        <v>3630</v>
      </c>
      <c r="J678"/>
      <c r="K678">
        <v>0</v>
      </c>
      <c r="L678">
        <v>0</v>
      </c>
      <c r="M678">
        <v>0</v>
      </c>
      <c r="N678" t="s">
        <v>371</v>
      </c>
      <c r="O678"/>
      <c r="P678"/>
      <c r="Q678"/>
      <c r="R678"/>
      <c r="S678"/>
      <c r="T678"/>
      <c r="U678"/>
      <c r="V678"/>
      <c r="W678"/>
      <c r="X678"/>
      <c r="Y678"/>
      <c r="Z678"/>
      <c r="AA678"/>
      <c r="AB678"/>
      <c r="AC678"/>
      <c r="AD678"/>
      <c r="AE678"/>
      <c r="AF678"/>
      <c r="AG678"/>
      <c r="AH678"/>
      <c r="AI678"/>
      <c r="AJ678"/>
      <c r="AK678"/>
      <c r="AL678"/>
      <c r="AM678"/>
      <c r="AN678"/>
    </row>
    <row r="679" spans="1:40" x14ac:dyDescent="0.25">
      <c r="A679">
        <v>214472</v>
      </c>
      <c r="B679" t="s">
        <v>2975</v>
      </c>
      <c r="C679" t="s">
        <v>139</v>
      </c>
      <c r="D679" t="s">
        <v>192</v>
      </c>
      <c r="E679" t="s">
        <v>389</v>
      </c>
      <c r="F679" s="229">
        <v>35432</v>
      </c>
      <c r="G679" t="s">
        <v>1017</v>
      </c>
      <c r="H679" t="s">
        <v>3668</v>
      </c>
      <c r="I679" t="s">
        <v>485</v>
      </c>
      <c r="J679"/>
      <c r="K679" t="s">
        <v>391</v>
      </c>
      <c r="L679">
        <v>2014</v>
      </c>
      <c r="M679" t="s">
        <v>371</v>
      </c>
      <c r="N679"/>
      <c r="O679"/>
      <c r="P679"/>
      <c r="Q679"/>
      <c r="R679"/>
      <c r="S679"/>
      <c r="T679"/>
      <c r="U679"/>
      <c r="V679"/>
      <c r="W679"/>
      <c r="X679"/>
      <c r="Y679"/>
      <c r="Z679"/>
      <c r="AA679"/>
      <c r="AB679"/>
      <c r="AC679"/>
      <c r="AD679"/>
      <c r="AE679"/>
      <c r="AF679"/>
      <c r="AG679"/>
      <c r="AH679"/>
      <c r="AI679" t="s">
        <v>737</v>
      </c>
      <c r="AJ679"/>
      <c r="AK679"/>
      <c r="AL679"/>
      <c r="AM679"/>
      <c r="AN679" t="s">
        <v>788</v>
      </c>
    </row>
    <row r="680" spans="1:40" x14ac:dyDescent="0.25">
      <c r="A680">
        <v>214474</v>
      </c>
      <c r="B680" t="s">
        <v>2976</v>
      </c>
      <c r="C680" t="s">
        <v>139</v>
      </c>
      <c r="D680" t="s">
        <v>2837</v>
      </c>
      <c r="E680" t="s">
        <v>389</v>
      </c>
      <c r="F680" s="229">
        <v>34032</v>
      </c>
      <c r="G680" t="s">
        <v>371</v>
      </c>
      <c r="H680" t="s">
        <v>390</v>
      </c>
      <c r="I680" t="s">
        <v>485</v>
      </c>
      <c r="J680"/>
      <c r="K680" t="s">
        <v>391</v>
      </c>
      <c r="L680">
        <v>2013</v>
      </c>
      <c r="M680" t="s">
        <v>383</v>
      </c>
      <c r="N680" t="s">
        <v>383</v>
      </c>
      <c r="O680"/>
      <c r="P680"/>
      <c r="Q680"/>
      <c r="R680"/>
      <c r="S680"/>
      <c r="T680"/>
      <c r="U680"/>
      <c r="V680"/>
      <c r="W680"/>
      <c r="X680"/>
      <c r="Y680"/>
      <c r="Z680"/>
      <c r="AA680"/>
      <c r="AB680"/>
      <c r="AC680"/>
      <c r="AD680"/>
      <c r="AE680"/>
      <c r="AF680"/>
      <c r="AG680"/>
      <c r="AH680"/>
      <c r="AI680" t="s">
        <v>737</v>
      </c>
      <c r="AJ680"/>
      <c r="AK680"/>
      <c r="AL680"/>
      <c r="AM680"/>
      <c r="AN680"/>
    </row>
    <row r="681" spans="1:40" x14ac:dyDescent="0.25">
      <c r="A681">
        <v>214477</v>
      </c>
      <c r="B681" t="s">
        <v>2566</v>
      </c>
      <c r="C681" t="s">
        <v>70</v>
      </c>
      <c r="D681" t="s">
        <v>1147</v>
      </c>
      <c r="E681" t="s">
        <v>389</v>
      </c>
      <c r="F681" s="229">
        <v>35213</v>
      </c>
      <c r="G681" t="s">
        <v>2567</v>
      </c>
      <c r="H681" t="s">
        <v>390</v>
      </c>
      <c r="I681" t="s">
        <v>59</v>
      </c>
      <c r="J681"/>
      <c r="K681" t="s">
        <v>391</v>
      </c>
      <c r="L681">
        <v>2014</v>
      </c>
      <c r="M681" t="s">
        <v>371</v>
      </c>
      <c r="N681" t="s">
        <v>384</v>
      </c>
      <c r="O681"/>
      <c r="P681"/>
      <c r="Q681"/>
      <c r="R681"/>
      <c r="S681"/>
      <c r="T681"/>
      <c r="U681"/>
      <c r="V681"/>
      <c r="W681"/>
      <c r="X681"/>
      <c r="Y681"/>
      <c r="Z681"/>
      <c r="AA681"/>
      <c r="AB681"/>
      <c r="AC681"/>
      <c r="AD681"/>
      <c r="AE681"/>
      <c r="AF681"/>
      <c r="AG681"/>
      <c r="AH681"/>
      <c r="AI681"/>
      <c r="AJ681"/>
      <c r="AK681"/>
      <c r="AL681"/>
      <c r="AM681"/>
      <c r="AN681"/>
    </row>
    <row r="682" spans="1:40" x14ac:dyDescent="0.25">
      <c r="A682">
        <v>214478</v>
      </c>
      <c r="B682" t="s">
        <v>2563</v>
      </c>
      <c r="C682" t="s">
        <v>423</v>
      </c>
      <c r="D682" t="s">
        <v>233</v>
      </c>
      <c r="E682" t="s">
        <v>389</v>
      </c>
      <c r="F682" s="229">
        <v>35027</v>
      </c>
      <c r="G682" t="s">
        <v>1043</v>
      </c>
      <c r="H682" t="s">
        <v>390</v>
      </c>
      <c r="I682" t="s">
        <v>59</v>
      </c>
      <c r="J682"/>
      <c r="K682">
        <v>0</v>
      </c>
      <c r="L682">
        <v>0</v>
      </c>
      <c r="M682">
        <v>0</v>
      </c>
      <c r="N682"/>
      <c r="O682"/>
      <c r="P682"/>
      <c r="Q682"/>
      <c r="R682"/>
      <c r="S682"/>
      <c r="T682"/>
      <c r="U682"/>
      <c r="V682"/>
      <c r="W682"/>
      <c r="X682"/>
      <c r="Y682"/>
      <c r="Z682"/>
      <c r="AA682"/>
      <c r="AB682"/>
      <c r="AC682"/>
      <c r="AD682"/>
      <c r="AE682"/>
      <c r="AF682"/>
      <c r="AG682"/>
      <c r="AH682"/>
      <c r="AI682"/>
      <c r="AJ682"/>
      <c r="AK682"/>
      <c r="AL682"/>
      <c r="AM682"/>
      <c r="AN682" t="s">
        <v>788</v>
      </c>
    </row>
    <row r="683" spans="1:40" x14ac:dyDescent="0.25">
      <c r="A683">
        <v>214479</v>
      </c>
      <c r="B683" t="s">
        <v>1965</v>
      </c>
      <c r="C683" t="s">
        <v>173</v>
      </c>
      <c r="D683" t="s">
        <v>307</v>
      </c>
      <c r="E683" t="s">
        <v>389</v>
      </c>
      <c r="F683" s="229">
        <v>36278</v>
      </c>
      <c r="G683" t="s">
        <v>371</v>
      </c>
      <c r="H683" t="s">
        <v>390</v>
      </c>
      <c r="I683" t="s">
        <v>3629</v>
      </c>
      <c r="J683"/>
      <c r="K683" t="s">
        <v>372</v>
      </c>
      <c r="L683">
        <v>2017</v>
      </c>
      <c r="M683" t="s">
        <v>373</v>
      </c>
      <c r="N683" t="s">
        <v>383</v>
      </c>
      <c r="O683"/>
      <c r="P683"/>
      <c r="Q683"/>
      <c r="R683"/>
      <c r="S683"/>
      <c r="T683"/>
      <c r="U683"/>
      <c r="V683"/>
      <c r="W683"/>
      <c r="X683"/>
      <c r="Y683"/>
      <c r="Z683"/>
      <c r="AA683"/>
      <c r="AB683"/>
      <c r="AC683"/>
      <c r="AD683"/>
      <c r="AE683"/>
      <c r="AF683"/>
      <c r="AG683"/>
      <c r="AH683"/>
      <c r="AI683" t="s">
        <v>737</v>
      </c>
      <c r="AJ683"/>
      <c r="AK683"/>
      <c r="AL683"/>
      <c r="AM683"/>
      <c r="AN683"/>
    </row>
    <row r="684" spans="1:40" x14ac:dyDescent="0.25">
      <c r="A684">
        <v>214482</v>
      </c>
      <c r="B684" t="s">
        <v>1595</v>
      </c>
      <c r="C684" t="s">
        <v>476</v>
      </c>
      <c r="D684" t="s">
        <v>318</v>
      </c>
      <c r="E684" t="s">
        <v>389</v>
      </c>
      <c r="F684" s="229">
        <v>33118</v>
      </c>
      <c r="G684" t="s">
        <v>1046</v>
      </c>
      <c r="H684" t="s">
        <v>390</v>
      </c>
      <c r="I684" t="s">
        <v>59</v>
      </c>
      <c r="J684"/>
      <c r="K684" t="s">
        <v>391</v>
      </c>
      <c r="L684">
        <v>2008</v>
      </c>
      <c r="M684" t="s">
        <v>373</v>
      </c>
      <c r="N684"/>
      <c r="O684"/>
      <c r="P684"/>
      <c r="Q684"/>
      <c r="R684"/>
      <c r="S684"/>
      <c r="T684"/>
      <c r="U684"/>
      <c r="V684"/>
      <c r="W684"/>
      <c r="X684"/>
      <c r="Y684"/>
      <c r="Z684"/>
      <c r="AA684"/>
      <c r="AB684"/>
      <c r="AC684"/>
      <c r="AD684"/>
      <c r="AE684"/>
      <c r="AF684"/>
      <c r="AG684"/>
      <c r="AH684"/>
      <c r="AI684"/>
      <c r="AJ684"/>
      <c r="AK684"/>
      <c r="AL684"/>
      <c r="AM684"/>
      <c r="AN684" t="s">
        <v>788</v>
      </c>
    </row>
    <row r="685" spans="1:40" x14ac:dyDescent="0.25">
      <c r="A685">
        <v>214487</v>
      </c>
      <c r="B685" t="s">
        <v>1537</v>
      </c>
      <c r="C685" t="s">
        <v>455</v>
      </c>
      <c r="D685" t="s">
        <v>2977</v>
      </c>
      <c r="E685" t="s">
        <v>389</v>
      </c>
      <c r="F685" s="229">
        <v>31556</v>
      </c>
      <c r="G685" t="s">
        <v>1017</v>
      </c>
      <c r="H685" t="s">
        <v>390</v>
      </c>
      <c r="I685" t="s">
        <v>59</v>
      </c>
      <c r="J685"/>
      <c r="K685" t="s">
        <v>391</v>
      </c>
      <c r="L685">
        <v>2004</v>
      </c>
      <c r="M685" t="s">
        <v>373</v>
      </c>
      <c r="N685" t="s">
        <v>377</v>
      </c>
      <c r="O685"/>
      <c r="P685"/>
      <c r="Q685"/>
      <c r="R685"/>
      <c r="S685"/>
      <c r="T685"/>
      <c r="U685"/>
      <c r="V685"/>
      <c r="W685"/>
      <c r="X685"/>
      <c r="Y685"/>
      <c r="Z685"/>
      <c r="AA685"/>
      <c r="AB685"/>
      <c r="AC685"/>
      <c r="AD685"/>
      <c r="AE685"/>
      <c r="AF685"/>
      <c r="AG685"/>
      <c r="AH685"/>
      <c r="AI685" t="s">
        <v>737</v>
      </c>
      <c r="AJ685"/>
      <c r="AK685"/>
      <c r="AL685"/>
      <c r="AM685"/>
      <c r="AN685"/>
    </row>
    <row r="686" spans="1:40" x14ac:dyDescent="0.25">
      <c r="A686">
        <v>214488</v>
      </c>
      <c r="B686" t="s">
        <v>2583</v>
      </c>
      <c r="C686" t="s">
        <v>1113</v>
      </c>
      <c r="D686" t="s">
        <v>239</v>
      </c>
      <c r="E686" t="s">
        <v>389</v>
      </c>
      <c r="F686" s="229">
        <v>35820</v>
      </c>
      <c r="G686" t="s">
        <v>2584</v>
      </c>
      <c r="H686" t="s">
        <v>390</v>
      </c>
      <c r="I686" t="s">
        <v>59</v>
      </c>
      <c r="J686"/>
      <c r="K686" t="s">
        <v>372</v>
      </c>
      <c r="L686">
        <v>2017</v>
      </c>
      <c r="M686" t="s">
        <v>373</v>
      </c>
      <c r="N686" t="s">
        <v>373</v>
      </c>
      <c r="O686"/>
      <c r="P686"/>
      <c r="Q686"/>
      <c r="R686"/>
      <c r="S686"/>
      <c r="T686"/>
      <c r="U686"/>
      <c r="V686"/>
      <c r="W686"/>
      <c r="X686"/>
      <c r="Y686"/>
      <c r="Z686"/>
      <c r="AA686"/>
      <c r="AB686"/>
      <c r="AC686"/>
      <c r="AD686"/>
      <c r="AE686"/>
      <c r="AF686"/>
      <c r="AG686"/>
      <c r="AH686"/>
      <c r="AI686"/>
      <c r="AJ686"/>
      <c r="AK686"/>
      <c r="AL686"/>
      <c r="AM686"/>
      <c r="AN686"/>
    </row>
    <row r="687" spans="1:40" x14ac:dyDescent="0.25">
      <c r="A687">
        <v>214490</v>
      </c>
      <c r="B687" t="s">
        <v>1963</v>
      </c>
      <c r="C687" t="s">
        <v>511</v>
      </c>
      <c r="D687" t="s">
        <v>328</v>
      </c>
      <c r="E687" t="s">
        <v>389</v>
      </c>
      <c r="F687" s="229">
        <v>36255</v>
      </c>
      <c r="G687" t="s">
        <v>1017</v>
      </c>
      <c r="H687" t="s">
        <v>390</v>
      </c>
      <c r="I687" t="s">
        <v>3629</v>
      </c>
      <c r="J687"/>
      <c r="K687" t="s">
        <v>372</v>
      </c>
      <c r="L687">
        <v>2017</v>
      </c>
      <c r="M687" t="s">
        <v>371</v>
      </c>
      <c r="N687" t="s">
        <v>371</v>
      </c>
      <c r="O687"/>
      <c r="P687"/>
      <c r="Q687"/>
      <c r="R687"/>
      <c r="S687"/>
      <c r="T687"/>
      <c r="U687"/>
      <c r="V687"/>
      <c r="W687"/>
      <c r="X687"/>
      <c r="Y687"/>
      <c r="Z687"/>
      <c r="AA687"/>
      <c r="AB687"/>
      <c r="AC687"/>
      <c r="AD687"/>
      <c r="AE687"/>
      <c r="AF687"/>
      <c r="AG687"/>
      <c r="AH687"/>
      <c r="AI687" t="s">
        <v>737</v>
      </c>
      <c r="AJ687"/>
      <c r="AK687"/>
      <c r="AL687"/>
      <c r="AM687"/>
      <c r="AN687"/>
    </row>
    <row r="688" spans="1:40" x14ac:dyDescent="0.25">
      <c r="A688">
        <v>214495</v>
      </c>
      <c r="B688" t="s">
        <v>2978</v>
      </c>
      <c r="C688" t="s">
        <v>69</v>
      </c>
      <c r="D688" t="s">
        <v>232</v>
      </c>
      <c r="E688" t="s">
        <v>389</v>
      </c>
      <c r="F688" s="229">
        <v>35580</v>
      </c>
      <c r="G688" t="s">
        <v>1039</v>
      </c>
      <c r="H688" t="s">
        <v>390</v>
      </c>
      <c r="I688" t="s">
        <v>65</v>
      </c>
      <c r="J688"/>
      <c r="K688" t="s">
        <v>391</v>
      </c>
      <c r="L688">
        <v>2016</v>
      </c>
      <c r="M688" t="s">
        <v>371</v>
      </c>
      <c r="N688"/>
      <c r="O688"/>
      <c r="P688"/>
      <c r="Q688"/>
      <c r="R688"/>
      <c r="S688"/>
      <c r="T688"/>
      <c r="U688"/>
      <c r="V688"/>
      <c r="W688"/>
      <c r="X688"/>
      <c r="Y688"/>
      <c r="Z688"/>
      <c r="AA688"/>
      <c r="AB688"/>
      <c r="AC688"/>
      <c r="AD688"/>
      <c r="AE688"/>
      <c r="AF688"/>
      <c r="AG688"/>
      <c r="AH688"/>
      <c r="AI688" t="s">
        <v>737</v>
      </c>
      <c r="AJ688"/>
      <c r="AK688"/>
      <c r="AL688"/>
      <c r="AM688"/>
      <c r="AN688"/>
    </row>
    <row r="689" spans="1:40" x14ac:dyDescent="0.25">
      <c r="A689">
        <v>214497</v>
      </c>
      <c r="B689" t="s">
        <v>1541</v>
      </c>
      <c r="C689" t="s">
        <v>168</v>
      </c>
      <c r="D689" t="s">
        <v>256</v>
      </c>
      <c r="E689" t="s">
        <v>389</v>
      </c>
      <c r="F689" s="229">
        <v>31818</v>
      </c>
      <c r="G689" t="s">
        <v>1081</v>
      </c>
      <c r="H689" t="s">
        <v>390</v>
      </c>
      <c r="I689" t="s">
        <v>59</v>
      </c>
      <c r="J689"/>
      <c r="K689" t="s">
        <v>391</v>
      </c>
      <c r="L689">
        <v>2008</v>
      </c>
      <c r="M689" t="s">
        <v>387</v>
      </c>
      <c r="N689" t="s">
        <v>386</v>
      </c>
      <c r="O689"/>
      <c r="P689"/>
      <c r="Q689"/>
      <c r="R689"/>
      <c r="S689"/>
      <c r="T689"/>
      <c r="U689"/>
      <c r="V689"/>
      <c r="W689"/>
      <c r="X689"/>
      <c r="Y689"/>
      <c r="Z689"/>
      <c r="AA689"/>
      <c r="AB689"/>
      <c r="AC689"/>
      <c r="AD689"/>
      <c r="AE689"/>
      <c r="AF689"/>
      <c r="AG689"/>
      <c r="AH689"/>
      <c r="AI689"/>
      <c r="AJ689"/>
      <c r="AK689"/>
      <c r="AL689"/>
      <c r="AM689"/>
      <c r="AN689"/>
    </row>
    <row r="690" spans="1:40" x14ac:dyDescent="0.25">
      <c r="A690">
        <v>214506</v>
      </c>
      <c r="B690" t="s">
        <v>1905</v>
      </c>
      <c r="C690" t="s">
        <v>123</v>
      </c>
      <c r="D690" t="s">
        <v>279</v>
      </c>
      <c r="E690" t="s">
        <v>389</v>
      </c>
      <c r="F690" s="229">
        <v>36054</v>
      </c>
      <c r="G690" t="s">
        <v>1017</v>
      </c>
      <c r="H690" t="s">
        <v>390</v>
      </c>
      <c r="I690" t="s">
        <v>485</v>
      </c>
      <c r="J690"/>
      <c r="K690" t="s">
        <v>372</v>
      </c>
      <c r="L690">
        <v>2016</v>
      </c>
      <c r="M690" t="s">
        <v>383</v>
      </c>
      <c r="N690" t="s">
        <v>384</v>
      </c>
      <c r="O690"/>
      <c r="P690"/>
      <c r="Q690"/>
      <c r="R690"/>
      <c r="S690"/>
      <c r="T690"/>
      <c r="U690"/>
      <c r="V690"/>
      <c r="W690"/>
      <c r="X690"/>
      <c r="Y690"/>
      <c r="Z690"/>
      <c r="AA690"/>
      <c r="AB690"/>
      <c r="AC690"/>
      <c r="AD690"/>
      <c r="AE690"/>
      <c r="AF690"/>
      <c r="AG690"/>
      <c r="AH690"/>
      <c r="AI690" t="s">
        <v>737</v>
      </c>
      <c r="AJ690"/>
      <c r="AK690"/>
      <c r="AL690"/>
      <c r="AM690"/>
      <c r="AN690"/>
    </row>
    <row r="691" spans="1:40" x14ac:dyDescent="0.25">
      <c r="A691">
        <v>214511</v>
      </c>
      <c r="B691" t="s">
        <v>2979</v>
      </c>
      <c r="C691" t="s">
        <v>1896</v>
      </c>
      <c r="D691" t="s">
        <v>279</v>
      </c>
      <c r="E691" t="s">
        <v>389</v>
      </c>
      <c r="F691" s="229">
        <v>36000</v>
      </c>
      <c r="G691" t="s">
        <v>1046</v>
      </c>
      <c r="H691" t="s">
        <v>390</v>
      </c>
      <c r="I691" t="s">
        <v>485</v>
      </c>
      <c r="J691"/>
      <c r="K691" t="s">
        <v>372</v>
      </c>
      <c r="L691">
        <v>2017</v>
      </c>
      <c r="M691" t="s">
        <v>373</v>
      </c>
      <c r="N691"/>
      <c r="O691"/>
      <c r="P691"/>
      <c r="Q691"/>
      <c r="R691"/>
      <c r="S691"/>
      <c r="T691"/>
      <c r="U691"/>
      <c r="V691"/>
      <c r="W691"/>
      <c r="X691"/>
      <c r="Y691"/>
      <c r="Z691"/>
      <c r="AA691"/>
      <c r="AB691"/>
      <c r="AC691"/>
      <c r="AD691"/>
      <c r="AE691"/>
      <c r="AF691"/>
      <c r="AG691"/>
      <c r="AH691"/>
      <c r="AI691" t="s">
        <v>737</v>
      </c>
      <c r="AJ691"/>
      <c r="AK691"/>
      <c r="AL691"/>
      <c r="AM691"/>
      <c r="AN691" t="s">
        <v>788</v>
      </c>
    </row>
    <row r="692" spans="1:40" x14ac:dyDescent="0.25">
      <c r="A692">
        <v>214513</v>
      </c>
      <c r="B692" t="s">
        <v>2980</v>
      </c>
      <c r="C692" t="s">
        <v>93</v>
      </c>
      <c r="D692" t="s">
        <v>260</v>
      </c>
      <c r="E692" t="s">
        <v>389</v>
      </c>
      <c r="F692" s="229">
        <v>34359</v>
      </c>
      <c r="G692" t="s">
        <v>2555</v>
      </c>
      <c r="H692" t="s">
        <v>390</v>
      </c>
      <c r="I692" t="s">
        <v>59</v>
      </c>
      <c r="J692"/>
      <c r="K692" t="s">
        <v>391</v>
      </c>
      <c r="L692">
        <v>2011</v>
      </c>
      <c r="M692" t="s">
        <v>373</v>
      </c>
      <c r="N692" t="s">
        <v>373</v>
      </c>
      <c r="O692"/>
      <c r="P692"/>
      <c r="Q692"/>
      <c r="R692"/>
      <c r="S692"/>
      <c r="T692"/>
      <c r="U692"/>
      <c r="V692"/>
      <c r="W692"/>
      <c r="X692"/>
      <c r="Y692"/>
      <c r="Z692"/>
      <c r="AA692"/>
      <c r="AB692"/>
      <c r="AC692"/>
      <c r="AD692"/>
      <c r="AE692"/>
      <c r="AF692"/>
      <c r="AG692"/>
      <c r="AH692"/>
      <c r="AI692"/>
      <c r="AJ692"/>
      <c r="AK692"/>
      <c r="AL692"/>
      <c r="AM692"/>
      <c r="AN692"/>
    </row>
    <row r="693" spans="1:40" x14ac:dyDescent="0.25">
      <c r="A693">
        <v>214514</v>
      </c>
      <c r="B693" t="s">
        <v>2537</v>
      </c>
      <c r="C693" t="s">
        <v>93</v>
      </c>
      <c r="D693" t="s">
        <v>246</v>
      </c>
      <c r="E693" t="s">
        <v>389</v>
      </c>
      <c r="F693" s="229">
        <v>32763</v>
      </c>
      <c r="G693" t="s">
        <v>2538</v>
      </c>
      <c r="H693" t="s">
        <v>390</v>
      </c>
      <c r="I693" t="s">
        <v>59</v>
      </c>
      <c r="J693"/>
      <c r="K693" t="s">
        <v>391</v>
      </c>
      <c r="L693">
        <v>2007</v>
      </c>
      <c r="M693" t="s">
        <v>373</v>
      </c>
      <c r="N693"/>
      <c r="O693"/>
      <c r="P693"/>
      <c r="Q693"/>
      <c r="R693"/>
      <c r="S693"/>
      <c r="T693"/>
      <c r="U693"/>
      <c r="V693"/>
      <c r="W693"/>
      <c r="X693"/>
      <c r="Y693"/>
      <c r="Z693"/>
      <c r="AA693"/>
      <c r="AB693"/>
      <c r="AC693"/>
      <c r="AD693"/>
      <c r="AE693"/>
      <c r="AF693"/>
      <c r="AG693"/>
      <c r="AH693"/>
      <c r="AI693"/>
      <c r="AJ693"/>
      <c r="AK693"/>
      <c r="AL693"/>
      <c r="AM693"/>
      <c r="AN693" t="s">
        <v>788</v>
      </c>
    </row>
    <row r="694" spans="1:40" x14ac:dyDescent="0.25">
      <c r="A694">
        <v>214519</v>
      </c>
      <c r="B694" t="s">
        <v>1533</v>
      </c>
      <c r="C694" t="s">
        <v>61</v>
      </c>
      <c r="D694" t="s">
        <v>268</v>
      </c>
      <c r="E694" t="s">
        <v>389</v>
      </c>
      <c r="F694" s="229">
        <v>31397</v>
      </c>
      <c r="G694" t="s">
        <v>1017</v>
      </c>
      <c r="H694" t="s">
        <v>390</v>
      </c>
      <c r="I694" t="s">
        <v>3629</v>
      </c>
      <c r="J694"/>
      <c r="K694" t="s">
        <v>391</v>
      </c>
      <c r="L694">
        <v>2017</v>
      </c>
      <c r="M694" t="s">
        <v>371</v>
      </c>
      <c r="N694" t="s">
        <v>371</v>
      </c>
      <c r="O694"/>
      <c r="P694"/>
      <c r="Q694"/>
      <c r="R694"/>
      <c r="S694"/>
      <c r="T694"/>
      <c r="U694"/>
      <c r="V694"/>
      <c r="W694"/>
      <c r="X694"/>
      <c r="Y694"/>
      <c r="Z694"/>
      <c r="AA694"/>
      <c r="AB694"/>
      <c r="AC694"/>
      <c r="AD694"/>
      <c r="AE694"/>
      <c r="AF694"/>
      <c r="AG694"/>
      <c r="AH694"/>
      <c r="AI694"/>
      <c r="AJ694"/>
      <c r="AK694"/>
      <c r="AL694"/>
      <c r="AM694"/>
      <c r="AN694"/>
    </row>
    <row r="695" spans="1:40" x14ac:dyDescent="0.25">
      <c r="A695">
        <v>214520</v>
      </c>
      <c r="B695" t="s">
        <v>2449</v>
      </c>
      <c r="C695" t="s">
        <v>146</v>
      </c>
      <c r="D695" t="s">
        <v>233</v>
      </c>
      <c r="E695" t="s">
        <v>389</v>
      </c>
      <c r="F695" s="229">
        <v>36240</v>
      </c>
      <c r="G695" t="s">
        <v>2034</v>
      </c>
      <c r="H695" t="s">
        <v>390</v>
      </c>
      <c r="I695" t="s">
        <v>485</v>
      </c>
      <c r="J695"/>
      <c r="K695">
        <v>0</v>
      </c>
      <c r="L695">
        <v>0</v>
      </c>
      <c r="M695">
        <v>0</v>
      </c>
      <c r="N695" t="s">
        <v>384</v>
      </c>
      <c r="O695"/>
      <c r="P695"/>
      <c r="Q695"/>
      <c r="R695"/>
      <c r="S695"/>
      <c r="T695"/>
      <c r="U695"/>
      <c r="V695"/>
      <c r="W695"/>
      <c r="X695"/>
      <c r="Y695"/>
      <c r="Z695"/>
      <c r="AA695"/>
      <c r="AB695"/>
      <c r="AC695"/>
      <c r="AD695"/>
      <c r="AE695"/>
      <c r="AF695"/>
      <c r="AG695"/>
      <c r="AH695"/>
      <c r="AI695"/>
      <c r="AJ695"/>
      <c r="AK695"/>
      <c r="AL695"/>
      <c r="AM695"/>
      <c r="AN695"/>
    </row>
    <row r="696" spans="1:40" x14ac:dyDescent="0.25">
      <c r="A696">
        <v>214524</v>
      </c>
      <c r="B696" t="s">
        <v>1611</v>
      </c>
      <c r="C696" t="s">
        <v>123</v>
      </c>
      <c r="D696" t="s">
        <v>2981</v>
      </c>
      <c r="E696" t="s">
        <v>389</v>
      </c>
      <c r="F696" s="229">
        <v>33330</v>
      </c>
      <c r="G696" t="s">
        <v>1612</v>
      </c>
      <c r="H696" t="s">
        <v>390</v>
      </c>
      <c r="I696" t="s">
        <v>59</v>
      </c>
      <c r="J696"/>
      <c r="K696" t="s">
        <v>391</v>
      </c>
      <c r="L696">
        <v>2010</v>
      </c>
      <c r="M696" t="s">
        <v>382</v>
      </c>
      <c r="N696" t="s">
        <v>382</v>
      </c>
      <c r="O696"/>
      <c r="P696"/>
      <c r="Q696"/>
      <c r="R696"/>
      <c r="S696"/>
      <c r="T696"/>
      <c r="U696"/>
      <c r="V696"/>
      <c r="W696"/>
      <c r="X696"/>
      <c r="Y696"/>
      <c r="Z696"/>
      <c r="AA696"/>
      <c r="AB696"/>
      <c r="AC696"/>
      <c r="AD696"/>
      <c r="AE696"/>
      <c r="AF696"/>
      <c r="AG696"/>
      <c r="AH696"/>
      <c r="AI696"/>
      <c r="AJ696"/>
      <c r="AK696"/>
      <c r="AL696"/>
      <c r="AM696"/>
      <c r="AN696"/>
    </row>
    <row r="697" spans="1:40" x14ac:dyDescent="0.25">
      <c r="A697">
        <v>214525</v>
      </c>
      <c r="B697" t="s">
        <v>1972</v>
      </c>
      <c r="C697" t="s">
        <v>75</v>
      </c>
      <c r="D697" t="s">
        <v>292</v>
      </c>
      <c r="E697" t="s">
        <v>389</v>
      </c>
      <c r="F697" s="229">
        <v>36526</v>
      </c>
      <c r="G697" t="s">
        <v>1973</v>
      </c>
      <c r="H697" t="s">
        <v>390</v>
      </c>
      <c r="I697" t="s">
        <v>3629</v>
      </c>
      <c r="J697"/>
      <c r="K697" t="s">
        <v>391</v>
      </c>
      <c r="L697">
        <v>2017</v>
      </c>
      <c r="M697" t="s">
        <v>373</v>
      </c>
      <c r="N697"/>
      <c r="O697"/>
      <c r="P697"/>
      <c r="Q697"/>
      <c r="R697"/>
      <c r="S697"/>
      <c r="T697"/>
      <c r="U697"/>
      <c r="V697"/>
      <c r="W697"/>
      <c r="X697"/>
      <c r="Y697"/>
      <c r="Z697"/>
      <c r="AA697"/>
      <c r="AB697"/>
      <c r="AC697"/>
      <c r="AD697"/>
      <c r="AE697"/>
      <c r="AF697"/>
      <c r="AG697"/>
      <c r="AH697"/>
      <c r="AI697"/>
      <c r="AJ697"/>
      <c r="AK697"/>
      <c r="AL697"/>
      <c r="AM697"/>
      <c r="AN697"/>
    </row>
    <row r="698" spans="1:40" x14ac:dyDescent="0.25">
      <c r="A698">
        <v>214527</v>
      </c>
      <c r="B698" t="s">
        <v>4081</v>
      </c>
      <c r="C698" t="s">
        <v>106</v>
      </c>
      <c r="D698" t="s">
        <v>243</v>
      </c>
      <c r="E698" t="s">
        <v>389</v>
      </c>
      <c r="F698" s="229">
        <v>33604</v>
      </c>
      <c r="G698" t="s">
        <v>1017</v>
      </c>
      <c r="H698" t="s">
        <v>390</v>
      </c>
      <c r="I698" t="s">
        <v>485</v>
      </c>
      <c r="J698"/>
      <c r="K698"/>
      <c r="L698"/>
      <c r="M698"/>
      <c r="N698"/>
      <c r="O698"/>
      <c r="P698"/>
      <c r="Q698"/>
      <c r="R698"/>
      <c r="S698"/>
      <c r="T698"/>
      <c r="U698"/>
      <c r="V698"/>
      <c r="W698"/>
      <c r="X698"/>
      <c r="Y698"/>
      <c r="Z698"/>
      <c r="AA698"/>
      <c r="AB698"/>
      <c r="AC698" t="s">
        <v>4081</v>
      </c>
      <c r="AD698"/>
      <c r="AE698"/>
      <c r="AF698"/>
      <c r="AG698"/>
      <c r="AH698"/>
      <c r="AI698"/>
      <c r="AJ698"/>
      <c r="AK698"/>
      <c r="AL698"/>
      <c r="AM698"/>
      <c r="AN698" t="s">
        <v>788</v>
      </c>
    </row>
    <row r="699" spans="1:40" x14ac:dyDescent="0.25">
      <c r="A699">
        <v>214531</v>
      </c>
      <c r="B699" t="s">
        <v>1875</v>
      </c>
      <c r="C699" t="s">
        <v>100</v>
      </c>
      <c r="D699" t="s">
        <v>250</v>
      </c>
      <c r="E699" t="s">
        <v>389</v>
      </c>
      <c r="F699" s="229">
        <v>35865</v>
      </c>
      <c r="G699" t="s">
        <v>1876</v>
      </c>
      <c r="H699" t="s">
        <v>390</v>
      </c>
      <c r="I699" t="s">
        <v>59</v>
      </c>
      <c r="J699"/>
      <c r="K699" t="s">
        <v>391</v>
      </c>
      <c r="L699">
        <v>2017</v>
      </c>
      <c r="M699" t="s">
        <v>382</v>
      </c>
      <c r="N699" t="s">
        <v>382</v>
      </c>
      <c r="O699"/>
      <c r="P699"/>
      <c r="Q699"/>
      <c r="R699"/>
      <c r="S699"/>
      <c r="T699"/>
      <c r="U699"/>
      <c r="V699"/>
      <c r="W699"/>
      <c r="X699"/>
      <c r="Y699"/>
      <c r="Z699"/>
      <c r="AA699"/>
      <c r="AB699"/>
      <c r="AC699"/>
      <c r="AD699"/>
      <c r="AE699"/>
      <c r="AF699"/>
      <c r="AG699"/>
      <c r="AH699"/>
      <c r="AI699"/>
      <c r="AJ699"/>
      <c r="AK699"/>
      <c r="AL699"/>
      <c r="AM699"/>
      <c r="AN699"/>
    </row>
    <row r="700" spans="1:40" x14ac:dyDescent="0.25">
      <c r="A700">
        <v>214543</v>
      </c>
      <c r="B700" t="s">
        <v>4120</v>
      </c>
      <c r="C700" t="s">
        <v>69</v>
      </c>
      <c r="D700" t="s">
        <v>456</v>
      </c>
      <c r="E700" t="s">
        <v>1327</v>
      </c>
      <c r="F700" s="229">
        <v>32852</v>
      </c>
      <c r="G700" t="s">
        <v>371</v>
      </c>
      <c r="H700" t="s">
        <v>390</v>
      </c>
      <c r="I700" t="s">
        <v>3631</v>
      </c>
      <c r="J700"/>
      <c r="K700"/>
      <c r="L700"/>
      <c r="M700"/>
      <c r="N700"/>
      <c r="O700"/>
      <c r="P700"/>
      <c r="Q700"/>
      <c r="R700"/>
      <c r="S700"/>
      <c r="T700"/>
      <c r="U700"/>
      <c r="V700"/>
      <c r="W700"/>
      <c r="X700"/>
      <c r="Y700"/>
      <c r="Z700"/>
      <c r="AA700"/>
      <c r="AB700"/>
      <c r="AC700"/>
      <c r="AD700"/>
      <c r="AE700"/>
      <c r="AF700"/>
      <c r="AG700"/>
      <c r="AH700"/>
      <c r="AI700" t="s">
        <v>737</v>
      </c>
      <c r="AJ700"/>
      <c r="AK700"/>
      <c r="AL700"/>
      <c r="AM700"/>
      <c r="AN700" t="s">
        <v>788</v>
      </c>
    </row>
    <row r="701" spans="1:40" x14ac:dyDescent="0.25">
      <c r="A701">
        <v>214548</v>
      </c>
      <c r="B701" t="s">
        <v>2199</v>
      </c>
      <c r="C701" t="s">
        <v>2200</v>
      </c>
      <c r="D701" t="s">
        <v>340</v>
      </c>
      <c r="E701" t="s">
        <v>389</v>
      </c>
      <c r="F701" s="229">
        <v>34140</v>
      </c>
      <c r="G701" t="s">
        <v>1017</v>
      </c>
      <c r="H701" t="s">
        <v>390</v>
      </c>
      <c r="I701" t="s">
        <v>485</v>
      </c>
      <c r="J701"/>
      <c r="K701" t="s">
        <v>391</v>
      </c>
      <c r="L701">
        <v>2011</v>
      </c>
      <c r="M701" t="s">
        <v>371</v>
      </c>
      <c r="N701"/>
      <c r="O701"/>
      <c r="P701"/>
      <c r="Q701"/>
      <c r="R701"/>
      <c r="S701"/>
      <c r="T701"/>
      <c r="U701"/>
      <c r="V701"/>
      <c r="W701"/>
      <c r="X701"/>
      <c r="Y701"/>
      <c r="Z701"/>
      <c r="AA701"/>
      <c r="AB701"/>
      <c r="AC701"/>
      <c r="AD701"/>
      <c r="AE701"/>
      <c r="AF701"/>
      <c r="AG701"/>
      <c r="AH701"/>
      <c r="AI701" t="s">
        <v>737</v>
      </c>
      <c r="AJ701"/>
      <c r="AK701"/>
      <c r="AL701"/>
      <c r="AM701"/>
      <c r="AN701" t="s">
        <v>788</v>
      </c>
    </row>
    <row r="702" spans="1:40" x14ac:dyDescent="0.25">
      <c r="A702">
        <v>214552</v>
      </c>
      <c r="B702" t="s">
        <v>1814</v>
      </c>
      <c r="C702" t="s">
        <v>71</v>
      </c>
      <c r="D702" t="s">
        <v>2863</v>
      </c>
      <c r="E702" t="s">
        <v>389</v>
      </c>
      <c r="F702" s="229">
        <v>35445</v>
      </c>
      <c r="G702" t="s">
        <v>375</v>
      </c>
      <c r="H702" t="s">
        <v>390</v>
      </c>
      <c r="I702" t="s">
        <v>59</v>
      </c>
      <c r="J702"/>
      <c r="K702" t="s">
        <v>391</v>
      </c>
      <c r="L702">
        <v>2014</v>
      </c>
      <c r="M702" t="s">
        <v>371</v>
      </c>
      <c r="N702" t="s">
        <v>375</v>
      </c>
      <c r="O702"/>
      <c r="P702"/>
      <c r="Q702"/>
      <c r="R702"/>
      <c r="S702"/>
      <c r="T702"/>
      <c r="U702"/>
      <c r="V702"/>
      <c r="W702"/>
      <c r="X702"/>
      <c r="Y702"/>
      <c r="Z702"/>
      <c r="AA702"/>
      <c r="AB702"/>
      <c r="AC702"/>
      <c r="AD702"/>
      <c r="AE702"/>
      <c r="AF702"/>
      <c r="AG702"/>
      <c r="AH702"/>
      <c r="AI702"/>
      <c r="AJ702"/>
      <c r="AK702"/>
      <c r="AL702"/>
      <c r="AM702"/>
      <c r="AN702"/>
    </row>
    <row r="703" spans="1:40" x14ac:dyDescent="0.25">
      <c r="A703">
        <v>214553</v>
      </c>
      <c r="B703" t="s">
        <v>2982</v>
      </c>
      <c r="C703" t="s">
        <v>544</v>
      </c>
      <c r="D703" t="s">
        <v>2702</v>
      </c>
      <c r="E703" t="s">
        <v>389</v>
      </c>
      <c r="F703" s="229">
        <v>35465</v>
      </c>
      <c r="G703" t="s">
        <v>696</v>
      </c>
      <c r="H703" t="s">
        <v>390</v>
      </c>
      <c r="I703" t="s">
        <v>59</v>
      </c>
      <c r="J703"/>
      <c r="K703" t="s">
        <v>372</v>
      </c>
      <c r="L703">
        <v>2015</v>
      </c>
      <c r="M703" t="s">
        <v>373</v>
      </c>
      <c r="N703" t="s">
        <v>376</v>
      </c>
      <c r="O703" t="s">
        <v>4077</v>
      </c>
      <c r="P703"/>
      <c r="Q703">
        <v>95000</v>
      </c>
      <c r="R703"/>
      <c r="S703"/>
      <c r="T703"/>
      <c r="U703"/>
      <c r="V703"/>
      <c r="W703"/>
      <c r="X703"/>
      <c r="Y703"/>
      <c r="Z703"/>
      <c r="AA703"/>
      <c r="AB703"/>
      <c r="AC703"/>
      <c r="AD703"/>
      <c r="AE703"/>
      <c r="AF703"/>
      <c r="AG703"/>
      <c r="AH703"/>
      <c r="AI703"/>
      <c r="AJ703"/>
      <c r="AK703"/>
      <c r="AL703"/>
      <c r="AM703"/>
      <c r="AN703"/>
    </row>
    <row r="704" spans="1:40" x14ac:dyDescent="0.25">
      <c r="A704">
        <v>214566</v>
      </c>
      <c r="B704" t="s">
        <v>1479</v>
      </c>
      <c r="C704" t="s">
        <v>88</v>
      </c>
      <c r="D704" t="s">
        <v>242</v>
      </c>
      <c r="E704" t="s">
        <v>389</v>
      </c>
      <c r="F704" s="229">
        <v>32396</v>
      </c>
      <c r="G704" t="s">
        <v>371</v>
      </c>
      <c r="H704" t="s">
        <v>390</v>
      </c>
      <c r="I704" t="s">
        <v>485</v>
      </c>
      <c r="J704"/>
      <c r="K704" t="s">
        <v>391</v>
      </c>
      <c r="L704">
        <v>2005</v>
      </c>
      <c r="M704" t="s">
        <v>371</v>
      </c>
      <c r="N704"/>
      <c r="O704"/>
      <c r="P704"/>
      <c r="Q704"/>
      <c r="R704"/>
      <c r="S704"/>
      <c r="T704"/>
      <c r="U704"/>
      <c r="V704"/>
      <c r="W704"/>
      <c r="X704"/>
      <c r="Y704"/>
      <c r="Z704"/>
      <c r="AA704"/>
      <c r="AB704"/>
      <c r="AC704"/>
      <c r="AD704"/>
      <c r="AE704"/>
      <c r="AF704"/>
      <c r="AG704"/>
      <c r="AH704"/>
      <c r="AI704"/>
      <c r="AJ704"/>
      <c r="AK704"/>
      <c r="AL704"/>
      <c r="AM704"/>
      <c r="AN704" t="s">
        <v>788</v>
      </c>
    </row>
    <row r="705" spans="1:40" x14ac:dyDescent="0.25">
      <c r="A705">
        <v>214569</v>
      </c>
      <c r="B705" t="s">
        <v>1592</v>
      </c>
      <c r="C705" t="s">
        <v>168</v>
      </c>
      <c r="D705" t="s">
        <v>344</v>
      </c>
      <c r="E705" t="s">
        <v>388</v>
      </c>
      <c r="F705" s="229">
        <v>33086</v>
      </c>
      <c r="G705" t="s">
        <v>1017</v>
      </c>
      <c r="H705" t="s">
        <v>390</v>
      </c>
      <c r="I705" t="s">
        <v>485</v>
      </c>
      <c r="J705"/>
      <c r="K705" t="s">
        <v>391</v>
      </c>
      <c r="L705">
        <v>2016</v>
      </c>
      <c r="M705" t="s">
        <v>371</v>
      </c>
      <c r="N705"/>
      <c r="O705"/>
      <c r="P705"/>
      <c r="Q705"/>
      <c r="R705"/>
      <c r="S705"/>
      <c r="T705"/>
      <c r="U705"/>
      <c r="V705"/>
      <c r="W705"/>
      <c r="X705"/>
      <c r="Y705"/>
      <c r="Z705"/>
      <c r="AA705"/>
      <c r="AB705"/>
      <c r="AC705"/>
      <c r="AD705"/>
      <c r="AE705"/>
      <c r="AF705"/>
      <c r="AG705"/>
      <c r="AH705"/>
      <c r="AI705" t="s">
        <v>737</v>
      </c>
      <c r="AJ705"/>
      <c r="AK705"/>
      <c r="AL705"/>
      <c r="AM705"/>
      <c r="AN705" t="s">
        <v>788</v>
      </c>
    </row>
    <row r="706" spans="1:40" x14ac:dyDescent="0.25">
      <c r="A706">
        <v>214576</v>
      </c>
      <c r="B706" t="s">
        <v>1930</v>
      </c>
      <c r="C706" t="s">
        <v>88</v>
      </c>
      <c r="D706" t="s">
        <v>637</v>
      </c>
      <c r="E706" t="s">
        <v>389</v>
      </c>
      <c r="F706" s="229">
        <v>36161</v>
      </c>
      <c r="G706" t="s">
        <v>1017</v>
      </c>
      <c r="H706" t="s">
        <v>390</v>
      </c>
      <c r="I706" t="s">
        <v>3629</v>
      </c>
      <c r="J706"/>
      <c r="K706" t="s">
        <v>391</v>
      </c>
      <c r="L706">
        <v>2017</v>
      </c>
      <c r="M706" t="s">
        <v>371</v>
      </c>
      <c r="N706" t="s">
        <v>371</v>
      </c>
      <c r="O706"/>
      <c r="P706"/>
      <c r="Q706"/>
      <c r="R706"/>
      <c r="S706"/>
      <c r="T706"/>
      <c r="U706"/>
      <c r="V706"/>
      <c r="W706"/>
      <c r="X706"/>
      <c r="Y706"/>
      <c r="Z706"/>
      <c r="AA706"/>
      <c r="AB706"/>
      <c r="AC706"/>
      <c r="AD706"/>
      <c r="AE706"/>
      <c r="AF706"/>
      <c r="AG706"/>
      <c r="AH706"/>
      <c r="AI706" t="s">
        <v>737</v>
      </c>
      <c r="AJ706"/>
      <c r="AK706"/>
      <c r="AL706"/>
      <c r="AM706"/>
      <c r="AN706"/>
    </row>
    <row r="707" spans="1:40" x14ac:dyDescent="0.25">
      <c r="A707">
        <v>214577</v>
      </c>
      <c r="B707" t="s">
        <v>1483</v>
      </c>
      <c r="C707" t="s">
        <v>1484</v>
      </c>
      <c r="D707" t="s">
        <v>273</v>
      </c>
      <c r="E707" t="s">
        <v>389</v>
      </c>
      <c r="F707" s="229">
        <v>32517</v>
      </c>
      <c r="G707" t="s">
        <v>1017</v>
      </c>
      <c r="H707" t="s">
        <v>390</v>
      </c>
      <c r="I707" t="s">
        <v>485</v>
      </c>
      <c r="J707"/>
      <c r="K707" t="s">
        <v>391</v>
      </c>
      <c r="L707">
        <v>2007</v>
      </c>
      <c r="M707" t="s">
        <v>371</v>
      </c>
      <c r="N707"/>
      <c r="O707"/>
      <c r="P707"/>
      <c r="Q707"/>
      <c r="R707"/>
      <c r="S707"/>
      <c r="T707"/>
      <c r="U707"/>
      <c r="V707"/>
      <c r="W707"/>
      <c r="X707"/>
      <c r="Y707"/>
      <c r="Z707"/>
      <c r="AA707"/>
      <c r="AB707"/>
      <c r="AC707"/>
      <c r="AD707"/>
      <c r="AE707"/>
      <c r="AF707"/>
      <c r="AG707"/>
      <c r="AH707"/>
      <c r="AI707"/>
      <c r="AJ707"/>
      <c r="AK707"/>
      <c r="AL707"/>
      <c r="AM707"/>
      <c r="AN707" t="s">
        <v>788</v>
      </c>
    </row>
    <row r="708" spans="1:40" x14ac:dyDescent="0.25">
      <c r="A708">
        <v>214581</v>
      </c>
      <c r="B708" t="s">
        <v>1709</v>
      </c>
      <c r="C708" t="s">
        <v>71</v>
      </c>
      <c r="D708" t="s">
        <v>203</v>
      </c>
      <c r="E708" t="s">
        <v>389</v>
      </c>
      <c r="F708" s="229">
        <v>34582</v>
      </c>
      <c r="G708" t="s">
        <v>1710</v>
      </c>
      <c r="H708" t="s">
        <v>390</v>
      </c>
      <c r="I708" t="s">
        <v>485</v>
      </c>
      <c r="J708"/>
      <c r="K708" t="s">
        <v>391</v>
      </c>
      <c r="L708">
        <v>2014</v>
      </c>
      <c r="M708" t="s">
        <v>382</v>
      </c>
      <c r="N708"/>
      <c r="O708"/>
      <c r="P708"/>
      <c r="Q708"/>
      <c r="R708"/>
      <c r="S708"/>
      <c r="T708"/>
      <c r="U708"/>
      <c r="V708"/>
      <c r="W708"/>
      <c r="X708"/>
      <c r="Y708"/>
      <c r="Z708"/>
      <c r="AA708"/>
      <c r="AB708"/>
      <c r="AC708"/>
      <c r="AD708"/>
      <c r="AE708"/>
      <c r="AF708"/>
      <c r="AG708"/>
      <c r="AH708"/>
      <c r="AI708" t="s">
        <v>737</v>
      </c>
      <c r="AJ708"/>
      <c r="AK708"/>
      <c r="AL708"/>
      <c r="AM708"/>
      <c r="AN708" t="s">
        <v>788</v>
      </c>
    </row>
    <row r="709" spans="1:40" x14ac:dyDescent="0.25">
      <c r="A709">
        <v>214586</v>
      </c>
      <c r="B709" t="s">
        <v>4121</v>
      </c>
      <c r="C709" t="s">
        <v>183</v>
      </c>
      <c r="D709" t="s">
        <v>327</v>
      </c>
      <c r="E709" t="s">
        <v>1327</v>
      </c>
      <c r="F709" s="229">
        <v>34999</v>
      </c>
      <c r="G709" t="s">
        <v>371</v>
      </c>
      <c r="H709" t="s">
        <v>390</v>
      </c>
      <c r="I709" t="s">
        <v>487</v>
      </c>
      <c r="J709"/>
      <c r="K709"/>
      <c r="L709"/>
      <c r="M709"/>
      <c r="N709"/>
      <c r="O709"/>
      <c r="P709"/>
      <c r="Q709"/>
      <c r="R709"/>
      <c r="S709"/>
      <c r="T709"/>
      <c r="U709"/>
      <c r="V709"/>
      <c r="W709"/>
      <c r="X709"/>
      <c r="Y709"/>
      <c r="Z709"/>
      <c r="AA709"/>
      <c r="AB709"/>
      <c r="AC709"/>
      <c r="AD709"/>
      <c r="AE709"/>
      <c r="AF709"/>
      <c r="AG709"/>
      <c r="AH709"/>
      <c r="AI709" t="s">
        <v>737</v>
      </c>
      <c r="AJ709"/>
      <c r="AK709"/>
      <c r="AL709"/>
      <c r="AM709"/>
      <c r="AN709" t="s">
        <v>788</v>
      </c>
    </row>
    <row r="710" spans="1:40" x14ac:dyDescent="0.25">
      <c r="A710">
        <v>214588</v>
      </c>
      <c r="B710" t="s">
        <v>1817</v>
      </c>
      <c r="C710" t="s">
        <v>85</v>
      </c>
      <c r="D710" t="s">
        <v>618</v>
      </c>
      <c r="E710" t="s">
        <v>388</v>
      </c>
      <c r="F710" s="229">
        <v>35449</v>
      </c>
      <c r="G710" t="s">
        <v>371</v>
      </c>
      <c r="H710" t="s">
        <v>390</v>
      </c>
      <c r="I710" t="s">
        <v>3629</v>
      </c>
      <c r="J710"/>
      <c r="K710" t="s">
        <v>372</v>
      </c>
      <c r="L710">
        <v>2014</v>
      </c>
      <c r="M710" t="s">
        <v>373</v>
      </c>
      <c r="N710"/>
      <c r="O710"/>
      <c r="P710"/>
      <c r="Q710"/>
      <c r="R710"/>
      <c r="S710"/>
      <c r="T710"/>
      <c r="U710"/>
      <c r="V710"/>
      <c r="W710"/>
      <c r="X710"/>
      <c r="Y710"/>
      <c r="Z710"/>
      <c r="AA710"/>
      <c r="AB710"/>
      <c r="AC710"/>
      <c r="AD710"/>
      <c r="AE710"/>
      <c r="AF710"/>
      <c r="AG710"/>
      <c r="AH710"/>
      <c r="AI710"/>
      <c r="AJ710"/>
      <c r="AK710"/>
      <c r="AL710"/>
      <c r="AM710"/>
      <c r="AN710" t="s">
        <v>788</v>
      </c>
    </row>
    <row r="711" spans="1:40" x14ac:dyDescent="0.25">
      <c r="A711">
        <v>214595</v>
      </c>
      <c r="B711" t="s">
        <v>3667</v>
      </c>
      <c r="C711" t="s">
        <v>140</v>
      </c>
      <c r="D711" t="s">
        <v>456</v>
      </c>
      <c r="E711" t="s">
        <v>389</v>
      </c>
      <c r="F711" s="229">
        <v>36100</v>
      </c>
      <c r="G711" t="s">
        <v>4094</v>
      </c>
      <c r="H711" t="s">
        <v>390</v>
      </c>
      <c r="I711" t="s">
        <v>487</v>
      </c>
      <c r="J711"/>
      <c r="K711" t="s">
        <v>391</v>
      </c>
      <c r="L711">
        <v>2017</v>
      </c>
      <c r="M711" t="s">
        <v>371</v>
      </c>
      <c r="N711" t="s">
        <v>376</v>
      </c>
      <c r="O711"/>
      <c r="P711"/>
      <c r="Q711"/>
      <c r="R711"/>
      <c r="S711"/>
      <c r="T711"/>
      <c r="U711"/>
      <c r="V711"/>
      <c r="W711"/>
      <c r="X711"/>
      <c r="Y711"/>
      <c r="Z711"/>
      <c r="AA711"/>
      <c r="AB711"/>
      <c r="AC711"/>
      <c r="AD711"/>
      <c r="AE711"/>
      <c r="AF711"/>
      <c r="AG711"/>
      <c r="AH711"/>
      <c r="AI711" t="s">
        <v>737</v>
      </c>
      <c r="AJ711"/>
      <c r="AK711"/>
      <c r="AL711"/>
      <c r="AM711"/>
      <c r="AN711"/>
    </row>
    <row r="712" spans="1:40" x14ac:dyDescent="0.25">
      <c r="A712">
        <v>214596</v>
      </c>
      <c r="B712" t="s">
        <v>2091</v>
      </c>
      <c r="C712" t="s">
        <v>177</v>
      </c>
      <c r="D712" t="s">
        <v>263</v>
      </c>
      <c r="E712" t="s">
        <v>389</v>
      </c>
      <c r="F712" s="229">
        <v>36545</v>
      </c>
      <c r="G712" t="s">
        <v>1017</v>
      </c>
      <c r="H712" t="s">
        <v>390</v>
      </c>
      <c r="I712" t="s">
        <v>488</v>
      </c>
      <c r="J712"/>
      <c r="K712" t="s">
        <v>391</v>
      </c>
      <c r="L712">
        <v>2018</v>
      </c>
      <c r="M712" t="s">
        <v>373</v>
      </c>
      <c r="N712" t="s">
        <v>371</v>
      </c>
      <c r="O712"/>
      <c r="P712"/>
      <c r="Q712"/>
      <c r="R712"/>
      <c r="S712"/>
      <c r="T712"/>
      <c r="U712"/>
      <c r="V712"/>
      <c r="W712"/>
      <c r="X712"/>
      <c r="Y712"/>
      <c r="Z712"/>
      <c r="AA712"/>
      <c r="AB712"/>
      <c r="AC712"/>
      <c r="AD712"/>
      <c r="AE712"/>
      <c r="AF712"/>
      <c r="AG712"/>
      <c r="AH712"/>
      <c r="AI712" t="s">
        <v>737</v>
      </c>
      <c r="AJ712"/>
      <c r="AK712"/>
      <c r="AL712"/>
      <c r="AM712"/>
      <c r="AN712"/>
    </row>
    <row r="713" spans="1:40" x14ac:dyDescent="0.25">
      <c r="A713">
        <v>214599</v>
      </c>
      <c r="B713" t="s">
        <v>2462</v>
      </c>
      <c r="C713" t="s">
        <v>166</v>
      </c>
      <c r="D713" t="s">
        <v>323</v>
      </c>
      <c r="E713" t="s">
        <v>389</v>
      </c>
      <c r="F713" s="229">
        <v>36331</v>
      </c>
      <c r="G713" t="s">
        <v>1041</v>
      </c>
      <c r="H713" t="s">
        <v>390</v>
      </c>
      <c r="I713" t="s">
        <v>3629</v>
      </c>
      <c r="J713"/>
      <c r="K713" t="s">
        <v>372</v>
      </c>
      <c r="L713">
        <v>2017</v>
      </c>
      <c r="M713" t="s">
        <v>373</v>
      </c>
      <c r="N713" t="s">
        <v>373</v>
      </c>
      <c r="O713"/>
      <c r="P713"/>
      <c r="Q713"/>
      <c r="R713"/>
      <c r="S713"/>
      <c r="T713"/>
      <c r="U713"/>
      <c r="V713"/>
      <c r="W713"/>
      <c r="X713"/>
      <c r="Y713"/>
      <c r="Z713"/>
      <c r="AA713"/>
      <c r="AB713"/>
      <c r="AC713"/>
      <c r="AD713"/>
      <c r="AE713"/>
      <c r="AF713"/>
      <c r="AG713"/>
      <c r="AH713"/>
      <c r="AI713"/>
      <c r="AJ713"/>
      <c r="AK713"/>
      <c r="AL713"/>
      <c r="AM713"/>
      <c r="AN713"/>
    </row>
    <row r="714" spans="1:40" x14ac:dyDescent="0.25">
      <c r="A714">
        <v>214606</v>
      </c>
      <c r="B714" t="s">
        <v>1864</v>
      </c>
      <c r="C714" t="s">
        <v>165</v>
      </c>
      <c r="D714" t="s">
        <v>240</v>
      </c>
      <c r="E714" t="s">
        <v>388</v>
      </c>
      <c r="F714" s="229">
        <v>35796</v>
      </c>
      <c r="G714" t="s">
        <v>371</v>
      </c>
      <c r="H714" t="s">
        <v>390</v>
      </c>
      <c r="I714" t="s">
        <v>485</v>
      </c>
      <c r="J714"/>
      <c r="K714" t="s">
        <v>391</v>
      </c>
      <c r="L714">
        <v>2017</v>
      </c>
      <c r="M714" t="s">
        <v>371</v>
      </c>
      <c r="N714"/>
      <c r="O714"/>
      <c r="P714"/>
      <c r="Q714"/>
      <c r="R714"/>
      <c r="S714"/>
      <c r="T714"/>
      <c r="U714"/>
      <c r="V714"/>
      <c r="W714"/>
      <c r="X714"/>
      <c r="Y714"/>
      <c r="Z714"/>
      <c r="AA714"/>
      <c r="AB714"/>
      <c r="AC714"/>
      <c r="AD714"/>
      <c r="AE714"/>
      <c r="AF714"/>
      <c r="AG714"/>
      <c r="AH714"/>
      <c r="AI714" t="s">
        <v>737</v>
      </c>
      <c r="AJ714"/>
      <c r="AK714"/>
      <c r="AL714"/>
      <c r="AM714"/>
      <c r="AN714" t="s">
        <v>788</v>
      </c>
    </row>
    <row r="715" spans="1:40" x14ac:dyDescent="0.25">
      <c r="A715">
        <v>214623</v>
      </c>
      <c r="B715" t="s">
        <v>1406</v>
      </c>
      <c r="C715" t="s">
        <v>1407</v>
      </c>
      <c r="D715" t="s">
        <v>224</v>
      </c>
      <c r="E715" t="s">
        <v>388</v>
      </c>
      <c r="F715" s="229">
        <v>36244</v>
      </c>
      <c r="G715" t="s">
        <v>1408</v>
      </c>
      <c r="H715" t="s">
        <v>390</v>
      </c>
      <c r="I715" t="s">
        <v>485</v>
      </c>
      <c r="J715"/>
      <c r="K715" t="s">
        <v>372</v>
      </c>
      <c r="L715">
        <v>2018</v>
      </c>
      <c r="M715" t="s">
        <v>373</v>
      </c>
      <c r="N715"/>
      <c r="O715"/>
      <c r="P715"/>
      <c r="Q715"/>
      <c r="R715"/>
      <c r="S715"/>
      <c r="T715"/>
      <c r="U715"/>
      <c r="V715"/>
      <c r="W715"/>
      <c r="X715"/>
      <c r="Y715"/>
      <c r="Z715"/>
      <c r="AA715"/>
      <c r="AB715"/>
      <c r="AC715"/>
      <c r="AD715"/>
      <c r="AE715"/>
      <c r="AF715"/>
      <c r="AG715"/>
      <c r="AH715"/>
      <c r="AI715"/>
      <c r="AJ715"/>
      <c r="AK715"/>
      <c r="AL715"/>
      <c r="AM715"/>
      <c r="AN715" t="s">
        <v>788</v>
      </c>
    </row>
    <row r="716" spans="1:40" x14ac:dyDescent="0.25">
      <c r="A716">
        <v>214628</v>
      </c>
      <c r="B716" t="s">
        <v>2714</v>
      </c>
      <c r="C716" t="s">
        <v>621</v>
      </c>
      <c r="D716" t="s">
        <v>236</v>
      </c>
      <c r="E716" t="s">
        <v>389</v>
      </c>
      <c r="F716" s="229">
        <v>35849</v>
      </c>
      <c r="G716" t="s">
        <v>1017</v>
      </c>
      <c r="H716" t="s">
        <v>390</v>
      </c>
      <c r="I716" t="s">
        <v>59</v>
      </c>
      <c r="J716"/>
      <c r="K716" t="s">
        <v>372</v>
      </c>
      <c r="L716">
        <v>2016</v>
      </c>
      <c r="M716" t="s">
        <v>371</v>
      </c>
      <c r="N716" t="s">
        <v>371</v>
      </c>
      <c r="O716"/>
      <c r="P716"/>
      <c r="Q716"/>
      <c r="R716"/>
      <c r="S716"/>
      <c r="T716"/>
      <c r="U716"/>
      <c r="V716"/>
      <c r="W716"/>
      <c r="X716"/>
      <c r="Y716"/>
      <c r="Z716"/>
      <c r="AA716"/>
      <c r="AB716"/>
      <c r="AC716"/>
      <c r="AD716"/>
      <c r="AE716"/>
      <c r="AF716"/>
      <c r="AG716"/>
      <c r="AH716"/>
      <c r="AI716" t="s">
        <v>737</v>
      </c>
      <c r="AJ716"/>
      <c r="AK716"/>
      <c r="AL716"/>
      <c r="AM716"/>
      <c r="AN716"/>
    </row>
    <row r="717" spans="1:40" x14ac:dyDescent="0.25">
      <c r="A717">
        <v>214633</v>
      </c>
      <c r="B717" t="s">
        <v>3903</v>
      </c>
      <c r="C717" t="s">
        <v>1013</v>
      </c>
      <c r="D717" t="s">
        <v>231</v>
      </c>
      <c r="E717" t="s">
        <v>388</v>
      </c>
      <c r="F717" s="229">
        <v>32874</v>
      </c>
      <c r="G717" t="s">
        <v>3904</v>
      </c>
      <c r="H717" t="s">
        <v>390</v>
      </c>
      <c r="I717" t="s">
        <v>59</v>
      </c>
      <c r="J717"/>
      <c r="K717"/>
      <c r="L717"/>
      <c r="M717"/>
      <c r="N717"/>
      <c r="O717"/>
      <c r="P717"/>
      <c r="Q717"/>
      <c r="R717"/>
      <c r="S717"/>
      <c r="T717"/>
      <c r="U717"/>
      <c r="V717"/>
      <c r="W717"/>
      <c r="X717"/>
      <c r="Y717"/>
      <c r="Z717"/>
      <c r="AA717"/>
      <c r="AB717"/>
      <c r="AC717"/>
      <c r="AD717"/>
      <c r="AE717"/>
      <c r="AF717"/>
      <c r="AG717"/>
      <c r="AH717"/>
      <c r="AI717" t="s">
        <v>737</v>
      </c>
      <c r="AJ717"/>
      <c r="AK717"/>
      <c r="AL717"/>
      <c r="AM717"/>
      <c r="AN717" t="s">
        <v>788</v>
      </c>
    </row>
    <row r="718" spans="1:40" x14ac:dyDescent="0.25">
      <c r="A718">
        <v>214634</v>
      </c>
      <c r="B718" t="s">
        <v>1974</v>
      </c>
      <c r="C718" t="s">
        <v>515</v>
      </c>
      <c r="D718" t="s">
        <v>427</v>
      </c>
      <c r="E718" t="s">
        <v>389</v>
      </c>
      <c r="F718" s="229">
        <v>36526</v>
      </c>
      <c r="G718" t="s">
        <v>1036</v>
      </c>
      <c r="H718" t="s">
        <v>390</v>
      </c>
      <c r="I718" t="s">
        <v>3629</v>
      </c>
      <c r="J718"/>
      <c r="K718" t="s">
        <v>391</v>
      </c>
      <c r="L718">
        <v>2017</v>
      </c>
      <c r="M718" t="s">
        <v>371</v>
      </c>
      <c r="N718" t="s">
        <v>375</v>
      </c>
      <c r="O718"/>
      <c r="P718"/>
      <c r="Q718"/>
      <c r="R718"/>
      <c r="S718"/>
      <c r="T718"/>
      <c r="U718"/>
      <c r="V718"/>
      <c r="W718"/>
      <c r="X718"/>
      <c r="Y718"/>
      <c r="Z718"/>
      <c r="AA718"/>
      <c r="AB718"/>
      <c r="AC718"/>
      <c r="AD718"/>
      <c r="AE718"/>
      <c r="AF718"/>
      <c r="AG718"/>
      <c r="AH718"/>
      <c r="AI718"/>
      <c r="AJ718"/>
      <c r="AK718"/>
      <c r="AL718"/>
      <c r="AM718"/>
      <c r="AN718"/>
    </row>
    <row r="719" spans="1:40" x14ac:dyDescent="0.25">
      <c r="A719">
        <v>214636</v>
      </c>
      <c r="B719" t="s">
        <v>2983</v>
      </c>
      <c r="C719" t="s">
        <v>181</v>
      </c>
      <c r="D719" t="s">
        <v>294</v>
      </c>
      <c r="E719" t="s">
        <v>389</v>
      </c>
      <c r="F719" s="229">
        <v>36244</v>
      </c>
      <c r="G719" t="s">
        <v>1019</v>
      </c>
      <c r="H719" t="s">
        <v>390</v>
      </c>
      <c r="I719" t="s">
        <v>3629</v>
      </c>
      <c r="J719"/>
      <c r="K719" t="s">
        <v>372</v>
      </c>
      <c r="L719">
        <v>2018</v>
      </c>
      <c r="M719" t="s">
        <v>382</v>
      </c>
      <c r="N719" t="s">
        <v>382</v>
      </c>
      <c r="O719"/>
      <c r="P719"/>
      <c r="Q719"/>
      <c r="R719"/>
      <c r="S719"/>
      <c r="T719"/>
      <c r="U719"/>
      <c r="V719"/>
      <c r="W719"/>
      <c r="X719"/>
      <c r="Y719"/>
      <c r="Z719"/>
      <c r="AA719"/>
      <c r="AB719"/>
      <c r="AC719"/>
      <c r="AD719"/>
      <c r="AE719"/>
      <c r="AF719"/>
      <c r="AG719"/>
      <c r="AH719"/>
      <c r="AI719"/>
      <c r="AJ719"/>
      <c r="AK719"/>
      <c r="AL719"/>
      <c r="AM719"/>
      <c r="AN719"/>
    </row>
    <row r="720" spans="1:40" x14ac:dyDescent="0.25">
      <c r="A720">
        <v>214637</v>
      </c>
      <c r="B720" t="s">
        <v>2984</v>
      </c>
      <c r="C720" t="s">
        <v>1078</v>
      </c>
      <c r="D720" t="s">
        <v>839</v>
      </c>
      <c r="E720" t="s">
        <v>389</v>
      </c>
      <c r="F720" s="229">
        <v>36263</v>
      </c>
      <c r="G720" t="s">
        <v>371</v>
      </c>
      <c r="H720" t="s">
        <v>390</v>
      </c>
      <c r="I720" t="s">
        <v>59</v>
      </c>
      <c r="J720"/>
      <c r="K720" t="s">
        <v>391</v>
      </c>
      <c r="L720">
        <v>2017</v>
      </c>
      <c r="M720" t="s">
        <v>382</v>
      </c>
      <c r="N720" t="s">
        <v>382</v>
      </c>
      <c r="O720"/>
      <c r="P720"/>
      <c r="Q720"/>
      <c r="R720"/>
      <c r="S720"/>
      <c r="T720"/>
      <c r="U720"/>
      <c r="V720"/>
      <c r="W720"/>
      <c r="X720"/>
      <c r="Y720"/>
      <c r="Z720"/>
      <c r="AA720"/>
      <c r="AB720"/>
      <c r="AC720"/>
      <c r="AD720"/>
      <c r="AE720"/>
      <c r="AF720"/>
      <c r="AG720"/>
      <c r="AH720"/>
      <c r="AI720"/>
      <c r="AJ720"/>
      <c r="AK720"/>
      <c r="AL720"/>
      <c r="AM720"/>
      <c r="AN720"/>
    </row>
    <row r="721" spans="1:40" x14ac:dyDescent="0.25">
      <c r="A721">
        <v>214639</v>
      </c>
      <c r="B721" t="s">
        <v>1455</v>
      </c>
      <c r="C721" t="s">
        <v>70</v>
      </c>
      <c r="D721" t="s">
        <v>278</v>
      </c>
      <c r="E721" t="s">
        <v>388</v>
      </c>
      <c r="F721" s="229">
        <v>33770</v>
      </c>
      <c r="G721" t="s">
        <v>1456</v>
      </c>
      <c r="H721" t="s">
        <v>390</v>
      </c>
      <c r="I721" t="s">
        <v>3629</v>
      </c>
      <c r="J721"/>
      <c r="K721" t="s">
        <v>391</v>
      </c>
      <c r="L721">
        <v>2011</v>
      </c>
      <c r="M721" t="s">
        <v>380</v>
      </c>
      <c r="N721" t="s">
        <v>380</v>
      </c>
      <c r="O721">
        <v>23</v>
      </c>
      <c r="P721"/>
      <c r="Q721">
        <v>70000</v>
      </c>
      <c r="R721"/>
      <c r="S721"/>
      <c r="T721"/>
      <c r="U721"/>
      <c r="V721"/>
      <c r="W721"/>
      <c r="X721"/>
      <c r="Y721"/>
      <c r="Z721"/>
      <c r="AA721"/>
      <c r="AB721"/>
      <c r="AC721"/>
      <c r="AD721"/>
      <c r="AE721"/>
      <c r="AF721"/>
      <c r="AG721"/>
      <c r="AH721"/>
      <c r="AI721" t="s">
        <v>737</v>
      </c>
      <c r="AJ721"/>
      <c r="AK721"/>
      <c r="AL721"/>
      <c r="AM721"/>
      <c r="AN721"/>
    </row>
    <row r="722" spans="1:40" x14ac:dyDescent="0.25">
      <c r="A722">
        <v>214647</v>
      </c>
      <c r="B722" t="s">
        <v>2045</v>
      </c>
      <c r="C722" t="s">
        <v>66</v>
      </c>
      <c r="D722" t="s">
        <v>258</v>
      </c>
      <c r="E722" t="s">
        <v>388</v>
      </c>
      <c r="F722" s="229">
        <v>34700</v>
      </c>
      <c r="G722" t="s">
        <v>4038</v>
      </c>
      <c r="H722" t="s">
        <v>390</v>
      </c>
      <c r="I722" t="s">
        <v>487</v>
      </c>
      <c r="J722"/>
      <c r="K722"/>
      <c r="L722"/>
      <c r="M722"/>
      <c r="N722"/>
      <c r="O722"/>
      <c r="P722"/>
      <c r="Q722"/>
      <c r="R722"/>
      <c r="S722"/>
      <c r="T722"/>
      <c r="U722"/>
      <c r="V722"/>
      <c r="W722"/>
      <c r="X722"/>
      <c r="Y722"/>
      <c r="Z722"/>
      <c r="AA722"/>
      <c r="AB722"/>
      <c r="AC722"/>
      <c r="AD722"/>
      <c r="AE722"/>
      <c r="AF722"/>
      <c r="AG722"/>
      <c r="AH722"/>
      <c r="AI722"/>
      <c r="AJ722"/>
      <c r="AK722"/>
      <c r="AL722"/>
      <c r="AM722"/>
      <c r="AN722" t="s">
        <v>788</v>
      </c>
    </row>
    <row r="723" spans="1:40" x14ac:dyDescent="0.25">
      <c r="A723">
        <v>214650</v>
      </c>
      <c r="B723" t="s">
        <v>2383</v>
      </c>
      <c r="C723" t="s">
        <v>66</v>
      </c>
      <c r="D723" t="s">
        <v>470</v>
      </c>
      <c r="E723" t="s">
        <v>389</v>
      </c>
      <c r="F723" s="229">
        <v>35815</v>
      </c>
      <c r="G723" t="s">
        <v>1072</v>
      </c>
      <c r="H723" t="s">
        <v>390</v>
      </c>
      <c r="I723" t="s">
        <v>65</v>
      </c>
      <c r="J723"/>
      <c r="K723" t="s">
        <v>372</v>
      </c>
      <c r="L723">
        <v>2016</v>
      </c>
      <c r="M723" t="s">
        <v>384</v>
      </c>
      <c r="N723" t="s">
        <v>384</v>
      </c>
      <c r="O723"/>
      <c r="P723"/>
      <c r="Q723"/>
      <c r="R723"/>
      <c r="S723"/>
      <c r="T723"/>
      <c r="U723"/>
      <c r="V723"/>
      <c r="W723"/>
      <c r="X723"/>
      <c r="Y723"/>
      <c r="Z723"/>
      <c r="AA723"/>
      <c r="AB723"/>
      <c r="AC723"/>
      <c r="AD723"/>
      <c r="AE723"/>
      <c r="AF723"/>
      <c r="AG723"/>
      <c r="AH723"/>
      <c r="AI723"/>
      <c r="AJ723"/>
      <c r="AK723"/>
      <c r="AL723"/>
      <c r="AM723"/>
      <c r="AN723"/>
    </row>
    <row r="724" spans="1:40" x14ac:dyDescent="0.25">
      <c r="A724">
        <v>214660</v>
      </c>
      <c r="B724" t="s">
        <v>2397</v>
      </c>
      <c r="C724" t="s">
        <v>130</v>
      </c>
      <c r="D724" t="s">
        <v>2985</v>
      </c>
      <c r="E724" t="s">
        <v>388</v>
      </c>
      <c r="F724" s="229">
        <v>35940</v>
      </c>
      <c r="G724" t="s">
        <v>2398</v>
      </c>
      <c r="H724" t="s">
        <v>390</v>
      </c>
      <c r="I724" t="s">
        <v>3630</v>
      </c>
      <c r="J724"/>
      <c r="K724" t="s">
        <v>391</v>
      </c>
      <c r="L724">
        <v>2016</v>
      </c>
      <c r="M724" t="s">
        <v>371</v>
      </c>
      <c r="N724"/>
      <c r="O724"/>
      <c r="P724"/>
      <c r="Q724"/>
      <c r="R724"/>
      <c r="S724"/>
      <c r="T724"/>
      <c r="U724"/>
      <c r="V724"/>
      <c r="W724"/>
      <c r="X724"/>
      <c r="Y724"/>
      <c r="Z724"/>
      <c r="AA724"/>
      <c r="AB724"/>
      <c r="AC724"/>
      <c r="AD724"/>
      <c r="AE724"/>
      <c r="AF724"/>
      <c r="AG724"/>
      <c r="AH724"/>
      <c r="AI724"/>
      <c r="AJ724"/>
      <c r="AK724"/>
      <c r="AL724"/>
      <c r="AM724" t="s">
        <v>788</v>
      </c>
      <c r="AN724" t="s">
        <v>788</v>
      </c>
    </row>
    <row r="725" spans="1:40" x14ac:dyDescent="0.25">
      <c r="A725">
        <v>214681</v>
      </c>
      <c r="B725" t="s">
        <v>1004</v>
      </c>
      <c r="C725" t="s">
        <v>88</v>
      </c>
      <c r="D725" t="s">
        <v>321</v>
      </c>
      <c r="E725" t="s">
        <v>388</v>
      </c>
      <c r="F725" s="229">
        <v>36161</v>
      </c>
      <c r="G725" t="s">
        <v>371</v>
      </c>
      <c r="H725" t="s">
        <v>390</v>
      </c>
      <c r="I725" t="s">
        <v>487</v>
      </c>
      <c r="J725"/>
      <c r="K725">
        <v>0</v>
      </c>
      <c r="L725">
        <v>0</v>
      </c>
      <c r="M725">
        <v>0</v>
      </c>
      <c r="N725"/>
      <c r="O725"/>
      <c r="P725"/>
      <c r="Q725"/>
      <c r="R725"/>
      <c r="S725"/>
      <c r="T725"/>
      <c r="U725"/>
      <c r="V725"/>
      <c r="W725"/>
      <c r="X725"/>
      <c r="Y725"/>
      <c r="Z725"/>
      <c r="AA725"/>
      <c r="AB725"/>
      <c r="AC725"/>
      <c r="AD725"/>
      <c r="AE725"/>
      <c r="AF725"/>
      <c r="AG725"/>
      <c r="AH725"/>
      <c r="AI725" t="s">
        <v>737</v>
      </c>
      <c r="AJ725"/>
      <c r="AK725"/>
      <c r="AL725"/>
      <c r="AM725"/>
      <c r="AN725" t="s">
        <v>788</v>
      </c>
    </row>
    <row r="726" spans="1:40" x14ac:dyDescent="0.25">
      <c r="A726">
        <v>214684</v>
      </c>
      <c r="B726" t="s">
        <v>1604</v>
      </c>
      <c r="C726" t="s">
        <v>66</v>
      </c>
      <c r="D726" t="s">
        <v>314</v>
      </c>
      <c r="E726" t="s">
        <v>389</v>
      </c>
      <c r="F726" s="229">
        <v>33239</v>
      </c>
      <c r="G726" t="s">
        <v>1605</v>
      </c>
      <c r="H726" t="s">
        <v>390</v>
      </c>
      <c r="I726" t="s">
        <v>3629</v>
      </c>
      <c r="J726"/>
      <c r="K726" t="s">
        <v>372</v>
      </c>
      <c r="L726">
        <v>2009</v>
      </c>
      <c r="M726" t="s">
        <v>371</v>
      </c>
      <c r="N726" t="s">
        <v>386</v>
      </c>
      <c r="O726"/>
      <c r="P726"/>
      <c r="Q726"/>
      <c r="R726"/>
      <c r="S726"/>
      <c r="T726"/>
      <c r="U726"/>
      <c r="V726"/>
      <c r="W726"/>
      <c r="X726"/>
      <c r="Y726"/>
      <c r="Z726"/>
      <c r="AA726"/>
      <c r="AB726"/>
      <c r="AC726"/>
      <c r="AD726"/>
      <c r="AE726"/>
      <c r="AF726"/>
      <c r="AG726"/>
      <c r="AH726"/>
      <c r="AI726"/>
      <c r="AJ726"/>
      <c r="AK726"/>
      <c r="AL726"/>
      <c r="AM726"/>
      <c r="AN726"/>
    </row>
    <row r="727" spans="1:40" x14ac:dyDescent="0.25">
      <c r="A727">
        <v>214686</v>
      </c>
      <c r="B727" t="s">
        <v>2434</v>
      </c>
      <c r="C727" t="s">
        <v>137</v>
      </c>
      <c r="D727" t="s">
        <v>295</v>
      </c>
      <c r="E727" t="s">
        <v>389</v>
      </c>
      <c r="F727" s="229">
        <v>36165</v>
      </c>
      <c r="G727" t="s">
        <v>1523</v>
      </c>
      <c r="H727" t="s">
        <v>390</v>
      </c>
      <c r="I727" t="s">
        <v>488</v>
      </c>
      <c r="J727"/>
      <c r="K727" t="s">
        <v>372</v>
      </c>
      <c r="L727">
        <v>2016</v>
      </c>
      <c r="M727" t="s">
        <v>373</v>
      </c>
      <c r="N727" t="s">
        <v>373</v>
      </c>
      <c r="O727"/>
      <c r="P727"/>
      <c r="Q727"/>
      <c r="R727"/>
      <c r="S727"/>
      <c r="T727"/>
      <c r="U727"/>
      <c r="V727"/>
      <c r="W727"/>
      <c r="X727"/>
      <c r="Y727"/>
      <c r="Z727"/>
      <c r="AA727"/>
      <c r="AB727"/>
      <c r="AC727"/>
      <c r="AD727"/>
      <c r="AE727"/>
      <c r="AF727"/>
      <c r="AG727"/>
      <c r="AH727"/>
      <c r="AI727" t="s">
        <v>737</v>
      </c>
      <c r="AJ727"/>
      <c r="AK727"/>
      <c r="AL727"/>
      <c r="AM727"/>
      <c r="AN727"/>
    </row>
    <row r="728" spans="1:40" x14ac:dyDescent="0.25">
      <c r="A728">
        <v>214694</v>
      </c>
      <c r="B728" t="s">
        <v>2986</v>
      </c>
      <c r="C728" t="s">
        <v>117</v>
      </c>
      <c r="D728" t="s">
        <v>2987</v>
      </c>
      <c r="E728" t="s">
        <v>389</v>
      </c>
      <c r="F728" s="229">
        <v>35498</v>
      </c>
      <c r="G728" t="s">
        <v>2572</v>
      </c>
      <c r="H728" t="s">
        <v>390</v>
      </c>
      <c r="I728" t="s">
        <v>59</v>
      </c>
      <c r="J728"/>
      <c r="K728" t="s">
        <v>372</v>
      </c>
      <c r="L728">
        <v>2015</v>
      </c>
      <c r="M728" t="s">
        <v>373</v>
      </c>
      <c r="N728" t="s">
        <v>373</v>
      </c>
      <c r="O728"/>
      <c r="P728"/>
      <c r="Q728"/>
      <c r="R728"/>
      <c r="S728"/>
      <c r="T728"/>
      <c r="U728"/>
      <c r="V728"/>
      <c r="W728"/>
      <c r="X728"/>
      <c r="Y728"/>
      <c r="Z728"/>
      <c r="AA728"/>
      <c r="AB728"/>
      <c r="AC728"/>
      <c r="AD728"/>
      <c r="AE728"/>
      <c r="AF728"/>
      <c r="AG728"/>
      <c r="AH728"/>
      <c r="AI728"/>
      <c r="AJ728"/>
      <c r="AK728"/>
      <c r="AL728"/>
      <c r="AM728"/>
      <c r="AN728"/>
    </row>
    <row r="729" spans="1:40" x14ac:dyDescent="0.25">
      <c r="A729">
        <v>214699</v>
      </c>
      <c r="B729" t="s">
        <v>2593</v>
      </c>
      <c r="C729" t="s">
        <v>73</v>
      </c>
      <c r="D729" t="s">
        <v>252</v>
      </c>
      <c r="E729" t="s">
        <v>389</v>
      </c>
      <c r="F729" s="229">
        <v>36161</v>
      </c>
      <c r="G729" t="s">
        <v>1032</v>
      </c>
      <c r="H729" t="s">
        <v>390</v>
      </c>
      <c r="I729" t="s">
        <v>59</v>
      </c>
      <c r="J729"/>
      <c r="K729" t="s">
        <v>372</v>
      </c>
      <c r="L729">
        <v>2017</v>
      </c>
      <c r="M729" t="s">
        <v>380</v>
      </c>
      <c r="N729" t="s">
        <v>380</v>
      </c>
      <c r="O729"/>
      <c r="P729"/>
      <c r="Q729"/>
      <c r="R729"/>
      <c r="S729"/>
      <c r="T729"/>
      <c r="U729"/>
      <c r="V729"/>
      <c r="W729"/>
      <c r="X729"/>
      <c r="Y729"/>
      <c r="Z729"/>
      <c r="AA729"/>
      <c r="AB729"/>
      <c r="AC729"/>
      <c r="AD729"/>
      <c r="AE729"/>
      <c r="AF729"/>
      <c r="AG729"/>
      <c r="AH729"/>
      <c r="AI729"/>
      <c r="AJ729"/>
      <c r="AK729"/>
      <c r="AL729"/>
      <c r="AM729"/>
      <c r="AN729"/>
    </row>
    <row r="730" spans="1:40" x14ac:dyDescent="0.25">
      <c r="A730">
        <v>214706</v>
      </c>
      <c r="B730" t="s">
        <v>2988</v>
      </c>
      <c r="C730" t="s">
        <v>62</v>
      </c>
      <c r="D730" t="s">
        <v>938</v>
      </c>
      <c r="E730">
        <v>0</v>
      </c>
      <c r="F730" s="229">
        <v>35796</v>
      </c>
      <c r="G730">
        <v>0</v>
      </c>
      <c r="H730" t="s">
        <v>390</v>
      </c>
      <c r="I730" t="s">
        <v>59</v>
      </c>
      <c r="J730"/>
      <c r="K730">
        <v>0</v>
      </c>
      <c r="L730">
        <v>0</v>
      </c>
      <c r="M730">
        <v>0</v>
      </c>
      <c r="N730" t="s">
        <v>383</v>
      </c>
      <c r="O730"/>
      <c r="P730"/>
      <c r="Q730"/>
      <c r="R730"/>
      <c r="S730"/>
      <c r="T730"/>
      <c r="U730"/>
      <c r="V730"/>
      <c r="W730"/>
      <c r="X730"/>
      <c r="Y730"/>
      <c r="Z730"/>
      <c r="AA730"/>
      <c r="AB730"/>
      <c r="AC730"/>
      <c r="AD730"/>
      <c r="AE730"/>
      <c r="AF730"/>
      <c r="AG730"/>
      <c r="AH730"/>
      <c r="AI730"/>
      <c r="AJ730"/>
      <c r="AK730"/>
      <c r="AL730"/>
      <c r="AM730"/>
      <c r="AN730"/>
    </row>
    <row r="731" spans="1:40" x14ac:dyDescent="0.25">
      <c r="A731">
        <v>214712</v>
      </c>
      <c r="B731" t="s">
        <v>1508</v>
      </c>
      <c r="C731" t="s">
        <v>146</v>
      </c>
      <c r="D731" t="s">
        <v>1509</v>
      </c>
      <c r="E731" t="s">
        <v>389</v>
      </c>
      <c r="F731" s="229">
        <v>28056</v>
      </c>
      <c r="G731" t="s">
        <v>675</v>
      </c>
      <c r="H731" t="s">
        <v>390</v>
      </c>
      <c r="I731" t="s">
        <v>59</v>
      </c>
      <c r="J731"/>
      <c r="K731" t="s">
        <v>391</v>
      </c>
      <c r="L731">
        <v>1997</v>
      </c>
      <c r="M731" t="s">
        <v>382</v>
      </c>
      <c r="N731" t="s">
        <v>382</v>
      </c>
      <c r="O731"/>
      <c r="P731"/>
      <c r="Q731"/>
      <c r="R731"/>
      <c r="S731"/>
      <c r="T731"/>
      <c r="U731"/>
      <c r="V731"/>
      <c r="W731"/>
      <c r="X731"/>
      <c r="Y731"/>
      <c r="Z731"/>
      <c r="AA731"/>
      <c r="AB731"/>
      <c r="AC731"/>
      <c r="AD731"/>
      <c r="AE731"/>
      <c r="AF731"/>
      <c r="AG731"/>
      <c r="AH731"/>
      <c r="AI731"/>
      <c r="AJ731"/>
      <c r="AK731"/>
      <c r="AL731"/>
      <c r="AM731"/>
      <c r="AN731"/>
    </row>
    <row r="732" spans="1:40" x14ac:dyDescent="0.25">
      <c r="A732">
        <v>214714</v>
      </c>
      <c r="B732" t="s">
        <v>2205</v>
      </c>
      <c r="C732" t="s">
        <v>2206</v>
      </c>
      <c r="D732" t="s">
        <v>2922</v>
      </c>
      <c r="E732" t="s">
        <v>389</v>
      </c>
      <c r="F732" s="229">
        <v>34248</v>
      </c>
      <c r="G732" t="s">
        <v>1017</v>
      </c>
      <c r="H732" t="s">
        <v>390</v>
      </c>
      <c r="I732" t="s">
        <v>487</v>
      </c>
      <c r="J732"/>
      <c r="K732" t="s">
        <v>372</v>
      </c>
      <c r="L732">
        <v>2018</v>
      </c>
      <c r="M732" t="s">
        <v>371</v>
      </c>
      <c r="N732" t="s">
        <v>379</v>
      </c>
      <c r="O732"/>
      <c r="P732"/>
      <c r="Q732"/>
      <c r="R732"/>
      <c r="S732"/>
      <c r="T732"/>
      <c r="U732"/>
      <c r="V732"/>
      <c r="W732"/>
      <c r="X732"/>
      <c r="Y732"/>
      <c r="Z732"/>
      <c r="AA732"/>
      <c r="AB732"/>
      <c r="AC732"/>
      <c r="AD732"/>
      <c r="AE732"/>
      <c r="AF732"/>
      <c r="AG732"/>
      <c r="AH732"/>
      <c r="AI732" t="s">
        <v>737</v>
      </c>
      <c r="AJ732"/>
      <c r="AK732"/>
      <c r="AL732"/>
      <c r="AM732"/>
      <c r="AN732"/>
    </row>
    <row r="733" spans="1:40" x14ac:dyDescent="0.25">
      <c r="A733">
        <v>214716</v>
      </c>
      <c r="B733" t="s">
        <v>1738</v>
      </c>
      <c r="C733" t="s">
        <v>130</v>
      </c>
      <c r="D733" t="s">
        <v>1739</v>
      </c>
      <c r="E733" t="s">
        <v>389</v>
      </c>
      <c r="F733" s="229">
        <v>34834</v>
      </c>
      <c r="G733" t="s">
        <v>371</v>
      </c>
      <c r="H733" t="s">
        <v>390</v>
      </c>
      <c r="I733" t="s">
        <v>485</v>
      </c>
      <c r="J733"/>
      <c r="K733">
        <v>0</v>
      </c>
      <c r="L733">
        <v>0</v>
      </c>
      <c r="M733">
        <v>0</v>
      </c>
      <c r="N733"/>
      <c r="O733"/>
      <c r="P733"/>
      <c r="Q733"/>
      <c r="R733"/>
      <c r="S733"/>
      <c r="T733"/>
      <c r="U733"/>
      <c r="V733"/>
      <c r="W733"/>
      <c r="X733"/>
      <c r="Y733"/>
      <c r="Z733"/>
      <c r="AA733"/>
      <c r="AB733"/>
      <c r="AC733"/>
      <c r="AD733"/>
      <c r="AE733"/>
      <c r="AF733"/>
      <c r="AG733"/>
      <c r="AH733"/>
      <c r="AI733" t="s">
        <v>737</v>
      </c>
      <c r="AJ733"/>
      <c r="AK733"/>
      <c r="AL733"/>
      <c r="AM733"/>
      <c r="AN733" t="s">
        <v>788</v>
      </c>
    </row>
    <row r="734" spans="1:40" x14ac:dyDescent="0.25">
      <c r="A734">
        <v>214717</v>
      </c>
      <c r="B734" t="s">
        <v>2989</v>
      </c>
      <c r="C734" t="s">
        <v>102</v>
      </c>
      <c r="D734" t="s">
        <v>304</v>
      </c>
      <c r="E734" t="s">
        <v>389</v>
      </c>
      <c r="F734" s="229">
        <v>31955</v>
      </c>
      <c r="G734" t="s">
        <v>1026</v>
      </c>
      <c r="H734" t="s">
        <v>390</v>
      </c>
      <c r="I734" t="s">
        <v>487</v>
      </c>
      <c r="J734"/>
      <c r="K734" t="s">
        <v>372</v>
      </c>
      <c r="L734">
        <v>2005</v>
      </c>
      <c r="M734" t="s">
        <v>371</v>
      </c>
      <c r="N734" t="s">
        <v>373</v>
      </c>
      <c r="O734"/>
      <c r="P734"/>
      <c r="Q734"/>
      <c r="R734"/>
      <c r="S734"/>
      <c r="T734"/>
      <c r="U734"/>
      <c r="V734"/>
      <c r="W734"/>
      <c r="X734"/>
      <c r="Y734"/>
      <c r="Z734"/>
      <c r="AA734"/>
      <c r="AB734"/>
      <c r="AC734"/>
      <c r="AD734"/>
      <c r="AE734"/>
      <c r="AF734"/>
      <c r="AG734"/>
      <c r="AH734"/>
      <c r="AI734"/>
      <c r="AJ734"/>
      <c r="AK734"/>
      <c r="AL734"/>
      <c r="AM734"/>
      <c r="AN734"/>
    </row>
    <row r="735" spans="1:40" x14ac:dyDescent="0.25">
      <c r="A735">
        <v>214722</v>
      </c>
      <c r="B735" t="s">
        <v>1350</v>
      </c>
      <c r="C735" t="s">
        <v>64</v>
      </c>
      <c r="D735" t="s">
        <v>287</v>
      </c>
      <c r="E735" t="s">
        <v>389</v>
      </c>
      <c r="F735" s="229">
        <v>31942</v>
      </c>
      <c r="G735" t="s">
        <v>371</v>
      </c>
      <c r="H735" t="s">
        <v>390</v>
      </c>
      <c r="I735" t="s">
        <v>485</v>
      </c>
      <c r="J735"/>
      <c r="K735" t="s">
        <v>391</v>
      </c>
      <c r="L735">
        <v>2015</v>
      </c>
      <c r="M735" t="s">
        <v>374</v>
      </c>
      <c r="N735"/>
      <c r="O735"/>
      <c r="P735"/>
      <c r="Q735"/>
      <c r="R735"/>
      <c r="S735"/>
      <c r="T735"/>
      <c r="U735"/>
      <c r="V735"/>
      <c r="W735"/>
      <c r="X735"/>
      <c r="Y735"/>
      <c r="Z735"/>
      <c r="AA735"/>
      <c r="AB735"/>
      <c r="AC735"/>
      <c r="AD735"/>
      <c r="AE735"/>
      <c r="AF735"/>
      <c r="AG735"/>
      <c r="AH735"/>
      <c r="AI735"/>
      <c r="AJ735"/>
      <c r="AK735"/>
      <c r="AL735"/>
      <c r="AM735"/>
      <c r="AN735" t="s">
        <v>788</v>
      </c>
    </row>
    <row r="736" spans="1:40" x14ac:dyDescent="0.25">
      <c r="A736">
        <v>214723</v>
      </c>
      <c r="B736" t="s">
        <v>2990</v>
      </c>
      <c r="C736" t="s">
        <v>2991</v>
      </c>
      <c r="D736" t="s">
        <v>249</v>
      </c>
      <c r="E736" t="s">
        <v>389</v>
      </c>
      <c r="F736" s="229">
        <v>30930</v>
      </c>
      <c r="G736" t="s">
        <v>371</v>
      </c>
      <c r="H736" t="s">
        <v>390</v>
      </c>
      <c r="I736" t="s">
        <v>59</v>
      </c>
      <c r="J736"/>
      <c r="K736" t="s">
        <v>391</v>
      </c>
      <c r="L736">
        <v>2005</v>
      </c>
      <c r="M736" t="s">
        <v>371</v>
      </c>
      <c r="N736" t="s">
        <v>383</v>
      </c>
      <c r="O736" t="s">
        <v>3897</v>
      </c>
      <c r="P736"/>
      <c r="Q736">
        <v>30000</v>
      </c>
      <c r="R736"/>
      <c r="S736"/>
      <c r="T736"/>
      <c r="U736"/>
      <c r="V736"/>
      <c r="W736"/>
      <c r="X736"/>
      <c r="Y736"/>
      <c r="Z736"/>
      <c r="AA736"/>
      <c r="AB736"/>
      <c r="AC736"/>
      <c r="AD736"/>
      <c r="AE736"/>
      <c r="AF736"/>
      <c r="AG736"/>
      <c r="AH736"/>
      <c r="AI736"/>
      <c r="AJ736"/>
      <c r="AK736"/>
      <c r="AL736"/>
      <c r="AM736"/>
      <c r="AN736"/>
    </row>
    <row r="737" spans="1:40" x14ac:dyDescent="0.25">
      <c r="A737">
        <v>214726</v>
      </c>
      <c r="B737" t="s">
        <v>2407</v>
      </c>
      <c r="C737" t="s">
        <v>63</v>
      </c>
      <c r="D737" t="s">
        <v>279</v>
      </c>
      <c r="E737" t="s">
        <v>389</v>
      </c>
      <c r="F737" s="229">
        <v>36008</v>
      </c>
      <c r="G737" t="s">
        <v>2408</v>
      </c>
      <c r="H737" t="s">
        <v>390</v>
      </c>
      <c r="I737" t="s">
        <v>488</v>
      </c>
      <c r="J737"/>
      <c r="K737" t="s">
        <v>372</v>
      </c>
      <c r="L737">
        <v>2016</v>
      </c>
      <c r="M737" t="s">
        <v>376</v>
      </c>
      <c r="N737" t="s">
        <v>376</v>
      </c>
      <c r="O737"/>
      <c r="P737"/>
      <c r="Q737"/>
      <c r="R737"/>
      <c r="S737"/>
      <c r="T737"/>
      <c r="U737"/>
      <c r="V737"/>
      <c r="W737"/>
      <c r="X737"/>
      <c r="Y737"/>
      <c r="Z737"/>
      <c r="AA737"/>
      <c r="AB737"/>
      <c r="AC737"/>
      <c r="AD737"/>
      <c r="AE737"/>
      <c r="AF737"/>
      <c r="AG737"/>
      <c r="AH737"/>
      <c r="AI737"/>
      <c r="AJ737"/>
      <c r="AK737"/>
      <c r="AL737"/>
      <c r="AM737"/>
      <c r="AN737"/>
    </row>
    <row r="738" spans="1:40" x14ac:dyDescent="0.25">
      <c r="A738">
        <v>214731</v>
      </c>
      <c r="B738" t="s">
        <v>2992</v>
      </c>
      <c r="C738" t="s">
        <v>123</v>
      </c>
      <c r="D738" t="s">
        <v>2806</v>
      </c>
      <c r="E738" t="s">
        <v>389</v>
      </c>
      <c r="F738" s="229">
        <v>35635</v>
      </c>
      <c r="G738" t="s">
        <v>1017</v>
      </c>
      <c r="H738" t="s">
        <v>390</v>
      </c>
      <c r="I738" t="s">
        <v>485</v>
      </c>
      <c r="J738"/>
      <c r="K738" t="s">
        <v>391</v>
      </c>
      <c r="L738">
        <v>2016</v>
      </c>
      <c r="M738" t="s">
        <v>371</v>
      </c>
      <c r="N738" t="s">
        <v>371</v>
      </c>
      <c r="O738"/>
      <c r="P738"/>
      <c r="Q738"/>
      <c r="R738"/>
      <c r="S738"/>
      <c r="T738"/>
      <c r="U738"/>
      <c r="V738"/>
      <c r="W738"/>
      <c r="X738"/>
      <c r="Y738"/>
      <c r="Z738"/>
      <c r="AA738"/>
      <c r="AB738"/>
      <c r="AC738"/>
      <c r="AD738"/>
      <c r="AE738"/>
      <c r="AF738"/>
      <c r="AG738"/>
      <c r="AH738"/>
      <c r="AI738"/>
      <c r="AJ738"/>
      <c r="AK738"/>
      <c r="AL738"/>
      <c r="AM738"/>
      <c r="AN738"/>
    </row>
    <row r="739" spans="1:40" x14ac:dyDescent="0.25">
      <c r="A739">
        <v>214742</v>
      </c>
      <c r="B739" t="s">
        <v>2579</v>
      </c>
      <c r="C739" t="s">
        <v>93</v>
      </c>
      <c r="D739" t="s">
        <v>242</v>
      </c>
      <c r="E739" t="s">
        <v>389</v>
      </c>
      <c r="F739" s="229">
        <v>35763</v>
      </c>
      <c r="G739" t="s">
        <v>2580</v>
      </c>
      <c r="H739" t="s">
        <v>390</v>
      </c>
      <c r="I739" t="s">
        <v>59</v>
      </c>
      <c r="J739"/>
      <c r="K739" t="s">
        <v>372</v>
      </c>
      <c r="L739">
        <v>2017</v>
      </c>
      <c r="M739" t="s">
        <v>728</v>
      </c>
      <c r="N739" t="s">
        <v>384</v>
      </c>
      <c r="O739" t="s">
        <v>3905</v>
      </c>
      <c r="P739"/>
      <c r="Q739">
        <v>40000</v>
      </c>
      <c r="R739"/>
      <c r="S739"/>
      <c r="T739"/>
      <c r="U739"/>
      <c r="V739"/>
      <c r="W739"/>
      <c r="X739"/>
      <c r="Y739"/>
      <c r="Z739"/>
      <c r="AA739"/>
      <c r="AB739"/>
      <c r="AC739"/>
      <c r="AD739"/>
      <c r="AE739"/>
      <c r="AF739"/>
      <c r="AG739"/>
      <c r="AH739"/>
      <c r="AI739"/>
      <c r="AJ739"/>
      <c r="AK739"/>
      <c r="AL739"/>
      <c r="AM739"/>
      <c r="AN739"/>
    </row>
    <row r="740" spans="1:40" x14ac:dyDescent="0.25">
      <c r="A740">
        <v>214744</v>
      </c>
      <c r="B740" t="s">
        <v>2544</v>
      </c>
      <c r="C740" t="s">
        <v>69</v>
      </c>
      <c r="D740" t="s">
        <v>337</v>
      </c>
      <c r="E740" t="s">
        <v>389</v>
      </c>
      <c r="F740" s="229">
        <v>33685</v>
      </c>
      <c r="G740" t="s">
        <v>2545</v>
      </c>
      <c r="H740" t="s">
        <v>390</v>
      </c>
      <c r="I740" t="s">
        <v>59</v>
      </c>
      <c r="J740"/>
      <c r="K740" t="s">
        <v>391</v>
      </c>
      <c r="L740">
        <v>2010</v>
      </c>
      <c r="M740" t="s">
        <v>371</v>
      </c>
      <c r="N740" t="s">
        <v>379</v>
      </c>
      <c r="O740"/>
      <c r="P740"/>
      <c r="Q740"/>
      <c r="R740"/>
      <c r="S740"/>
      <c r="T740"/>
      <c r="U740"/>
      <c r="V740"/>
      <c r="W740"/>
      <c r="X740"/>
      <c r="Y740"/>
      <c r="Z740"/>
      <c r="AA740"/>
      <c r="AB740"/>
      <c r="AC740"/>
      <c r="AD740"/>
      <c r="AE740"/>
      <c r="AF740"/>
      <c r="AG740"/>
      <c r="AH740"/>
      <c r="AI740"/>
      <c r="AJ740"/>
      <c r="AK740"/>
      <c r="AL740"/>
      <c r="AM740"/>
      <c r="AN740"/>
    </row>
    <row r="741" spans="1:40" x14ac:dyDescent="0.25">
      <c r="A741">
        <v>214748</v>
      </c>
      <c r="B741" t="s">
        <v>1929</v>
      </c>
      <c r="C741" t="s">
        <v>115</v>
      </c>
      <c r="D741" t="s">
        <v>282</v>
      </c>
      <c r="E741" t="s">
        <v>389</v>
      </c>
      <c r="F741" s="229">
        <v>36161</v>
      </c>
      <c r="G741" t="s">
        <v>1017</v>
      </c>
      <c r="H741" t="s">
        <v>390</v>
      </c>
      <c r="I741" t="s">
        <v>3629</v>
      </c>
      <c r="J741"/>
      <c r="K741" t="s">
        <v>391</v>
      </c>
      <c r="L741">
        <v>2016</v>
      </c>
      <c r="M741" t="s">
        <v>371</v>
      </c>
      <c r="N741" t="s">
        <v>371</v>
      </c>
      <c r="O741"/>
      <c r="P741"/>
      <c r="Q741"/>
      <c r="R741"/>
      <c r="S741"/>
      <c r="T741"/>
      <c r="U741"/>
      <c r="V741"/>
      <c r="W741"/>
      <c r="X741"/>
      <c r="Y741"/>
      <c r="Z741"/>
      <c r="AA741"/>
      <c r="AB741"/>
      <c r="AC741"/>
      <c r="AD741"/>
      <c r="AE741"/>
      <c r="AF741"/>
      <c r="AG741"/>
      <c r="AH741"/>
      <c r="AI741"/>
      <c r="AJ741"/>
      <c r="AK741"/>
      <c r="AL741"/>
      <c r="AM741"/>
      <c r="AN741"/>
    </row>
    <row r="742" spans="1:40" x14ac:dyDescent="0.25">
      <c r="A742">
        <v>214761</v>
      </c>
      <c r="B742" t="s">
        <v>2270</v>
      </c>
      <c r="C742" t="s">
        <v>430</v>
      </c>
      <c r="D742" t="s">
        <v>297</v>
      </c>
      <c r="E742" t="s">
        <v>389</v>
      </c>
      <c r="F742" s="229">
        <v>35065</v>
      </c>
      <c r="G742" t="s">
        <v>1017</v>
      </c>
      <c r="H742" t="s">
        <v>390</v>
      </c>
      <c r="I742" t="s">
        <v>3629</v>
      </c>
      <c r="J742"/>
      <c r="K742" t="s">
        <v>372</v>
      </c>
      <c r="L742">
        <v>2016</v>
      </c>
      <c r="M742" t="s">
        <v>371</v>
      </c>
      <c r="N742" t="s">
        <v>371</v>
      </c>
      <c r="O742"/>
      <c r="P742"/>
      <c r="Q742"/>
      <c r="R742"/>
      <c r="S742"/>
      <c r="T742"/>
      <c r="U742"/>
      <c r="V742"/>
      <c r="W742"/>
      <c r="X742"/>
      <c r="Y742"/>
      <c r="Z742"/>
      <c r="AA742"/>
      <c r="AB742"/>
      <c r="AC742"/>
      <c r="AD742"/>
      <c r="AE742"/>
      <c r="AF742"/>
      <c r="AG742"/>
      <c r="AH742"/>
      <c r="AI742"/>
      <c r="AJ742"/>
      <c r="AK742"/>
      <c r="AL742"/>
      <c r="AM742"/>
      <c r="AN742"/>
    </row>
    <row r="743" spans="1:40" x14ac:dyDescent="0.25">
      <c r="A743">
        <v>214763</v>
      </c>
      <c r="B743" t="s">
        <v>2132</v>
      </c>
      <c r="C743" t="s">
        <v>66</v>
      </c>
      <c r="D743" t="s">
        <v>268</v>
      </c>
      <c r="E743" t="s">
        <v>389</v>
      </c>
      <c r="F743" s="229">
        <v>32166</v>
      </c>
      <c r="G743" t="s">
        <v>374</v>
      </c>
      <c r="H743" t="s">
        <v>390</v>
      </c>
      <c r="I743" t="s">
        <v>3630</v>
      </c>
      <c r="J743"/>
      <c r="K743">
        <v>0</v>
      </c>
      <c r="L743">
        <v>0</v>
      </c>
      <c r="M743">
        <v>0</v>
      </c>
      <c r="N743" t="s">
        <v>374</v>
      </c>
      <c r="O743"/>
      <c r="P743"/>
      <c r="Q743"/>
      <c r="R743"/>
      <c r="S743"/>
      <c r="T743"/>
      <c r="U743"/>
      <c r="V743"/>
      <c r="W743"/>
      <c r="X743"/>
      <c r="Y743"/>
      <c r="Z743"/>
      <c r="AA743"/>
      <c r="AB743"/>
      <c r="AC743"/>
      <c r="AD743"/>
      <c r="AE743"/>
      <c r="AF743"/>
      <c r="AG743"/>
      <c r="AH743"/>
      <c r="AI743"/>
      <c r="AJ743"/>
      <c r="AK743"/>
      <c r="AL743"/>
      <c r="AM743"/>
      <c r="AN743"/>
    </row>
    <row r="744" spans="1:40" x14ac:dyDescent="0.25">
      <c r="A744">
        <v>214768</v>
      </c>
      <c r="B744" t="s">
        <v>1916</v>
      </c>
      <c r="C744" t="s">
        <v>511</v>
      </c>
      <c r="D744" t="s">
        <v>2993</v>
      </c>
      <c r="E744" t="s">
        <v>388</v>
      </c>
      <c r="F744" s="229">
        <v>36090</v>
      </c>
      <c r="G744" t="s">
        <v>1017</v>
      </c>
      <c r="H744" t="s">
        <v>390</v>
      </c>
      <c r="I744" t="s">
        <v>59</v>
      </c>
      <c r="J744"/>
      <c r="K744" t="s">
        <v>391</v>
      </c>
      <c r="L744">
        <v>2016</v>
      </c>
      <c r="M744" t="s">
        <v>371</v>
      </c>
      <c r="N744" t="s">
        <v>382</v>
      </c>
      <c r="O744"/>
      <c r="P744"/>
      <c r="Q744"/>
      <c r="R744"/>
      <c r="S744"/>
      <c r="T744"/>
      <c r="U744"/>
      <c r="V744"/>
      <c r="W744"/>
      <c r="X744"/>
      <c r="Y744"/>
      <c r="Z744"/>
      <c r="AA744"/>
      <c r="AB744"/>
      <c r="AC744"/>
      <c r="AD744"/>
      <c r="AE744"/>
      <c r="AF744"/>
      <c r="AG744"/>
      <c r="AH744"/>
      <c r="AI744"/>
      <c r="AJ744"/>
      <c r="AK744"/>
      <c r="AL744"/>
      <c r="AM744"/>
      <c r="AN744"/>
    </row>
    <row r="745" spans="1:40" x14ac:dyDescent="0.25">
      <c r="A745">
        <v>214778</v>
      </c>
      <c r="B745" t="s">
        <v>1729</v>
      </c>
      <c r="C745" t="s">
        <v>1730</v>
      </c>
      <c r="D745" t="s">
        <v>2994</v>
      </c>
      <c r="E745" t="s">
        <v>388</v>
      </c>
      <c r="F745" s="229">
        <v>34783</v>
      </c>
      <c r="G745" t="s">
        <v>1037</v>
      </c>
      <c r="H745" t="s">
        <v>390</v>
      </c>
      <c r="I745" t="s">
        <v>3629</v>
      </c>
      <c r="J745"/>
      <c r="K745" t="s">
        <v>372</v>
      </c>
      <c r="L745">
        <v>2013</v>
      </c>
      <c r="M745" t="s">
        <v>374</v>
      </c>
      <c r="N745" t="s">
        <v>374</v>
      </c>
      <c r="O745"/>
      <c r="P745"/>
      <c r="Q745"/>
      <c r="R745"/>
      <c r="S745"/>
      <c r="T745"/>
      <c r="U745"/>
      <c r="V745"/>
      <c r="W745"/>
      <c r="X745"/>
      <c r="Y745"/>
      <c r="Z745"/>
      <c r="AA745"/>
      <c r="AB745"/>
      <c r="AC745"/>
      <c r="AD745"/>
      <c r="AE745"/>
      <c r="AF745"/>
      <c r="AG745"/>
      <c r="AH745"/>
      <c r="AI745"/>
      <c r="AJ745"/>
      <c r="AK745"/>
      <c r="AL745"/>
      <c r="AM745"/>
      <c r="AN745"/>
    </row>
    <row r="746" spans="1:40" x14ac:dyDescent="0.25">
      <c r="A746">
        <v>214779</v>
      </c>
      <c r="B746" t="s">
        <v>1615</v>
      </c>
      <c r="C746" t="s">
        <v>160</v>
      </c>
      <c r="D746" t="s">
        <v>1616</v>
      </c>
      <c r="E746" t="s">
        <v>389</v>
      </c>
      <c r="F746" s="229">
        <v>33388</v>
      </c>
      <c r="G746" t="s">
        <v>371</v>
      </c>
      <c r="H746" t="s">
        <v>390</v>
      </c>
      <c r="I746" t="s">
        <v>3629</v>
      </c>
      <c r="J746"/>
      <c r="K746" t="s">
        <v>391</v>
      </c>
      <c r="L746">
        <v>2009</v>
      </c>
      <c r="M746" t="s">
        <v>373</v>
      </c>
      <c r="N746" t="s">
        <v>371</v>
      </c>
      <c r="O746" t="s">
        <v>3920</v>
      </c>
      <c r="P746"/>
      <c r="Q746">
        <v>45000</v>
      </c>
      <c r="R746"/>
      <c r="S746"/>
      <c r="T746"/>
      <c r="U746"/>
      <c r="V746"/>
      <c r="W746"/>
      <c r="X746"/>
      <c r="Y746"/>
      <c r="Z746"/>
      <c r="AA746"/>
      <c r="AB746"/>
      <c r="AC746"/>
      <c r="AD746"/>
      <c r="AE746"/>
      <c r="AF746"/>
      <c r="AG746"/>
      <c r="AH746"/>
      <c r="AI746"/>
      <c r="AJ746"/>
      <c r="AK746"/>
      <c r="AL746"/>
      <c r="AM746"/>
      <c r="AN746"/>
    </row>
    <row r="747" spans="1:40" x14ac:dyDescent="0.25">
      <c r="A747">
        <v>214782</v>
      </c>
      <c r="B747" t="s">
        <v>2554</v>
      </c>
      <c r="C747" t="s">
        <v>118</v>
      </c>
      <c r="D747" t="s">
        <v>287</v>
      </c>
      <c r="E747" t="s">
        <v>389</v>
      </c>
      <c r="F747" s="229">
        <v>34289</v>
      </c>
      <c r="G747" t="s">
        <v>371</v>
      </c>
      <c r="H747" t="s">
        <v>390</v>
      </c>
      <c r="I747" t="s">
        <v>59</v>
      </c>
      <c r="J747"/>
      <c r="K747" t="s">
        <v>391</v>
      </c>
      <c r="L747">
        <v>2012</v>
      </c>
      <c r="M747" t="s">
        <v>371</v>
      </c>
      <c r="N747" t="s">
        <v>371</v>
      </c>
      <c r="O747"/>
      <c r="P747"/>
      <c r="Q747"/>
      <c r="R747"/>
      <c r="S747"/>
      <c r="T747"/>
      <c r="U747"/>
      <c r="V747"/>
      <c r="W747"/>
      <c r="X747"/>
      <c r="Y747"/>
      <c r="Z747"/>
      <c r="AA747"/>
      <c r="AB747"/>
      <c r="AC747"/>
      <c r="AD747"/>
      <c r="AE747"/>
      <c r="AF747"/>
      <c r="AG747"/>
      <c r="AH747"/>
      <c r="AI747"/>
      <c r="AJ747"/>
      <c r="AK747"/>
      <c r="AL747"/>
      <c r="AM747"/>
      <c r="AN747"/>
    </row>
    <row r="748" spans="1:40" x14ac:dyDescent="0.25">
      <c r="A748">
        <v>214785</v>
      </c>
      <c r="B748" t="s">
        <v>2343</v>
      </c>
      <c r="C748" t="s">
        <v>126</v>
      </c>
      <c r="D748" t="s">
        <v>300</v>
      </c>
      <c r="E748" t="s">
        <v>388</v>
      </c>
      <c r="F748" s="229">
        <v>35483</v>
      </c>
      <c r="G748" t="s">
        <v>1040</v>
      </c>
      <c r="H748" t="s">
        <v>390</v>
      </c>
      <c r="I748" t="s">
        <v>487</v>
      </c>
      <c r="J748"/>
      <c r="K748" t="s">
        <v>391</v>
      </c>
      <c r="L748">
        <v>2015</v>
      </c>
      <c r="M748" t="s">
        <v>371</v>
      </c>
      <c r="N748" t="s">
        <v>373</v>
      </c>
      <c r="O748"/>
      <c r="P748"/>
      <c r="Q748"/>
      <c r="R748"/>
      <c r="S748"/>
      <c r="T748"/>
      <c r="U748"/>
      <c r="V748"/>
      <c r="W748"/>
      <c r="X748"/>
      <c r="Y748"/>
      <c r="Z748"/>
      <c r="AA748"/>
      <c r="AB748"/>
      <c r="AC748"/>
      <c r="AD748"/>
      <c r="AE748"/>
      <c r="AF748"/>
      <c r="AG748"/>
      <c r="AH748"/>
      <c r="AI748" t="s">
        <v>737</v>
      </c>
      <c r="AJ748"/>
      <c r="AK748"/>
      <c r="AL748"/>
      <c r="AM748"/>
      <c r="AN748"/>
    </row>
    <row r="749" spans="1:40" x14ac:dyDescent="0.25">
      <c r="A749">
        <v>214786</v>
      </c>
      <c r="B749" t="s">
        <v>1833</v>
      </c>
      <c r="C749" t="s">
        <v>1834</v>
      </c>
      <c r="D749" t="s">
        <v>245</v>
      </c>
      <c r="E749" t="s">
        <v>388</v>
      </c>
      <c r="F749" s="229">
        <v>35557</v>
      </c>
      <c r="G749" t="s">
        <v>1835</v>
      </c>
      <c r="H749" t="s">
        <v>3668</v>
      </c>
      <c r="I749" t="s">
        <v>485</v>
      </c>
      <c r="J749"/>
      <c r="K749" t="s">
        <v>391</v>
      </c>
      <c r="L749">
        <v>2015</v>
      </c>
      <c r="M749" t="s">
        <v>371</v>
      </c>
      <c r="N749"/>
      <c r="O749"/>
      <c r="P749"/>
      <c r="Q749"/>
      <c r="R749"/>
      <c r="S749"/>
      <c r="T749"/>
      <c r="U749"/>
      <c r="V749"/>
      <c r="W749"/>
      <c r="X749"/>
      <c r="Y749"/>
      <c r="Z749"/>
      <c r="AA749"/>
      <c r="AB749"/>
      <c r="AC749"/>
      <c r="AD749"/>
      <c r="AE749"/>
      <c r="AF749"/>
      <c r="AG749"/>
      <c r="AH749"/>
      <c r="AI749" t="s">
        <v>737</v>
      </c>
      <c r="AJ749"/>
      <c r="AK749"/>
      <c r="AL749"/>
      <c r="AM749"/>
      <c r="AN749" t="s">
        <v>788</v>
      </c>
    </row>
    <row r="750" spans="1:40" x14ac:dyDescent="0.25">
      <c r="A750">
        <v>214798</v>
      </c>
      <c r="B750" t="s">
        <v>2272</v>
      </c>
      <c r="C750" t="s">
        <v>106</v>
      </c>
      <c r="D750" t="s">
        <v>2987</v>
      </c>
      <c r="E750" t="s">
        <v>389</v>
      </c>
      <c r="F750" s="229">
        <v>35065</v>
      </c>
      <c r="G750" t="s">
        <v>2273</v>
      </c>
      <c r="H750" t="s">
        <v>390</v>
      </c>
      <c r="I750" t="s">
        <v>485</v>
      </c>
      <c r="J750"/>
      <c r="K750" t="s">
        <v>372</v>
      </c>
      <c r="L750">
        <v>2014</v>
      </c>
      <c r="M750" t="s">
        <v>375</v>
      </c>
      <c r="N750" t="s">
        <v>375</v>
      </c>
      <c r="O750"/>
      <c r="P750"/>
      <c r="Q750"/>
      <c r="R750"/>
      <c r="S750"/>
      <c r="T750"/>
      <c r="U750"/>
      <c r="V750"/>
      <c r="W750"/>
      <c r="X750"/>
      <c r="Y750"/>
      <c r="Z750"/>
      <c r="AA750"/>
      <c r="AB750"/>
      <c r="AC750"/>
      <c r="AD750"/>
      <c r="AE750"/>
      <c r="AF750"/>
      <c r="AG750"/>
      <c r="AH750"/>
      <c r="AI750"/>
      <c r="AJ750"/>
      <c r="AK750"/>
      <c r="AL750"/>
      <c r="AM750"/>
      <c r="AN750"/>
    </row>
    <row r="751" spans="1:40" x14ac:dyDescent="0.25">
      <c r="A751">
        <v>214802</v>
      </c>
      <c r="B751" t="s">
        <v>2418</v>
      </c>
      <c r="C751" t="s">
        <v>75</v>
      </c>
      <c r="D751" t="s">
        <v>292</v>
      </c>
      <c r="E751" t="s">
        <v>389</v>
      </c>
      <c r="F751" s="229">
        <v>36053</v>
      </c>
      <c r="G751" t="s">
        <v>1017</v>
      </c>
      <c r="H751" t="s">
        <v>390</v>
      </c>
      <c r="I751" t="s">
        <v>3630</v>
      </c>
      <c r="J751"/>
      <c r="K751" t="s">
        <v>391</v>
      </c>
      <c r="L751">
        <v>2016</v>
      </c>
      <c r="M751" t="s">
        <v>373</v>
      </c>
      <c r="N751" t="s">
        <v>376</v>
      </c>
      <c r="O751"/>
      <c r="P751"/>
      <c r="Q751"/>
      <c r="R751"/>
      <c r="S751"/>
      <c r="T751"/>
      <c r="U751"/>
      <c r="V751"/>
      <c r="W751"/>
      <c r="X751"/>
      <c r="Y751"/>
      <c r="Z751"/>
      <c r="AA751"/>
      <c r="AB751"/>
      <c r="AC751"/>
      <c r="AD751"/>
      <c r="AE751"/>
      <c r="AF751"/>
      <c r="AG751"/>
      <c r="AH751"/>
      <c r="AI751"/>
      <c r="AJ751"/>
      <c r="AK751"/>
      <c r="AL751"/>
      <c r="AM751"/>
      <c r="AN751"/>
    </row>
    <row r="752" spans="1:40" x14ac:dyDescent="0.25">
      <c r="A752">
        <v>214804</v>
      </c>
      <c r="B752" t="s">
        <v>1396</v>
      </c>
      <c r="C752" t="s">
        <v>590</v>
      </c>
      <c r="D752" t="s">
        <v>473</v>
      </c>
      <c r="E752" t="s">
        <v>389</v>
      </c>
      <c r="F752" s="229">
        <v>36161</v>
      </c>
      <c r="G752" t="s">
        <v>1048</v>
      </c>
      <c r="H752" t="s">
        <v>390</v>
      </c>
      <c r="I752" t="s">
        <v>3629</v>
      </c>
      <c r="J752"/>
      <c r="K752" t="s">
        <v>372</v>
      </c>
      <c r="L752">
        <v>2016</v>
      </c>
      <c r="M752" t="s">
        <v>376</v>
      </c>
      <c r="N752" t="s">
        <v>376</v>
      </c>
      <c r="O752"/>
      <c r="P752"/>
      <c r="Q752"/>
      <c r="R752"/>
      <c r="S752"/>
      <c r="T752"/>
      <c r="U752"/>
      <c r="V752"/>
      <c r="W752"/>
      <c r="X752"/>
      <c r="Y752"/>
      <c r="Z752"/>
      <c r="AA752"/>
      <c r="AB752"/>
      <c r="AC752"/>
      <c r="AD752"/>
      <c r="AE752"/>
      <c r="AF752"/>
      <c r="AG752"/>
      <c r="AH752"/>
      <c r="AI752"/>
      <c r="AJ752"/>
      <c r="AK752"/>
      <c r="AL752"/>
      <c r="AM752"/>
      <c r="AN752"/>
    </row>
    <row r="753" spans="1:40" x14ac:dyDescent="0.25">
      <c r="A753">
        <v>214805</v>
      </c>
      <c r="B753" t="s">
        <v>1529</v>
      </c>
      <c r="C753" t="s">
        <v>115</v>
      </c>
      <c r="D753" t="s">
        <v>480</v>
      </c>
      <c r="E753" t="s">
        <v>389</v>
      </c>
      <c r="F753" s="229">
        <v>31138</v>
      </c>
      <c r="G753" t="s">
        <v>1530</v>
      </c>
      <c r="H753" t="s">
        <v>390</v>
      </c>
      <c r="I753" t="s">
        <v>59</v>
      </c>
      <c r="J753"/>
      <c r="K753" t="s">
        <v>372</v>
      </c>
      <c r="L753">
        <v>2004</v>
      </c>
      <c r="M753" t="s">
        <v>373</v>
      </c>
      <c r="N753" t="s">
        <v>373</v>
      </c>
      <c r="O753"/>
      <c r="P753"/>
      <c r="Q753"/>
      <c r="R753"/>
      <c r="S753"/>
      <c r="T753"/>
      <c r="U753"/>
      <c r="V753"/>
      <c r="W753"/>
      <c r="X753"/>
      <c r="Y753"/>
      <c r="Z753"/>
      <c r="AA753"/>
      <c r="AB753"/>
      <c r="AC753"/>
      <c r="AD753"/>
      <c r="AE753"/>
      <c r="AF753"/>
      <c r="AG753"/>
      <c r="AH753"/>
      <c r="AI753"/>
      <c r="AJ753"/>
      <c r="AK753"/>
      <c r="AL753"/>
      <c r="AM753"/>
      <c r="AN753"/>
    </row>
    <row r="754" spans="1:40" x14ac:dyDescent="0.25">
      <c r="A754">
        <v>214808</v>
      </c>
      <c r="B754" t="s">
        <v>1351</v>
      </c>
      <c r="C754" t="s">
        <v>149</v>
      </c>
      <c r="D754" t="s">
        <v>257</v>
      </c>
      <c r="E754" t="s">
        <v>389</v>
      </c>
      <c r="F754" s="229">
        <v>32352</v>
      </c>
      <c r="G754" t="s">
        <v>1040</v>
      </c>
      <c r="H754" t="s">
        <v>390</v>
      </c>
      <c r="I754" t="s">
        <v>3629</v>
      </c>
      <c r="J754"/>
      <c r="K754" t="s">
        <v>391</v>
      </c>
      <c r="L754">
        <v>2009</v>
      </c>
      <c r="M754" t="s">
        <v>373</v>
      </c>
      <c r="N754" t="s">
        <v>373</v>
      </c>
      <c r="O754"/>
      <c r="P754"/>
      <c r="Q754"/>
      <c r="R754"/>
      <c r="S754"/>
      <c r="T754"/>
      <c r="U754"/>
      <c r="V754"/>
      <c r="W754"/>
      <c r="X754"/>
      <c r="Y754"/>
      <c r="Z754"/>
      <c r="AA754"/>
      <c r="AB754"/>
      <c r="AC754"/>
      <c r="AD754"/>
      <c r="AE754"/>
      <c r="AF754"/>
      <c r="AG754"/>
      <c r="AH754"/>
      <c r="AI754"/>
      <c r="AJ754"/>
      <c r="AK754"/>
      <c r="AL754"/>
      <c r="AM754"/>
      <c r="AN754"/>
    </row>
    <row r="755" spans="1:40" x14ac:dyDescent="0.25">
      <c r="A755">
        <v>214814</v>
      </c>
      <c r="B755" t="s">
        <v>2105</v>
      </c>
      <c r="C755" t="s">
        <v>69</v>
      </c>
      <c r="D755" t="s">
        <v>227</v>
      </c>
      <c r="E755" t="s">
        <v>388</v>
      </c>
      <c r="F755" s="229">
        <v>28856</v>
      </c>
      <c r="G755" t="s">
        <v>725</v>
      </c>
      <c r="H755" t="s">
        <v>390</v>
      </c>
      <c r="I755" t="s">
        <v>487</v>
      </c>
      <c r="J755"/>
      <c r="K755" t="s">
        <v>391</v>
      </c>
      <c r="L755">
        <v>2014</v>
      </c>
      <c r="M755" t="s">
        <v>384</v>
      </c>
      <c r="N755" t="s">
        <v>384</v>
      </c>
      <c r="O755"/>
      <c r="P755"/>
      <c r="Q755"/>
      <c r="R755"/>
      <c r="S755"/>
      <c r="T755"/>
      <c r="U755"/>
      <c r="V755"/>
      <c r="W755"/>
      <c r="X755"/>
      <c r="Y755"/>
      <c r="Z755"/>
      <c r="AA755"/>
      <c r="AB755"/>
      <c r="AC755"/>
      <c r="AD755"/>
      <c r="AE755"/>
      <c r="AF755"/>
      <c r="AG755"/>
      <c r="AH755"/>
      <c r="AI755" t="s">
        <v>737</v>
      </c>
      <c r="AJ755"/>
      <c r="AK755"/>
      <c r="AL755"/>
      <c r="AM755"/>
      <c r="AN755"/>
    </row>
    <row r="756" spans="1:40" x14ac:dyDescent="0.25">
      <c r="A756">
        <v>214816</v>
      </c>
      <c r="B756" t="s">
        <v>1579</v>
      </c>
      <c r="C756" t="s">
        <v>190</v>
      </c>
      <c r="D756" t="s">
        <v>491</v>
      </c>
      <c r="E756" t="s">
        <v>389</v>
      </c>
      <c r="F756" s="229">
        <v>32878</v>
      </c>
      <c r="G756" t="s">
        <v>1580</v>
      </c>
      <c r="H756" t="s">
        <v>390</v>
      </c>
      <c r="I756" t="s">
        <v>485</v>
      </c>
      <c r="J756"/>
      <c r="K756">
        <v>0</v>
      </c>
      <c r="L756" t="s">
        <v>391</v>
      </c>
      <c r="M756">
        <v>2009</v>
      </c>
      <c r="N756" t="s">
        <v>385</v>
      </c>
      <c r="O756"/>
      <c r="P756"/>
      <c r="Q756"/>
      <c r="R756"/>
      <c r="S756"/>
      <c r="T756"/>
      <c r="U756"/>
      <c r="V756"/>
      <c r="W756"/>
      <c r="X756"/>
      <c r="Y756"/>
      <c r="Z756"/>
      <c r="AA756"/>
      <c r="AB756"/>
      <c r="AC756"/>
      <c r="AD756"/>
      <c r="AE756"/>
      <c r="AF756"/>
      <c r="AG756"/>
      <c r="AH756"/>
      <c r="AI756" t="s">
        <v>737</v>
      </c>
      <c r="AJ756"/>
      <c r="AK756"/>
      <c r="AL756"/>
      <c r="AM756"/>
      <c r="AN756"/>
    </row>
    <row r="757" spans="1:40" x14ac:dyDescent="0.25">
      <c r="A757">
        <v>214827</v>
      </c>
      <c r="B757" t="s">
        <v>2219</v>
      </c>
      <c r="C757" t="s">
        <v>86</v>
      </c>
      <c r="D757" t="s">
        <v>292</v>
      </c>
      <c r="E757" t="s">
        <v>389</v>
      </c>
      <c r="F757" s="229">
        <v>34540</v>
      </c>
      <c r="G757" t="s">
        <v>1017</v>
      </c>
      <c r="H757" t="s">
        <v>390</v>
      </c>
      <c r="I757" t="s">
        <v>3630</v>
      </c>
      <c r="J757"/>
      <c r="K757" t="s">
        <v>391</v>
      </c>
      <c r="L757">
        <v>2013</v>
      </c>
      <c r="M757" t="s">
        <v>371</v>
      </c>
      <c r="N757"/>
      <c r="O757"/>
      <c r="P757"/>
      <c r="Q757"/>
      <c r="R757"/>
      <c r="S757"/>
      <c r="T757"/>
      <c r="U757"/>
      <c r="V757"/>
      <c r="W757"/>
      <c r="X757"/>
      <c r="Y757"/>
      <c r="Z757"/>
      <c r="AA757"/>
      <c r="AB757"/>
      <c r="AC757"/>
      <c r="AD757"/>
      <c r="AE757"/>
      <c r="AF757"/>
      <c r="AG757"/>
      <c r="AH757"/>
      <c r="AI757"/>
      <c r="AJ757"/>
      <c r="AK757"/>
      <c r="AL757"/>
      <c r="AM757"/>
      <c r="AN757" t="s">
        <v>788</v>
      </c>
    </row>
    <row r="758" spans="1:40" x14ac:dyDescent="0.25">
      <c r="A758">
        <v>214829</v>
      </c>
      <c r="B758" t="s">
        <v>2995</v>
      </c>
      <c r="C758" t="s">
        <v>137</v>
      </c>
      <c r="D758" t="s">
        <v>618</v>
      </c>
      <c r="E758" t="s">
        <v>389</v>
      </c>
      <c r="F758" s="229">
        <v>34820</v>
      </c>
      <c r="G758" t="s">
        <v>371</v>
      </c>
      <c r="H758" t="s">
        <v>390</v>
      </c>
      <c r="I758" t="s">
        <v>59</v>
      </c>
      <c r="J758"/>
      <c r="K758" t="s">
        <v>391</v>
      </c>
      <c r="L758">
        <v>2015</v>
      </c>
      <c r="M758" t="s">
        <v>371</v>
      </c>
      <c r="N758" t="s">
        <v>371</v>
      </c>
      <c r="O758"/>
      <c r="P758"/>
      <c r="Q758"/>
      <c r="R758"/>
      <c r="S758"/>
      <c r="T758"/>
      <c r="U758"/>
      <c r="V758"/>
      <c r="W758"/>
      <c r="X758"/>
      <c r="Y758"/>
      <c r="Z758"/>
      <c r="AA758"/>
      <c r="AB758"/>
      <c r="AC758"/>
      <c r="AD758"/>
      <c r="AE758"/>
      <c r="AF758"/>
      <c r="AG758"/>
      <c r="AH758"/>
      <c r="AI758"/>
      <c r="AJ758"/>
      <c r="AK758"/>
      <c r="AL758"/>
      <c r="AM758"/>
      <c r="AN758"/>
    </row>
    <row r="759" spans="1:40" x14ac:dyDescent="0.25">
      <c r="A759">
        <v>214835</v>
      </c>
      <c r="B759" t="s">
        <v>1746</v>
      </c>
      <c r="C759" t="s">
        <v>88</v>
      </c>
      <c r="D759" t="s">
        <v>295</v>
      </c>
      <c r="E759" t="s">
        <v>389</v>
      </c>
      <c r="F759" s="229">
        <v>34915</v>
      </c>
      <c r="G759" t="s">
        <v>1024</v>
      </c>
      <c r="H759" t="s">
        <v>399</v>
      </c>
      <c r="I759" t="s">
        <v>59</v>
      </c>
      <c r="J759"/>
      <c r="K759" t="s">
        <v>391</v>
      </c>
      <c r="L759">
        <v>2014</v>
      </c>
      <c r="M759" t="s">
        <v>371</v>
      </c>
      <c r="N759" t="s">
        <v>762</v>
      </c>
      <c r="O759"/>
      <c r="P759"/>
      <c r="Q759"/>
      <c r="R759"/>
      <c r="S759"/>
      <c r="T759"/>
      <c r="U759"/>
      <c r="V759"/>
      <c r="W759"/>
      <c r="X759"/>
      <c r="Y759"/>
      <c r="Z759"/>
      <c r="AA759"/>
      <c r="AB759"/>
      <c r="AC759"/>
      <c r="AD759"/>
      <c r="AE759"/>
      <c r="AF759"/>
      <c r="AG759"/>
      <c r="AH759"/>
      <c r="AI759"/>
      <c r="AJ759"/>
      <c r="AK759"/>
      <c r="AL759"/>
      <c r="AM759"/>
      <c r="AN759"/>
    </row>
    <row r="760" spans="1:40" x14ac:dyDescent="0.25">
      <c r="A760">
        <v>214836</v>
      </c>
      <c r="B760" t="s">
        <v>1907</v>
      </c>
      <c r="C760" t="s">
        <v>123</v>
      </c>
      <c r="D760" t="s">
        <v>1520</v>
      </c>
      <c r="E760" t="s">
        <v>389</v>
      </c>
      <c r="F760" s="229">
        <v>36069</v>
      </c>
      <c r="G760" t="s">
        <v>1908</v>
      </c>
      <c r="H760" t="s">
        <v>390</v>
      </c>
      <c r="I760" t="s">
        <v>3629</v>
      </c>
      <c r="J760"/>
      <c r="K760" t="s">
        <v>391</v>
      </c>
      <c r="L760">
        <v>2016</v>
      </c>
      <c r="M760" t="s">
        <v>382</v>
      </c>
      <c r="N760" t="s">
        <v>382</v>
      </c>
      <c r="O760"/>
      <c r="P760"/>
      <c r="Q760"/>
      <c r="R760"/>
      <c r="S760"/>
      <c r="T760"/>
      <c r="U760"/>
      <c r="V760"/>
      <c r="W760"/>
      <c r="X760"/>
      <c r="Y760"/>
      <c r="Z760"/>
      <c r="AA760"/>
      <c r="AB760"/>
      <c r="AC760"/>
      <c r="AD760"/>
      <c r="AE760"/>
      <c r="AF760"/>
      <c r="AG760"/>
      <c r="AH760"/>
      <c r="AI760"/>
      <c r="AJ760"/>
      <c r="AK760"/>
      <c r="AL760"/>
      <c r="AM760"/>
      <c r="AN760"/>
    </row>
    <row r="761" spans="1:40" x14ac:dyDescent="0.25">
      <c r="A761">
        <v>214838</v>
      </c>
      <c r="B761" t="s">
        <v>1995</v>
      </c>
      <c r="C761" t="s">
        <v>137</v>
      </c>
      <c r="D761" t="s">
        <v>597</v>
      </c>
      <c r="E761" t="s">
        <v>389</v>
      </c>
      <c r="F761" s="229">
        <v>32509</v>
      </c>
      <c r="G761" t="s">
        <v>371</v>
      </c>
      <c r="H761" t="s">
        <v>390</v>
      </c>
      <c r="I761" t="s">
        <v>3630</v>
      </c>
      <c r="J761"/>
      <c r="K761" t="s">
        <v>391</v>
      </c>
      <c r="L761">
        <v>2007</v>
      </c>
      <c r="M761" t="s">
        <v>371</v>
      </c>
      <c r="N761" t="s">
        <v>371</v>
      </c>
      <c r="O761"/>
      <c r="P761"/>
      <c r="Q761"/>
      <c r="R761"/>
      <c r="S761"/>
      <c r="T761"/>
      <c r="U761"/>
      <c r="V761"/>
      <c r="W761"/>
      <c r="X761"/>
      <c r="Y761"/>
      <c r="Z761"/>
      <c r="AA761"/>
      <c r="AB761"/>
      <c r="AC761"/>
      <c r="AD761"/>
      <c r="AE761"/>
      <c r="AF761"/>
      <c r="AG761"/>
      <c r="AH761"/>
      <c r="AI761"/>
      <c r="AJ761"/>
      <c r="AK761"/>
      <c r="AL761"/>
      <c r="AM761"/>
      <c r="AN761"/>
    </row>
    <row r="762" spans="1:40" x14ac:dyDescent="0.25">
      <c r="A762">
        <v>214849</v>
      </c>
      <c r="B762" t="s">
        <v>2224</v>
      </c>
      <c r="C762" t="s">
        <v>99</v>
      </c>
      <c r="D762" t="s">
        <v>510</v>
      </c>
      <c r="E762" t="s">
        <v>389</v>
      </c>
      <c r="F762" s="229">
        <v>34613</v>
      </c>
      <c r="G762" t="s">
        <v>1036</v>
      </c>
      <c r="H762" t="s">
        <v>390</v>
      </c>
      <c r="I762" t="s">
        <v>485</v>
      </c>
      <c r="J762"/>
      <c r="K762" t="s">
        <v>391</v>
      </c>
      <c r="L762">
        <v>2012</v>
      </c>
      <c r="M762" t="s">
        <v>375</v>
      </c>
      <c r="N762" t="s">
        <v>375</v>
      </c>
      <c r="O762"/>
      <c r="P762"/>
      <c r="Q762"/>
      <c r="R762"/>
      <c r="S762"/>
      <c r="T762"/>
      <c r="U762"/>
      <c r="V762"/>
      <c r="W762"/>
      <c r="X762"/>
      <c r="Y762"/>
      <c r="Z762"/>
      <c r="AA762"/>
      <c r="AB762"/>
      <c r="AC762"/>
      <c r="AD762"/>
      <c r="AE762"/>
      <c r="AF762"/>
      <c r="AG762"/>
      <c r="AH762"/>
      <c r="AI762"/>
      <c r="AJ762"/>
      <c r="AK762"/>
      <c r="AL762"/>
      <c r="AM762"/>
      <c r="AN762"/>
    </row>
    <row r="763" spans="1:40" x14ac:dyDescent="0.25">
      <c r="A763">
        <v>214880</v>
      </c>
      <c r="B763" t="s">
        <v>2639</v>
      </c>
      <c r="C763" t="s">
        <v>66</v>
      </c>
      <c r="D763" t="s">
        <v>280</v>
      </c>
      <c r="E763" t="s">
        <v>389</v>
      </c>
      <c r="F763" s="229">
        <v>32774</v>
      </c>
      <c r="G763" t="s">
        <v>2572</v>
      </c>
      <c r="H763" t="s">
        <v>390</v>
      </c>
      <c r="I763" t="s">
        <v>59</v>
      </c>
      <c r="J763"/>
      <c r="K763" t="s">
        <v>372</v>
      </c>
      <c r="L763">
        <v>2007</v>
      </c>
      <c r="M763" t="s">
        <v>373</v>
      </c>
      <c r="N763"/>
      <c r="O763"/>
      <c r="P763"/>
      <c r="Q763"/>
      <c r="R763"/>
      <c r="S763"/>
      <c r="T763"/>
      <c r="U763"/>
      <c r="V763"/>
      <c r="W763"/>
      <c r="X763"/>
      <c r="Y763"/>
      <c r="Z763"/>
      <c r="AA763"/>
      <c r="AB763"/>
      <c r="AC763"/>
      <c r="AD763"/>
      <c r="AE763"/>
      <c r="AF763"/>
      <c r="AG763"/>
      <c r="AH763"/>
      <c r="AI763" t="s">
        <v>737</v>
      </c>
      <c r="AJ763"/>
      <c r="AK763"/>
      <c r="AL763"/>
      <c r="AM763"/>
      <c r="AN763"/>
    </row>
    <row r="764" spans="1:40" x14ac:dyDescent="0.25">
      <c r="A764">
        <v>214881</v>
      </c>
      <c r="B764" t="s">
        <v>2333</v>
      </c>
      <c r="C764" t="s">
        <v>66</v>
      </c>
      <c r="D764" t="s">
        <v>520</v>
      </c>
      <c r="E764" t="s">
        <v>389</v>
      </c>
      <c r="F764" s="229">
        <v>35455</v>
      </c>
      <c r="G764" t="s">
        <v>1087</v>
      </c>
      <c r="H764" t="s">
        <v>390</v>
      </c>
      <c r="I764" t="s">
        <v>485</v>
      </c>
      <c r="J764"/>
      <c r="K764" t="s">
        <v>372</v>
      </c>
      <c r="L764">
        <v>2014</v>
      </c>
      <c r="M764" t="s">
        <v>384</v>
      </c>
      <c r="N764"/>
      <c r="O764"/>
      <c r="P764"/>
      <c r="Q764"/>
      <c r="R764"/>
      <c r="S764"/>
      <c r="T764"/>
      <c r="U764"/>
      <c r="V764"/>
      <c r="W764"/>
      <c r="X764"/>
      <c r="Y764"/>
      <c r="Z764"/>
      <c r="AA764"/>
      <c r="AB764"/>
      <c r="AC764"/>
      <c r="AD764"/>
      <c r="AE764"/>
      <c r="AF764"/>
      <c r="AG764"/>
      <c r="AH764"/>
      <c r="AI764"/>
      <c r="AJ764"/>
      <c r="AK764"/>
      <c r="AL764"/>
      <c r="AM764"/>
      <c r="AN764"/>
    </row>
    <row r="765" spans="1:40" x14ac:dyDescent="0.25">
      <c r="A765">
        <v>214882</v>
      </c>
      <c r="B765" t="s">
        <v>1491</v>
      </c>
      <c r="C765" t="s">
        <v>467</v>
      </c>
      <c r="D765" t="s">
        <v>243</v>
      </c>
      <c r="E765" t="s">
        <v>389</v>
      </c>
      <c r="F765" s="229">
        <v>34902</v>
      </c>
      <c r="G765" t="s">
        <v>371</v>
      </c>
      <c r="H765" t="s">
        <v>3668</v>
      </c>
      <c r="I765" t="s">
        <v>485</v>
      </c>
      <c r="J765"/>
      <c r="K765" t="s">
        <v>391</v>
      </c>
      <c r="L765">
        <v>2017</v>
      </c>
      <c r="M765" t="s">
        <v>371</v>
      </c>
      <c r="N765" t="s">
        <v>762</v>
      </c>
      <c r="O765"/>
      <c r="P765"/>
      <c r="Q765"/>
      <c r="R765"/>
      <c r="S765"/>
      <c r="T765"/>
      <c r="U765"/>
      <c r="V765"/>
      <c r="W765"/>
      <c r="X765"/>
      <c r="Y765"/>
      <c r="Z765"/>
      <c r="AA765"/>
      <c r="AB765"/>
      <c r="AC765"/>
      <c r="AD765"/>
      <c r="AE765"/>
      <c r="AF765"/>
      <c r="AG765"/>
      <c r="AH765"/>
      <c r="AI765"/>
      <c r="AJ765"/>
      <c r="AK765"/>
      <c r="AL765"/>
      <c r="AM765"/>
      <c r="AN765"/>
    </row>
    <row r="766" spans="1:40" x14ac:dyDescent="0.25">
      <c r="A766">
        <v>214885</v>
      </c>
      <c r="B766" t="s">
        <v>4100</v>
      </c>
      <c r="C766" t="s">
        <v>168</v>
      </c>
      <c r="D766" t="s">
        <v>3779</v>
      </c>
      <c r="E766" t="s">
        <v>1327</v>
      </c>
      <c r="F766" s="229">
        <v>25222</v>
      </c>
      <c r="G766" t="s">
        <v>374</v>
      </c>
      <c r="H766" t="s">
        <v>390</v>
      </c>
      <c r="I766" t="s">
        <v>3631</v>
      </c>
      <c r="J766"/>
      <c r="K766"/>
      <c r="L766"/>
      <c r="M766"/>
      <c r="N766"/>
      <c r="O766"/>
      <c r="P766"/>
      <c r="Q766"/>
      <c r="R766"/>
      <c r="S766"/>
      <c r="T766"/>
      <c r="U766"/>
      <c r="V766"/>
      <c r="W766"/>
      <c r="X766"/>
      <c r="Y766"/>
      <c r="Z766"/>
      <c r="AA766"/>
      <c r="AB766"/>
      <c r="AC766"/>
      <c r="AD766"/>
      <c r="AE766"/>
      <c r="AF766"/>
      <c r="AG766"/>
      <c r="AH766"/>
      <c r="AI766" t="s">
        <v>737</v>
      </c>
      <c r="AJ766"/>
      <c r="AK766"/>
      <c r="AL766"/>
      <c r="AM766"/>
      <c r="AN766" t="s">
        <v>788</v>
      </c>
    </row>
    <row r="767" spans="1:40" x14ac:dyDescent="0.25">
      <c r="A767">
        <v>214886</v>
      </c>
      <c r="B767" t="s">
        <v>2088</v>
      </c>
      <c r="C767" t="s">
        <v>116</v>
      </c>
      <c r="D767" t="s">
        <v>437</v>
      </c>
      <c r="E767" t="s">
        <v>389</v>
      </c>
      <c r="F767" s="229">
        <v>34385</v>
      </c>
      <c r="G767" t="s">
        <v>1426</v>
      </c>
      <c r="H767" t="s">
        <v>390</v>
      </c>
      <c r="I767" t="s">
        <v>487</v>
      </c>
      <c r="J767"/>
      <c r="K767" t="s">
        <v>372</v>
      </c>
      <c r="L767">
        <v>2013</v>
      </c>
      <c r="M767" t="s">
        <v>386</v>
      </c>
      <c r="N767"/>
      <c r="O767"/>
      <c r="P767"/>
      <c r="Q767"/>
      <c r="R767"/>
      <c r="S767"/>
      <c r="T767"/>
      <c r="U767"/>
      <c r="V767"/>
      <c r="W767"/>
      <c r="X767"/>
      <c r="Y767"/>
      <c r="Z767"/>
      <c r="AA767"/>
      <c r="AB767"/>
      <c r="AC767"/>
      <c r="AD767"/>
      <c r="AE767"/>
      <c r="AF767"/>
      <c r="AG767"/>
      <c r="AH767"/>
      <c r="AI767" t="s">
        <v>737</v>
      </c>
      <c r="AJ767"/>
      <c r="AK767"/>
      <c r="AL767"/>
      <c r="AM767"/>
      <c r="AN767" t="s">
        <v>788</v>
      </c>
    </row>
    <row r="768" spans="1:40" x14ac:dyDescent="0.25">
      <c r="A768">
        <v>214888</v>
      </c>
      <c r="B768" t="s">
        <v>2996</v>
      </c>
      <c r="C768" t="s">
        <v>66</v>
      </c>
      <c r="D768" t="s">
        <v>299</v>
      </c>
      <c r="E768" t="s">
        <v>389</v>
      </c>
      <c r="F768" s="297">
        <v>0</v>
      </c>
      <c r="G768" t="s">
        <v>716</v>
      </c>
      <c r="H768" t="s">
        <v>390</v>
      </c>
      <c r="I768" t="s">
        <v>59</v>
      </c>
      <c r="J768"/>
      <c r="K768">
        <v>0</v>
      </c>
      <c r="L768">
        <v>0</v>
      </c>
      <c r="M768">
        <v>0</v>
      </c>
      <c r="N768"/>
      <c r="O768"/>
      <c r="P768"/>
      <c r="Q768"/>
      <c r="R768"/>
      <c r="S768"/>
      <c r="T768"/>
      <c r="U768"/>
      <c r="V768"/>
      <c r="W768"/>
      <c r="X768"/>
      <c r="Y768"/>
      <c r="Z768"/>
      <c r="AA768"/>
      <c r="AB768"/>
      <c r="AC768"/>
      <c r="AD768"/>
      <c r="AE768"/>
      <c r="AF768"/>
      <c r="AG768"/>
      <c r="AH768"/>
      <c r="AI768"/>
      <c r="AJ768"/>
      <c r="AK768"/>
      <c r="AL768"/>
      <c r="AM768"/>
      <c r="AN768" t="s">
        <v>788</v>
      </c>
    </row>
    <row r="769" spans="1:40" x14ac:dyDescent="0.25">
      <c r="A769">
        <v>214889</v>
      </c>
      <c r="B769" t="s">
        <v>2997</v>
      </c>
      <c r="C769" t="s">
        <v>89</v>
      </c>
      <c r="D769" t="s">
        <v>338</v>
      </c>
      <c r="E769" t="s">
        <v>389</v>
      </c>
      <c r="F769" s="229">
        <v>34780</v>
      </c>
      <c r="G769" t="s">
        <v>1679</v>
      </c>
      <c r="H769" t="s">
        <v>400</v>
      </c>
      <c r="I769" t="s">
        <v>3630</v>
      </c>
      <c r="J769"/>
      <c r="K769" t="s">
        <v>372</v>
      </c>
      <c r="L769">
        <v>2015</v>
      </c>
      <c r="M769" t="s">
        <v>373</v>
      </c>
      <c r="N769" t="s">
        <v>762</v>
      </c>
      <c r="O769"/>
      <c r="P769"/>
      <c r="Q769"/>
      <c r="R769"/>
      <c r="S769"/>
      <c r="T769"/>
      <c r="U769"/>
      <c r="V769"/>
      <c r="W769"/>
      <c r="X769"/>
      <c r="Y769"/>
      <c r="Z769"/>
      <c r="AA769"/>
      <c r="AB769"/>
      <c r="AC769"/>
      <c r="AD769"/>
      <c r="AE769"/>
      <c r="AF769"/>
      <c r="AG769"/>
      <c r="AH769"/>
      <c r="AI769"/>
      <c r="AJ769"/>
      <c r="AK769"/>
      <c r="AL769"/>
      <c r="AM769"/>
      <c r="AN769"/>
    </row>
    <row r="770" spans="1:40" x14ac:dyDescent="0.25">
      <c r="A770">
        <v>214892</v>
      </c>
      <c r="B770" t="s">
        <v>1347</v>
      </c>
      <c r="C770" t="s">
        <v>1348</v>
      </c>
      <c r="D770" t="s">
        <v>227</v>
      </c>
      <c r="E770" t="s">
        <v>389</v>
      </c>
      <c r="F770" s="229">
        <v>31778</v>
      </c>
      <c r="G770" t="s">
        <v>1349</v>
      </c>
      <c r="H770" t="s">
        <v>390</v>
      </c>
      <c r="I770" t="s">
        <v>485</v>
      </c>
      <c r="J770"/>
      <c r="K770" t="s">
        <v>391</v>
      </c>
      <c r="L770">
        <v>2009</v>
      </c>
      <c r="M770" t="s">
        <v>384</v>
      </c>
      <c r="N770" t="s">
        <v>384</v>
      </c>
      <c r="O770"/>
      <c r="P770"/>
      <c r="Q770"/>
      <c r="R770"/>
      <c r="S770"/>
      <c r="T770"/>
      <c r="U770"/>
      <c r="V770"/>
      <c r="W770"/>
      <c r="X770"/>
      <c r="Y770"/>
      <c r="Z770"/>
      <c r="AA770"/>
      <c r="AB770"/>
      <c r="AC770"/>
      <c r="AD770"/>
      <c r="AE770"/>
      <c r="AF770"/>
      <c r="AG770"/>
      <c r="AH770"/>
      <c r="AI770"/>
      <c r="AJ770"/>
      <c r="AK770"/>
      <c r="AL770"/>
      <c r="AM770"/>
      <c r="AN770"/>
    </row>
    <row r="771" spans="1:40" x14ac:dyDescent="0.25">
      <c r="A771">
        <v>214893</v>
      </c>
      <c r="B771" t="s">
        <v>1347</v>
      </c>
      <c r="C771" t="s">
        <v>1838</v>
      </c>
      <c r="D771" t="s">
        <v>520</v>
      </c>
      <c r="E771" t="s">
        <v>389</v>
      </c>
      <c r="F771" s="229">
        <v>35602</v>
      </c>
      <c r="G771" t="s">
        <v>1017</v>
      </c>
      <c r="H771" t="s">
        <v>390</v>
      </c>
      <c r="I771" t="s">
        <v>3629</v>
      </c>
      <c r="J771"/>
      <c r="K771" t="s">
        <v>372</v>
      </c>
      <c r="L771">
        <v>2015</v>
      </c>
      <c r="M771" t="s">
        <v>373</v>
      </c>
      <c r="N771" t="s">
        <v>379</v>
      </c>
      <c r="O771"/>
      <c r="P771"/>
      <c r="Q771"/>
      <c r="R771"/>
      <c r="S771"/>
      <c r="T771"/>
      <c r="U771"/>
      <c r="V771"/>
      <c r="W771"/>
      <c r="X771"/>
      <c r="Y771"/>
      <c r="Z771"/>
      <c r="AA771"/>
      <c r="AB771"/>
      <c r="AC771"/>
      <c r="AD771"/>
      <c r="AE771"/>
      <c r="AF771"/>
      <c r="AG771"/>
      <c r="AH771"/>
      <c r="AI771"/>
      <c r="AJ771"/>
      <c r="AK771"/>
      <c r="AL771"/>
      <c r="AM771"/>
      <c r="AN771"/>
    </row>
    <row r="772" spans="1:40" x14ac:dyDescent="0.25">
      <c r="A772">
        <v>214895</v>
      </c>
      <c r="B772" t="s">
        <v>1987</v>
      </c>
      <c r="C772" t="s">
        <v>449</v>
      </c>
      <c r="D772" t="s">
        <v>239</v>
      </c>
      <c r="E772" t="s">
        <v>1327</v>
      </c>
      <c r="F772" s="229">
        <v>31413</v>
      </c>
      <c r="G772" t="s">
        <v>382</v>
      </c>
      <c r="H772" t="s">
        <v>390</v>
      </c>
      <c r="I772" t="s">
        <v>485</v>
      </c>
      <c r="J772"/>
      <c r="K772" t="s">
        <v>1323</v>
      </c>
      <c r="L772">
        <v>0</v>
      </c>
      <c r="M772">
        <v>0</v>
      </c>
      <c r="N772" t="s">
        <v>382</v>
      </c>
      <c r="O772"/>
      <c r="P772"/>
      <c r="Q772"/>
      <c r="R772"/>
      <c r="S772"/>
      <c r="T772"/>
      <c r="U772"/>
      <c r="V772"/>
      <c r="W772"/>
      <c r="X772"/>
      <c r="Y772"/>
      <c r="Z772"/>
      <c r="AA772"/>
      <c r="AB772"/>
      <c r="AC772"/>
      <c r="AD772"/>
      <c r="AE772"/>
      <c r="AF772"/>
      <c r="AG772"/>
      <c r="AH772"/>
      <c r="AI772"/>
      <c r="AJ772"/>
      <c r="AK772"/>
      <c r="AL772"/>
      <c r="AM772"/>
      <c r="AN772"/>
    </row>
    <row r="773" spans="1:40" x14ac:dyDescent="0.25">
      <c r="A773">
        <v>214896</v>
      </c>
      <c r="B773" t="s">
        <v>1609</v>
      </c>
      <c r="C773" t="s">
        <v>105</v>
      </c>
      <c r="D773" t="s">
        <v>594</v>
      </c>
      <c r="E773" t="s">
        <v>389</v>
      </c>
      <c r="F773" s="229">
        <v>35629</v>
      </c>
      <c r="G773" t="s">
        <v>371</v>
      </c>
      <c r="H773" t="s">
        <v>390</v>
      </c>
      <c r="I773" t="s">
        <v>3630</v>
      </c>
      <c r="J773"/>
      <c r="K773" t="s">
        <v>391</v>
      </c>
      <c r="L773">
        <v>2015</v>
      </c>
      <c r="M773" t="s">
        <v>371</v>
      </c>
      <c r="N773"/>
      <c r="O773"/>
      <c r="P773"/>
      <c r="Q773"/>
      <c r="R773"/>
      <c r="S773"/>
      <c r="T773"/>
      <c r="U773"/>
      <c r="V773"/>
      <c r="W773"/>
      <c r="X773"/>
      <c r="Y773"/>
      <c r="Z773"/>
      <c r="AA773"/>
      <c r="AB773"/>
      <c r="AC773"/>
      <c r="AD773"/>
      <c r="AE773"/>
      <c r="AF773"/>
      <c r="AG773"/>
      <c r="AH773"/>
      <c r="AI773" t="s">
        <v>737</v>
      </c>
      <c r="AJ773"/>
      <c r="AK773"/>
      <c r="AL773"/>
      <c r="AM773"/>
      <c r="AN773" t="s">
        <v>788</v>
      </c>
    </row>
    <row r="774" spans="1:40" x14ac:dyDescent="0.25">
      <c r="A774">
        <v>214897</v>
      </c>
      <c r="B774" t="s">
        <v>1609</v>
      </c>
      <c r="C774" t="s">
        <v>69</v>
      </c>
      <c r="D774" t="s">
        <v>2998</v>
      </c>
      <c r="E774" t="s">
        <v>389</v>
      </c>
      <c r="F774" s="229">
        <v>33283</v>
      </c>
      <c r="G774" t="s">
        <v>1017</v>
      </c>
      <c r="H774" t="s">
        <v>390</v>
      </c>
      <c r="I774" t="s">
        <v>59</v>
      </c>
      <c r="J774"/>
      <c r="K774" t="s">
        <v>391</v>
      </c>
      <c r="L774">
        <v>2009</v>
      </c>
      <c r="M774" t="s">
        <v>371</v>
      </c>
      <c r="N774" t="s">
        <v>379</v>
      </c>
      <c r="O774"/>
      <c r="P774"/>
      <c r="Q774"/>
      <c r="R774"/>
      <c r="S774"/>
      <c r="T774"/>
      <c r="U774"/>
      <c r="V774"/>
      <c r="W774"/>
      <c r="X774"/>
      <c r="Y774"/>
      <c r="Z774"/>
      <c r="AA774"/>
      <c r="AB774"/>
      <c r="AC774"/>
      <c r="AD774"/>
      <c r="AE774"/>
      <c r="AF774"/>
      <c r="AG774"/>
      <c r="AH774"/>
      <c r="AI774"/>
      <c r="AJ774"/>
      <c r="AK774"/>
      <c r="AL774"/>
      <c r="AM774"/>
      <c r="AN774"/>
    </row>
    <row r="775" spans="1:40" x14ac:dyDescent="0.25">
      <c r="A775">
        <v>214898</v>
      </c>
      <c r="B775" t="s">
        <v>2317</v>
      </c>
      <c r="C775" t="s">
        <v>468</v>
      </c>
      <c r="D775" t="s">
        <v>279</v>
      </c>
      <c r="E775" t="s">
        <v>389</v>
      </c>
      <c r="F775" s="229">
        <v>35431</v>
      </c>
      <c r="G775" t="s">
        <v>2318</v>
      </c>
      <c r="H775" t="s">
        <v>390</v>
      </c>
      <c r="I775" t="s">
        <v>485</v>
      </c>
      <c r="J775"/>
      <c r="K775" t="s">
        <v>372</v>
      </c>
      <c r="L775">
        <v>2014</v>
      </c>
      <c r="M775" t="s">
        <v>384</v>
      </c>
      <c r="N775" t="s">
        <v>384</v>
      </c>
      <c r="O775"/>
      <c r="P775"/>
      <c r="Q775"/>
      <c r="R775"/>
      <c r="S775"/>
      <c r="T775"/>
      <c r="U775"/>
      <c r="V775"/>
      <c r="W775"/>
      <c r="X775"/>
      <c r="Y775"/>
      <c r="Z775"/>
      <c r="AA775"/>
      <c r="AB775"/>
      <c r="AC775"/>
      <c r="AD775"/>
      <c r="AE775"/>
      <c r="AF775"/>
      <c r="AG775"/>
      <c r="AH775"/>
      <c r="AI775"/>
      <c r="AJ775"/>
      <c r="AK775"/>
      <c r="AL775"/>
      <c r="AM775"/>
      <c r="AN775"/>
    </row>
    <row r="776" spans="1:40" x14ac:dyDescent="0.25">
      <c r="A776">
        <v>214910</v>
      </c>
      <c r="B776" t="s">
        <v>2103</v>
      </c>
      <c r="C776" t="s">
        <v>2104</v>
      </c>
      <c r="D776" t="s">
        <v>242</v>
      </c>
      <c r="E776" t="s">
        <v>389</v>
      </c>
      <c r="F776" s="229">
        <v>28578</v>
      </c>
      <c r="G776" t="s">
        <v>1017</v>
      </c>
      <c r="H776" t="s">
        <v>390</v>
      </c>
      <c r="I776" t="s">
        <v>485</v>
      </c>
      <c r="J776"/>
      <c r="K776" t="s">
        <v>391</v>
      </c>
      <c r="L776">
        <v>2000</v>
      </c>
      <c r="M776" t="s">
        <v>371</v>
      </c>
      <c r="N776" t="s">
        <v>371</v>
      </c>
      <c r="O776"/>
      <c r="P776"/>
      <c r="Q776"/>
      <c r="R776"/>
      <c r="S776"/>
      <c r="T776"/>
      <c r="U776"/>
      <c r="V776"/>
      <c r="W776"/>
      <c r="X776"/>
      <c r="Y776"/>
      <c r="Z776"/>
      <c r="AA776"/>
      <c r="AB776"/>
      <c r="AC776"/>
      <c r="AD776"/>
      <c r="AE776"/>
      <c r="AF776"/>
      <c r="AG776"/>
      <c r="AH776"/>
      <c r="AI776" t="s">
        <v>737</v>
      </c>
      <c r="AJ776"/>
      <c r="AK776"/>
      <c r="AL776"/>
      <c r="AM776"/>
      <c r="AN776"/>
    </row>
    <row r="777" spans="1:40" x14ac:dyDescent="0.25">
      <c r="A777">
        <v>214913</v>
      </c>
      <c r="B777" t="s">
        <v>2999</v>
      </c>
      <c r="C777" t="s">
        <v>535</v>
      </c>
      <c r="D777" t="s">
        <v>2806</v>
      </c>
      <c r="E777" t="s">
        <v>389</v>
      </c>
      <c r="F777" s="229">
        <v>35285</v>
      </c>
      <c r="G777" t="s">
        <v>371</v>
      </c>
      <c r="H777" t="s">
        <v>390</v>
      </c>
      <c r="I777" t="s">
        <v>485</v>
      </c>
      <c r="J777"/>
      <c r="K777" t="s">
        <v>391</v>
      </c>
      <c r="L777">
        <v>2014</v>
      </c>
      <c r="M777" t="s">
        <v>371</v>
      </c>
      <c r="N777" t="s">
        <v>371</v>
      </c>
      <c r="O777"/>
      <c r="P777"/>
      <c r="Q777"/>
      <c r="R777"/>
      <c r="S777"/>
      <c r="T777"/>
      <c r="U777"/>
      <c r="V777"/>
      <c r="W777"/>
      <c r="X777"/>
      <c r="Y777"/>
      <c r="Z777"/>
      <c r="AA777"/>
      <c r="AB777"/>
      <c r="AC777"/>
      <c r="AD777"/>
      <c r="AE777"/>
      <c r="AF777"/>
      <c r="AG777"/>
      <c r="AH777"/>
      <c r="AI777"/>
      <c r="AJ777"/>
      <c r="AK777"/>
      <c r="AL777"/>
      <c r="AM777"/>
      <c r="AN777"/>
    </row>
    <row r="778" spans="1:40" x14ac:dyDescent="0.25">
      <c r="A778">
        <v>214917</v>
      </c>
      <c r="B778" t="s">
        <v>2594</v>
      </c>
      <c r="C778" t="s">
        <v>126</v>
      </c>
      <c r="D778" t="s">
        <v>285</v>
      </c>
      <c r="E778" t="s">
        <v>389</v>
      </c>
      <c r="F778" s="229">
        <v>36171</v>
      </c>
      <c r="G778" t="s">
        <v>371</v>
      </c>
      <c r="H778" t="s">
        <v>390</v>
      </c>
      <c r="I778" t="s">
        <v>59</v>
      </c>
      <c r="J778"/>
      <c r="K778" t="s">
        <v>372</v>
      </c>
      <c r="L778">
        <v>2016</v>
      </c>
      <c r="M778" t="s">
        <v>376</v>
      </c>
      <c r="N778" t="s">
        <v>376</v>
      </c>
      <c r="O778"/>
      <c r="P778"/>
      <c r="Q778"/>
      <c r="R778"/>
      <c r="S778"/>
      <c r="T778"/>
      <c r="U778"/>
      <c r="V778"/>
      <c r="W778"/>
      <c r="X778"/>
      <c r="Y778"/>
      <c r="Z778"/>
      <c r="AA778"/>
      <c r="AB778"/>
      <c r="AC778"/>
      <c r="AD778"/>
      <c r="AE778"/>
      <c r="AF778"/>
      <c r="AG778"/>
      <c r="AH778"/>
      <c r="AI778"/>
      <c r="AJ778"/>
      <c r="AK778"/>
      <c r="AL778"/>
      <c r="AM778"/>
      <c r="AN778"/>
    </row>
    <row r="779" spans="1:40" x14ac:dyDescent="0.25">
      <c r="A779">
        <v>214918</v>
      </c>
      <c r="B779" t="s">
        <v>2289</v>
      </c>
      <c r="C779" t="s">
        <v>105</v>
      </c>
      <c r="D779" t="s">
        <v>257</v>
      </c>
      <c r="E779" t="s">
        <v>389</v>
      </c>
      <c r="F779" s="229">
        <v>35144</v>
      </c>
      <c r="G779" t="s">
        <v>1053</v>
      </c>
      <c r="H779" t="s">
        <v>390</v>
      </c>
      <c r="I779" t="s">
        <v>3630</v>
      </c>
      <c r="J779"/>
      <c r="K779" t="s">
        <v>372</v>
      </c>
      <c r="L779">
        <v>2014</v>
      </c>
      <c r="M779" t="s">
        <v>373</v>
      </c>
      <c r="N779" t="s">
        <v>379</v>
      </c>
      <c r="O779"/>
      <c r="P779"/>
      <c r="Q779"/>
      <c r="R779"/>
      <c r="S779"/>
      <c r="T779"/>
      <c r="U779"/>
      <c r="V779"/>
      <c r="W779"/>
      <c r="X779"/>
      <c r="Y779"/>
      <c r="Z779"/>
      <c r="AA779"/>
      <c r="AB779"/>
      <c r="AC779"/>
      <c r="AD779"/>
      <c r="AE779"/>
      <c r="AF779"/>
      <c r="AG779"/>
      <c r="AH779"/>
      <c r="AI779"/>
      <c r="AJ779"/>
      <c r="AK779"/>
      <c r="AL779"/>
      <c r="AM779"/>
      <c r="AN779"/>
    </row>
    <row r="780" spans="1:40" x14ac:dyDescent="0.25">
      <c r="A780">
        <v>214919</v>
      </c>
      <c r="B780" t="s">
        <v>1557</v>
      </c>
      <c r="C780" t="s">
        <v>66</v>
      </c>
      <c r="D780" t="s">
        <v>483</v>
      </c>
      <c r="E780" t="s">
        <v>389</v>
      </c>
      <c r="F780" s="229">
        <v>32436</v>
      </c>
      <c r="G780" t="s">
        <v>1558</v>
      </c>
      <c r="H780" t="s">
        <v>390</v>
      </c>
      <c r="I780" t="s">
        <v>59</v>
      </c>
      <c r="J780"/>
      <c r="K780" t="s">
        <v>391</v>
      </c>
      <c r="L780">
        <v>2010</v>
      </c>
      <c r="M780" t="s">
        <v>371</v>
      </c>
      <c r="N780" t="s">
        <v>376</v>
      </c>
      <c r="O780"/>
      <c r="P780"/>
      <c r="Q780"/>
      <c r="R780"/>
      <c r="S780"/>
      <c r="T780"/>
      <c r="U780"/>
      <c r="V780"/>
      <c r="W780"/>
      <c r="X780"/>
      <c r="Y780"/>
      <c r="Z780"/>
      <c r="AA780"/>
      <c r="AB780"/>
      <c r="AC780"/>
      <c r="AD780"/>
      <c r="AE780"/>
      <c r="AF780"/>
      <c r="AG780"/>
      <c r="AH780"/>
      <c r="AI780"/>
      <c r="AJ780"/>
      <c r="AK780"/>
      <c r="AL780"/>
      <c r="AM780"/>
      <c r="AN780"/>
    </row>
    <row r="781" spans="1:40" x14ac:dyDescent="0.25">
      <c r="A781">
        <v>214923</v>
      </c>
      <c r="B781" t="s">
        <v>2558</v>
      </c>
      <c r="C781" t="s">
        <v>69</v>
      </c>
      <c r="D781" t="s">
        <v>554</v>
      </c>
      <c r="E781" t="s">
        <v>389</v>
      </c>
      <c r="F781" s="229">
        <v>34537</v>
      </c>
      <c r="G781" t="s">
        <v>1453</v>
      </c>
      <c r="H781" t="s">
        <v>390</v>
      </c>
      <c r="I781" t="s">
        <v>59</v>
      </c>
      <c r="J781"/>
      <c r="K781" t="s">
        <v>391</v>
      </c>
      <c r="L781">
        <v>2013</v>
      </c>
      <c r="M781" t="s">
        <v>728</v>
      </c>
      <c r="N781"/>
      <c r="O781"/>
      <c r="P781"/>
      <c r="Q781"/>
      <c r="R781"/>
      <c r="S781"/>
      <c r="T781"/>
      <c r="U781"/>
      <c r="V781"/>
      <c r="W781"/>
      <c r="X781"/>
      <c r="Y781"/>
      <c r="Z781"/>
      <c r="AA781"/>
      <c r="AB781"/>
      <c r="AC781"/>
      <c r="AD781"/>
      <c r="AE781"/>
      <c r="AF781"/>
      <c r="AG781"/>
      <c r="AH781"/>
      <c r="AI781"/>
      <c r="AJ781"/>
      <c r="AK781"/>
      <c r="AL781"/>
      <c r="AM781"/>
      <c r="AN781" t="s">
        <v>788</v>
      </c>
    </row>
    <row r="782" spans="1:40" x14ac:dyDescent="0.25">
      <c r="A782">
        <v>214926</v>
      </c>
      <c r="B782" t="s">
        <v>2284</v>
      </c>
      <c r="C782" t="s">
        <v>105</v>
      </c>
      <c r="D782" t="s">
        <v>243</v>
      </c>
      <c r="E782" t="s">
        <v>389</v>
      </c>
      <c r="F782" s="229">
        <v>35081</v>
      </c>
      <c r="G782" t="s">
        <v>3945</v>
      </c>
      <c r="H782" t="s">
        <v>390</v>
      </c>
      <c r="I782" t="s">
        <v>485</v>
      </c>
      <c r="J782"/>
      <c r="K782" t="s">
        <v>391</v>
      </c>
      <c r="L782">
        <v>2013</v>
      </c>
      <c r="M782" t="s">
        <v>371</v>
      </c>
      <c r="N782" t="s">
        <v>373</v>
      </c>
      <c r="O782"/>
      <c r="P782"/>
      <c r="Q782"/>
      <c r="R782"/>
      <c r="S782"/>
      <c r="T782"/>
      <c r="U782"/>
      <c r="V782"/>
      <c r="W782"/>
      <c r="X782"/>
      <c r="Y782"/>
      <c r="Z782"/>
      <c r="AA782"/>
      <c r="AB782"/>
      <c r="AC782"/>
      <c r="AD782"/>
      <c r="AE782"/>
      <c r="AF782"/>
      <c r="AG782"/>
      <c r="AH782"/>
      <c r="AI782"/>
      <c r="AJ782"/>
      <c r="AK782"/>
      <c r="AL782"/>
      <c r="AM782"/>
      <c r="AN782"/>
    </row>
    <row r="783" spans="1:40" x14ac:dyDescent="0.25">
      <c r="A783">
        <v>214929</v>
      </c>
      <c r="B783" t="s">
        <v>1617</v>
      </c>
      <c r="C783" t="s">
        <v>76</v>
      </c>
      <c r="D783" t="s">
        <v>71</v>
      </c>
      <c r="E783" t="s">
        <v>389</v>
      </c>
      <c r="F783" s="229">
        <v>33419</v>
      </c>
      <c r="G783" t="s">
        <v>1019</v>
      </c>
      <c r="H783" t="s">
        <v>390</v>
      </c>
      <c r="I783" t="s">
        <v>59</v>
      </c>
      <c r="J783"/>
      <c r="K783" t="s">
        <v>391</v>
      </c>
      <c r="L783">
        <v>2009</v>
      </c>
      <c r="M783" t="s">
        <v>382</v>
      </c>
      <c r="N783"/>
      <c r="O783"/>
      <c r="P783"/>
      <c r="Q783"/>
      <c r="R783"/>
      <c r="S783"/>
      <c r="T783"/>
      <c r="U783"/>
      <c r="V783"/>
      <c r="W783"/>
      <c r="X783"/>
      <c r="Y783"/>
      <c r="Z783"/>
      <c r="AA783"/>
      <c r="AB783"/>
      <c r="AC783"/>
      <c r="AD783"/>
      <c r="AE783"/>
      <c r="AF783"/>
      <c r="AG783"/>
      <c r="AH783"/>
      <c r="AI783"/>
      <c r="AJ783"/>
      <c r="AK783"/>
      <c r="AL783"/>
      <c r="AM783"/>
      <c r="AN783" t="s">
        <v>788</v>
      </c>
    </row>
    <row r="784" spans="1:40" x14ac:dyDescent="0.25">
      <c r="A784">
        <v>214930</v>
      </c>
      <c r="B784" t="s">
        <v>2033</v>
      </c>
      <c r="C784" t="s">
        <v>109</v>
      </c>
      <c r="D784" t="s">
        <v>518</v>
      </c>
      <c r="E784" t="s">
        <v>389</v>
      </c>
      <c r="F784" s="229">
        <v>36172</v>
      </c>
      <c r="G784" t="s">
        <v>2034</v>
      </c>
      <c r="H784" t="s">
        <v>390</v>
      </c>
      <c r="I784" t="s">
        <v>487</v>
      </c>
      <c r="J784"/>
      <c r="K784" t="s">
        <v>391</v>
      </c>
      <c r="L784">
        <v>2017</v>
      </c>
      <c r="M784" t="s">
        <v>371</v>
      </c>
      <c r="N784"/>
      <c r="O784"/>
      <c r="P784"/>
      <c r="Q784"/>
      <c r="R784"/>
      <c r="S784"/>
      <c r="T784"/>
      <c r="U784"/>
      <c r="V784"/>
      <c r="W784"/>
      <c r="X784"/>
      <c r="Y784"/>
      <c r="Z784"/>
      <c r="AA784"/>
      <c r="AB784"/>
      <c r="AC784"/>
      <c r="AD784"/>
      <c r="AE784"/>
      <c r="AF784"/>
      <c r="AG784"/>
      <c r="AH784"/>
      <c r="AI784"/>
      <c r="AJ784"/>
      <c r="AK784"/>
      <c r="AL784"/>
      <c r="AM784"/>
      <c r="AN784" t="s">
        <v>788</v>
      </c>
    </row>
    <row r="785" spans="1:40" x14ac:dyDescent="0.25">
      <c r="A785">
        <v>214932</v>
      </c>
      <c r="B785" t="s">
        <v>2204</v>
      </c>
      <c r="C785" t="s">
        <v>551</v>
      </c>
      <c r="D785" t="s">
        <v>2800</v>
      </c>
      <c r="E785" t="s">
        <v>389</v>
      </c>
      <c r="F785" s="229">
        <v>34243</v>
      </c>
      <c r="G785" t="s">
        <v>1088</v>
      </c>
      <c r="H785" t="s">
        <v>390</v>
      </c>
      <c r="I785" t="s">
        <v>485</v>
      </c>
      <c r="J785"/>
      <c r="K785">
        <v>0</v>
      </c>
      <c r="L785">
        <v>0</v>
      </c>
      <c r="M785">
        <v>0</v>
      </c>
      <c r="N785" t="s">
        <v>376</v>
      </c>
      <c r="O785"/>
      <c r="P785"/>
      <c r="Q785"/>
      <c r="R785"/>
      <c r="S785"/>
      <c r="T785"/>
      <c r="U785"/>
      <c r="V785"/>
      <c r="W785"/>
      <c r="X785"/>
      <c r="Y785"/>
      <c r="Z785"/>
      <c r="AA785"/>
      <c r="AB785"/>
      <c r="AC785"/>
      <c r="AD785"/>
      <c r="AE785"/>
      <c r="AF785"/>
      <c r="AG785"/>
      <c r="AH785"/>
      <c r="AI785"/>
      <c r="AJ785"/>
      <c r="AK785"/>
      <c r="AL785"/>
      <c r="AM785"/>
      <c r="AN785"/>
    </row>
    <row r="786" spans="1:40" x14ac:dyDescent="0.25">
      <c r="A786">
        <v>214936</v>
      </c>
      <c r="B786" t="s">
        <v>2133</v>
      </c>
      <c r="C786" t="s">
        <v>64</v>
      </c>
      <c r="D786" t="s">
        <v>231</v>
      </c>
      <c r="E786" t="s">
        <v>389</v>
      </c>
      <c r="F786" s="229">
        <v>32206</v>
      </c>
      <c r="G786" t="s">
        <v>2134</v>
      </c>
      <c r="H786" t="s">
        <v>390</v>
      </c>
      <c r="I786" t="s">
        <v>485</v>
      </c>
      <c r="J786"/>
      <c r="K786" t="s">
        <v>391</v>
      </c>
      <c r="L786">
        <v>2008</v>
      </c>
      <c r="M786" t="s">
        <v>382</v>
      </c>
      <c r="N786" t="s">
        <v>382</v>
      </c>
      <c r="O786"/>
      <c r="P786"/>
      <c r="Q786"/>
      <c r="R786"/>
      <c r="S786"/>
      <c r="T786"/>
      <c r="U786"/>
      <c r="V786"/>
      <c r="W786"/>
      <c r="X786"/>
      <c r="Y786"/>
      <c r="Z786"/>
      <c r="AA786"/>
      <c r="AB786"/>
      <c r="AC786"/>
      <c r="AD786"/>
      <c r="AE786"/>
      <c r="AF786"/>
      <c r="AG786"/>
      <c r="AH786"/>
      <c r="AI786"/>
      <c r="AJ786"/>
      <c r="AK786"/>
      <c r="AL786"/>
      <c r="AM786"/>
      <c r="AN786"/>
    </row>
    <row r="787" spans="1:40" x14ac:dyDescent="0.25">
      <c r="A787">
        <v>214938</v>
      </c>
      <c r="B787" t="s">
        <v>3000</v>
      </c>
      <c r="C787" t="s">
        <v>167</v>
      </c>
      <c r="D787" t="s">
        <v>243</v>
      </c>
      <c r="E787" t="s">
        <v>389</v>
      </c>
      <c r="F787" s="229">
        <v>35283</v>
      </c>
      <c r="G787" t="s">
        <v>696</v>
      </c>
      <c r="H787" t="s">
        <v>390</v>
      </c>
      <c r="I787" t="s">
        <v>65</v>
      </c>
      <c r="J787"/>
      <c r="K787" t="s">
        <v>372</v>
      </c>
      <c r="L787">
        <v>2014</v>
      </c>
      <c r="M787" t="s">
        <v>373</v>
      </c>
      <c r="N787" t="s">
        <v>373</v>
      </c>
      <c r="O787"/>
      <c r="P787"/>
      <c r="Q787"/>
      <c r="R787"/>
      <c r="S787"/>
      <c r="T787"/>
      <c r="U787"/>
      <c r="V787"/>
      <c r="W787"/>
      <c r="X787"/>
      <c r="Y787"/>
      <c r="Z787"/>
      <c r="AA787"/>
      <c r="AB787"/>
      <c r="AC787"/>
      <c r="AD787"/>
      <c r="AE787"/>
      <c r="AF787"/>
      <c r="AG787"/>
      <c r="AH787"/>
      <c r="AI787"/>
      <c r="AJ787"/>
      <c r="AK787"/>
      <c r="AL787"/>
      <c r="AM787"/>
      <c r="AN787"/>
    </row>
    <row r="788" spans="1:40" x14ac:dyDescent="0.25">
      <c r="A788">
        <v>214947</v>
      </c>
      <c r="B788" t="s">
        <v>1650</v>
      </c>
      <c r="C788" t="s">
        <v>69</v>
      </c>
      <c r="D788" t="s">
        <v>483</v>
      </c>
      <c r="E788" t="s">
        <v>1327</v>
      </c>
      <c r="F788" s="229">
        <v>33970</v>
      </c>
      <c r="G788" t="s">
        <v>1651</v>
      </c>
      <c r="H788" t="s">
        <v>390</v>
      </c>
      <c r="I788" t="s">
        <v>59</v>
      </c>
      <c r="J788"/>
      <c r="K788">
        <v>0</v>
      </c>
      <c r="L788">
        <v>0</v>
      </c>
      <c r="M788">
        <v>0</v>
      </c>
      <c r="N788" t="s">
        <v>386</v>
      </c>
      <c r="O788"/>
      <c r="P788"/>
      <c r="Q788"/>
      <c r="R788"/>
      <c r="S788"/>
      <c r="T788"/>
      <c r="U788"/>
      <c r="V788"/>
      <c r="W788"/>
      <c r="X788"/>
      <c r="Y788"/>
      <c r="Z788"/>
      <c r="AA788"/>
      <c r="AB788"/>
      <c r="AC788"/>
      <c r="AD788"/>
      <c r="AE788"/>
      <c r="AF788"/>
      <c r="AG788"/>
      <c r="AH788"/>
      <c r="AI788"/>
      <c r="AJ788"/>
      <c r="AK788"/>
      <c r="AL788"/>
      <c r="AM788"/>
      <c r="AN788"/>
    </row>
    <row r="789" spans="1:40" x14ac:dyDescent="0.25">
      <c r="A789">
        <v>214950</v>
      </c>
      <c r="B789" t="s">
        <v>2153</v>
      </c>
      <c r="C789" t="s">
        <v>66</v>
      </c>
      <c r="D789" t="s">
        <v>3001</v>
      </c>
      <c r="E789" t="s">
        <v>389</v>
      </c>
      <c r="F789" s="229">
        <v>32900</v>
      </c>
      <c r="G789" t="s">
        <v>2154</v>
      </c>
      <c r="H789" t="s">
        <v>390</v>
      </c>
      <c r="I789" t="s">
        <v>3630</v>
      </c>
      <c r="J789"/>
      <c r="K789" t="s">
        <v>391</v>
      </c>
      <c r="L789">
        <v>2008</v>
      </c>
      <c r="M789" t="s">
        <v>377</v>
      </c>
      <c r="N789" t="s">
        <v>377</v>
      </c>
      <c r="O789"/>
      <c r="P789"/>
      <c r="Q789"/>
      <c r="R789"/>
      <c r="S789"/>
      <c r="T789"/>
      <c r="U789"/>
      <c r="V789"/>
      <c r="W789"/>
      <c r="X789"/>
      <c r="Y789"/>
      <c r="Z789"/>
      <c r="AA789"/>
      <c r="AB789"/>
      <c r="AC789"/>
      <c r="AD789"/>
      <c r="AE789"/>
      <c r="AF789"/>
      <c r="AG789"/>
      <c r="AH789"/>
      <c r="AI789" t="s">
        <v>737</v>
      </c>
      <c r="AJ789"/>
      <c r="AK789"/>
      <c r="AL789"/>
      <c r="AM789"/>
      <c r="AN789"/>
    </row>
    <row r="790" spans="1:40" x14ac:dyDescent="0.25">
      <c r="A790">
        <v>214957</v>
      </c>
      <c r="B790" t="s">
        <v>1921</v>
      </c>
      <c r="C790" t="s">
        <v>476</v>
      </c>
      <c r="D790" t="s">
        <v>2832</v>
      </c>
      <c r="E790" t="s">
        <v>389</v>
      </c>
      <c r="F790" s="229">
        <v>36161</v>
      </c>
      <c r="G790" t="s">
        <v>1092</v>
      </c>
      <c r="H790" t="s">
        <v>390</v>
      </c>
      <c r="I790" t="s">
        <v>3629</v>
      </c>
      <c r="J790"/>
      <c r="K790" t="s">
        <v>391</v>
      </c>
      <c r="L790">
        <v>2017</v>
      </c>
      <c r="M790" t="s">
        <v>371</v>
      </c>
      <c r="N790" t="s">
        <v>374</v>
      </c>
      <c r="O790"/>
      <c r="P790"/>
      <c r="Q790"/>
      <c r="R790"/>
      <c r="S790"/>
      <c r="T790"/>
      <c r="U790"/>
      <c r="V790"/>
      <c r="W790"/>
      <c r="X790"/>
      <c r="Y790"/>
      <c r="Z790"/>
      <c r="AA790"/>
      <c r="AB790"/>
      <c r="AC790"/>
      <c r="AD790"/>
      <c r="AE790"/>
      <c r="AF790"/>
      <c r="AG790"/>
      <c r="AH790"/>
      <c r="AI790"/>
      <c r="AJ790"/>
      <c r="AK790"/>
      <c r="AL790"/>
      <c r="AM790"/>
      <c r="AN790"/>
    </row>
    <row r="791" spans="1:40" x14ac:dyDescent="0.25">
      <c r="A791">
        <v>214958</v>
      </c>
      <c r="B791" t="s">
        <v>2267</v>
      </c>
      <c r="C791" t="s">
        <v>3002</v>
      </c>
      <c r="D791" t="s">
        <v>266</v>
      </c>
      <c r="E791" t="s">
        <v>389</v>
      </c>
      <c r="F791" s="229">
        <v>35065</v>
      </c>
      <c r="G791" t="s">
        <v>2268</v>
      </c>
      <c r="H791" t="s">
        <v>390</v>
      </c>
      <c r="I791" t="s">
        <v>485</v>
      </c>
      <c r="J791"/>
      <c r="K791" t="s">
        <v>391</v>
      </c>
      <c r="L791">
        <v>2014</v>
      </c>
      <c r="M791" t="s">
        <v>373</v>
      </c>
      <c r="N791" t="s">
        <v>373</v>
      </c>
      <c r="O791"/>
      <c r="P791"/>
      <c r="Q791"/>
      <c r="R791"/>
      <c r="S791"/>
      <c r="T791"/>
      <c r="U791"/>
      <c r="V791"/>
      <c r="W791"/>
      <c r="X791"/>
      <c r="Y791"/>
      <c r="Z791"/>
      <c r="AA791"/>
      <c r="AB791"/>
      <c r="AC791"/>
      <c r="AD791"/>
      <c r="AE791"/>
      <c r="AF791"/>
      <c r="AG791"/>
      <c r="AH791"/>
      <c r="AI791"/>
      <c r="AJ791"/>
      <c r="AK791"/>
      <c r="AL791"/>
      <c r="AM791"/>
      <c r="AN791"/>
    </row>
    <row r="792" spans="1:40" x14ac:dyDescent="0.25">
      <c r="A792">
        <v>214962</v>
      </c>
      <c r="B792" t="s">
        <v>2595</v>
      </c>
      <c r="C792" t="s">
        <v>87</v>
      </c>
      <c r="D792" t="s">
        <v>3003</v>
      </c>
      <c r="E792" t="s">
        <v>388</v>
      </c>
      <c r="F792" s="229">
        <v>36183</v>
      </c>
      <c r="G792" t="s">
        <v>1056</v>
      </c>
      <c r="H792" t="s">
        <v>390</v>
      </c>
      <c r="I792" t="s">
        <v>59</v>
      </c>
      <c r="J792"/>
      <c r="K792" t="s">
        <v>372</v>
      </c>
      <c r="L792">
        <v>2016</v>
      </c>
      <c r="M792" t="s">
        <v>371</v>
      </c>
      <c r="N792" t="s">
        <v>376</v>
      </c>
      <c r="O792"/>
      <c r="P792"/>
      <c r="Q792"/>
      <c r="R792"/>
      <c r="S792"/>
      <c r="T792"/>
      <c r="U792"/>
      <c r="V792"/>
      <c r="W792"/>
      <c r="X792"/>
      <c r="Y792"/>
      <c r="Z792"/>
      <c r="AA792"/>
      <c r="AB792"/>
      <c r="AC792"/>
      <c r="AD792"/>
      <c r="AE792"/>
      <c r="AF792"/>
      <c r="AG792"/>
      <c r="AH792"/>
      <c r="AI792"/>
      <c r="AJ792"/>
      <c r="AK792"/>
      <c r="AL792"/>
      <c r="AM792"/>
      <c r="AN792"/>
    </row>
    <row r="793" spans="1:40" x14ac:dyDescent="0.25">
      <c r="A793">
        <v>214965</v>
      </c>
      <c r="B793" t="s">
        <v>3004</v>
      </c>
      <c r="C793" t="s">
        <v>3005</v>
      </c>
      <c r="D793" t="s">
        <v>3006</v>
      </c>
      <c r="E793" t="s">
        <v>389</v>
      </c>
      <c r="F793" s="229">
        <v>33623</v>
      </c>
      <c r="G793" t="s">
        <v>888</v>
      </c>
      <c r="H793" t="s">
        <v>390</v>
      </c>
      <c r="I793" t="s">
        <v>485</v>
      </c>
      <c r="J793"/>
      <c r="K793" t="s">
        <v>729</v>
      </c>
      <c r="L793">
        <v>2011</v>
      </c>
      <c r="M793" t="s">
        <v>373</v>
      </c>
      <c r="N793" t="s">
        <v>373</v>
      </c>
      <c r="O793"/>
      <c r="P793"/>
      <c r="Q793"/>
      <c r="R793"/>
      <c r="S793"/>
      <c r="T793"/>
      <c r="U793"/>
      <c r="V793"/>
      <c r="W793"/>
      <c r="X793"/>
      <c r="Y793"/>
      <c r="Z793"/>
      <c r="AA793"/>
      <c r="AB793"/>
      <c r="AC793"/>
      <c r="AD793"/>
      <c r="AE793"/>
      <c r="AF793"/>
      <c r="AG793"/>
      <c r="AH793"/>
      <c r="AI793" t="s">
        <v>737</v>
      </c>
      <c r="AJ793"/>
      <c r="AK793"/>
      <c r="AL793"/>
      <c r="AM793"/>
      <c r="AN793"/>
    </row>
    <row r="794" spans="1:40" x14ac:dyDescent="0.25">
      <c r="A794">
        <v>214971</v>
      </c>
      <c r="B794" t="s">
        <v>1872</v>
      </c>
      <c r="C794" t="s">
        <v>191</v>
      </c>
      <c r="D794" t="s">
        <v>279</v>
      </c>
      <c r="E794" t="s">
        <v>389</v>
      </c>
      <c r="F794" s="229">
        <v>35860</v>
      </c>
      <c r="G794" t="s">
        <v>1041</v>
      </c>
      <c r="H794" t="s">
        <v>390</v>
      </c>
      <c r="I794" t="s">
        <v>59</v>
      </c>
      <c r="J794"/>
      <c r="K794" t="s">
        <v>391</v>
      </c>
      <c r="L794">
        <v>2016</v>
      </c>
      <c r="M794" t="s">
        <v>373</v>
      </c>
      <c r="N794" t="s">
        <v>373</v>
      </c>
      <c r="O794"/>
      <c r="P794"/>
      <c r="Q794"/>
      <c r="R794"/>
      <c r="S794"/>
      <c r="T794"/>
      <c r="U794"/>
      <c r="V794"/>
      <c r="W794"/>
      <c r="X794"/>
      <c r="Y794"/>
      <c r="Z794"/>
      <c r="AA794"/>
      <c r="AB794"/>
      <c r="AC794"/>
      <c r="AD794"/>
      <c r="AE794"/>
      <c r="AF794"/>
      <c r="AG794"/>
      <c r="AH794"/>
      <c r="AI794"/>
      <c r="AJ794"/>
      <c r="AK794"/>
      <c r="AL794"/>
      <c r="AM794"/>
      <c r="AN794"/>
    </row>
    <row r="795" spans="1:40" x14ac:dyDescent="0.25">
      <c r="A795">
        <v>214972</v>
      </c>
      <c r="B795" t="s">
        <v>1832</v>
      </c>
      <c r="C795" t="s">
        <v>153</v>
      </c>
      <c r="D795" t="s">
        <v>539</v>
      </c>
      <c r="E795" t="s">
        <v>389</v>
      </c>
      <c r="F795" s="229">
        <v>35546</v>
      </c>
      <c r="G795" t="s">
        <v>1041</v>
      </c>
      <c r="H795" t="s">
        <v>390</v>
      </c>
      <c r="I795" t="s">
        <v>485</v>
      </c>
      <c r="J795"/>
      <c r="K795" t="s">
        <v>372</v>
      </c>
      <c r="L795">
        <v>2017</v>
      </c>
      <c r="M795" t="s">
        <v>373</v>
      </c>
      <c r="N795" t="s">
        <v>373</v>
      </c>
      <c r="O795"/>
      <c r="P795"/>
      <c r="Q795"/>
      <c r="R795"/>
      <c r="S795"/>
      <c r="T795"/>
      <c r="U795"/>
      <c r="V795"/>
      <c r="W795"/>
      <c r="X795"/>
      <c r="Y795"/>
      <c r="Z795"/>
      <c r="AA795"/>
      <c r="AB795"/>
      <c r="AC795"/>
      <c r="AD795"/>
      <c r="AE795"/>
      <c r="AF795"/>
      <c r="AG795"/>
      <c r="AH795"/>
      <c r="AI795" t="s">
        <v>737</v>
      </c>
      <c r="AJ795"/>
      <c r="AK795"/>
      <c r="AL795"/>
      <c r="AM795"/>
      <c r="AN795"/>
    </row>
    <row r="796" spans="1:40" x14ac:dyDescent="0.25">
      <c r="A796">
        <v>214973</v>
      </c>
      <c r="B796" t="s">
        <v>3007</v>
      </c>
      <c r="C796" t="s">
        <v>137</v>
      </c>
      <c r="D796" t="s">
        <v>300</v>
      </c>
      <c r="E796" t="s">
        <v>389</v>
      </c>
      <c r="F796" s="229">
        <v>35815</v>
      </c>
      <c r="G796" t="s">
        <v>1019</v>
      </c>
      <c r="H796" t="s">
        <v>390</v>
      </c>
      <c r="I796" t="s">
        <v>485</v>
      </c>
      <c r="J796"/>
      <c r="K796" t="s">
        <v>372</v>
      </c>
      <c r="L796">
        <v>2015</v>
      </c>
      <c r="M796" t="s">
        <v>382</v>
      </c>
      <c r="N796" t="s">
        <v>382</v>
      </c>
      <c r="O796" t="s">
        <v>3962</v>
      </c>
      <c r="P796"/>
      <c r="Q796">
        <v>40000</v>
      </c>
      <c r="R796"/>
      <c r="S796"/>
      <c r="T796"/>
      <c r="U796"/>
      <c r="V796"/>
      <c r="W796"/>
      <c r="X796"/>
      <c r="Y796"/>
      <c r="Z796"/>
      <c r="AA796"/>
      <c r="AB796"/>
      <c r="AC796"/>
      <c r="AD796"/>
      <c r="AE796"/>
      <c r="AF796"/>
      <c r="AG796"/>
      <c r="AH796"/>
      <c r="AI796"/>
      <c r="AJ796"/>
      <c r="AK796"/>
      <c r="AL796"/>
      <c r="AM796"/>
      <c r="AN796"/>
    </row>
    <row r="797" spans="1:40" x14ac:dyDescent="0.25">
      <c r="A797">
        <v>214988</v>
      </c>
      <c r="B797" t="s">
        <v>3008</v>
      </c>
      <c r="C797" t="s">
        <v>69</v>
      </c>
      <c r="D797" t="s">
        <v>465</v>
      </c>
      <c r="E797" t="s">
        <v>389</v>
      </c>
      <c r="F797" s="229">
        <v>34066</v>
      </c>
      <c r="G797" t="s">
        <v>1053</v>
      </c>
      <c r="H797" t="s">
        <v>390</v>
      </c>
      <c r="I797" t="s">
        <v>485</v>
      </c>
      <c r="J797"/>
      <c r="K797" t="s">
        <v>391</v>
      </c>
      <c r="L797">
        <v>2011</v>
      </c>
      <c r="M797" t="s">
        <v>371</v>
      </c>
      <c r="N797" t="s">
        <v>379</v>
      </c>
      <c r="O797"/>
      <c r="P797"/>
      <c r="Q797"/>
      <c r="R797"/>
      <c r="S797"/>
      <c r="T797"/>
      <c r="U797"/>
      <c r="V797"/>
      <c r="W797"/>
      <c r="X797"/>
      <c r="Y797"/>
      <c r="Z797"/>
      <c r="AA797"/>
      <c r="AB797"/>
      <c r="AC797"/>
      <c r="AD797"/>
      <c r="AE797"/>
      <c r="AF797"/>
      <c r="AG797"/>
      <c r="AH797"/>
      <c r="AI797"/>
      <c r="AJ797"/>
      <c r="AK797"/>
      <c r="AL797"/>
      <c r="AM797"/>
      <c r="AN797"/>
    </row>
    <row r="798" spans="1:40" x14ac:dyDescent="0.25">
      <c r="A798">
        <v>214989</v>
      </c>
      <c r="B798" t="s">
        <v>2590</v>
      </c>
      <c r="C798" t="s">
        <v>519</v>
      </c>
      <c r="D798" t="s">
        <v>3009</v>
      </c>
      <c r="E798" t="s">
        <v>389</v>
      </c>
      <c r="F798" s="229">
        <v>36013</v>
      </c>
      <c r="G798" t="s">
        <v>1017</v>
      </c>
      <c r="H798" t="s">
        <v>390</v>
      </c>
      <c r="I798" t="s">
        <v>59</v>
      </c>
      <c r="J798"/>
      <c r="K798" t="s">
        <v>372</v>
      </c>
      <c r="L798">
        <v>2016</v>
      </c>
      <c r="M798" t="s">
        <v>373</v>
      </c>
      <c r="N798" t="s">
        <v>382</v>
      </c>
      <c r="O798"/>
      <c r="P798"/>
      <c r="Q798"/>
      <c r="R798"/>
      <c r="S798"/>
      <c r="T798"/>
      <c r="U798"/>
      <c r="V798"/>
      <c r="W798"/>
      <c r="X798"/>
      <c r="Y798"/>
      <c r="Z798"/>
      <c r="AA798"/>
      <c r="AB798"/>
      <c r="AC798"/>
      <c r="AD798"/>
      <c r="AE798"/>
      <c r="AF798"/>
      <c r="AG798"/>
      <c r="AH798"/>
      <c r="AI798"/>
      <c r="AJ798"/>
      <c r="AK798"/>
      <c r="AL798"/>
      <c r="AM798"/>
      <c r="AN798"/>
    </row>
    <row r="799" spans="1:40" x14ac:dyDescent="0.25">
      <c r="A799">
        <v>214996</v>
      </c>
      <c r="B799" t="s">
        <v>3010</v>
      </c>
      <c r="C799" t="s">
        <v>105</v>
      </c>
      <c r="D799" t="s">
        <v>292</v>
      </c>
      <c r="E799" t="s">
        <v>389</v>
      </c>
      <c r="F799" s="229">
        <v>35725</v>
      </c>
      <c r="G799" t="s">
        <v>371</v>
      </c>
      <c r="H799" t="s">
        <v>390</v>
      </c>
      <c r="I799" t="s">
        <v>3630</v>
      </c>
      <c r="J799"/>
      <c r="K799" t="s">
        <v>372</v>
      </c>
      <c r="L799">
        <v>2015</v>
      </c>
      <c r="M799" t="s">
        <v>371</v>
      </c>
      <c r="N799" t="s">
        <v>371</v>
      </c>
      <c r="O799"/>
      <c r="P799"/>
      <c r="Q799"/>
      <c r="R799"/>
      <c r="S799"/>
      <c r="T799"/>
      <c r="U799"/>
      <c r="V799"/>
      <c r="W799"/>
      <c r="X799"/>
      <c r="Y799"/>
      <c r="Z799"/>
      <c r="AA799"/>
      <c r="AB799"/>
      <c r="AC799"/>
      <c r="AD799"/>
      <c r="AE799"/>
      <c r="AF799"/>
      <c r="AG799"/>
      <c r="AH799"/>
      <c r="AI799"/>
      <c r="AJ799"/>
      <c r="AK799"/>
      <c r="AL799"/>
      <c r="AM799"/>
      <c r="AN799"/>
    </row>
    <row r="800" spans="1:40" x14ac:dyDescent="0.25">
      <c r="A800">
        <v>215001</v>
      </c>
      <c r="B800" t="s">
        <v>2215</v>
      </c>
      <c r="C800" t="s">
        <v>144</v>
      </c>
      <c r="D800" t="s">
        <v>241</v>
      </c>
      <c r="E800" t="s">
        <v>389</v>
      </c>
      <c r="F800" s="229">
        <v>34432</v>
      </c>
      <c r="G800" t="s">
        <v>241</v>
      </c>
      <c r="H800" t="s">
        <v>390</v>
      </c>
      <c r="I800" t="s">
        <v>3630</v>
      </c>
      <c r="J800"/>
      <c r="K800" t="s">
        <v>391</v>
      </c>
      <c r="L800">
        <v>2016</v>
      </c>
      <c r="M800" t="s">
        <v>373</v>
      </c>
      <c r="N800" t="s">
        <v>373</v>
      </c>
      <c r="O800" t="s">
        <v>3968</v>
      </c>
      <c r="P800"/>
      <c r="Q800">
        <v>40000</v>
      </c>
      <c r="R800"/>
      <c r="S800"/>
      <c r="T800"/>
      <c r="U800"/>
      <c r="V800"/>
      <c r="W800"/>
      <c r="X800"/>
      <c r="Y800"/>
      <c r="Z800"/>
      <c r="AA800"/>
      <c r="AB800"/>
      <c r="AC800"/>
      <c r="AD800"/>
      <c r="AE800"/>
      <c r="AF800"/>
      <c r="AG800"/>
      <c r="AH800"/>
      <c r="AI800"/>
      <c r="AJ800"/>
      <c r="AK800"/>
      <c r="AL800"/>
      <c r="AM800"/>
      <c r="AN800"/>
    </row>
    <row r="801" spans="1:40" x14ac:dyDescent="0.25">
      <c r="A801">
        <v>215004</v>
      </c>
      <c r="B801" t="s">
        <v>2723</v>
      </c>
      <c r="C801" t="s">
        <v>70</v>
      </c>
      <c r="D801" t="s">
        <v>270</v>
      </c>
      <c r="E801" t="s">
        <v>389</v>
      </c>
      <c r="F801" s="229">
        <v>36377</v>
      </c>
      <c r="G801" t="s">
        <v>2144</v>
      </c>
      <c r="H801" t="s">
        <v>390</v>
      </c>
      <c r="I801" t="s">
        <v>59</v>
      </c>
      <c r="J801"/>
      <c r="K801" t="s">
        <v>372</v>
      </c>
      <c r="L801">
        <v>2017</v>
      </c>
      <c r="M801" t="s">
        <v>373</v>
      </c>
      <c r="N801" t="s">
        <v>376</v>
      </c>
      <c r="O801"/>
      <c r="P801"/>
      <c r="Q801"/>
      <c r="R801"/>
      <c r="S801"/>
      <c r="T801"/>
      <c r="U801"/>
      <c r="V801"/>
      <c r="W801"/>
      <c r="X801"/>
      <c r="Y801"/>
      <c r="Z801"/>
      <c r="AA801"/>
      <c r="AB801"/>
      <c r="AC801"/>
      <c r="AD801"/>
      <c r="AE801"/>
      <c r="AF801"/>
      <c r="AG801"/>
      <c r="AH801"/>
      <c r="AI801" t="s">
        <v>737</v>
      </c>
      <c r="AJ801"/>
      <c r="AK801"/>
      <c r="AL801"/>
      <c r="AM801"/>
      <c r="AN801"/>
    </row>
    <row r="802" spans="1:40" x14ac:dyDescent="0.25">
      <c r="A802">
        <v>215009</v>
      </c>
      <c r="B802" t="s">
        <v>4166</v>
      </c>
      <c r="C802" t="s">
        <v>69</v>
      </c>
      <c r="D802" t="s">
        <v>252</v>
      </c>
      <c r="E802" t="s">
        <v>1327</v>
      </c>
      <c r="F802"/>
      <c r="G802"/>
      <c r="H802" t="s">
        <v>390</v>
      </c>
      <c r="I802" t="s">
        <v>487</v>
      </c>
      <c r="J802"/>
      <c r="K802"/>
      <c r="L802"/>
      <c r="M802"/>
      <c r="N802"/>
      <c r="O802"/>
      <c r="P802"/>
      <c r="Q802"/>
      <c r="R802"/>
      <c r="S802"/>
      <c r="T802"/>
      <c r="U802"/>
      <c r="V802"/>
      <c r="W802"/>
      <c r="X802"/>
      <c r="Y802"/>
      <c r="Z802"/>
      <c r="AA802"/>
      <c r="AB802"/>
      <c r="AC802"/>
      <c r="AD802"/>
      <c r="AE802"/>
      <c r="AF802"/>
      <c r="AG802"/>
      <c r="AH802"/>
      <c r="AI802" t="s">
        <v>737</v>
      </c>
      <c r="AJ802"/>
      <c r="AK802"/>
      <c r="AL802"/>
      <c r="AM802"/>
      <c r="AN802" t="s">
        <v>788</v>
      </c>
    </row>
    <row r="803" spans="1:40" x14ac:dyDescent="0.25">
      <c r="A803">
        <v>215013</v>
      </c>
      <c r="B803" t="s">
        <v>2128</v>
      </c>
      <c r="C803" t="s">
        <v>115</v>
      </c>
      <c r="D803" t="s">
        <v>271</v>
      </c>
      <c r="E803" t="s">
        <v>389</v>
      </c>
      <c r="F803" s="229">
        <v>31934</v>
      </c>
      <c r="G803" t="s">
        <v>650</v>
      </c>
      <c r="H803" t="s">
        <v>390</v>
      </c>
      <c r="I803" t="s">
        <v>65</v>
      </c>
      <c r="J803"/>
      <c r="K803" t="s">
        <v>391</v>
      </c>
      <c r="L803">
        <v>2005</v>
      </c>
      <c r="M803" t="s">
        <v>375</v>
      </c>
      <c r="N803" t="s">
        <v>375</v>
      </c>
      <c r="O803"/>
      <c r="P803"/>
      <c r="Q803"/>
      <c r="R803"/>
      <c r="S803"/>
      <c r="T803"/>
      <c r="U803"/>
      <c r="V803"/>
      <c r="W803"/>
      <c r="X803"/>
      <c r="Y803"/>
      <c r="Z803"/>
      <c r="AA803"/>
      <c r="AB803"/>
      <c r="AC803"/>
      <c r="AD803"/>
      <c r="AE803"/>
      <c r="AF803"/>
      <c r="AG803"/>
      <c r="AH803"/>
      <c r="AI803"/>
      <c r="AJ803"/>
      <c r="AK803"/>
      <c r="AL803"/>
      <c r="AM803"/>
      <c r="AN803"/>
    </row>
    <row r="804" spans="1:40" x14ac:dyDescent="0.25">
      <c r="A804">
        <v>215016</v>
      </c>
      <c r="B804" t="s">
        <v>1669</v>
      </c>
      <c r="C804" t="s">
        <v>66</v>
      </c>
      <c r="D804" t="s">
        <v>242</v>
      </c>
      <c r="E804" t="s">
        <v>389</v>
      </c>
      <c r="F804" s="229">
        <v>34192</v>
      </c>
      <c r="G804" t="s">
        <v>717</v>
      </c>
      <c r="H804" t="s">
        <v>390</v>
      </c>
      <c r="I804" t="s">
        <v>65</v>
      </c>
      <c r="J804"/>
      <c r="K804">
        <v>0</v>
      </c>
      <c r="L804">
        <v>0</v>
      </c>
      <c r="M804">
        <v>0</v>
      </c>
      <c r="N804" t="s">
        <v>373</v>
      </c>
      <c r="O804"/>
      <c r="P804"/>
      <c r="Q804"/>
      <c r="R804"/>
      <c r="S804"/>
      <c r="T804"/>
      <c r="U804"/>
      <c r="V804"/>
      <c r="W804"/>
      <c r="X804"/>
      <c r="Y804"/>
      <c r="Z804"/>
      <c r="AA804"/>
      <c r="AB804"/>
      <c r="AC804"/>
      <c r="AD804"/>
      <c r="AE804"/>
      <c r="AF804"/>
      <c r="AG804"/>
      <c r="AH804"/>
      <c r="AI804"/>
      <c r="AJ804"/>
      <c r="AK804"/>
      <c r="AL804"/>
      <c r="AM804"/>
      <c r="AN804"/>
    </row>
    <row r="805" spans="1:40" x14ac:dyDescent="0.25">
      <c r="A805">
        <v>215033</v>
      </c>
      <c r="B805" t="s">
        <v>1949</v>
      </c>
      <c r="C805" t="s">
        <v>115</v>
      </c>
      <c r="D805" t="s">
        <v>294</v>
      </c>
      <c r="E805" t="s">
        <v>388</v>
      </c>
      <c r="F805" s="229">
        <v>36175</v>
      </c>
      <c r="G805" t="s">
        <v>1950</v>
      </c>
      <c r="H805" t="s">
        <v>390</v>
      </c>
      <c r="I805" t="s">
        <v>485</v>
      </c>
      <c r="J805"/>
      <c r="K805" t="s">
        <v>372</v>
      </c>
      <c r="L805">
        <v>2016</v>
      </c>
      <c r="M805" t="s">
        <v>371</v>
      </c>
      <c r="N805" t="s">
        <v>373</v>
      </c>
      <c r="O805"/>
      <c r="P805"/>
      <c r="Q805"/>
      <c r="R805"/>
      <c r="S805"/>
      <c r="T805"/>
      <c r="U805"/>
      <c r="V805"/>
      <c r="W805"/>
      <c r="X805"/>
      <c r="Y805"/>
      <c r="Z805"/>
      <c r="AA805"/>
      <c r="AB805"/>
      <c r="AC805"/>
      <c r="AD805"/>
      <c r="AE805"/>
      <c r="AF805"/>
      <c r="AG805"/>
      <c r="AH805"/>
      <c r="AI805" t="s">
        <v>737</v>
      </c>
      <c r="AJ805"/>
      <c r="AK805"/>
      <c r="AL805"/>
      <c r="AM805"/>
      <c r="AN805"/>
    </row>
    <row r="806" spans="1:40" x14ac:dyDescent="0.25">
      <c r="A806">
        <v>215043</v>
      </c>
      <c r="B806" t="s">
        <v>1543</v>
      </c>
      <c r="C806" t="s">
        <v>507</v>
      </c>
      <c r="D806" t="s">
        <v>251</v>
      </c>
      <c r="E806" t="s">
        <v>389</v>
      </c>
      <c r="F806" s="229">
        <v>31846</v>
      </c>
      <c r="G806" t="s">
        <v>394</v>
      </c>
      <c r="H806" t="s">
        <v>390</v>
      </c>
      <c r="I806" t="s">
        <v>65</v>
      </c>
      <c r="J806"/>
      <c r="K806" t="s">
        <v>391</v>
      </c>
      <c r="L806">
        <v>2006</v>
      </c>
      <c r="M806" t="s">
        <v>382</v>
      </c>
      <c r="N806" t="s">
        <v>382</v>
      </c>
      <c r="O806"/>
      <c r="P806"/>
      <c r="Q806"/>
      <c r="R806"/>
      <c r="S806"/>
      <c r="T806"/>
      <c r="U806"/>
      <c r="V806"/>
      <c r="W806"/>
      <c r="X806"/>
      <c r="Y806"/>
      <c r="Z806"/>
      <c r="AA806"/>
      <c r="AB806"/>
      <c r="AC806"/>
      <c r="AD806"/>
      <c r="AE806"/>
      <c r="AF806"/>
      <c r="AG806"/>
      <c r="AH806"/>
      <c r="AI806"/>
      <c r="AJ806"/>
      <c r="AK806"/>
      <c r="AL806"/>
      <c r="AM806"/>
      <c r="AN806"/>
    </row>
    <row r="807" spans="1:40" x14ac:dyDescent="0.25">
      <c r="A807">
        <v>215057</v>
      </c>
      <c r="B807" t="s">
        <v>3011</v>
      </c>
      <c r="C807" t="s">
        <v>191</v>
      </c>
      <c r="D807" t="s">
        <v>335</v>
      </c>
      <c r="E807" t="s">
        <v>389</v>
      </c>
      <c r="F807" s="229">
        <v>35431</v>
      </c>
      <c r="G807" t="s">
        <v>1017</v>
      </c>
      <c r="H807" t="s">
        <v>390</v>
      </c>
      <c r="I807" t="s">
        <v>485</v>
      </c>
      <c r="J807"/>
      <c r="K807" t="s">
        <v>391</v>
      </c>
      <c r="L807">
        <v>2015</v>
      </c>
      <c r="M807" t="s">
        <v>371</v>
      </c>
      <c r="N807"/>
      <c r="O807"/>
      <c r="P807"/>
      <c r="Q807"/>
      <c r="R807"/>
      <c r="S807"/>
      <c r="T807"/>
      <c r="U807"/>
      <c r="V807"/>
      <c r="W807"/>
      <c r="X807"/>
      <c r="Y807"/>
      <c r="Z807"/>
      <c r="AA807"/>
      <c r="AB807"/>
      <c r="AC807"/>
      <c r="AD807"/>
      <c r="AE807"/>
      <c r="AF807"/>
      <c r="AG807"/>
      <c r="AH807"/>
      <c r="AI807"/>
      <c r="AJ807"/>
      <c r="AK807"/>
      <c r="AL807"/>
      <c r="AM807"/>
      <c r="AN807" t="s">
        <v>788</v>
      </c>
    </row>
    <row r="808" spans="1:40" x14ac:dyDescent="0.25">
      <c r="A808">
        <v>215058</v>
      </c>
      <c r="B808" t="s">
        <v>1528</v>
      </c>
      <c r="C808" t="s">
        <v>66</v>
      </c>
      <c r="D808" t="s">
        <v>227</v>
      </c>
      <c r="E808" t="s">
        <v>1327</v>
      </c>
      <c r="F808" s="229">
        <v>31057</v>
      </c>
      <c r="G808" t="s">
        <v>371</v>
      </c>
      <c r="H808" t="s">
        <v>390</v>
      </c>
      <c r="I808" t="s">
        <v>59</v>
      </c>
      <c r="J808"/>
      <c r="K808" t="s">
        <v>1323</v>
      </c>
      <c r="L808">
        <v>2002</v>
      </c>
      <c r="M808" t="s">
        <v>373</v>
      </c>
      <c r="N808" t="s">
        <v>383</v>
      </c>
      <c r="O808"/>
      <c r="P808"/>
      <c r="Q808"/>
      <c r="R808"/>
      <c r="S808"/>
      <c r="T808"/>
      <c r="U808"/>
      <c r="V808"/>
      <c r="W808"/>
      <c r="X808"/>
      <c r="Y808"/>
      <c r="Z808"/>
      <c r="AA808"/>
      <c r="AB808"/>
      <c r="AC808"/>
      <c r="AD808"/>
      <c r="AE808"/>
      <c r="AF808"/>
      <c r="AG808"/>
      <c r="AH808"/>
      <c r="AI808"/>
      <c r="AJ808"/>
      <c r="AK808"/>
      <c r="AL808"/>
      <c r="AM808"/>
      <c r="AN808"/>
    </row>
    <row r="809" spans="1:40" x14ac:dyDescent="0.25">
      <c r="A809">
        <v>215060</v>
      </c>
      <c r="B809" t="s">
        <v>1670</v>
      </c>
      <c r="C809" t="s">
        <v>569</v>
      </c>
      <c r="D809" t="s">
        <v>563</v>
      </c>
      <c r="E809" t="s">
        <v>389</v>
      </c>
      <c r="F809" s="229">
        <v>34201</v>
      </c>
      <c r="G809" t="s">
        <v>1025</v>
      </c>
      <c r="H809" t="s">
        <v>390</v>
      </c>
      <c r="I809" t="s">
        <v>3629</v>
      </c>
      <c r="J809"/>
      <c r="K809" t="s">
        <v>372</v>
      </c>
      <c r="L809">
        <v>0</v>
      </c>
      <c r="M809" t="s">
        <v>384</v>
      </c>
      <c r="N809" t="s">
        <v>384</v>
      </c>
      <c r="O809"/>
      <c r="P809"/>
      <c r="Q809"/>
      <c r="R809"/>
      <c r="S809"/>
      <c r="T809"/>
      <c r="U809"/>
      <c r="V809"/>
      <c r="W809"/>
      <c r="X809"/>
      <c r="Y809"/>
      <c r="Z809"/>
      <c r="AA809"/>
      <c r="AB809"/>
      <c r="AC809"/>
      <c r="AD809"/>
      <c r="AE809"/>
      <c r="AF809"/>
      <c r="AG809"/>
      <c r="AH809"/>
      <c r="AI809"/>
      <c r="AJ809"/>
      <c r="AK809"/>
      <c r="AL809"/>
      <c r="AM809"/>
      <c r="AN809"/>
    </row>
    <row r="810" spans="1:40" x14ac:dyDescent="0.25">
      <c r="A810">
        <v>215061</v>
      </c>
      <c r="B810" t="s">
        <v>2419</v>
      </c>
      <c r="C810" t="s">
        <v>105</v>
      </c>
      <c r="D810" t="s">
        <v>3012</v>
      </c>
      <c r="E810" t="s">
        <v>389</v>
      </c>
      <c r="F810" s="229">
        <v>36063</v>
      </c>
      <c r="G810" t="s">
        <v>1017</v>
      </c>
      <c r="H810" t="s">
        <v>390</v>
      </c>
      <c r="I810" t="s">
        <v>3630</v>
      </c>
      <c r="J810"/>
      <c r="K810" t="s">
        <v>372</v>
      </c>
      <c r="L810">
        <v>2016</v>
      </c>
      <c r="M810" t="s">
        <v>371</v>
      </c>
      <c r="N810"/>
      <c r="O810"/>
      <c r="P810"/>
      <c r="Q810"/>
      <c r="R810"/>
      <c r="S810"/>
      <c r="T810"/>
      <c r="U810"/>
      <c r="V810"/>
      <c r="W810"/>
      <c r="X810"/>
      <c r="Y810"/>
      <c r="Z810"/>
      <c r="AA810"/>
      <c r="AB810"/>
      <c r="AC810"/>
      <c r="AD810"/>
      <c r="AE810"/>
      <c r="AF810"/>
      <c r="AG810"/>
      <c r="AH810"/>
      <c r="AI810"/>
      <c r="AJ810"/>
      <c r="AK810"/>
      <c r="AL810"/>
      <c r="AM810"/>
      <c r="AN810"/>
    </row>
    <row r="811" spans="1:40" x14ac:dyDescent="0.25">
      <c r="A811">
        <v>215063</v>
      </c>
      <c r="B811" t="s">
        <v>2209</v>
      </c>
      <c r="C811" t="s">
        <v>447</v>
      </c>
      <c r="D811" t="s">
        <v>2210</v>
      </c>
      <c r="E811" t="s">
        <v>389</v>
      </c>
      <c r="F811" s="229">
        <v>34344</v>
      </c>
      <c r="G811" t="s">
        <v>679</v>
      </c>
      <c r="H811" t="s">
        <v>390</v>
      </c>
      <c r="I811" t="s">
        <v>485</v>
      </c>
      <c r="J811"/>
      <c r="K811" t="s">
        <v>391</v>
      </c>
      <c r="L811">
        <v>2011</v>
      </c>
      <c r="M811" t="s">
        <v>371</v>
      </c>
      <c r="N811"/>
      <c r="O811"/>
      <c r="P811"/>
      <c r="Q811"/>
      <c r="R811"/>
      <c r="S811"/>
      <c r="T811"/>
      <c r="U811"/>
      <c r="V811"/>
      <c r="W811"/>
      <c r="X811"/>
      <c r="Y811"/>
      <c r="Z811"/>
      <c r="AA811"/>
      <c r="AB811"/>
      <c r="AC811"/>
      <c r="AD811"/>
      <c r="AE811"/>
      <c r="AF811"/>
      <c r="AG811"/>
      <c r="AH811"/>
      <c r="AI811"/>
      <c r="AJ811"/>
      <c r="AK811"/>
      <c r="AL811"/>
      <c r="AM811"/>
      <c r="AN811" t="s">
        <v>788</v>
      </c>
    </row>
    <row r="812" spans="1:40" x14ac:dyDescent="0.25">
      <c r="A812">
        <v>215076</v>
      </c>
      <c r="B812" t="s">
        <v>3013</v>
      </c>
      <c r="C812" t="s">
        <v>504</v>
      </c>
      <c r="D812" t="s">
        <v>333</v>
      </c>
      <c r="E812" t="s">
        <v>388</v>
      </c>
      <c r="F812" s="229">
        <v>35796</v>
      </c>
      <c r="G812" t="s">
        <v>1863</v>
      </c>
      <c r="H812" t="s">
        <v>390</v>
      </c>
      <c r="I812" t="s">
        <v>3629</v>
      </c>
      <c r="J812"/>
      <c r="K812" t="s">
        <v>372</v>
      </c>
      <c r="L812">
        <v>2015</v>
      </c>
      <c r="M812" t="s">
        <v>376</v>
      </c>
      <c r="N812" t="s">
        <v>376</v>
      </c>
      <c r="O812" t="s">
        <v>3983</v>
      </c>
      <c r="P812"/>
      <c r="Q812">
        <v>40000</v>
      </c>
      <c r="R812"/>
      <c r="S812"/>
      <c r="T812"/>
      <c r="U812"/>
      <c r="V812"/>
      <c r="W812"/>
      <c r="X812"/>
      <c r="Y812"/>
      <c r="Z812"/>
      <c r="AA812"/>
      <c r="AB812"/>
      <c r="AC812"/>
      <c r="AD812"/>
      <c r="AE812"/>
      <c r="AF812"/>
      <c r="AG812"/>
      <c r="AH812"/>
      <c r="AI812"/>
      <c r="AJ812"/>
      <c r="AK812"/>
      <c r="AL812"/>
      <c r="AM812"/>
      <c r="AN812"/>
    </row>
    <row r="813" spans="1:40" x14ac:dyDescent="0.25">
      <c r="A813">
        <v>215078</v>
      </c>
      <c r="B813" t="s">
        <v>1512</v>
      </c>
      <c r="C813" t="s">
        <v>1513</v>
      </c>
      <c r="D813" t="s">
        <v>3014</v>
      </c>
      <c r="E813" t="s">
        <v>388</v>
      </c>
      <c r="F813" s="229">
        <v>28590</v>
      </c>
      <c r="G813" t="s">
        <v>1081</v>
      </c>
      <c r="H813" t="s">
        <v>390</v>
      </c>
      <c r="I813" t="s">
        <v>485</v>
      </c>
      <c r="J813"/>
      <c r="K813">
        <v>0</v>
      </c>
      <c r="L813">
        <v>0</v>
      </c>
      <c r="M813">
        <v>0</v>
      </c>
      <c r="N813"/>
      <c r="O813"/>
      <c r="P813"/>
      <c r="Q813"/>
      <c r="R813"/>
      <c r="S813"/>
      <c r="T813"/>
      <c r="U813"/>
      <c r="V813"/>
      <c r="W813"/>
      <c r="X813"/>
      <c r="Y813"/>
      <c r="Z813"/>
      <c r="AA813"/>
      <c r="AB813"/>
      <c r="AC813"/>
      <c r="AD813"/>
      <c r="AE813"/>
      <c r="AF813"/>
      <c r="AG813"/>
      <c r="AH813"/>
      <c r="AI813" t="s">
        <v>737</v>
      </c>
      <c r="AJ813"/>
      <c r="AK813"/>
      <c r="AL813"/>
      <c r="AM813"/>
      <c r="AN813" t="s">
        <v>788</v>
      </c>
    </row>
    <row r="814" spans="1:40" x14ac:dyDescent="0.25">
      <c r="A814">
        <v>215079</v>
      </c>
      <c r="B814" t="s">
        <v>1877</v>
      </c>
      <c r="C814" t="s">
        <v>551</v>
      </c>
      <c r="D814" t="s">
        <v>287</v>
      </c>
      <c r="E814" t="s">
        <v>388</v>
      </c>
      <c r="F814" s="229">
        <v>35866</v>
      </c>
      <c r="G814" t="s">
        <v>1017</v>
      </c>
      <c r="H814" t="s">
        <v>390</v>
      </c>
      <c r="I814" t="s">
        <v>59</v>
      </c>
      <c r="J814"/>
      <c r="K814" t="s">
        <v>372</v>
      </c>
      <c r="L814">
        <v>2015</v>
      </c>
      <c r="M814" t="s">
        <v>373</v>
      </c>
      <c r="N814" t="s">
        <v>379</v>
      </c>
      <c r="O814"/>
      <c r="P814"/>
      <c r="Q814"/>
      <c r="R814"/>
      <c r="S814"/>
      <c r="T814"/>
      <c r="U814"/>
      <c r="V814"/>
      <c r="W814"/>
      <c r="X814"/>
      <c r="Y814"/>
      <c r="Z814"/>
      <c r="AA814"/>
      <c r="AB814"/>
      <c r="AC814"/>
      <c r="AD814"/>
      <c r="AE814"/>
      <c r="AF814"/>
      <c r="AG814"/>
      <c r="AH814"/>
      <c r="AI814"/>
      <c r="AJ814"/>
      <c r="AK814"/>
      <c r="AL814"/>
      <c r="AM814"/>
      <c r="AN814"/>
    </row>
    <row r="815" spans="1:40" x14ac:dyDescent="0.25">
      <c r="A815">
        <v>215104</v>
      </c>
      <c r="B815" t="s">
        <v>2422</v>
      </c>
      <c r="C815" t="s">
        <v>66</v>
      </c>
      <c r="D815" t="s">
        <v>246</v>
      </c>
      <c r="E815" t="s">
        <v>389</v>
      </c>
      <c r="F815" s="229">
        <v>36150</v>
      </c>
      <c r="G815" t="s">
        <v>2423</v>
      </c>
      <c r="H815" t="s">
        <v>390</v>
      </c>
      <c r="I815" t="s">
        <v>488</v>
      </c>
      <c r="J815"/>
      <c r="K815" t="s">
        <v>372</v>
      </c>
      <c r="L815">
        <v>2016</v>
      </c>
      <c r="M815" t="s">
        <v>373</v>
      </c>
      <c r="N815" t="s">
        <v>373</v>
      </c>
      <c r="O815"/>
      <c r="P815"/>
      <c r="Q815"/>
      <c r="R815"/>
      <c r="S815"/>
      <c r="T815"/>
      <c r="U815"/>
      <c r="V815"/>
      <c r="W815"/>
      <c r="X815"/>
      <c r="Y815"/>
      <c r="Z815"/>
      <c r="AA815"/>
      <c r="AB815"/>
      <c r="AC815"/>
      <c r="AD815"/>
      <c r="AE815"/>
      <c r="AF815"/>
      <c r="AG815"/>
      <c r="AH815"/>
      <c r="AI815" t="s">
        <v>737</v>
      </c>
      <c r="AJ815"/>
      <c r="AK815"/>
      <c r="AL815"/>
      <c r="AM815"/>
      <c r="AN815"/>
    </row>
    <row r="816" spans="1:40" x14ac:dyDescent="0.25">
      <c r="A816">
        <v>215105</v>
      </c>
      <c r="B816" t="s">
        <v>2079</v>
      </c>
      <c r="C816" t="s">
        <v>517</v>
      </c>
      <c r="D816" t="s">
        <v>3016</v>
      </c>
      <c r="E816" t="s">
        <v>389</v>
      </c>
      <c r="F816" s="229">
        <v>33239</v>
      </c>
      <c r="G816" t="s">
        <v>2080</v>
      </c>
      <c r="H816" t="s">
        <v>390</v>
      </c>
      <c r="I816" t="s">
        <v>485</v>
      </c>
      <c r="J816"/>
      <c r="K816">
        <v>0</v>
      </c>
      <c r="L816" t="s">
        <v>391</v>
      </c>
      <c r="M816">
        <v>2008</v>
      </c>
      <c r="N816" t="s">
        <v>373</v>
      </c>
      <c r="O816"/>
      <c r="P816"/>
      <c r="Q816"/>
      <c r="R816"/>
      <c r="S816"/>
      <c r="T816"/>
      <c r="U816"/>
      <c r="V816"/>
      <c r="W816"/>
      <c r="X816"/>
      <c r="Y816"/>
      <c r="Z816"/>
      <c r="AA816"/>
      <c r="AB816"/>
      <c r="AC816"/>
      <c r="AD816"/>
      <c r="AE816"/>
      <c r="AF816"/>
      <c r="AG816"/>
      <c r="AH816"/>
      <c r="AI816"/>
      <c r="AJ816"/>
      <c r="AK816"/>
      <c r="AL816"/>
      <c r="AM816"/>
      <c r="AN816"/>
    </row>
    <row r="817" spans="1:40" x14ac:dyDescent="0.25">
      <c r="A817">
        <v>215110</v>
      </c>
      <c r="B817" t="s">
        <v>1776</v>
      </c>
      <c r="C817" t="s">
        <v>180</v>
      </c>
      <c r="D817" t="s">
        <v>516</v>
      </c>
      <c r="E817" t="s">
        <v>389</v>
      </c>
      <c r="F817" s="229">
        <v>35084</v>
      </c>
      <c r="G817" t="s">
        <v>1041</v>
      </c>
      <c r="H817" t="s">
        <v>390</v>
      </c>
      <c r="I817" t="s">
        <v>485</v>
      </c>
      <c r="J817"/>
      <c r="K817" t="s">
        <v>372</v>
      </c>
      <c r="L817">
        <v>2013</v>
      </c>
      <c r="M817" t="s">
        <v>373</v>
      </c>
      <c r="N817" t="s">
        <v>383</v>
      </c>
      <c r="O817" t="s">
        <v>3989</v>
      </c>
      <c r="P817"/>
      <c r="Q817">
        <v>40000</v>
      </c>
      <c r="R817"/>
      <c r="S817"/>
      <c r="T817"/>
      <c r="U817"/>
      <c r="V817"/>
      <c r="W817"/>
      <c r="X817"/>
      <c r="Y817"/>
      <c r="Z817"/>
      <c r="AA817"/>
      <c r="AB817"/>
      <c r="AC817"/>
      <c r="AD817"/>
      <c r="AE817"/>
      <c r="AF817"/>
      <c r="AG817"/>
      <c r="AH817"/>
      <c r="AI817"/>
      <c r="AJ817"/>
      <c r="AK817"/>
      <c r="AL817"/>
      <c r="AM817"/>
      <c r="AN817"/>
    </row>
    <row r="818" spans="1:40" x14ac:dyDescent="0.25">
      <c r="A818">
        <v>215111</v>
      </c>
      <c r="B818" t="s">
        <v>3017</v>
      </c>
      <c r="C818" t="s">
        <v>1899</v>
      </c>
      <c r="D818" t="s">
        <v>3018</v>
      </c>
      <c r="E818" t="s">
        <v>389</v>
      </c>
      <c r="F818" s="229">
        <v>36008</v>
      </c>
      <c r="G818" t="s">
        <v>1900</v>
      </c>
      <c r="H818" t="s">
        <v>390</v>
      </c>
      <c r="I818" t="s">
        <v>3629</v>
      </c>
      <c r="J818"/>
      <c r="K818" t="s">
        <v>391</v>
      </c>
      <c r="L818">
        <v>2015</v>
      </c>
      <c r="M818" t="s">
        <v>382</v>
      </c>
      <c r="N818" t="s">
        <v>380</v>
      </c>
      <c r="O818"/>
      <c r="P818"/>
      <c r="Q818"/>
      <c r="R818"/>
      <c r="S818"/>
      <c r="T818"/>
      <c r="U818"/>
      <c r="V818"/>
      <c r="W818"/>
      <c r="X818"/>
      <c r="Y818"/>
      <c r="Z818"/>
      <c r="AA818"/>
      <c r="AB818"/>
      <c r="AC818"/>
      <c r="AD818"/>
      <c r="AE818"/>
      <c r="AF818"/>
      <c r="AG818"/>
      <c r="AH818"/>
      <c r="AI818"/>
      <c r="AJ818"/>
      <c r="AK818"/>
      <c r="AL818"/>
      <c r="AM818"/>
      <c r="AN818"/>
    </row>
    <row r="819" spans="1:40" x14ac:dyDescent="0.25">
      <c r="A819">
        <v>215113</v>
      </c>
      <c r="B819" t="s">
        <v>1803</v>
      </c>
      <c r="C819" t="s">
        <v>69</v>
      </c>
      <c r="D819" t="s">
        <v>2960</v>
      </c>
      <c r="E819" t="s">
        <v>389</v>
      </c>
      <c r="F819" s="229">
        <v>35342</v>
      </c>
      <c r="G819" t="s">
        <v>1017</v>
      </c>
      <c r="H819" t="s">
        <v>390</v>
      </c>
      <c r="I819" t="s">
        <v>59</v>
      </c>
      <c r="J819"/>
      <c r="K819" t="s">
        <v>391</v>
      </c>
      <c r="L819">
        <v>2014</v>
      </c>
      <c r="M819" t="s">
        <v>371</v>
      </c>
      <c r="N819" t="s">
        <v>375</v>
      </c>
      <c r="O819"/>
      <c r="P819"/>
      <c r="Q819"/>
      <c r="R819"/>
      <c r="S819"/>
      <c r="T819"/>
      <c r="U819"/>
      <c r="V819"/>
      <c r="W819"/>
      <c r="X819"/>
      <c r="Y819"/>
      <c r="Z819"/>
      <c r="AA819"/>
      <c r="AB819"/>
      <c r="AC819"/>
      <c r="AD819"/>
      <c r="AE819"/>
      <c r="AF819"/>
      <c r="AG819"/>
      <c r="AH819"/>
      <c r="AI819"/>
      <c r="AJ819"/>
      <c r="AK819"/>
      <c r="AL819"/>
      <c r="AM819"/>
      <c r="AN819"/>
    </row>
    <row r="820" spans="1:40" x14ac:dyDescent="0.25">
      <c r="A820">
        <v>215115</v>
      </c>
      <c r="B820" t="s">
        <v>1988</v>
      </c>
      <c r="C820" t="s">
        <v>107</v>
      </c>
      <c r="D820" t="s">
        <v>896</v>
      </c>
      <c r="E820" t="s">
        <v>389</v>
      </c>
      <c r="F820" s="297">
        <v>0</v>
      </c>
      <c r="G820" t="s">
        <v>3990</v>
      </c>
      <c r="H820" t="s">
        <v>390</v>
      </c>
      <c r="I820" t="s">
        <v>59</v>
      </c>
      <c r="J820"/>
      <c r="K820" t="s">
        <v>391</v>
      </c>
      <c r="L820">
        <v>2011</v>
      </c>
      <c r="M820" t="s">
        <v>384</v>
      </c>
      <c r="N820" t="s">
        <v>384</v>
      </c>
      <c r="O820"/>
      <c r="P820"/>
      <c r="Q820"/>
      <c r="R820"/>
      <c r="S820"/>
      <c r="T820"/>
      <c r="U820"/>
      <c r="V820"/>
      <c r="W820"/>
      <c r="X820"/>
      <c r="Y820"/>
      <c r="Z820"/>
      <c r="AA820"/>
      <c r="AB820"/>
      <c r="AC820"/>
      <c r="AD820"/>
      <c r="AE820"/>
      <c r="AF820"/>
      <c r="AG820"/>
      <c r="AH820"/>
      <c r="AI820"/>
      <c r="AJ820"/>
      <c r="AK820"/>
      <c r="AL820"/>
      <c r="AM820"/>
      <c r="AN820"/>
    </row>
    <row r="821" spans="1:40" x14ac:dyDescent="0.25">
      <c r="A821">
        <v>215118</v>
      </c>
      <c r="B821" t="s">
        <v>3019</v>
      </c>
      <c r="C821" t="s">
        <v>1791</v>
      </c>
      <c r="D821" t="s">
        <v>429</v>
      </c>
      <c r="E821" t="s">
        <v>388</v>
      </c>
      <c r="F821" s="229">
        <v>35610</v>
      </c>
      <c r="G821" t="s">
        <v>1017</v>
      </c>
      <c r="H821" t="s">
        <v>390</v>
      </c>
      <c r="I821" t="s">
        <v>3629</v>
      </c>
      <c r="J821"/>
      <c r="K821" t="s">
        <v>372</v>
      </c>
      <c r="L821">
        <v>2015</v>
      </c>
      <c r="M821" t="s">
        <v>371</v>
      </c>
      <c r="N821"/>
      <c r="O821"/>
      <c r="P821"/>
      <c r="Q821"/>
      <c r="R821"/>
      <c r="S821"/>
      <c r="T821"/>
      <c r="U821"/>
      <c r="V821"/>
      <c r="W821"/>
      <c r="X821"/>
      <c r="Y821"/>
      <c r="Z821"/>
      <c r="AA821"/>
      <c r="AB821"/>
      <c r="AC821"/>
      <c r="AD821"/>
      <c r="AE821"/>
      <c r="AF821"/>
      <c r="AG821"/>
      <c r="AH821"/>
      <c r="AI821"/>
      <c r="AJ821"/>
      <c r="AK821"/>
      <c r="AL821"/>
      <c r="AM821"/>
      <c r="AN821" t="s">
        <v>788</v>
      </c>
    </row>
    <row r="822" spans="1:40" x14ac:dyDescent="0.25">
      <c r="A822">
        <v>215120</v>
      </c>
      <c r="B822" t="s">
        <v>2534</v>
      </c>
      <c r="C822" t="s">
        <v>93</v>
      </c>
      <c r="D822" t="s">
        <v>2887</v>
      </c>
      <c r="E822" t="s">
        <v>388</v>
      </c>
      <c r="F822" s="229">
        <v>32143</v>
      </c>
      <c r="G822" t="s">
        <v>2535</v>
      </c>
      <c r="H822" t="s">
        <v>390</v>
      </c>
      <c r="I822" t="s">
        <v>59</v>
      </c>
      <c r="J822"/>
      <c r="K822" t="s">
        <v>391</v>
      </c>
      <c r="L822">
        <v>2005</v>
      </c>
      <c r="M822" t="s">
        <v>387</v>
      </c>
      <c r="N822" t="s">
        <v>387</v>
      </c>
      <c r="O822" t="s">
        <v>3993</v>
      </c>
      <c r="P822"/>
      <c r="Q822">
        <v>16000</v>
      </c>
      <c r="R822"/>
      <c r="S822"/>
      <c r="T822"/>
      <c r="U822"/>
      <c r="V822"/>
      <c r="W822"/>
      <c r="X822"/>
      <c r="Y822"/>
      <c r="Z822"/>
      <c r="AA822"/>
      <c r="AB822"/>
      <c r="AC822"/>
      <c r="AD822"/>
      <c r="AE822"/>
      <c r="AF822"/>
      <c r="AG822"/>
      <c r="AH822"/>
      <c r="AI822"/>
      <c r="AJ822"/>
      <c r="AK822"/>
      <c r="AL822"/>
      <c r="AM822"/>
      <c r="AN822"/>
    </row>
    <row r="823" spans="1:40" x14ac:dyDescent="0.25">
      <c r="A823">
        <v>215124</v>
      </c>
      <c r="B823" t="s">
        <v>2179</v>
      </c>
      <c r="C823" t="s">
        <v>2717</v>
      </c>
      <c r="D823" t="s">
        <v>225</v>
      </c>
      <c r="E823" t="s">
        <v>389</v>
      </c>
      <c r="F823" s="229">
        <v>33765</v>
      </c>
      <c r="G823" t="s">
        <v>1051</v>
      </c>
      <c r="H823" t="s">
        <v>390</v>
      </c>
      <c r="I823" t="s">
        <v>3630</v>
      </c>
      <c r="J823"/>
      <c r="K823" t="s">
        <v>391</v>
      </c>
      <c r="L823">
        <v>2010</v>
      </c>
      <c r="M823" t="s">
        <v>373</v>
      </c>
      <c r="N823" t="s">
        <v>373</v>
      </c>
      <c r="O823"/>
      <c r="P823"/>
      <c r="Q823"/>
      <c r="R823"/>
      <c r="S823"/>
      <c r="T823"/>
      <c r="U823"/>
      <c r="V823"/>
      <c r="W823"/>
      <c r="X823"/>
      <c r="Y823"/>
      <c r="Z823"/>
      <c r="AA823"/>
      <c r="AB823"/>
      <c r="AC823"/>
      <c r="AD823"/>
      <c r="AE823"/>
      <c r="AF823"/>
      <c r="AG823"/>
      <c r="AH823"/>
      <c r="AI823"/>
      <c r="AJ823"/>
      <c r="AK823"/>
      <c r="AL823"/>
      <c r="AM823"/>
      <c r="AN823"/>
    </row>
    <row r="824" spans="1:40" x14ac:dyDescent="0.25">
      <c r="A824">
        <v>215127</v>
      </c>
      <c r="B824" t="s">
        <v>4122</v>
      </c>
      <c r="C824" t="s">
        <v>63</v>
      </c>
      <c r="D824" t="s">
        <v>270</v>
      </c>
      <c r="E824" t="s">
        <v>1327</v>
      </c>
      <c r="F824" s="229">
        <v>32874</v>
      </c>
      <c r="G824" t="s">
        <v>699</v>
      </c>
      <c r="H824" t="s">
        <v>390</v>
      </c>
      <c r="I824" t="s">
        <v>3631</v>
      </c>
      <c r="J824"/>
      <c r="K824"/>
      <c r="L824"/>
      <c r="M824"/>
      <c r="N824"/>
      <c r="O824"/>
      <c r="P824"/>
      <c r="Q824"/>
      <c r="R824"/>
      <c r="S824"/>
      <c r="T824"/>
      <c r="U824"/>
      <c r="V824"/>
      <c r="W824"/>
      <c r="X824"/>
      <c r="Y824"/>
      <c r="Z824"/>
      <c r="AA824"/>
      <c r="AB824"/>
      <c r="AC824"/>
      <c r="AD824"/>
      <c r="AE824"/>
      <c r="AF824"/>
      <c r="AG824"/>
      <c r="AH824"/>
      <c r="AI824" t="s">
        <v>737</v>
      </c>
      <c r="AJ824"/>
      <c r="AK824"/>
      <c r="AL824"/>
      <c r="AM824"/>
      <c r="AN824" t="s">
        <v>788</v>
      </c>
    </row>
    <row r="825" spans="1:40" x14ac:dyDescent="0.25">
      <c r="A825">
        <v>215129</v>
      </c>
      <c r="B825" t="s">
        <v>3020</v>
      </c>
      <c r="C825" t="s">
        <v>66</v>
      </c>
      <c r="D825" t="s">
        <v>331</v>
      </c>
      <c r="E825" t="s">
        <v>389</v>
      </c>
      <c r="F825" s="229">
        <v>33788</v>
      </c>
      <c r="G825" t="s">
        <v>1082</v>
      </c>
      <c r="H825" t="s">
        <v>3668</v>
      </c>
      <c r="I825" t="s">
        <v>485</v>
      </c>
      <c r="J825"/>
      <c r="K825" t="s">
        <v>391</v>
      </c>
      <c r="L825">
        <v>2018</v>
      </c>
      <c r="M825" t="s">
        <v>373</v>
      </c>
      <c r="N825" t="s">
        <v>762</v>
      </c>
      <c r="O825"/>
      <c r="P825"/>
      <c r="Q825"/>
      <c r="R825"/>
      <c r="S825"/>
      <c r="T825"/>
      <c r="U825"/>
      <c r="V825"/>
      <c r="W825"/>
      <c r="X825"/>
      <c r="Y825"/>
      <c r="Z825"/>
      <c r="AA825"/>
      <c r="AB825"/>
      <c r="AC825"/>
      <c r="AD825"/>
      <c r="AE825"/>
      <c r="AF825"/>
      <c r="AG825"/>
      <c r="AH825"/>
      <c r="AI825"/>
      <c r="AJ825"/>
      <c r="AK825"/>
      <c r="AL825"/>
      <c r="AM825"/>
      <c r="AN825"/>
    </row>
    <row r="826" spans="1:40" x14ac:dyDescent="0.25">
      <c r="A826">
        <v>215130</v>
      </c>
      <c r="B826" t="s">
        <v>3021</v>
      </c>
      <c r="C826" t="s">
        <v>105</v>
      </c>
      <c r="D826" t="s">
        <v>239</v>
      </c>
      <c r="E826" t="s">
        <v>389</v>
      </c>
      <c r="F826" s="229">
        <v>33034</v>
      </c>
      <c r="G826" t="s">
        <v>1589</v>
      </c>
      <c r="H826" t="s">
        <v>390</v>
      </c>
      <c r="I826" t="s">
        <v>485</v>
      </c>
      <c r="J826"/>
      <c r="K826" t="s">
        <v>391</v>
      </c>
      <c r="L826">
        <v>2009</v>
      </c>
      <c r="M826" t="s">
        <v>373</v>
      </c>
      <c r="N826" t="s">
        <v>373</v>
      </c>
      <c r="O826"/>
      <c r="P826"/>
      <c r="Q826"/>
      <c r="R826"/>
      <c r="S826"/>
      <c r="T826"/>
      <c r="U826"/>
      <c r="V826"/>
      <c r="W826"/>
      <c r="X826"/>
      <c r="Y826"/>
      <c r="Z826"/>
      <c r="AA826"/>
      <c r="AB826"/>
      <c r="AC826"/>
      <c r="AD826"/>
      <c r="AE826"/>
      <c r="AF826"/>
      <c r="AG826"/>
      <c r="AH826"/>
      <c r="AI826"/>
      <c r="AJ826"/>
      <c r="AK826"/>
      <c r="AL826"/>
      <c r="AM826"/>
      <c r="AN826"/>
    </row>
    <row r="827" spans="1:40" x14ac:dyDescent="0.25">
      <c r="A827">
        <v>215132</v>
      </c>
      <c r="B827" t="s">
        <v>1015</v>
      </c>
      <c r="C827" t="s">
        <v>66</v>
      </c>
      <c r="D827" t="s">
        <v>480</v>
      </c>
      <c r="E827" t="s">
        <v>388</v>
      </c>
      <c r="F827" s="229">
        <v>31168</v>
      </c>
      <c r="G827" t="s">
        <v>1040</v>
      </c>
      <c r="H827" t="s">
        <v>390</v>
      </c>
      <c r="I827" t="s">
        <v>487</v>
      </c>
      <c r="J827"/>
      <c r="K827">
        <v>0</v>
      </c>
      <c r="L827">
        <v>0</v>
      </c>
      <c r="M827">
        <v>0</v>
      </c>
      <c r="N827"/>
      <c r="O827"/>
      <c r="P827"/>
      <c r="Q827"/>
      <c r="R827"/>
      <c r="S827"/>
      <c r="T827"/>
      <c r="U827"/>
      <c r="V827"/>
      <c r="W827"/>
      <c r="X827"/>
      <c r="Y827"/>
      <c r="Z827"/>
      <c r="AA827"/>
      <c r="AB827"/>
      <c r="AC827"/>
      <c r="AD827"/>
      <c r="AE827"/>
      <c r="AF827"/>
      <c r="AG827"/>
      <c r="AH827"/>
      <c r="AI827" t="s">
        <v>737</v>
      </c>
      <c r="AJ827"/>
      <c r="AK827"/>
      <c r="AL827"/>
      <c r="AM827"/>
      <c r="AN827" t="s">
        <v>788</v>
      </c>
    </row>
    <row r="828" spans="1:40" x14ac:dyDescent="0.25">
      <c r="A828">
        <v>215136</v>
      </c>
      <c r="B828" t="s">
        <v>1381</v>
      </c>
      <c r="C828" t="s">
        <v>96</v>
      </c>
      <c r="D828" t="s">
        <v>300</v>
      </c>
      <c r="E828" t="s">
        <v>389</v>
      </c>
      <c r="F828" s="229">
        <v>35236</v>
      </c>
      <c r="G828" t="s">
        <v>1017</v>
      </c>
      <c r="H828" t="s">
        <v>390</v>
      </c>
      <c r="I828" t="s">
        <v>59</v>
      </c>
      <c r="J828"/>
      <c r="K828">
        <v>0</v>
      </c>
      <c r="L828">
        <v>0</v>
      </c>
      <c r="M828">
        <v>0</v>
      </c>
      <c r="N828"/>
      <c r="O828"/>
      <c r="P828"/>
      <c r="Q828"/>
      <c r="R828"/>
      <c r="S828"/>
      <c r="T828"/>
      <c r="U828"/>
      <c r="V828"/>
      <c r="W828"/>
      <c r="X828"/>
      <c r="Y828"/>
      <c r="Z828"/>
      <c r="AA828"/>
      <c r="AB828"/>
      <c r="AC828"/>
      <c r="AD828"/>
      <c r="AE828"/>
      <c r="AF828"/>
      <c r="AG828"/>
      <c r="AH828"/>
      <c r="AI828"/>
      <c r="AJ828"/>
      <c r="AK828"/>
      <c r="AL828"/>
      <c r="AM828"/>
      <c r="AN828" t="s">
        <v>788</v>
      </c>
    </row>
    <row r="829" spans="1:40" x14ac:dyDescent="0.25">
      <c r="A829">
        <v>215139</v>
      </c>
      <c r="B829" t="s">
        <v>2187</v>
      </c>
      <c r="C829" t="s">
        <v>60</v>
      </c>
      <c r="D829" t="s">
        <v>234</v>
      </c>
      <c r="E829" t="s">
        <v>389</v>
      </c>
      <c r="F829" s="229">
        <v>33970</v>
      </c>
      <c r="G829" t="s">
        <v>1018</v>
      </c>
      <c r="H829" t="s">
        <v>390</v>
      </c>
      <c r="I829" t="s">
        <v>3629</v>
      </c>
      <c r="J829"/>
      <c r="K829" t="s">
        <v>391</v>
      </c>
      <c r="L829">
        <v>2012</v>
      </c>
      <c r="M829" t="s">
        <v>373</v>
      </c>
      <c r="N829" t="s">
        <v>373</v>
      </c>
      <c r="O829"/>
      <c r="P829"/>
      <c r="Q829"/>
      <c r="R829"/>
      <c r="S829"/>
      <c r="T829"/>
      <c r="U829"/>
      <c r="V829"/>
      <c r="W829"/>
      <c r="X829"/>
      <c r="Y829"/>
      <c r="Z829"/>
      <c r="AA829"/>
      <c r="AB829"/>
      <c r="AC829"/>
      <c r="AD829"/>
      <c r="AE829"/>
      <c r="AF829"/>
      <c r="AG829"/>
      <c r="AH829"/>
      <c r="AI829"/>
      <c r="AJ829"/>
      <c r="AK829"/>
      <c r="AL829"/>
      <c r="AM829"/>
      <c r="AN829"/>
    </row>
    <row r="830" spans="1:40" x14ac:dyDescent="0.25">
      <c r="A830">
        <v>215156</v>
      </c>
      <c r="B830" t="s">
        <v>3022</v>
      </c>
      <c r="C830" t="s">
        <v>1007</v>
      </c>
      <c r="D830" t="s">
        <v>3023</v>
      </c>
      <c r="E830" t="s">
        <v>389</v>
      </c>
      <c r="F830" s="229">
        <v>34735</v>
      </c>
      <c r="G830" t="s">
        <v>1086</v>
      </c>
      <c r="H830" t="s">
        <v>390</v>
      </c>
      <c r="I830" t="s">
        <v>487</v>
      </c>
      <c r="J830"/>
      <c r="K830">
        <v>0</v>
      </c>
      <c r="L830">
        <v>0</v>
      </c>
      <c r="M830">
        <v>0</v>
      </c>
      <c r="N830"/>
      <c r="O830"/>
      <c r="P830"/>
      <c r="Q830"/>
      <c r="R830"/>
      <c r="S830"/>
      <c r="T830"/>
      <c r="U830"/>
      <c r="V830"/>
      <c r="W830"/>
      <c r="X830"/>
      <c r="Y830"/>
      <c r="Z830"/>
      <c r="AA830"/>
      <c r="AB830"/>
      <c r="AC830"/>
      <c r="AD830"/>
      <c r="AE830"/>
      <c r="AF830"/>
      <c r="AG830"/>
      <c r="AH830"/>
      <c r="AI830" t="s">
        <v>737</v>
      </c>
      <c r="AJ830"/>
      <c r="AK830"/>
      <c r="AL830"/>
      <c r="AM830"/>
      <c r="AN830" t="s">
        <v>788</v>
      </c>
    </row>
    <row r="831" spans="1:40" x14ac:dyDescent="0.25">
      <c r="A831">
        <v>215157</v>
      </c>
      <c r="B831" t="s">
        <v>1827</v>
      </c>
      <c r="C831" t="s">
        <v>1010</v>
      </c>
      <c r="D831" t="s">
        <v>251</v>
      </c>
      <c r="E831" t="s">
        <v>389</v>
      </c>
      <c r="F831" s="229">
        <v>35506</v>
      </c>
      <c r="G831" t="s">
        <v>1828</v>
      </c>
      <c r="H831" t="s">
        <v>390</v>
      </c>
      <c r="I831" t="s">
        <v>3629</v>
      </c>
      <c r="J831"/>
      <c r="K831">
        <v>0</v>
      </c>
      <c r="L831">
        <v>0</v>
      </c>
      <c r="M831">
        <v>0</v>
      </c>
      <c r="N831" t="s">
        <v>373</v>
      </c>
      <c r="O831"/>
      <c r="P831"/>
      <c r="Q831"/>
      <c r="R831"/>
      <c r="S831"/>
      <c r="T831"/>
      <c r="U831"/>
      <c r="V831"/>
      <c r="W831"/>
      <c r="X831"/>
      <c r="Y831"/>
      <c r="Z831"/>
      <c r="AA831"/>
      <c r="AB831"/>
      <c r="AC831"/>
      <c r="AD831"/>
      <c r="AE831"/>
      <c r="AF831"/>
      <c r="AG831"/>
      <c r="AH831"/>
      <c r="AI831"/>
      <c r="AJ831"/>
      <c r="AK831"/>
      <c r="AL831"/>
      <c r="AM831"/>
      <c r="AN831"/>
    </row>
    <row r="832" spans="1:40" x14ac:dyDescent="0.25">
      <c r="A832">
        <v>215159</v>
      </c>
      <c r="B832" t="s">
        <v>1936</v>
      </c>
      <c r="C832" t="s">
        <v>105</v>
      </c>
      <c r="D832" t="s">
        <v>3024</v>
      </c>
      <c r="E832" t="s">
        <v>389</v>
      </c>
      <c r="F832" s="229">
        <v>36161</v>
      </c>
      <c r="G832" t="s">
        <v>385</v>
      </c>
      <c r="H832" t="s">
        <v>390</v>
      </c>
      <c r="I832" t="s">
        <v>59</v>
      </c>
      <c r="J832"/>
      <c r="K832" t="s">
        <v>391</v>
      </c>
      <c r="L832">
        <v>2016</v>
      </c>
      <c r="M832" t="s">
        <v>371</v>
      </c>
      <c r="N832"/>
      <c r="O832"/>
      <c r="P832"/>
      <c r="Q832"/>
      <c r="R832"/>
      <c r="S832"/>
      <c r="T832"/>
      <c r="U832"/>
      <c r="V832"/>
      <c r="W832"/>
      <c r="X832"/>
      <c r="Y832"/>
      <c r="Z832"/>
      <c r="AA832"/>
      <c r="AB832"/>
      <c r="AC832"/>
      <c r="AD832"/>
      <c r="AE832"/>
      <c r="AF832"/>
      <c r="AG832"/>
      <c r="AH832"/>
      <c r="AI832"/>
      <c r="AJ832"/>
      <c r="AK832"/>
      <c r="AL832"/>
      <c r="AM832"/>
      <c r="AN832"/>
    </row>
    <row r="833" spans="1:40" x14ac:dyDescent="0.25">
      <c r="A833">
        <v>215161</v>
      </c>
      <c r="B833" t="s">
        <v>2436</v>
      </c>
      <c r="C833" t="s">
        <v>927</v>
      </c>
      <c r="D833" t="s">
        <v>249</v>
      </c>
      <c r="E833" t="s">
        <v>389</v>
      </c>
      <c r="F833" s="229">
        <v>36170</v>
      </c>
      <c r="G833" t="s">
        <v>1019</v>
      </c>
      <c r="H833" t="s">
        <v>390</v>
      </c>
      <c r="I833" t="s">
        <v>487</v>
      </c>
      <c r="J833"/>
      <c r="K833" t="s">
        <v>391</v>
      </c>
      <c r="L833">
        <v>2016</v>
      </c>
      <c r="M833" t="s">
        <v>382</v>
      </c>
      <c r="N833" t="s">
        <v>382</v>
      </c>
      <c r="O833"/>
      <c r="P833"/>
      <c r="Q833"/>
      <c r="R833"/>
      <c r="S833"/>
      <c r="T833"/>
      <c r="U833"/>
      <c r="V833"/>
      <c r="W833"/>
      <c r="X833"/>
      <c r="Y833"/>
      <c r="Z833"/>
      <c r="AA833"/>
      <c r="AB833"/>
      <c r="AC833"/>
      <c r="AD833"/>
      <c r="AE833"/>
      <c r="AF833"/>
      <c r="AG833"/>
      <c r="AH833"/>
      <c r="AI833" t="s">
        <v>737</v>
      </c>
      <c r="AJ833"/>
      <c r="AK833"/>
      <c r="AL833"/>
      <c r="AM833"/>
      <c r="AN833"/>
    </row>
    <row r="834" spans="1:40" x14ac:dyDescent="0.25">
      <c r="A834">
        <v>215162</v>
      </c>
      <c r="B834" t="s">
        <v>3025</v>
      </c>
      <c r="C834" t="s">
        <v>153</v>
      </c>
      <c r="D834" t="s">
        <v>483</v>
      </c>
      <c r="E834" t="s">
        <v>389</v>
      </c>
      <c r="F834" s="229">
        <v>35937</v>
      </c>
      <c r="G834" t="s">
        <v>1029</v>
      </c>
      <c r="H834" t="s">
        <v>390</v>
      </c>
      <c r="I834" t="s">
        <v>487</v>
      </c>
      <c r="J834"/>
      <c r="K834" t="s">
        <v>372</v>
      </c>
      <c r="L834">
        <v>2017</v>
      </c>
      <c r="M834" t="s">
        <v>377</v>
      </c>
      <c r="N834" t="s">
        <v>377</v>
      </c>
      <c r="O834" t="s">
        <v>4019</v>
      </c>
      <c r="P834"/>
      <c r="Q834">
        <v>70000</v>
      </c>
      <c r="R834"/>
      <c r="S834"/>
      <c r="T834"/>
      <c r="U834"/>
      <c r="V834"/>
      <c r="W834"/>
      <c r="X834"/>
      <c r="Y834"/>
      <c r="Z834"/>
      <c r="AA834"/>
      <c r="AB834"/>
      <c r="AC834"/>
      <c r="AD834"/>
      <c r="AE834"/>
      <c r="AF834"/>
      <c r="AG834"/>
      <c r="AH834"/>
      <c r="AI834"/>
      <c r="AJ834"/>
      <c r="AK834"/>
      <c r="AL834"/>
      <c r="AM834"/>
      <c r="AN834"/>
    </row>
    <row r="835" spans="1:40" x14ac:dyDescent="0.25">
      <c r="A835">
        <v>215165</v>
      </c>
      <c r="B835" t="s">
        <v>3026</v>
      </c>
      <c r="C835" t="s">
        <v>481</v>
      </c>
      <c r="D835" t="s">
        <v>246</v>
      </c>
      <c r="E835" t="s">
        <v>389</v>
      </c>
      <c r="F835" s="229">
        <v>31694</v>
      </c>
      <c r="G835" t="s">
        <v>1017</v>
      </c>
      <c r="H835" t="s">
        <v>3668</v>
      </c>
      <c r="I835" t="s">
        <v>59</v>
      </c>
      <c r="J835"/>
      <c r="K835" t="s">
        <v>372</v>
      </c>
      <c r="L835">
        <v>2004</v>
      </c>
      <c r="M835" t="s">
        <v>371</v>
      </c>
      <c r="N835" t="s">
        <v>762</v>
      </c>
      <c r="O835"/>
      <c r="P835"/>
      <c r="Q835"/>
      <c r="R835"/>
      <c r="S835"/>
      <c r="T835"/>
      <c r="U835"/>
      <c r="V835"/>
      <c r="W835"/>
      <c r="X835"/>
      <c r="Y835"/>
      <c r="Z835"/>
      <c r="AA835"/>
      <c r="AB835"/>
      <c r="AC835"/>
      <c r="AD835"/>
      <c r="AE835"/>
      <c r="AF835"/>
      <c r="AG835"/>
      <c r="AH835"/>
      <c r="AI835"/>
      <c r="AJ835"/>
      <c r="AK835"/>
      <c r="AL835"/>
      <c r="AM835"/>
      <c r="AN835"/>
    </row>
    <row r="836" spans="1:40" x14ac:dyDescent="0.25">
      <c r="A836">
        <v>215168</v>
      </c>
      <c r="B836" t="s">
        <v>1902</v>
      </c>
      <c r="C836" t="s">
        <v>66</v>
      </c>
      <c r="D836" t="s">
        <v>545</v>
      </c>
      <c r="E836" t="s">
        <v>389</v>
      </c>
      <c r="F836" s="229">
        <v>36033</v>
      </c>
      <c r="G836" t="s">
        <v>1017</v>
      </c>
      <c r="H836" t="s">
        <v>390</v>
      </c>
      <c r="I836" t="s">
        <v>3629</v>
      </c>
      <c r="J836"/>
      <c r="K836">
        <v>0</v>
      </c>
      <c r="L836">
        <v>0</v>
      </c>
      <c r="M836">
        <v>0</v>
      </c>
      <c r="N836" t="s">
        <v>379</v>
      </c>
      <c r="O836"/>
      <c r="P836"/>
      <c r="Q836"/>
      <c r="R836"/>
      <c r="S836"/>
      <c r="T836"/>
      <c r="U836"/>
      <c r="V836"/>
      <c r="W836"/>
      <c r="X836"/>
      <c r="Y836"/>
      <c r="Z836"/>
      <c r="AA836"/>
      <c r="AB836"/>
      <c r="AC836"/>
      <c r="AD836"/>
      <c r="AE836"/>
      <c r="AF836"/>
      <c r="AG836"/>
      <c r="AH836"/>
      <c r="AI836"/>
      <c r="AJ836"/>
      <c r="AK836"/>
      <c r="AL836"/>
      <c r="AM836"/>
      <c r="AN836"/>
    </row>
    <row r="837" spans="1:40" x14ac:dyDescent="0.25">
      <c r="A837">
        <v>215171</v>
      </c>
      <c r="B837" t="s">
        <v>2431</v>
      </c>
      <c r="C837" t="s">
        <v>105</v>
      </c>
      <c r="D837" t="s">
        <v>306</v>
      </c>
      <c r="E837" t="s">
        <v>389</v>
      </c>
      <c r="F837" s="229">
        <v>36161</v>
      </c>
      <c r="G837" t="s">
        <v>1017</v>
      </c>
      <c r="H837" t="s">
        <v>390</v>
      </c>
      <c r="I837" t="s">
        <v>487</v>
      </c>
      <c r="J837"/>
      <c r="K837" t="s">
        <v>372</v>
      </c>
      <c r="L837">
        <v>2016</v>
      </c>
      <c r="M837" t="s">
        <v>379</v>
      </c>
      <c r="N837" t="s">
        <v>379</v>
      </c>
      <c r="O837"/>
      <c r="P837"/>
      <c r="Q837"/>
      <c r="R837"/>
      <c r="S837"/>
      <c r="T837"/>
      <c r="U837"/>
      <c r="V837"/>
      <c r="W837"/>
      <c r="X837"/>
      <c r="Y837"/>
      <c r="Z837"/>
      <c r="AA837"/>
      <c r="AB837"/>
      <c r="AC837"/>
      <c r="AD837"/>
      <c r="AE837"/>
      <c r="AF837"/>
      <c r="AG837"/>
      <c r="AH837"/>
      <c r="AI837" t="s">
        <v>737</v>
      </c>
      <c r="AJ837"/>
      <c r="AK837"/>
      <c r="AL837"/>
      <c r="AM837"/>
      <c r="AN837"/>
    </row>
    <row r="838" spans="1:40" x14ac:dyDescent="0.25">
      <c r="A838">
        <v>215172</v>
      </c>
      <c r="B838" t="s">
        <v>1981</v>
      </c>
      <c r="C838" t="s">
        <v>1755</v>
      </c>
      <c r="D838" t="s">
        <v>1102</v>
      </c>
      <c r="E838" t="s">
        <v>389</v>
      </c>
      <c r="F838" s="229">
        <v>36535</v>
      </c>
      <c r="G838" t="s">
        <v>1017</v>
      </c>
      <c r="H838" t="s">
        <v>390</v>
      </c>
      <c r="I838" t="s">
        <v>3629</v>
      </c>
      <c r="J838"/>
      <c r="K838" t="s">
        <v>391</v>
      </c>
      <c r="L838">
        <v>2017</v>
      </c>
      <c r="M838" t="s">
        <v>371</v>
      </c>
      <c r="N838" t="s">
        <v>377</v>
      </c>
      <c r="O838"/>
      <c r="P838"/>
      <c r="Q838"/>
      <c r="R838"/>
      <c r="S838"/>
      <c r="T838"/>
      <c r="U838"/>
      <c r="V838"/>
      <c r="W838"/>
      <c r="X838"/>
      <c r="Y838"/>
      <c r="Z838"/>
      <c r="AA838"/>
      <c r="AB838"/>
      <c r="AC838"/>
      <c r="AD838"/>
      <c r="AE838"/>
      <c r="AF838"/>
      <c r="AG838"/>
      <c r="AH838"/>
      <c r="AI838"/>
      <c r="AJ838"/>
      <c r="AK838"/>
      <c r="AL838"/>
      <c r="AM838"/>
      <c r="AN838"/>
    </row>
    <row r="839" spans="1:40" x14ac:dyDescent="0.25">
      <c r="A839">
        <v>215173</v>
      </c>
      <c r="B839" t="s">
        <v>3027</v>
      </c>
      <c r="C839" t="s">
        <v>1626</v>
      </c>
      <c r="D839" t="s">
        <v>952</v>
      </c>
      <c r="E839" t="s">
        <v>389</v>
      </c>
      <c r="F839" s="229">
        <v>33486</v>
      </c>
      <c r="G839" t="s">
        <v>1022</v>
      </c>
      <c r="H839" t="s">
        <v>390</v>
      </c>
      <c r="I839" t="s">
        <v>3629</v>
      </c>
      <c r="J839"/>
      <c r="K839" t="s">
        <v>391</v>
      </c>
      <c r="L839">
        <v>2009</v>
      </c>
      <c r="M839" t="s">
        <v>371</v>
      </c>
      <c r="N839" t="s">
        <v>371</v>
      </c>
      <c r="O839"/>
      <c r="P839"/>
      <c r="Q839"/>
      <c r="R839"/>
      <c r="S839"/>
      <c r="T839"/>
      <c r="U839"/>
      <c r="V839"/>
      <c r="W839"/>
      <c r="X839"/>
      <c r="Y839"/>
      <c r="Z839"/>
      <c r="AA839"/>
      <c r="AB839"/>
      <c r="AC839"/>
      <c r="AD839"/>
      <c r="AE839"/>
      <c r="AF839"/>
      <c r="AG839"/>
      <c r="AH839"/>
      <c r="AI839"/>
      <c r="AJ839"/>
      <c r="AK839"/>
      <c r="AL839"/>
      <c r="AM839"/>
      <c r="AN839"/>
    </row>
    <row r="840" spans="1:40" x14ac:dyDescent="0.25">
      <c r="A840">
        <v>215174</v>
      </c>
      <c r="B840" t="s">
        <v>3028</v>
      </c>
      <c r="C840" t="s">
        <v>113</v>
      </c>
      <c r="D840" t="s">
        <v>352</v>
      </c>
      <c r="E840" t="s">
        <v>389</v>
      </c>
      <c r="F840" s="229">
        <v>35939</v>
      </c>
      <c r="G840" t="s">
        <v>1083</v>
      </c>
      <c r="H840" t="s">
        <v>390</v>
      </c>
      <c r="I840" t="s">
        <v>485</v>
      </c>
      <c r="J840"/>
      <c r="K840" t="s">
        <v>372</v>
      </c>
      <c r="L840">
        <v>2016</v>
      </c>
      <c r="M840" t="s">
        <v>371</v>
      </c>
      <c r="N840" t="s">
        <v>377</v>
      </c>
      <c r="O840"/>
      <c r="P840"/>
      <c r="Q840"/>
      <c r="R840"/>
      <c r="S840"/>
      <c r="T840"/>
      <c r="U840"/>
      <c r="V840"/>
      <c r="W840"/>
      <c r="X840"/>
      <c r="Y840"/>
      <c r="Z840"/>
      <c r="AA840"/>
      <c r="AB840"/>
      <c r="AC840"/>
      <c r="AD840"/>
      <c r="AE840"/>
      <c r="AF840"/>
      <c r="AG840"/>
      <c r="AH840"/>
      <c r="AI840"/>
      <c r="AJ840"/>
      <c r="AK840"/>
      <c r="AL840"/>
      <c r="AM840"/>
      <c r="AN840"/>
    </row>
    <row r="841" spans="1:40" x14ac:dyDescent="0.25">
      <c r="A841">
        <v>215182</v>
      </c>
      <c r="B841" t="s">
        <v>3029</v>
      </c>
      <c r="C841" t="s">
        <v>99</v>
      </c>
      <c r="D841" t="s">
        <v>520</v>
      </c>
      <c r="E841" t="s">
        <v>389</v>
      </c>
      <c r="F841" s="229">
        <v>34468</v>
      </c>
      <c r="G841" t="s">
        <v>1048</v>
      </c>
      <c r="H841" t="s">
        <v>390</v>
      </c>
      <c r="I841" t="s">
        <v>3629</v>
      </c>
      <c r="J841"/>
      <c r="K841" t="s">
        <v>372</v>
      </c>
      <c r="L841">
        <v>2012</v>
      </c>
      <c r="M841" t="s">
        <v>376</v>
      </c>
      <c r="N841" t="s">
        <v>376</v>
      </c>
      <c r="O841" t="s">
        <v>4023</v>
      </c>
      <c r="P841"/>
      <c r="Q841">
        <v>20000</v>
      </c>
      <c r="R841"/>
      <c r="S841"/>
      <c r="T841"/>
      <c r="U841"/>
      <c r="V841"/>
      <c r="W841"/>
      <c r="X841"/>
      <c r="Y841"/>
      <c r="Z841"/>
      <c r="AA841"/>
      <c r="AB841"/>
      <c r="AC841"/>
      <c r="AD841"/>
      <c r="AE841"/>
      <c r="AF841"/>
      <c r="AG841"/>
      <c r="AH841"/>
      <c r="AI841"/>
      <c r="AJ841"/>
      <c r="AK841"/>
      <c r="AL841"/>
      <c r="AM841"/>
      <c r="AN841"/>
    </row>
    <row r="842" spans="1:40" x14ac:dyDescent="0.25">
      <c r="A842">
        <v>215185</v>
      </c>
      <c r="B842" t="s">
        <v>2208</v>
      </c>
      <c r="C842" t="s">
        <v>69</v>
      </c>
      <c r="D842" t="s">
        <v>3030</v>
      </c>
      <c r="E842" t="s">
        <v>389</v>
      </c>
      <c r="F842" s="229">
        <v>34335</v>
      </c>
      <c r="G842" t="s">
        <v>1048</v>
      </c>
      <c r="H842" t="s">
        <v>390</v>
      </c>
      <c r="I842" t="s">
        <v>3630</v>
      </c>
      <c r="J842"/>
      <c r="K842" t="s">
        <v>391</v>
      </c>
      <c r="L842">
        <v>2011</v>
      </c>
      <c r="M842" t="s">
        <v>376</v>
      </c>
      <c r="N842" t="s">
        <v>376</v>
      </c>
      <c r="O842"/>
      <c r="P842"/>
      <c r="Q842"/>
      <c r="R842"/>
      <c r="S842"/>
      <c r="T842"/>
      <c r="U842"/>
      <c r="V842"/>
      <c r="W842"/>
      <c r="X842"/>
      <c r="Y842"/>
      <c r="Z842"/>
      <c r="AA842"/>
      <c r="AB842"/>
      <c r="AC842"/>
      <c r="AD842"/>
      <c r="AE842"/>
      <c r="AF842"/>
      <c r="AG842"/>
      <c r="AH842"/>
      <c r="AI842"/>
      <c r="AJ842"/>
      <c r="AK842"/>
      <c r="AL842"/>
      <c r="AM842"/>
      <c r="AN842"/>
    </row>
    <row r="843" spans="1:40" x14ac:dyDescent="0.25">
      <c r="A843">
        <v>215193</v>
      </c>
      <c r="B843" t="s">
        <v>1687</v>
      </c>
      <c r="C843" t="s">
        <v>112</v>
      </c>
      <c r="D843" t="s">
        <v>332</v>
      </c>
      <c r="E843" t="s">
        <v>389</v>
      </c>
      <c r="F843" s="229">
        <v>34341</v>
      </c>
      <c r="G843" t="s">
        <v>1688</v>
      </c>
      <c r="H843" t="s">
        <v>390</v>
      </c>
      <c r="I843" t="s">
        <v>59</v>
      </c>
      <c r="J843"/>
      <c r="K843" t="s">
        <v>391</v>
      </c>
      <c r="L843">
        <v>2012</v>
      </c>
      <c r="M843" t="s">
        <v>382</v>
      </c>
      <c r="N843"/>
      <c r="O843"/>
      <c r="P843"/>
      <c r="Q843"/>
      <c r="R843"/>
      <c r="S843"/>
      <c r="T843"/>
      <c r="U843"/>
      <c r="V843"/>
      <c r="W843"/>
      <c r="X843"/>
      <c r="Y843"/>
      <c r="Z843"/>
      <c r="AA843"/>
      <c r="AB843"/>
      <c r="AC843"/>
      <c r="AD843"/>
      <c r="AE843"/>
      <c r="AF843"/>
      <c r="AG843"/>
      <c r="AH843"/>
      <c r="AI843"/>
      <c r="AJ843"/>
      <c r="AK843"/>
      <c r="AL843"/>
      <c r="AM843"/>
      <c r="AN843" t="s">
        <v>788</v>
      </c>
    </row>
    <row r="844" spans="1:40" x14ac:dyDescent="0.25">
      <c r="A844">
        <v>215195</v>
      </c>
      <c r="B844" t="s">
        <v>1754</v>
      </c>
      <c r="C844" t="s">
        <v>1755</v>
      </c>
      <c r="D844" t="s">
        <v>506</v>
      </c>
      <c r="E844" t="s">
        <v>389</v>
      </c>
      <c r="F844" s="229">
        <v>34963</v>
      </c>
      <c r="G844" t="s">
        <v>1017</v>
      </c>
      <c r="H844" t="s">
        <v>390</v>
      </c>
      <c r="I844" t="s">
        <v>485</v>
      </c>
      <c r="J844"/>
      <c r="K844" t="s">
        <v>391</v>
      </c>
      <c r="L844">
        <v>2014</v>
      </c>
      <c r="M844" t="s">
        <v>371</v>
      </c>
      <c r="N844" t="s">
        <v>379</v>
      </c>
      <c r="O844"/>
      <c r="P844"/>
      <c r="Q844"/>
      <c r="R844"/>
      <c r="S844"/>
      <c r="T844"/>
      <c r="U844"/>
      <c r="V844"/>
      <c r="W844"/>
      <c r="X844"/>
      <c r="Y844"/>
      <c r="Z844"/>
      <c r="AA844"/>
      <c r="AB844"/>
      <c r="AC844"/>
      <c r="AD844"/>
      <c r="AE844"/>
      <c r="AF844"/>
      <c r="AG844"/>
      <c r="AH844"/>
      <c r="AI844" t="s">
        <v>737</v>
      </c>
      <c r="AJ844"/>
      <c r="AK844"/>
      <c r="AL844"/>
      <c r="AM844"/>
      <c r="AN844"/>
    </row>
    <row r="845" spans="1:40" x14ac:dyDescent="0.25">
      <c r="A845">
        <v>215197</v>
      </c>
      <c r="B845" t="s">
        <v>1731</v>
      </c>
      <c r="C845" t="s">
        <v>107</v>
      </c>
      <c r="D845" t="s">
        <v>3031</v>
      </c>
      <c r="E845" t="s">
        <v>389</v>
      </c>
      <c r="F845" s="229">
        <v>34798</v>
      </c>
      <c r="G845" t="s">
        <v>1732</v>
      </c>
      <c r="H845" t="s">
        <v>390</v>
      </c>
      <c r="I845" t="s">
        <v>485</v>
      </c>
      <c r="J845"/>
      <c r="K845" t="s">
        <v>391</v>
      </c>
      <c r="L845">
        <v>2014</v>
      </c>
      <c r="M845" t="s">
        <v>379</v>
      </c>
      <c r="N845"/>
      <c r="O845"/>
      <c r="P845"/>
      <c r="Q845"/>
      <c r="R845"/>
      <c r="S845"/>
      <c r="T845"/>
      <c r="U845"/>
      <c r="V845"/>
      <c r="W845"/>
      <c r="X845"/>
      <c r="Y845"/>
      <c r="Z845"/>
      <c r="AA845"/>
      <c r="AB845"/>
      <c r="AC845"/>
      <c r="AD845"/>
      <c r="AE845"/>
      <c r="AF845"/>
      <c r="AG845"/>
      <c r="AH845"/>
      <c r="AI845" t="s">
        <v>737</v>
      </c>
      <c r="AJ845"/>
      <c r="AK845"/>
      <c r="AL845"/>
      <c r="AM845"/>
      <c r="AN845" t="s">
        <v>788</v>
      </c>
    </row>
    <row r="846" spans="1:40" x14ac:dyDescent="0.25">
      <c r="A846">
        <v>215205</v>
      </c>
      <c r="B846" t="s">
        <v>2404</v>
      </c>
      <c r="C846" t="s">
        <v>544</v>
      </c>
      <c r="D846" t="s">
        <v>1624</v>
      </c>
      <c r="E846" t="s">
        <v>388</v>
      </c>
      <c r="F846" s="229">
        <v>35962</v>
      </c>
      <c r="G846" t="s">
        <v>1017</v>
      </c>
      <c r="H846" t="s">
        <v>390</v>
      </c>
      <c r="I846" t="s">
        <v>485</v>
      </c>
      <c r="J846"/>
      <c r="K846" t="s">
        <v>372</v>
      </c>
      <c r="L846">
        <v>2016</v>
      </c>
      <c r="M846" t="s">
        <v>371</v>
      </c>
      <c r="N846" t="s">
        <v>376</v>
      </c>
      <c r="O846"/>
      <c r="P846"/>
      <c r="Q846"/>
      <c r="R846"/>
      <c r="S846"/>
      <c r="T846"/>
      <c r="U846"/>
      <c r="V846"/>
      <c r="W846"/>
      <c r="X846"/>
      <c r="Y846"/>
      <c r="Z846"/>
      <c r="AA846"/>
      <c r="AB846"/>
      <c r="AC846"/>
      <c r="AD846"/>
      <c r="AE846"/>
      <c r="AF846"/>
      <c r="AG846"/>
      <c r="AH846"/>
      <c r="AI846"/>
      <c r="AJ846"/>
      <c r="AK846"/>
      <c r="AL846"/>
      <c r="AM846"/>
      <c r="AN846"/>
    </row>
    <row r="847" spans="1:40" x14ac:dyDescent="0.25">
      <c r="A847">
        <v>215206</v>
      </c>
      <c r="B847" t="s">
        <v>1799</v>
      </c>
      <c r="C847" t="s">
        <v>1800</v>
      </c>
      <c r="D847" t="s">
        <v>338</v>
      </c>
      <c r="E847" t="s">
        <v>389</v>
      </c>
      <c r="F847" s="229">
        <v>35297</v>
      </c>
      <c r="G847" t="s">
        <v>678</v>
      </c>
      <c r="H847" t="s">
        <v>390</v>
      </c>
      <c r="I847" t="s">
        <v>59</v>
      </c>
      <c r="J847"/>
      <c r="K847" t="s">
        <v>372</v>
      </c>
      <c r="L847">
        <v>2016</v>
      </c>
      <c r="M847" t="s">
        <v>373</v>
      </c>
      <c r="N847" t="s">
        <v>376</v>
      </c>
      <c r="O847"/>
      <c r="P847"/>
      <c r="Q847"/>
      <c r="R847"/>
      <c r="S847"/>
      <c r="T847"/>
      <c r="U847"/>
      <c r="V847"/>
      <c r="W847"/>
      <c r="X847"/>
      <c r="Y847"/>
      <c r="Z847"/>
      <c r="AA847"/>
      <c r="AB847"/>
      <c r="AC847"/>
      <c r="AD847"/>
      <c r="AE847"/>
      <c r="AF847"/>
      <c r="AG847"/>
      <c r="AH847"/>
      <c r="AI847"/>
      <c r="AJ847"/>
      <c r="AK847"/>
      <c r="AL847"/>
      <c r="AM847"/>
      <c r="AN847"/>
    </row>
    <row r="848" spans="1:40" x14ac:dyDescent="0.25">
      <c r="A848">
        <v>215211</v>
      </c>
      <c r="B848" t="s">
        <v>3679</v>
      </c>
      <c r="C848" t="s">
        <v>69</v>
      </c>
      <c r="D848" t="s">
        <v>571</v>
      </c>
      <c r="E848" t="s">
        <v>388</v>
      </c>
      <c r="F848" s="229">
        <v>34604</v>
      </c>
      <c r="G848" t="s">
        <v>371</v>
      </c>
      <c r="H848" t="s">
        <v>390</v>
      </c>
      <c r="I848" t="s">
        <v>3630</v>
      </c>
      <c r="J848"/>
      <c r="K848">
        <v>0</v>
      </c>
      <c r="L848">
        <v>0</v>
      </c>
      <c r="M848">
        <v>0</v>
      </c>
      <c r="N848" t="s">
        <v>379</v>
      </c>
      <c r="O848"/>
      <c r="P848"/>
      <c r="Q848"/>
      <c r="R848"/>
      <c r="S848"/>
      <c r="T848"/>
      <c r="U848"/>
      <c r="V848"/>
      <c r="W848"/>
      <c r="X848"/>
      <c r="Y848"/>
      <c r="Z848"/>
      <c r="AA848"/>
      <c r="AB848"/>
      <c r="AC848"/>
      <c r="AD848"/>
      <c r="AE848"/>
      <c r="AF848"/>
      <c r="AG848"/>
      <c r="AH848"/>
      <c r="AI848"/>
      <c r="AJ848"/>
      <c r="AK848"/>
      <c r="AL848"/>
      <c r="AM848"/>
      <c r="AN848"/>
    </row>
    <row r="849" spans="1:40" x14ac:dyDescent="0.25">
      <c r="A849">
        <v>215218</v>
      </c>
      <c r="B849" t="s">
        <v>1634</v>
      </c>
      <c r="C849" t="s">
        <v>105</v>
      </c>
      <c r="D849" t="s">
        <v>264</v>
      </c>
      <c r="E849" t="s">
        <v>388</v>
      </c>
      <c r="F849" s="229">
        <v>33664</v>
      </c>
      <c r="G849" t="s">
        <v>1635</v>
      </c>
      <c r="H849" t="s">
        <v>390</v>
      </c>
      <c r="I849" t="s">
        <v>485</v>
      </c>
      <c r="J849"/>
      <c r="K849" t="s">
        <v>391</v>
      </c>
      <c r="L849">
        <v>2013</v>
      </c>
      <c r="M849" t="s">
        <v>373</v>
      </c>
      <c r="N849" t="s">
        <v>376</v>
      </c>
      <c r="O849" t="s">
        <v>4040</v>
      </c>
      <c r="P849"/>
      <c r="Q849">
        <v>10000</v>
      </c>
      <c r="R849"/>
      <c r="S849"/>
      <c r="T849"/>
      <c r="U849"/>
      <c r="V849"/>
      <c r="W849"/>
      <c r="X849"/>
      <c r="Y849"/>
      <c r="Z849"/>
      <c r="AA849"/>
      <c r="AB849"/>
      <c r="AC849"/>
      <c r="AD849"/>
      <c r="AE849"/>
      <c r="AF849"/>
      <c r="AG849"/>
      <c r="AH849"/>
      <c r="AI849"/>
      <c r="AJ849"/>
      <c r="AK849"/>
      <c r="AL849"/>
      <c r="AM849"/>
      <c r="AN849"/>
    </row>
    <row r="850" spans="1:40" x14ac:dyDescent="0.25">
      <c r="A850">
        <v>215228</v>
      </c>
      <c r="B850" t="s">
        <v>1702</v>
      </c>
      <c r="C850" t="s">
        <v>3033</v>
      </c>
      <c r="D850" t="s">
        <v>520</v>
      </c>
      <c r="E850" t="s">
        <v>389</v>
      </c>
      <c r="F850" s="229">
        <v>34459</v>
      </c>
      <c r="G850" t="s">
        <v>1017</v>
      </c>
      <c r="H850" t="s">
        <v>390</v>
      </c>
      <c r="I850" t="s">
        <v>485</v>
      </c>
      <c r="J850"/>
      <c r="K850" t="s">
        <v>391</v>
      </c>
      <c r="L850">
        <v>2012</v>
      </c>
      <c r="M850" t="s">
        <v>383</v>
      </c>
      <c r="N850" t="s">
        <v>383</v>
      </c>
      <c r="O850"/>
      <c r="P850"/>
      <c r="Q850"/>
      <c r="R850"/>
      <c r="S850"/>
      <c r="T850"/>
      <c r="U850"/>
      <c r="V850"/>
      <c r="W850"/>
      <c r="X850"/>
      <c r="Y850"/>
      <c r="Z850"/>
      <c r="AA850"/>
      <c r="AB850"/>
      <c r="AC850"/>
      <c r="AD850"/>
      <c r="AE850"/>
      <c r="AF850"/>
      <c r="AG850"/>
      <c r="AH850"/>
      <c r="AI850"/>
      <c r="AJ850"/>
      <c r="AK850"/>
      <c r="AL850"/>
      <c r="AM850"/>
      <c r="AN850"/>
    </row>
    <row r="851" spans="1:40" x14ac:dyDescent="0.25">
      <c r="A851">
        <v>215229</v>
      </c>
      <c r="B851" t="s">
        <v>466</v>
      </c>
      <c r="C851" t="s">
        <v>550</v>
      </c>
      <c r="D851" t="s">
        <v>227</v>
      </c>
      <c r="E851" t="s">
        <v>388</v>
      </c>
      <c r="F851" s="229">
        <v>35478</v>
      </c>
      <c r="G851" t="s">
        <v>1017</v>
      </c>
      <c r="H851" t="s">
        <v>390</v>
      </c>
      <c r="I851" t="s">
        <v>59</v>
      </c>
      <c r="J851"/>
      <c r="K851" t="s">
        <v>372</v>
      </c>
      <c r="L851">
        <v>2016</v>
      </c>
      <c r="M851" t="s">
        <v>371</v>
      </c>
      <c r="N851" t="s">
        <v>373</v>
      </c>
      <c r="O851"/>
      <c r="P851"/>
      <c r="Q851"/>
      <c r="R851"/>
      <c r="S851"/>
      <c r="T851"/>
      <c r="U851"/>
      <c r="V851"/>
      <c r="W851"/>
      <c r="X851"/>
      <c r="Y851"/>
      <c r="Z851"/>
      <c r="AA851"/>
      <c r="AB851"/>
      <c r="AC851"/>
      <c r="AD851"/>
      <c r="AE851"/>
      <c r="AF851"/>
      <c r="AG851"/>
      <c r="AH851"/>
      <c r="AI851"/>
      <c r="AJ851"/>
      <c r="AK851"/>
      <c r="AL851"/>
      <c r="AM851"/>
      <c r="AN851"/>
    </row>
    <row r="852" spans="1:40" x14ac:dyDescent="0.25">
      <c r="A852">
        <v>215253</v>
      </c>
      <c r="B852" t="s">
        <v>2166</v>
      </c>
      <c r="C852" t="s">
        <v>68</v>
      </c>
      <c r="D852" t="s">
        <v>289</v>
      </c>
      <c r="E852" t="s">
        <v>388</v>
      </c>
      <c r="F852" s="229">
        <v>33402</v>
      </c>
      <c r="G852" t="s">
        <v>1017</v>
      </c>
      <c r="H852" t="s">
        <v>390</v>
      </c>
      <c r="I852" t="s">
        <v>485</v>
      </c>
      <c r="J852"/>
      <c r="K852" t="s">
        <v>391</v>
      </c>
      <c r="L852">
        <v>2011</v>
      </c>
      <c r="M852" t="s">
        <v>371</v>
      </c>
      <c r="N852" t="s">
        <v>373</v>
      </c>
      <c r="O852"/>
      <c r="P852"/>
      <c r="Q852"/>
      <c r="R852"/>
      <c r="S852"/>
      <c r="T852"/>
      <c r="U852"/>
      <c r="V852"/>
      <c r="W852"/>
      <c r="X852"/>
      <c r="Y852"/>
      <c r="Z852"/>
      <c r="AA852"/>
      <c r="AB852"/>
      <c r="AC852"/>
      <c r="AD852"/>
      <c r="AE852"/>
      <c r="AF852"/>
      <c r="AG852"/>
      <c r="AH852"/>
      <c r="AI852" t="s">
        <v>737</v>
      </c>
      <c r="AJ852"/>
      <c r="AK852"/>
      <c r="AL852"/>
      <c r="AM852"/>
      <c r="AN852"/>
    </row>
    <row r="853" spans="1:40" x14ac:dyDescent="0.25">
      <c r="A853">
        <v>215257</v>
      </c>
      <c r="B853" t="s">
        <v>1561</v>
      </c>
      <c r="C853" t="s">
        <v>140</v>
      </c>
      <c r="D853" t="s">
        <v>265</v>
      </c>
      <c r="E853" t="s">
        <v>388</v>
      </c>
      <c r="F853" s="229">
        <v>32513</v>
      </c>
      <c r="G853" t="s">
        <v>379</v>
      </c>
      <c r="H853" t="s">
        <v>390</v>
      </c>
      <c r="I853" t="s">
        <v>3629</v>
      </c>
      <c r="J853"/>
      <c r="K853" t="s">
        <v>729</v>
      </c>
      <c r="L853">
        <v>2007</v>
      </c>
      <c r="M853" t="s">
        <v>379</v>
      </c>
      <c r="N853" t="s">
        <v>379</v>
      </c>
      <c r="O853"/>
      <c r="P853"/>
      <c r="Q853"/>
      <c r="R853"/>
      <c r="S853"/>
      <c r="T853"/>
      <c r="U853"/>
      <c r="V853"/>
      <c r="W853"/>
      <c r="X853"/>
      <c r="Y853"/>
      <c r="Z853"/>
      <c r="AA853"/>
      <c r="AB853"/>
      <c r="AC853"/>
      <c r="AD853"/>
      <c r="AE853"/>
      <c r="AF853"/>
      <c r="AG853"/>
      <c r="AH853"/>
      <c r="AI853"/>
      <c r="AJ853"/>
      <c r="AK853"/>
      <c r="AL853"/>
      <c r="AM853"/>
      <c r="AN853"/>
    </row>
    <row r="854" spans="1:40" x14ac:dyDescent="0.25">
      <c r="A854">
        <v>215261</v>
      </c>
      <c r="B854" t="s">
        <v>3034</v>
      </c>
      <c r="C854" t="s">
        <v>86</v>
      </c>
      <c r="D854" t="s">
        <v>258</v>
      </c>
      <c r="E854" t="s">
        <v>388</v>
      </c>
      <c r="F854" s="229">
        <v>36190</v>
      </c>
      <c r="G854" t="s">
        <v>371</v>
      </c>
      <c r="H854" t="s">
        <v>390</v>
      </c>
      <c r="I854" t="s">
        <v>487</v>
      </c>
      <c r="J854"/>
      <c r="K854">
        <v>0</v>
      </c>
      <c r="L854">
        <v>0</v>
      </c>
      <c r="M854">
        <v>0</v>
      </c>
      <c r="N854"/>
      <c r="O854"/>
      <c r="P854"/>
      <c r="Q854"/>
      <c r="R854"/>
      <c r="S854"/>
      <c r="T854"/>
      <c r="U854"/>
      <c r="V854"/>
      <c r="W854"/>
      <c r="X854"/>
      <c r="Y854"/>
      <c r="Z854"/>
      <c r="AA854"/>
      <c r="AB854"/>
      <c r="AC854"/>
      <c r="AD854"/>
      <c r="AE854"/>
      <c r="AF854"/>
      <c r="AG854"/>
      <c r="AH854"/>
      <c r="AI854" t="s">
        <v>737</v>
      </c>
      <c r="AJ854"/>
      <c r="AK854"/>
      <c r="AL854"/>
      <c r="AM854"/>
      <c r="AN854" t="s">
        <v>788</v>
      </c>
    </row>
    <row r="855" spans="1:40" x14ac:dyDescent="0.25">
      <c r="A855">
        <v>215267</v>
      </c>
      <c r="B855" t="s">
        <v>3035</v>
      </c>
      <c r="C855" t="s">
        <v>154</v>
      </c>
      <c r="D855" t="s">
        <v>231</v>
      </c>
      <c r="E855" t="s">
        <v>388</v>
      </c>
      <c r="F855" s="229">
        <v>34903</v>
      </c>
      <c r="G855" t="s">
        <v>371</v>
      </c>
      <c r="H855" t="s">
        <v>3668</v>
      </c>
      <c r="I855" t="s">
        <v>65</v>
      </c>
      <c r="J855"/>
      <c r="K855" t="s">
        <v>391</v>
      </c>
      <c r="L855">
        <v>2014</v>
      </c>
      <c r="M855" t="s">
        <v>371</v>
      </c>
      <c r="N855" t="s">
        <v>762</v>
      </c>
      <c r="O855"/>
      <c r="P855"/>
      <c r="Q855"/>
      <c r="R855"/>
      <c r="S855"/>
      <c r="T855"/>
      <c r="U855"/>
      <c r="V855"/>
      <c r="W855"/>
      <c r="X855"/>
      <c r="Y855"/>
      <c r="Z855"/>
      <c r="AA855"/>
      <c r="AB855"/>
      <c r="AC855"/>
      <c r="AD855"/>
      <c r="AE855"/>
      <c r="AF855"/>
      <c r="AG855"/>
      <c r="AH855"/>
      <c r="AI855"/>
      <c r="AJ855"/>
      <c r="AK855"/>
      <c r="AL855"/>
      <c r="AM855"/>
      <c r="AN855"/>
    </row>
    <row r="856" spans="1:40" x14ac:dyDescent="0.25">
      <c r="A856">
        <v>215278</v>
      </c>
      <c r="B856" t="s">
        <v>3036</v>
      </c>
      <c r="C856" t="s">
        <v>130</v>
      </c>
      <c r="D856" t="s">
        <v>242</v>
      </c>
      <c r="E856" t="s">
        <v>388</v>
      </c>
      <c r="F856" s="229">
        <v>32143</v>
      </c>
      <c r="G856" t="s">
        <v>721</v>
      </c>
      <c r="H856" t="s">
        <v>390</v>
      </c>
      <c r="I856" t="s">
        <v>487</v>
      </c>
      <c r="J856"/>
      <c r="K856"/>
      <c r="L856"/>
      <c r="M856"/>
      <c r="N856"/>
      <c r="O856"/>
      <c r="P856"/>
      <c r="Q856"/>
      <c r="R856"/>
      <c r="S856"/>
      <c r="T856"/>
      <c r="U856"/>
      <c r="V856"/>
      <c r="W856"/>
      <c r="X856"/>
      <c r="Y856"/>
      <c r="Z856"/>
      <c r="AA856"/>
      <c r="AB856"/>
      <c r="AC856"/>
      <c r="AD856"/>
      <c r="AE856"/>
      <c r="AF856"/>
      <c r="AG856"/>
      <c r="AH856"/>
      <c r="AI856" t="s">
        <v>737</v>
      </c>
      <c r="AJ856"/>
      <c r="AK856"/>
      <c r="AL856"/>
      <c r="AM856"/>
      <c r="AN856" t="s">
        <v>788</v>
      </c>
    </row>
    <row r="857" spans="1:40" x14ac:dyDescent="0.25">
      <c r="A857">
        <v>215281</v>
      </c>
      <c r="B857" t="s">
        <v>2363</v>
      </c>
      <c r="C857" t="s">
        <v>105</v>
      </c>
      <c r="D857" t="s">
        <v>292</v>
      </c>
      <c r="E857" t="s">
        <v>388</v>
      </c>
      <c r="F857" s="229">
        <v>35796</v>
      </c>
      <c r="G857" t="s">
        <v>2024</v>
      </c>
      <c r="H857" t="s">
        <v>390</v>
      </c>
      <c r="I857" t="s">
        <v>487</v>
      </c>
      <c r="J857"/>
      <c r="K857" t="s">
        <v>372</v>
      </c>
      <c r="L857" t="s">
        <v>372</v>
      </c>
      <c r="M857">
        <v>2015</v>
      </c>
      <c r="N857"/>
      <c r="O857"/>
      <c r="P857"/>
      <c r="Q857"/>
      <c r="R857"/>
      <c r="S857"/>
      <c r="T857"/>
      <c r="U857"/>
      <c r="V857"/>
      <c r="W857"/>
      <c r="X857"/>
      <c r="Y857"/>
      <c r="Z857"/>
      <c r="AA857"/>
      <c r="AB857"/>
      <c r="AC857"/>
      <c r="AD857"/>
      <c r="AE857"/>
      <c r="AF857"/>
      <c r="AG857"/>
      <c r="AH857"/>
      <c r="AI857"/>
      <c r="AJ857"/>
      <c r="AK857"/>
      <c r="AL857"/>
      <c r="AM857"/>
      <c r="AN857"/>
    </row>
    <row r="858" spans="1:40" x14ac:dyDescent="0.25">
      <c r="A858">
        <v>215282</v>
      </c>
      <c r="B858" t="s">
        <v>1830</v>
      </c>
      <c r="C858" t="s">
        <v>160</v>
      </c>
      <c r="D858" t="s">
        <v>239</v>
      </c>
      <c r="E858" t="s">
        <v>388</v>
      </c>
      <c r="F858" s="229">
        <v>35509</v>
      </c>
      <c r="G858" t="s">
        <v>1064</v>
      </c>
      <c r="H858" t="s">
        <v>3668</v>
      </c>
      <c r="I858" t="s">
        <v>59</v>
      </c>
      <c r="J858"/>
      <c r="K858" t="s">
        <v>372</v>
      </c>
      <c r="L858">
        <v>2016</v>
      </c>
      <c r="M858" t="s">
        <v>371</v>
      </c>
      <c r="N858"/>
      <c r="O858"/>
      <c r="P858"/>
      <c r="Q858"/>
      <c r="R858"/>
      <c r="S858"/>
      <c r="T858"/>
      <c r="U858"/>
      <c r="V858"/>
      <c r="W858"/>
      <c r="X858"/>
      <c r="Y858"/>
      <c r="Z858"/>
      <c r="AA858"/>
      <c r="AB858"/>
      <c r="AC858"/>
      <c r="AD858"/>
      <c r="AE858"/>
      <c r="AF858"/>
      <c r="AG858"/>
      <c r="AH858"/>
      <c r="AI858"/>
      <c r="AJ858"/>
      <c r="AK858"/>
      <c r="AL858"/>
      <c r="AM858"/>
      <c r="AN858" t="s">
        <v>788</v>
      </c>
    </row>
    <row r="859" spans="1:40" x14ac:dyDescent="0.25">
      <c r="A859">
        <v>215283</v>
      </c>
      <c r="B859" t="s">
        <v>1708</v>
      </c>
      <c r="C859" t="s">
        <v>162</v>
      </c>
      <c r="D859" t="s">
        <v>237</v>
      </c>
      <c r="E859" t="s">
        <v>388</v>
      </c>
      <c r="F859" s="229">
        <v>34517</v>
      </c>
      <c r="G859" t="s">
        <v>1017</v>
      </c>
      <c r="H859" t="s">
        <v>390</v>
      </c>
      <c r="I859" t="s">
        <v>485</v>
      </c>
      <c r="J859"/>
      <c r="K859" t="s">
        <v>372</v>
      </c>
      <c r="L859">
        <v>2012</v>
      </c>
      <c r="M859" t="s">
        <v>371</v>
      </c>
      <c r="N859"/>
      <c r="O859"/>
      <c r="P859"/>
      <c r="Q859"/>
      <c r="R859"/>
      <c r="S859"/>
      <c r="T859"/>
      <c r="U859"/>
      <c r="V859"/>
      <c r="W859"/>
      <c r="X859"/>
      <c r="Y859"/>
      <c r="Z859"/>
      <c r="AA859"/>
      <c r="AB859"/>
      <c r="AC859"/>
      <c r="AD859"/>
      <c r="AE859"/>
      <c r="AF859"/>
      <c r="AG859"/>
      <c r="AH859"/>
      <c r="AI859" t="s">
        <v>737</v>
      </c>
      <c r="AJ859"/>
      <c r="AK859"/>
      <c r="AL859"/>
      <c r="AM859"/>
      <c r="AN859" t="s">
        <v>788</v>
      </c>
    </row>
    <row r="860" spans="1:40" x14ac:dyDescent="0.25">
      <c r="A860">
        <v>215284</v>
      </c>
      <c r="B860" t="s">
        <v>1990</v>
      </c>
      <c r="C860" t="s">
        <v>66</v>
      </c>
      <c r="D860" t="s">
        <v>1991</v>
      </c>
      <c r="E860" t="s">
        <v>388</v>
      </c>
      <c r="F860" s="297">
        <v>0</v>
      </c>
      <c r="G860" t="s">
        <v>4050</v>
      </c>
      <c r="H860" t="s">
        <v>390</v>
      </c>
      <c r="I860" t="s">
        <v>3629</v>
      </c>
      <c r="J860"/>
      <c r="K860" t="s">
        <v>372</v>
      </c>
      <c r="L860">
        <v>0</v>
      </c>
      <c r="M860" t="s">
        <v>373</v>
      </c>
      <c r="N860" t="s">
        <v>373</v>
      </c>
      <c r="O860"/>
      <c r="P860"/>
      <c r="Q860"/>
      <c r="R860"/>
      <c r="S860"/>
      <c r="T860"/>
      <c r="U860"/>
      <c r="V860"/>
      <c r="W860"/>
      <c r="X860"/>
      <c r="Y860"/>
      <c r="Z860"/>
      <c r="AA860"/>
      <c r="AB860"/>
      <c r="AC860"/>
      <c r="AD860"/>
      <c r="AE860"/>
      <c r="AF860"/>
      <c r="AG860"/>
      <c r="AH860"/>
      <c r="AI860"/>
      <c r="AJ860"/>
      <c r="AK860"/>
      <c r="AL860"/>
      <c r="AM860"/>
      <c r="AN860"/>
    </row>
    <row r="861" spans="1:40" x14ac:dyDescent="0.25">
      <c r="A861">
        <v>215288</v>
      </c>
      <c r="B861" t="s">
        <v>2364</v>
      </c>
      <c r="C861" t="s">
        <v>179</v>
      </c>
      <c r="D861" t="s">
        <v>426</v>
      </c>
      <c r="E861" t="s">
        <v>389</v>
      </c>
      <c r="F861" s="229">
        <v>35796</v>
      </c>
      <c r="G861" t="s">
        <v>1017</v>
      </c>
      <c r="H861" t="s">
        <v>390</v>
      </c>
      <c r="I861" t="s">
        <v>485</v>
      </c>
      <c r="J861"/>
      <c r="K861" t="s">
        <v>391</v>
      </c>
      <c r="L861">
        <v>2015</v>
      </c>
      <c r="M861" t="s">
        <v>371</v>
      </c>
      <c r="N861" t="s">
        <v>371</v>
      </c>
      <c r="O861"/>
      <c r="P861"/>
      <c r="Q861"/>
      <c r="R861"/>
      <c r="S861"/>
      <c r="T861"/>
      <c r="U861"/>
      <c r="V861"/>
      <c r="W861"/>
      <c r="X861"/>
      <c r="Y861"/>
      <c r="Z861"/>
      <c r="AA861"/>
      <c r="AB861"/>
      <c r="AC861"/>
      <c r="AD861"/>
      <c r="AE861"/>
      <c r="AF861"/>
      <c r="AG861"/>
      <c r="AH861"/>
      <c r="AI861"/>
      <c r="AJ861"/>
      <c r="AK861"/>
      <c r="AL861"/>
      <c r="AM861"/>
      <c r="AN861"/>
    </row>
    <row r="862" spans="1:40" x14ac:dyDescent="0.25">
      <c r="A862">
        <v>215298</v>
      </c>
      <c r="B862" t="s">
        <v>2541</v>
      </c>
      <c r="C862" t="s">
        <v>69</v>
      </c>
      <c r="D862" t="s">
        <v>3037</v>
      </c>
      <c r="E862" t="s">
        <v>389</v>
      </c>
      <c r="F862" s="229">
        <v>33086</v>
      </c>
      <c r="G862" t="s">
        <v>2542</v>
      </c>
      <c r="H862" t="s">
        <v>390</v>
      </c>
      <c r="I862" t="s">
        <v>59</v>
      </c>
      <c r="J862"/>
      <c r="K862" t="s">
        <v>372</v>
      </c>
      <c r="L862">
        <v>2008</v>
      </c>
      <c r="M862" t="s">
        <v>376</v>
      </c>
      <c r="N862" t="s">
        <v>376</v>
      </c>
      <c r="O862"/>
      <c r="P862"/>
      <c r="Q862"/>
      <c r="R862"/>
      <c r="S862"/>
      <c r="T862"/>
      <c r="U862"/>
      <c r="V862"/>
      <c r="W862"/>
      <c r="X862"/>
      <c r="Y862"/>
      <c r="Z862"/>
      <c r="AA862"/>
      <c r="AB862"/>
      <c r="AC862"/>
      <c r="AD862"/>
      <c r="AE862"/>
      <c r="AF862"/>
      <c r="AG862"/>
      <c r="AH862"/>
      <c r="AI862"/>
      <c r="AJ862"/>
      <c r="AK862"/>
      <c r="AL862"/>
      <c r="AM862"/>
      <c r="AN862"/>
    </row>
    <row r="863" spans="1:40" x14ac:dyDescent="0.25">
      <c r="A863">
        <v>215301</v>
      </c>
      <c r="B863" t="s">
        <v>4054</v>
      </c>
      <c r="C863" t="s">
        <v>551</v>
      </c>
      <c r="D863" t="s">
        <v>4055</v>
      </c>
      <c r="E863" t="s">
        <v>389</v>
      </c>
      <c r="F863" s="229">
        <v>32743</v>
      </c>
      <c r="G863" t="s">
        <v>1571</v>
      </c>
      <c r="H863" t="s">
        <v>390</v>
      </c>
      <c r="I863" t="s">
        <v>487</v>
      </c>
      <c r="J863"/>
      <c r="K863"/>
      <c r="L863"/>
      <c r="M863"/>
      <c r="N863"/>
      <c r="O863"/>
      <c r="P863"/>
      <c r="Q863"/>
      <c r="R863"/>
      <c r="S863"/>
      <c r="T863"/>
      <c r="U863"/>
      <c r="V863"/>
      <c r="W863"/>
      <c r="X863"/>
      <c r="Y863"/>
      <c r="Z863"/>
      <c r="AA863"/>
      <c r="AB863"/>
      <c r="AC863"/>
      <c r="AD863"/>
      <c r="AE863"/>
      <c r="AF863"/>
      <c r="AG863"/>
      <c r="AH863"/>
      <c r="AI863" t="s">
        <v>737</v>
      </c>
      <c r="AJ863"/>
      <c r="AK863"/>
      <c r="AL863"/>
      <c r="AM863"/>
      <c r="AN863" t="s">
        <v>788</v>
      </c>
    </row>
    <row r="864" spans="1:40" x14ac:dyDescent="0.25">
      <c r="A864">
        <v>215303</v>
      </c>
      <c r="B864" t="s">
        <v>1623</v>
      </c>
      <c r="C864" t="s">
        <v>560</v>
      </c>
      <c r="D864" t="s">
        <v>1624</v>
      </c>
      <c r="E864" t="s">
        <v>389</v>
      </c>
      <c r="F864" s="229">
        <v>33482</v>
      </c>
      <c r="G864" t="s">
        <v>1625</v>
      </c>
      <c r="H864" t="s">
        <v>390</v>
      </c>
      <c r="I864" t="s">
        <v>59</v>
      </c>
      <c r="J864"/>
      <c r="K864" t="s">
        <v>391</v>
      </c>
      <c r="L864">
        <v>2009</v>
      </c>
      <c r="M864" t="s">
        <v>377</v>
      </c>
      <c r="N864" t="s">
        <v>377</v>
      </c>
      <c r="O864"/>
      <c r="P864"/>
      <c r="Q864"/>
      <c r="R864"/>
      <c r="S864"/>
      <c r="T864"/>
      <c r="U864"/>
      <c r="V864"/>
      <c r="W864"/>
      <c r="X864"/>
      <c r="Y864"/>
      <c r="Z864"/>
      <c r="AA864"/>
      <c r="AB864"/>
      <c r="AC864"/>
      <c r="AD864"/>
      <c r="AE864"/>
      <c r="AF864"/>
      <c r="AG864"/>
      <c r="AH864"/>
      <c r="AI864"/>
      <c r="AJ864"/>
      <c r="AK864"/>
      <c r="AL864"/>
      <c r="AM864"/>
      <c r="AN864"/>
    </row>
    <row r="865" spans="1:40" x14ac:dyDescent="0.25">
      <c r="A865">
        <v>215304</v>
      </c>
      <c r="B865" t="s">
        <v>3038</v>
      </c>
      <c r="C865" t="s">
        <v>90</v>
      </c>
      <c r="D865" t="s">
        <v>584</v>
      </c>
      <c r="E865" t="s">
        <v>389</v>
      </c>
      <c r="F865" s="229">
        <v>35971</v>
      </c>
      <c r="G865" t="s">
        <v>371</v>
      </c>
      <c r="H865" t="s">
        <v>390</v>
      </c>
      <c r="I865" t="s">
        <v>59</v>
      </c>
      <c r="J865"/>
      <c r="K865" t="s">
        <v>391</v>
      </c>
      <c r="L865">
        <v>2016</v>
      </c>
      <c r="M865" t="s">
        <v>371</v>
      </c>
      <c r="N865" t="s">
        <v>371</v>
      </c>
      <c r="O865"/>
      <c r="P865"/>
      <c r="Q865"/>
      <c r="R865"/>
      <c r="S865"/>
      <c r="T865"/>
      <c r="U865"/>
      <c r="V865"/>
      <c r="W865"/>
      <c r="X865"/>
      <c r="Y865"/>
      <c r="Z865"/>
      <c r="AA865"/>
      <c r="AB865"/>
      <c r="AC865"/>
      <c r="AD865"/>
      <c r="AE865"/>
      <c r="AF865"/>
      <c r="AG865"/>
      <c r="AH865"/>
      <c r="AI865" t="s">
        <v>737</v>
      </c>
      <c r="AJ865"/>
      <c r="AK865"/>
      <c r="AL865"/>
      <c r="AM865"/>
      <c r="AN865"/>
    </row>
    <row r="866" spans="1:40" x14ac:dyDescent="0.25">
      <c r="A866">
        <v>215305</v>
      </c>
      <c r="B866" t="s">
        <v>1757</v>
      </c>
      <c r="C866" t="s">
        <v>84</v>
      </c>
      <c r="D866" t="s">
        <v>3039</v>
      </c>
      <c r="E866" t="s">
        <v>389</v>
      </c>
      <c r="F866" s="229">
        <v>34994</v>
      </c>
      <c r="G866" t="s">
        <v>1758</v>
      </c>
      <c r="H866" t="s">
        <v>390</v>
      </c>
      <c r="I866" t="s">
        <v>3629</v>
      </c>
      <c r="J866"/>
      <c r="K866" t="s">
        <v>391</v>
      </c>
      <c r="L866">
        <v>2013</v>
      </c>
      <c r="M866" t="s">
        <v>371</v>
      </c>
      <c r="N866" t="s">
        <v>375</v>
      </c>
      <c r="O866"/>
      <c r="P866"/>
      <c r="Q866"/>
      <c r="R866"/>
      <c r="S866"/>
      <c r="T866"/>
      <c r="U866"/>
      <c r="V866"/>
      <c r="W866"/>
      <c r="X866"/>
      <c r="Y866"/>
      <c r="Z866"/>
      <c r="AA866"/>
      <c r="AB866"/>
      <c r="AC866"/>
      <c r="AD866"/>
      <c r="AE866"/>
      <c r="AF866"/>
      <c r="AG866"/>
      <c r="AH866"/>
      <c r="AI866"/>
      <c r="AJ866"/>
      <c r="AK866"/>
      <c r="AL866"/>
      <c r="AM866"/>
      <c r="AN866"/>
    </row>
    <row r="867" spans="1:40" x14ac:dyDescent="0.25">
      <c r="A867">
        <v>215309</v>
      </c>
      <c r="B867" t="s">
        <v>2421</v>
      </c>
      <c r="C867" t="s">
        <v>66</v>
      </c>
      <c r="D867" t="s">
        <v>450</v>
      </c>
      <c r="E867" t="s">
        <v>388</v>
      </c>
      <c r="F867" s="229">
        <v>36133</v>
      </c>
      <c r="G867" t="s">
        <v>1017</v>
      </c>
      <c r="H867" t="s">
        <v>3668</v>
      </c>
      <c r="I867" t="s">
        <v>487</v>
      </c>
      <c r="J867"/>
      <c r="K867" t="s">
        <v>372</v>
      </c>
      <c r="L867">
        <v>2016</v>
      </c>
      <c r="M867" t="s">
        <v>383</v>
      </c>
      <c r="N867" t="s">
        <v>762</v>
      </c>
      <c r="O867"/>
      <c r="P867"/>
      <c r="Q867"/>
      <c r="R867"/>
      <c r="S867"/>
      <c r="T867"/>
      <c r="U867"/>
      <c r="V867"/>
      <c r="W867"/>
      <c r="X867"/>
      <c r="Y867"/>
      <c r="Z867"/>
      <c r="AA867"/>
      <c r="AB867"/>
      <c r="AC867"/>
      <c r="AD867"/>
      <c r="AE867"/>
      <c r="AF867"/>
      <c r="AG867"/>
      <c r="AH867"/>
      <c r="AI867" t="s">
        <v>737</v>
      </c>
      <c r="AJ867"/>
      <c r="AK867"/>
      <c r="AL867"/>
      <c r="AM867"/>
      <c r="AN867"/>
    </row>
    <row r="868" spans="1:40" x14ac:dyDescent="0.25">
      <c r="A868">
        <v>215313</v>
      </c>
      <c r="B868" t="s">
        <v>2399</v>
      </c>
      <c r="C868" t="s">
        <v>1101</v>
      </c>
      <c r="D868" t="s">
        <v>230</v>
      </c>
      <c r="E868" t="s">
        <v>388</v>
      </c>
      <c r="F868" s="229">
        <v>35956</v>
      </c>
      <c r="G868" t="s">
        <v>1076</v>
      </c>
      <c r="H868" t="s">
        <v>390</v>
      </c>
      <c r="I868" t="s">
        <v>485</v>
      </c>
      <c r="J868"/>
      <c r="K868" t="s">
        <v>372</v>
      </c>
      <c r="L868">
        <v>2016</v>
      </c>
      <c r="M868" t="s">
        <v>373</v>
      </c>
      <c r="N868"/>
      <c r="O868"/>
      <c r="P868"/>
      <c r="Q868"/>
      <c r="R868"/>
      <c r="S868"/>
      <c r="T868"/>
      <c r="U868"/>
      <c r="V868"/>
      <c r="W868"/>
      <c r="X868"/>
      <c r="Y868"/>
      <c r="Z868"/>
      <c r="AA868"/>
      <c r="AB868"/>
      <c r="AC868"/>
      <c r="AD868"/>
      <c r="AE868"/>
      <c r="AF868"/>
      <c r="AG868"/>
      <c r="AH868"/>
      <c r="AI868"/>
      <c r="AJ868"/>
      <c r="AK868"/>
      <c r="AL868"/>
      <c r="AM868"/>
      <c r="AN868"/>
    </row>
    <row r="869" spans="1:40" x14ac:dyDescent="0.25">
      <c r="A869">
        <v>215314</v>
      </c>
      <c r="B869" t="s">
        <v>3040</v>
      </c>
      <c r="C869" t="s">
        <v>1797</v>
      </c>
      <c r="D869" t="s">
        <v>227</v>
      </c>
      <c r="E869">
        <v>0</v>
      </c>
      <c r="F869" s="229">
        <v>35431</v>
      </c>
      <c r="G869">
        <v>0</v>
      </c>
      <c r="H869" t="s">
        <v>390</v>
      </c>
      <c r="I869" t="s">
        <v>487</v>
      </c>
      <c r="J869"/>
      <c r="K869">
        <v>0</v>
      </c>
      <c r="L869">
        <v>0</v>
      </c>
      <c r="M869">
        <v>0</v>
      </c>
      <c r="N869" t="s">
        <v>374</v>
      </c>
      <c r="O869"/>
      <c r="P869"/>
      <c r="Q869"/>
      <c r="R869"/>
      <c r="S869"/>
      <c r="T869"/>
      <c r="U869"/>
      <c r="V869"/>
      <c r="W869"/>
      <c r="X869"/>
      <c r="Y869"/>
      <c r="Z869"/>
      <c r="AA869"/>
      <c r="AB869"/>
      <c r="AC869"/>
      <c r="AD869"/>
      <c r="AE869"/>
      <c r="AF869"/>
      <c r="AG869"/>
      <c r="AH869"/>
      <c r="AI869"/>
      <c r="AJ869"/>
      <c r="AK869"/>
      <c r="AL869"/>
      <c r="AM869"/>
      <c r="AN869"/>
    </row>
    <row r="870" spans="1:40" x14ac:dyDescent="0.25">
      <c r="A870">
        <v>215316</v>
      </c>
      <c r="B870" t="s">
        <v>2350</v>
      </c>
      <c r="C870" t="s">
        <v>2351</v>
      </c>
      <c r="D870" t="s">
        <v>2352</v>
      </c>
      <c r="E870" t="s">
        <v>389</v>
      </c>
      <c r="F870" s="229">
        <v>35646</v>
      </c>
      <c r="G870" t="s">
        <v>718</v>
      </c>
      <c r="H870" t="s">
        <v>390</v>
      </c>
      <c r="I870" t="s">
        <v>65</v>
      </c>
      <c r="J870"/>
      <c r="K870" t="s">
        <v>372</v>
      </c>
      <c r="L870">
        <v>2015</v>
      </c>
      <c r="M870" t="s">
        <v>371</v>
      </c>
      <c r="N870" t="s">
        <v>384</v>
      </c>
      <c r="O870"/>
      <c r="P870"/>
      <c r="Q870"/>
      <c r="R870"/>
      <c r="S870"/>
      <c r="T870"/>
      <c r="U870"/>
      <c r="V870"/>
      <c r="W870"/>
      <c r="X870"/>
      <c r="Y870"/>
      <c r="Z870"/>
      <c r="AA870"/>
      <c r="AB870"/>
      <c r="AC870"/>
      <c r="AD870"/>
      <c r="AE870"/>
      <c r="AF870"/>
      <c r="AG870"/>
      <c r="AH870"/>
      <c r="AI870"/>
      <c r="AJ870"/>
      <c r="AK870"/>
      <c r="AL870"/>
      <c r="AM870"/>
      <c r="AN870"/>
    </row>
    <row r="871" spans="1:40" x14ac:dyDescent="0.25">
      <c r="A871">
        <v>215321</v>
      </c>
      <c r="B871" t="s">
        <v>1391</v>
      </c>
      <c r="C871" t="s">
        <v>1392</v>
      </c>
      <c r="D871" t="s">
        <v>292</v>
      </c>
      <c r="E871" t="s">
        <v>389</v>
      </c>
      <c r="F871" s="229">
        <v>35956</v>
      </c>
      <c r="G871" t="s">
        <v>1393</v>
      </c>
      <c r="H871" t="s">
        <v>390</v>
      </c>
      <c r="I871" t="s">
        <v>485</v>
      </c>
      <c r="J871"/>
      <c r="K871" t="s">
        <v>391</v>
      </c>
      <c r="L871">
        <v>2015</v>
      </c>
      <c r="M871" t="s">
        <v>371</v>
      </c>
      <c r="N871"/>
      <c r="O871"/>
      <c r="P871"/>
      <c r="Q871"/>
      <c r="R871"/>
      <c r="S871"/>
      <c r="T871"/>
      <c r="U871"/>
      <c r="V871"/>
      <c r="W871"/>
      <c r="X871"/>
      <c r="Y871"/>
      <c r="Z871"/>
      <c r="AA871"/>
      <c r="AB871"/>
      <c r="AC871"/>
      <c r="AD871"/>
      <c r="AE871"/>
      <c r="AF871"/>
      <c r="AG871"/>
      <c r="AH871"/>
      <c r="AI871"/>
      <c r="AJ871"/>
      <c r="AK871"/>
      <c r="AL871"/>
      <c r="AM871"/>
      <c r="AN871" t="s">
        <v>788</v>
      </c>
    </row>
    <row r="872" spans="1:40" x14ac:dyDescent="0.25">
      <c r="A872">
        <v>215322</v>
      </c>
      <c r="B872" t="s">
        <v>1677</v>
      </c>
      <c r="C872" t="s">
        <v>1013</v>
      </c>
      <c r="D872" t="s">
        <v>1678</v>
      </c>
      <c r="E872" t="s">
        <v>389</v>
      </c>
      <c r="F872" s="229">
        <v>34335</v>
      </c>
      <c r="G872" t="s">
        <v>1679</v>
      </c>
      <c r="H872" t="s">
        <v>390</v>
      </c>
      <c r="I872" t="s">
        <v>485</v>
      </c>
      <c r="J872"/>
      <c r="K872">
        <v>0</v>
      </c>
      <c r="L872">
        <v>0</v>
      </c>
      <c r="M872">
        <v>0</v>
      </c>
      <c r="N872"/>
      <c r="O872"/>
      <c r="P872"/>
      <c r="Q872"/>
      <c r="R872"/>
      <c r="S872"/>
      <c r="T872"/>
      <c r="U872"/>
      <c r="V872"/>
      <c r="W872"/>
      <c r="X872"/>
      <c r="Y872"/>
      <c r="Z872"/>
      <c r="AA872"/>
      <c r="AB872"/>
      <c r="AC872"/>
      <c r="AD872"/>
      <c r="AE872"/>
      <c r="AF872"/>
      <c r="AG872"/>
      <c r="AH872"/>
      <c r="AI872" t="s">
        <v>737</v>
      </c>
      <c r="AJ872"/>
      <c r="AK872"/>
      <c r="AL872"/>
      <c r="AM872"/>
      <c r="AN872" t="s">
        <v>788</v>
      </c>
    </row>
    <row r="873" spans="1:40" x14ac:dyDescent="0.25">
      <c r="A873">
        <v>215325</v>
      </c>
      <c r="B873" t="s">
        <v>4171</v>
      </c>
      <c r="C873" t="s">
        <v>63</v>
      </c>
      <c r="D873" t="s">
        <v>480</v>
      </c>
      <c r="E873" t="s">
        <v>1327</v>
      </c>
      <c r="F873"/>
      <c r="G873"/>
      <c r="H873" t="s">
        <v>390</v>
      </c>
      <c r="I873" t="s">
        <v>487</v>
      </c>
      <c r="J873"/>
      <c r="K873"/>
      <c r="L873"/>
      <c r="M873"/>
      <c r="N873"/>
      <c r="O873"/>
      <c r="P873"/>
      <c r="Q873"/>
      <c r="R873"/>
      <c r="S873"/>
      <c r="T873"/>
      <c r="U873"/>
      <c r="V873"/>
      <c r="W873"/>
      <c r="X873"/>
      <c r="Y873"/>
      <c r="Z873"/>
      <c r="AA873"/>
      <c r="AB873"/>
      <c r="AC873"/>
      <c r="AD873"/>
      <c r="AE873"/>
      <c r="AF873"/>
      <c r="AG873"/>
      <c r="AH873"/>
      <c r="AI873" t="s">
        <v>737</v>
      </c>
      <c r="AJ873"/>
      <c r="AK873"/>
      <c r="AL873"/>
      <c r="AM873"/>
      <c r="AN873" t="s">
        <v>788</v>
      </c>
    </row>
    <row r="874" spans="1:40" x14ac:dyDescent="0.25">
      <c r="A874">
        <v>215327</v>
      </c>
      <c r="B874" t="s">
        <v>3041</v>
      </c>
      <c r="C874" t="s">
        <v>105</v>
      </c>
      <c r="D874" t="s">
        <v>286</v>
      </c>
      <c r="E874" t="s">
        <v>389</v>
      </c>
      <c r="F874" s="229">
        <v>34466</v>
      </c>
      <c r="G874" t="s">
        <v>678</v>
      </c>
      <c r="H874" t="s">
        <v>390</v>
      </c>
      <c r="I874" t="s">
        <v>3629</v>
      </c>
      <c r="J874"/>
      <c r="K874" t="s">
        <v>391</v>
      </c>
      <c r="L874">
        <v>2013</v>
      </c>
      <c r="M874" t="s">
        <v>373</v>
      </c>
      <c r="N874" t="s">
        <v>376</v>
      </c>
      <c r="O874"/>
      <c r="P874"/>
      <c r="Q874"/>
      <c r="R874"/>
      <c r="S874"/>
      <c r="T874"/>
      <c r="U874"/>
      <c r="V874"/>
      <c r="W874"/>
      <c r="X874"/>
      <c r="Y874"/>
      <c r="Z874"/>
      <c r="AA874"/>
      <c r="AB874"/>
      <c r="AC874"/>
      <c r="AD874"/>
      <c r="AE874"/>
      <c r="AF874"/>
      <c r="AG874"/>
      <c r="AH874"/>
      <c r="AI874"/>
      <c r="AJ874"/>
      <c r="AK874"/>
      <c r="AL874"/>
      <c r="AM874"/>
      <c r="AN874"/>
    </row>
    <row r="875" spans="1:40" x14ac:dyDescent="0.25">
      <c r="A875">
        <v>215328</v>
      </c>
      <c r="B875" t="s">
        <v>2600</v>
      </c>
      <c r="C875" t="s">
        <v>2288</v>
      </c>
      <c r="D875" t="s">
        <v>477</v>
      </c>
      <c r="E875" t="s">
        <v>389</v>
      </c>
      <c r="F875" s="229">
        <v>35109</v>
      </c>
      <c r="G875" t="s">
        <v>371</v>
      </c>
      <c r="H875" t="s">
        <v>390</v>
      </c>
      <c r="I875" t="s">
        <v>3630</v>
      </c>
      <c r="J875"/>
      <c r="K875" t="s">
        <v>372</v>
      </c>
      <c r="L875">
        <v>2014</v>
      </c>
      <c r="M875" t="s">
        <v>371</v>
      </c>
      <c r="N875"/>
      <c r="O875"/>
      <c r="P875"/>
      <c r="Q875"/>
      <c r="R875"/>
      <c r="S875"/>
      <c r="T875"/>
      <c r="U875"/>
      <c r="V875"/>
      <c r="W875"/>
      <c r="X875"/>
      <c r="Y875"/>
      <c r="Z875"/>
      <c r="AA875"/>
      <c r="AB875"/>
      <c r="AC875"/>
      <c r="AD875"/>
      <c r="AE875"/>
      <c r="AF875"/>
      <c r="AG875"/>
      <c r="AH875"/>
      <c r="AI875"/>
      <c r="AJ875"/>
      <c r="AK875"/>
      <c r="AL875"/>
      <c r="AM875"/>
      <c r="AN875" t="s">
        <v>788</v>
      </c>
    </row>
    <row r="876" spans="1:40" x14ac:dyDescent="0.25">
      <c r="A876">
        <v>215330</v>
      </c>
      <c r="B876" t="s">
        <v>3659</v>
      </c>
      <c r="C876" t="s">
        <v>168</v>
      </c>
      <c r="D876" t="s">
        <v>299</v>
      </c>
      <c r="E876" t="s">
        <v>389</v>
      </c>
      <c r="F876" s="229">
        <v>35156</v>
      </c>
      <c r="G876" t="s">
        <v>1043</v>
      </c>
      <c r="H876" t="s">
        <v>390</v>
      </c>
      <c r="I876" t="s">
        <v>59</v>
      </c>
      <c r="J876"/>
      <c r="K876" t="s">
        <v>391</v>
      </c>
      <c r="L876">
        <v>2015</v>
      </c>
      <c r="M876" t="s">
        <v>371</v>
      </c>
      <c r="N876"/>
      <c r="O876"/>
      <c r="P876"/>
      <c r="Q876"/>
      <c r="R876"/>
      <c r="S876"/>
      <c r="T876"/>
      <c r="U876"/>
      <c r="V876"/>
      <c r="W876"/>
      <c r="X876"/>
      <c r="Y876"/>
      <c r="Z876"/>
      <c r="AA876"/>
      <c r="AB876"/>
      <c r="AC876"/>
      <c r="AD876"/>
      <c r="AE876"/>
      <c r="AF876"/>
      <c r="AG876"/>
      <c r="AH876"/>
      <c r="AI876"/>
      <c r="AJ876"/>
      <c r="AK876"/>
      <c r="AL876"/>
      <c r="AM876"/>
      <c r="AN876"/>
    </row>
    <row r="877" spans="1:40" x14ac:dyDescent="0.25">
      <c r="A877">
        <v>215337</v>
      </c>
      <c r="B877" t="s">
        <v>2338</v>
      </c>
      <c r="C877" t="s">
        <v>2339</v>
      </c>
      <c r="D877" t="s">
        <v>345</v>
      </c>
      <c r="E877" t="s">
        <v>389</v>
      </c>
      <c r="F877" s="229">
        <v>35469</v>
      </c>
      <c r="G877" t="s">
        <v>2314</v>
      </c>
      <c r="H877" t="s">
        <v>390</v>
      </c>
      <c r="I877" t="s">
        <v>487</v>
      </c>
      <c r="J877"/>
      <c r="K877" t="s">
        <v>391</v>
      </c>
      <c r="L877">
        <v>2015</v>
      </c>
      <c r="M877" t="s">
        <v>371</v>
      </c>
      <c r="N877" t="s">
        <v>377</v>
      </c>
      <c r="O877" t="s">
        <v>4062</v>
      </c>
      <c r="P877"/>
      <c r="Q877">
        <v>40000</v>
      </c>
      <c r="R877"/>
      <c r="S877"/>
      <c r="T877"/>
      <c r="U877"/>
      <c r="V877"/>
      <c r="W877"/>
      <c r="X877"/>
      <c r="Y877"/>
      <c r="Z877"/>
      <c r="AA877"/>
      <c r="AB877"/>
      <c r="AC877"/>
      <c r="AD877"/>
      <c r="AE877"/>
      <c r="AF877"/>
      <c r="AG877"/>
      <c r="AH877"/>
      <c r="AI877"/>
      <c r="AJ877"/>
      <c r="AK877"/>
      <c r="AL877"/>
      <c r="AM877"/>
      <c r="AN877"/>
    </row>
    <row r="878" spans="1:40" x14ac:dyDescent="0.25">
      <c r="A878">
        <v>215338</v>
      </c>
      <c r="B878" t="s">
        <v>1652</v>
      </c>
      <c r="C878" t="s">
        <v>157</v>
      </c>
      <c r="D878" t="s">
        <v>290</v>
      </c>
      <c r="E878" t="s">
        <v>389</v>
      </c>
      <c r="F878" s="229">
        <v>33972</v>
      </c>
      <c r="G878" t="s">
        <v>1017</v>
      </c>
      <c r="H878" t="s">
        <v>390</v>
      </c>
      <c r="I878" t="s">
        <v>485</v>
      </c>
      <c r="J878"/>
      <c r="K878" t="s">
        <v>391</v>
      </c>
      <c r="L878">
        <v>2011</v>
      </c>
      <c r="M878" t="s">
        <v>371</v>
      </c>
      <c r="N878" t="s">
        <v>371</v>
      </c>
      <c r="O878"/>
      <c r="P878"/>
      <c r="Q878"/>
      <c r="R878"/>
      <c r="S878"/>
      <c r="T878"/>
      <c r="U878"/>
      <c r="V878"/>
      <c r="W878"/>
      <c r="X878"/>
      <c r="Y878"/>
      <c r="Z878"/>
      <c r="AA878"/>
      <c r="AB878"/>
      <c r="AC878"/>
      <c r="AD878"/>
      <c r="AE878"/>
      <c r="AF878"/>
      <c r="AG878"/>
      <c r="AH878"/>
      <c r="AI878" t="s">
        <v>737</v>
      </c>
      <c r="AJ878"/>
      <c r="AK878"/>
      <c r="AL878"/>
      <c r="AM878"/>
      <c r="AN878"/>
    </row>
    <row r="879" spans="1:40" x14ac:dyDescent="0.25">
      <c r="A879">
        <v>215339</v>
      </c>
      <c r="B879" t="s">
        <v>3042</v>
      </c>
      <c r="C879" t="s">
        <v>101</v>
      </c>
      <c r="D879" t="s">
        <v>572</v>
      </c>
      <c r="E879" t="s">
        <v>388</v>
      </c>
      <c r="F879" s="229">
        <v>35893</v>
      </c>
      <c r="G879" t="s">
        <v>1017</v>
      </c>
      <c r="H879" t="s">
        <v>390</v>
      </c>
      <c r="I879" t="s">
        <v>59</v>
      </c>
      <c r="J879"/>
      <c r="K879" t="s">
        <v>391</v>
      </c>
      <c r="L879">
        <v>2016</v>
      </c>
      <c r="M879" t="s">
        <v>371</v>
      </c>
      <c r="N879" t="s">
        <v>376</v>
      </c>
      <c r="O879"/>
      <c r="P879"/>
      <c r="Q879"/>
      <c r="R879"/>
      <c r="S879"/>
      <c r="T879"/>
      <c r="U879"/>
      <c r="V879"/>
      <c r="W879"/>
      <c r="X879"/>
      <c r="Y879"/>
      <c r="Z879"/>
      <c r="AA879"/>
      <c r="AB879"/>
      <c r="AC879"/>
      <c r="AD879"/>
      <c r="AE879"/>
      <c r="AF879"/>
      <c r="AG879"/>
      <c r="AH879"/>
      <c r="AI879"/>
      <c r="AJ879"/>
      <c r="AK879"/>
      <c r="AL879"/>
      <c r="AM879"/>
      <c r="AN879"/>
    </row>
    <row r="880" spans="1:40" x14ac:dyDescent="0.25">
      <c r="A880">
        <v>215343</v>
      </c>
      <c r="B880" t="s">
        <v>2331</v>
      </c>
      <c r="C880" t="s">
        <v>1569</v>
      </c>
      <c r="D880" t="s">
        <v>230</v>
      </c>
      <c r="E880" t="s">
        <v>389</v>
      </c>
      <c r="F880" s="229">
        <v>35443</v>
      </c>
      <c r="G880" t="s">
        <v>1036</v>
      </c>
      <c r="H880" t="s">
        <v>390</v>
      </c>
      <c r="I880" t="s">
        <v>485</v>
      </c>
      <c r="J880"/>
      <c r="K880" t="s">
        <v>391</v>
      </c>
      <c r="L880">
        <v>2015</v>
      </c>
      <c r="M880" t="s">
        <v>376</v>
      </c>
      <c r="N880" t="s">
        <v>375</v>
      </c>
      <c r="O880"/>
      <c r="P880"/>
      <c r="Q880"/>
      <c r="R880"/>
      <c r="S880"/>
      <c r="T880"/>
      <c r="U880"/>
      <c r="V880"/>
      <c r="W880"/>
      <c r="X880"/>
      <c r="Y880"/>
      <c r="Z880"/>
      <c r="AA880"/>
      <c r="AB880"/>
      <c r="AC880"/>
      <c r="AD880"/>
      <c r="AE880"/>
      <c r="AF880"/>
      <c r="AG880"/>
      <c r="AH880"/>
      <c r="AI880"/>
      <c r="AJ880"/>
      <c r="AK880"/>
      <c r="AL880"/>
      <c r="AM880"/>
      <c r="AN880"/>
    </row>
    <row r="881" spans="1:40" x14ac:dyDescent="0.25">
      <c r="A881">
        <v>215345</v>
      </c>
      <c r="B881" t="s">
        <v>2283</v>
      </c>
      <c r="C881" t="s">
        <v>153</v>
      </c>
      <c r="D881" t="s">
        <v>257</v>
      </c>
      <c r="E881" t="s">
        <v>389</v>
      </c>
      <c r="F881" s="229">
        <v>35079</v>
      </c>
      <c r="G881" t="s">
        <v>371</v>
      </c>
      <c r="H881" t="s">
        <v>390</v>
      </c>
      <c r="I881" t="s">
        <v>487</v>
      </c>
      <c r="J881"/>
      <c r="K881" t="s">
        <v>391</v>
      </c>
      <c r="L881">
        <v>2013</v>
      </c>
      <c r="M881" t="s">
        <v>373</v>
      </c>
      <c r="N881" t="s">
        <v>373</v>
      </c>
      <c r="O881" t="s">
        <v>4067</v>
      </c>
      <c r="P881"/>
      <c r="Q881">
        <v>70000</v>
      </c>
      <c r="R881"/>
      <c r="S881"/>
      <c r="T881"/>
      <c r="U881"/>
      <c r="V881"/>
      <c r="W881"/>
      <c r="X881"/>
      <c r="Y881"/>
      <c r="Z881"/>
      <c r="AA881"/>
      <c r="AB881"/>
      <c r="AC881"/>
      <c r="AD881"/>
      <c r="AE881"/>
      <c r="AF881"/>
      <c r="AG881"/>
      <c r="AH881"/>
      <c r="AI881" t="s">
        <v>737</v>
      </c>
      <c r="AJ881"/>
      <c r="AK881"/>
      <c r="AL881"/>
      <c r="AM881"/>
      <c r="AN881"/>
    </row>
    <row r="882" spans="1:40" x14ac:dyDescent="0.25">
      <c r="A882">
        <v>215347</v>
      </c>
      <c r="B882" t="s">
        <v>2655</v>
      </c>
      <c r="C882" t="s">
        <v>605</v>
      </c>
      <c r="D882" t="s">
        <v>244</v>
      </c>
      <c r="E882" t="s">
        <v>389</v>
      </c>
      <c r="F882" s="229">
        <v>33883</v>
      </c>
      <c r="G882" t="s">
        <v>1085</v>
      </c>
      <c r="H882" t="s">
        <v>390</v>
      </c>
      <c r="I882" t="s">
        <v>59</v>
      </c>
      <c r="J882"/>
      <c r="K882">
        <v>0</v>
      </c>
      <c r="L882" t="s">
        <v>372</v>
      </c>
      <c r="M882">
        <v>2011</v>
      </c>
      <c r="N882" t="s">
        <v>376</v>
      </c>
      <c r="O882"/>
      <c r="P882"/>
      <c r="Q882"/>
      <c r="R882"/>
      <c r="S882"/>
      <c r="T882"/>
      <c r="U882"/>
      <c r="V882"/>
      <c r="W882"/>
      <c r="X882"/>
      <c r="Y882"/>
      <c r="Z882"/>
      <c r="AA882"/>
      <c r="AB882"/>
      <c r="AC882"/>
      <c r="AD882"/>
      <c r="AE882"/>
      <c r="AF882"/>
      <c r="AG882"/>
      <c r="AH882"/>
      <c r="AI882"/>
      <c r="AJ882"/>
      <c r="AK882"/>
      <c r="AL882"/>
      <c r="AM882"/>
      <c r="AN882"/>
    </row>
    <row r="883" spans="1:40" x14ac:dyDescent="0.25">
      <c r="A883">
        <v>215350</v>
      </c>
      <c r="B883" t="s">
        <v>1674</v>
      </c>
      <c r="C883" t="s">
        <v>1675</v>
      </c>
      <c r="D883" t="s">
        <v>3043</v>
      </c>
      <c r="E883" t="s">
        <v>389</v>
      </c>
      <c r="F883" s="229">
        <v>34335</v>
      </c>
      <c r="G883" t="s">
        <v>1676</v>
      </c>
      <c r="H883" t="s">
        <v>390</v>
      </c>
      <c r="I883" t="s">
        <v>3629</v>
      </c>
      <c r="J883"/>
      <c r="K883" t="s">
        <v>391</v>
      </c>
      <c r="L883">
        <v>2011</v>
      </c>
      <c r="M883" t="s">
        <v>379</v>
      </c>
      <c r="N883" t="s">
        <v>379</v>
      </c>
      <c r="O883"/>
      <c r="P883"/>
      <c r="Q883"/>
      <c r="R883"/>
      <c r="S883"/>
      <c r="T883"/>
      <c r="U883"/>
      <c r="V883"/>
      <c r="W883"/>
      <c r="X883"/>
      <c r="Y883"/>
      <c r="Z883"/>
      <c r="AA883"/>
      <c r="AB883"/>
      <c r="AC883"/>
      <c r="AD883"/>
      <c r="AE883"/>
      <c r="AF883"/>
      <c r="AG883"/>
      <c r="AH883"/>
      <c r="AI883"/>
      <c r="AJ883"/>
      <c r="AK883"/>
      <c r="AL883"/>
      <c r="AM883"/>
      <c r="AN883"/>
    </row>
    <row r="884" spans="1:40" x14ac:dyDescent="0.25">
      <c r="A884">
        <v>215351</v>
      </c>
      <c r="B884" t="s">
        <v>2532</v>
      </c>
      <c r="C884" t="s">
        <v>570</v>
      </c>
      <c r="D884" t="s">
        <v>244</v>
      </c>
      <c r="E884" t="s">
        <v>389</v>
      </c>
      <c r="F884" s="229">
        <v>30715</v>
      </c>
      <c r="G884" t="s">
        <v>371</v>
      </c>
      <c r="H884" t="s">
        <v>390</v>
      </c>
      <c r="I884" t="s">
        <v>59</v>
      </c>
      <c r="J884"/>
      <c r="K884" t="s">
        <v>372</v>
      </c>
      <c r="L884">
        <v>2003</v>
      </c>
      <c r="M884" t="s">
        <v>371</v>
      </c>
      <c r="N884" t="s">
        <v>376</v>
      </c>
      <c r="O884" t="s">
        <v>4069</v>
      </c>
      <c r="P884"/>
      <c r="Q884">
        <v>500</v>
      </c>
      <c r="R884"/>
      <c r="S884"/>
      <c r="T884"/>
      <c r="U884"/>
      <c r="V884"/>
      <c r="W884"/>
      <c r="X884"/>
      <c r="Y884"/>
      <c r="Z884"/>
      <c r="AA884"/>
      <c r="AB884"/>
      <c r="AC884"/>
      <c r="AD884"/>
      <c r="AE884"/>
      <c r="AF884"/>
      <c r="AG884"/>
      <c r="AH884"/>
      <c r="AI884"/>
      <c r="AJ884"/>
      <c r="AK884"/>
      <c r="AL884"/>
      <c r="AM884"/>
      <c r="AN884"/>
    </row>
    <row r="885" spans="1:40" x14ac:dyDescent="0.25">
      <c r="A885">
        <v>215352</v>
      </c>
      <c r="B885" t="s">
        <v>3044</v>
      </c>
      <c r="C885" t="s">
        <v>88</v>
      </c>
      <c r="D885" t="s">
        <v>289</v>
      </c>
      <c r="E885" t="s">
        <v>389</v>
      </c>
      <c r="F885" s="229">
        <v>32547</v>
      </c>
      <c r="G885" t="s">
        <v>688</v>
      </c>
      <c r="H885" t="s">
        <v>390</v>
      </c>
      <c r="I885" t="s">
        <v>3629</v>
      </c>
      <c r="J885"/>
      <c r="K885" t="s">
        <v>372</v>
      </c>
      <c r="L885">
        <v>2018</v>
      </c>
      <c r="M885" t="s">
        <v>384</v>
      </c>
      <c r="N885" t="s">
        <v>384</v>
      </c>
      <c r="O885"/>
      <c r="P885"/>
      <c r="Q885"/>
      <c r="R885"/>
      <c r="S885"/>
      <c r="T885"/>
      <c r="U885"/>
      <c r="V885"/>
      <c r="W885"/>
      <c r="X885"/>
      <c r="Y885"/>
      <c r="Z885"/>
      <c r="AA885"/>
      <c r="AB885"/>
      <c r="AC885"/>
      <c r="AD885"/>
      <c r="AE885"/>
      <c r="AF885"/>
      <c r="AG885"/>
      <c r="AH885"/>
      <c r="AI885"/>
      <c r="AJ885"/>
      <c r="AK885"/>
      <c r="AL885"/>
      <c r="AM885"/>
      <c r="AN885"/>
    </row>
    <row r="886" spans="1:40" x14ac:dyDescent="0.25">
      <c r="A886">
        <v>215353</v>
      </c>
      <c r="B886" t="s">
        <v>3045</v>
      </c>
      <c r="C886" t="s">
        <v>439</v>
      </c>
      <c r="D886" t="s">
        <v>256</v>
      </c>
      <c r="E886" t="s">
        <v>389</v>
      </c>
      <c r="F886" s="229">
        <v>29724</v>
      </c>
      <c r="G886" t="s">
        <v>1056</v>
      </c>
      <c r="H886" t="s">
        <v>390</v>
      </c>
      <c r="I886" t="s">
        <v>3629</v>
      </c>
      <c r="J886"/>
      <c r="K886" t="s">
        <v>391</v>
      </c>
      <c r="L886">
        <v>2008</v>
      </c>
      <c r="M886" t="s">
        <v>383</v>
      </c>
      <c r="N886" t="s">
        <v>383</v>
      </c>
      <c r="O886"/>
      <c r="P886"/>
      <c r="Q886"/>
      <c r="R886"/>
      <c r="S886"/>
      <c r="T886"/>
      <c r="U886"/>
      <c r="V886"/>
      <c r="W886"/>
      <c r="X886"/>
      <c r="Y886"/>
      <c r="Z886"/>
      <c r="AA886"/>
      <c r="AB886"/>
      <c r="AC886"/>
      <c r="AD886"/>
      <c r="AE886"/>
      <c r="AF886"/>
      <c r="AG886"/>
      <c r="AH886"/>
      <c r="AI886"/>
      <c r="AJ886"/>
      <c r="AK886"/>
      <c r="AL886"/>
      <c r="AM886"/>
      <c r="AN886"/>
    </row>
    <row r="887" spans="1:40" x14ac:dyDescent="0.25">
      <c r="A887">
        <v>215354</v>
      </c>
      <c r="B887" t="s">
        <v>1913</v>
      </c>
      <c r="C887" t="s">
        <v>128</v>
      </c>
      <c r="D887" t="s">
        <v>3046</v>
      </c>
      <c r="E887" t="s">
        <v>389</v>
      </c>
      <c r="F887" s="229">
        <v>36074</v>
      </c>
      <c r="G887" t="s">
        <v>1017</v>
      </c>
      <c r="H887" t="s">
        <v>390</v>
      </c>
      <c r="I887" t="s">
        <v>59</v>
      </c>
      <c r="J887"/>
      <c r="K887" t="s">
        <v>372</v>
      </c>
      <c r="L887">
        <v>2016</v>
      </c>
      <c r="M887" t="s">
        <v>371</v>
      </c>
      <c r="N887" t="s">
        <v>377</v>
      </c>
      <c r="O887"/>
      <c r="P887"/>
      <c r="Q887"/>
      <c r="R887"/>
      <c r="S887"/>
      <c r="T887"/>
      <c r="U887"/>
      <c r="V887"/>
      <c r="W887"/>
      <c r="X887"/>
      <c r="Y887"/>
      <c r="Z887"/>
      <c r="AA887"/>
      <c r="AB887"/>
      <c r="AC887"/>
      <c r="AD887"/>
      <c r="AE887"/>
      <c r="AF887"/>
      <c r="AG887"/>
      <c r="AH887"/>
      <c r="AI887"/>
      <c r="AJ887"/>
      <c r="AK887"/>
      <c r="AL887"/>
      <c r="AM887"/>
      <c r="AN887"/>
    </row>
    <row r="888" spans="1:40" x14ac:dyDescent="0.25">
      <c r="A888">
        <v>215360</v>
      </c>
      <c r="B888" t="s">
        <v>1712</v>
      </c>
      <c r="C888" t="s">
        <v>69</v>
      </c>
      <c r="D888" t="s">
        <v>2911</v>
      </c>
      <c r="E888" t="s">
        <v>389</v>
      </c>
      <c r="F888" s="229">
        <v>34658</v>
      </c>
      <c r="G888" t="s">
        <v>1713</v>
      </c>
      <c r="H888" t="s">
        <v>390</v>
      </c>
      <c r="I888" t="s">
        <v>59</v>
      </c>
      <c r="J888"/>
      <c r="K888" t="s">
        <v>372</v>
      </c>
      <c r="L888">
        <v>2014</v>
      </c>
      <c r="M888" t="s">
        <v>386</v>
      </c>
      <c r="N888" t="s">
        <v>386</v>
      </c>
      <c r="O888"/>
      <c r="P888"/>
      <c r="Q888"/>
      <c r="R888"/>
      <c r="S888"/>
      <c r="T888"/>
      <c r="U888"/>
      <c r="V888"/>
      <c r="W888"/>
      <c r="X888"/>
      <c r="Y888"/>
      <c r="Z888"/>
      <c r="AA888"/>
      <c r="AB888"/>
      <c r="AC888"/>
      <c r="AD888"/>
      <c r="AE888"/>
      <c r="AF888"/>
      <c r="AG888"/>
      <c r="AH888"/>
      <c r="AI888"/>
      <c r="AJ888"/>
      <c r="AK888"/>
      <c r="AL888"/>
      <c r="AM888"/>
      <c r="AN888"/>
    </row>
    <row r="889" spans="1:40" x14ac:dyDescent="0.25">
      <c r="A889">
        <v>215362</v>
      </c>
      <c r="B889" t="s">
        <v>1700</v>
      </c>
      <c r="C889" t="s">
        <v>1701</v>
      </c>
      <c r="D889" t="s">
        <v>226</v>
      </c>
      <c r="E889" t="s">
        <v>389</v>
      </c>
      <c r="F889" s="229">
        <v>34456</v>
      </c>
      <c r="G889" t="s">
        <v>1017</v>
      </c>
      <c r="H889" t="s">
        <v>390</v>
      </c>
      <c r="I889" t="s">
        <v>3629</v>
      </c>
      <c r="J889"/>
      <c r="K889" t="s">
        <v>391</v>
      </c>
      <c r="L889">
        <v>2013</v>
      </c>
      <c r="M889" t="s">
        <v>382</v>
      </c>
      <c r="N889" t="s">
        <v>382</v>
      </c>
      <c r="O889"/>
      <c r="P889"/>
      <c r="Q889"/>
      <c r="R889"/>
      <c r="S889"/>
      <c r="T889"/>
      <c r="U889"/>
      <c r="V889"/>
      <c r="W889"/>
      <c r="X889"/>
      <c r="Y889"/>
      <c r="Z889"/>
      <c r="AA889"/>
      <c r="AB889"/>
      <c r="AC889"/>
      <c r="AD889"/>
      <c r="AE889"/>
      <c r="AF889"/>
      <c r="AG889"/>
      <c r="AH889"/>
      <c r="AI889"/>
      <c r="AJ889"/>
      <c r="AK889"/>
      <c r="AL889"/>
      <c r="AM889"/>
      <c r="AN889"/>
    </row>
    <row r="890" spans="1:40" x14ac:dyDescent="0.25">
      <c r="A890">
        <v>215364</v>
      </c>
      <c r="B890" t="s">
        <v>1618</v>
      </c>
      <c r="C890" t="s">
        <v>1619</v>
      </c>
      <c r="D890" t="s">
        <v>286</v>
      </c>
      <c r="E890" t="s">
        <v>389</v>
      </c>
      <c r="F890" s="229">
        <v>33421</v>
      </c>
      <c r="G890" t="s">
        <v>1620</v>
      </c>
      <c r="H890" t="s">
        <v>390</v>
      </c>
      <c r="I890" t="s">
        <v>3629</v>
      </c>
      <c r="J890"/>
      <c r="K890" t="s">
        <v>391</v>
      </c>
      <c r="L890">
        <v>2010</v>
      </c>
      <c r="M890" t="s">
        <v>377</v>
      </c>
      <c r="N890" t="s">
        <v>377</v>
      </c>
      <c r="O890"/>
      <c r="P890"/>
      <c r="Q890"/>
      <c r="R890"/>
      <c r="S890"/>
      <c r="T890"/>
      <c r="U890"/>
      <c r="V890"/>
      <c r="W890"/>
      <c r="X890"/>
      <c r="Y890"/>
      <c r="Z890"/>
      <c r="AA890"/>
      <c r="AB890"/>
      <c r="AC890"/>
      <c r="AD890"/>
      <c r="AE890"/>
      <c r="AF890"/>
      <c r="AG890"/>
      <c r="AH890"/>
      <c r="AI890"/>
      <c r="AJ890"/>
      <c r="AK890"/>
      <c r="AL890"/>
      <c r="AM890"/>
      <c r="AN890"/>
    </row>
    <row r="891" spans="1:40" x14ac:dyDescent="0.25">
      <c r="A891">
        <v>215366</v>
      </c>
      <c r="B891" t="s">
        <v>2575</v>
      </c>
      <c r="C891" t="s">
        <v>105</v>
      </c>
      <c r="D891" t="s">
        <v>3047</v>
      </c>
      <c r="E891" t="s">
        <v>389</v>
      </c>
      <c r="F891" s="229">
        <v>35601</v>
      </c>
      <c r="G891" t="s">
        <v>1039</v>
      </c>
      <c r="H891" t="s">
        <v>390</v>
      </c>
      <c r="I891" t="s">
        <v>59</v>
      </c>
      <c r="J891"/>
      <c r="K891" t="s">
        <v>372</v>
      </c>
      <c r="L891">
        <v>2016</v>
      </c>
      <c r="M891" t="s">
        <v>371</v>
      </c>
      <c r="N891" t="s">
        <v>371</v>
      </c>
      <c r="O891"/>
      <c r="P891"/>
      <c r="Q891"/>
      <c r="R891"/>
      <c r="S891"/>
      <c r="T891"/>
      <c r="U891"/>
      <c r="V891"/>
      <c r="W891"/>
      <c r="X891"/>
      <c r="Y891"/>
      <c r="Z891"/>
      <c r="AA891"/>
      <c r="AB891"/>
      <c r="AC891"/>
      <c r="AD891"/>
      <c r="AE891"/>
      <c r="AF891"/>
      <c r="AG891"/>
      <c r="AH891"/>
      <c r="AI891"/>
      <c r="AJ891"/>
      <c r="AK891"/>
      <c r="AL891"/>
      <c r="AM891"/>
      <c r="AN891"/>
    </row>
    <row r="892" spans="1:40" x14ac:dyDescent="0.25">
      <c r="A892">
        <v>215368</v>
      </c>
      <c r="B892" t="s">
        <v>3048</v>
      </c>
      <c r="C892" t="s">
        <v>2196</v>
      </c>
      <c r="D892" t="s">
        <v>232</v>
      </c>
      <c r="E892" t="s">
        <v>389</v>
      </c>
      <c r="F892" s="229">
        <v>34060</v>
      </c>
      <c r="G892" t="s">
        <v>371</v>
      </c>
      <c r="H892" t="s">
        <v>390</v>
      </c>
      <c r="I892" t="s">
        <v>485</v>
      </c>
      <c r="J892"/>
      <c r="K892" t="s">
        <v>391</v>
      </c>
      <c r="L892">
        <v>2015</v>
      </c>
      <c r="M892" t="s">
        <v>373</v>
      </c>
      <c r="N892" t="s">
        <v>371</v>
      </c>
      <c r="O892"/>
      <c r="P892"/>
      <c r="Q892"/>
      <c r="R892"/>
      <c r="S892"/>
      <c r="T892"/>
      <c r="U892"/>
      <c r="V892"/>
      <c r="W892"/>
      <c r="X892"/>
      <c r="Y892"/>
      <c r="Z892"/>
      <c r="AA892"/>
      <c r="AB892"/>
      <c r="AC892"/>
      <c r="AD892"/>
      <c r="AE892"/>
      <c r="AF892"/>
      <c r="AG892"/>
      <c r="AH892"/>
      <c r="AI892"/>
      <c r="AJ892"/>
      <c r="AK892"/>
      <c r="AL892"/>
      <c r="AM892"/>
      <c r="AN892"/>
    </row>
    <row r="893" spans="1:40" x14ac:dyDescent="0.25">
      <c r="A893">
        <v>215372</v>
      </c>
      <c r="B893" t="s">
        <v>2027</v>
      </c>
      <c r="C893" t="s">
        <v>60</v>
      </c>
      <c r="D893" t="s">
        <v>340</v>
      </c>
      <c r="E893" t="s">
        <v>389</v>
      </c>
      <c r="F893" s="229">
        <v>36090</v>
      </c>
      <c r="G893" t="s">
        <v>683</v>
      </c>
      <c r="H893" t="s">
        <v>399</v>
      </c>
      <c r="I893" t="s">
        <v>3630</v>
      </c>
      <c r="J893"/>
      <c r="K893" t="s">
        <v>391</v>
      </c>
      <c r="L893">
        <v>2016</v>
      </c>
      <c r="M893" t="s">
        <v>373</v>
      </c>
      <c r="N893" t="s">
        <v>762</v>
      </c>
      <c r="O893"/>
      <c r="P893"/>
      <c r="Q893"/>
      <c r="R893"/>
      <c r="S893"/>
      <c r="T893"/>
      <c r="U893"/>
      <c r="V893"/>
      <c r="W893"/>
      <c r="X893"/>
      <c r="Y893"/>
      <c r="Z893"/>
      <c r="AA893"/>
      <c r="AB893"/>
      <c r="AC893"/>
      <c r="AD893"/>
      <c r="AE893"/>
      <c r="AF893"/>
      <c r="AG893"/>
      <c r="AH893"/>
      <c r="AI893"/>
      <c r="AJ893"/>
      <c r="AK893"/>
      <c r="AL893"/>
      <c r="AM893"/>
      <c r="AN893"/>
    </row>
    <row r="894" spans="1:40" x14ac:dyDescent="0.25">
      <c r="A894">
        <v>215374</v>
      </c>
      <c r="B894" t="s">
        <v>1839</v>
      </c>
      <c r="C894" t="s">
        <v>130</v>
      </c>
      <c r="D894" t="s">
        <v>545</v>
      </c>
      <c r="E894" t="s">
        <v>389</v>
      </c>
      <c r="F894" s="229">
        <v>35606</v>
      </c>
      <c r="G894" t="s">
        <v>1019</v>
      </c>
      <c r="H894" t="s">
        <v>390</v>
      </c>
      <c r="I894" t="s">
        <v>59</v>
      </c>
      <c r="J894"/>
      <c r="K894" t="s">
        <v>391</v>
      </c>
      <c r="L894">
        <v>2015</v>
      </c>
      <c r="M894" t="s">
        <v>382</v>
      </c>
      <c r="N894" t="s">
        <v>382</v>
      </c>
      <c r="O894"/>
      <c r="P894"/>
      <c r="Q894"/>
      <c r="R894"/>
      <c r="S894"/>
      <c r="T894"/>
      <c r="U894"/>
      <c r="V894"/>
      <c r="W894"/>
      <c r="X894"/>
      <c r="Y894"/>
      <c r="Z894"/>
      <c r="AA894"/>
      <c r="AB894"/>
      <c r="AC894"/>
      <c r="AD894"/>
      <c r="AE894"/>
      <c r="AF894"/>
      <c r="AG894"/>
      <c r="AH894"/>
      <c r="AI894"/>
      <c r="AJ894"/>
      <c r="AK894"/>
      <c r="AL894"/>
      <c r="AM894"/>
      <c r="AN894"/>
    </row>
    <row r="895" spans="1:40" x14ac:dyDescent="0.25">
      <c r="A895">
        <v>215377</v>
      </c>
      <c r="B895" t="s">
        <v>2389</v>
      </c>
      <c r="C895" t="s">
        <v>128</v>
      </c>
      <c r="D895" t="s">
        <v>289</v>
      </c>
      <c r="E895" t="s">
        <v>389</v>
      </c>
      <c r="F895" s="229">
        <v>35857</v>
      </c>
      <c r="G895" t="s">
        <v>1040</v>
      </c>
      <c r="H895" t="s">
        <v>390</v>
      </c>
      <c r="I895" t="s">
        <v>485</v>
      </c>
      <c r="J895"/>
      <c r="K895" t="s">
        <v>391</v>
      </c>
      <c r="L895">
        <v>2016</v>
      </c>
      <c r="M895" t="s">
        <v>373</v>
      </c>
      <c r="N895" t="s">
        <v>373</v>
      </c>
      <c r="O895"/>
      <c r="P895"/>
      <c r="Q895"/>
      <c r="R895"/>
      <c r="S895"/>
      <c r="T895"/>
      <c r="U895"/>
      <c r="V895"/>
      <c r="W895"/>
      <c r="X895"/>
      <c r="Y895"/>
      <c r="Z895"/>
      <c r="AA895"/>
      <c r="AB895"/>
      <c r="AC895"/>
      <c r="AD895"/>
      <c r="AE895"/>
      <c r="AF895"/>
      <c r="AG895"/>
      <c r="AH895"/>
      <c r="AI895"/>
      <c r="AJ895"/>
      <c r="AK895"/>
      <c r="AL895"/>
      <c r="AM895"/>
      <c r="AN895"/>
    </row>
    <row r="896" spans="1:40" x14ac:dyDescent="0.25">
      <c r="A896">
        <v>215385</v>
      </c>
      <c r="B896" t="s">
        <v>1632</v>
      </c>
      <c r="C896" t="s">
        <v>173</v>
      </c>
      <c r="D896" t="s">
        <v>296</v>
      </c>
      <c r="E896" t="s">
        <v>389</v>
      </c>
      <c r="F896" s="229">
        <v>33644</v>
      </c>
      <c r="G896" t="s">
        <v>1017</v>
      </c>
      <c r="H896" t="s">
        <v>390</v>
      </c>
      <c r="I896" t="s">
        <v>3629</v>
      </c>
      <c r="J896"/>
      <c r="K896" t="s">
        <v>391</v>
      </c>
      <c r="L896">
        <v>2010</v>
      </c>
      <c r="M896" t="s">
        <v>371</v>
      </c>
      <c r="N896"/>
      <c r="O896"/>
      <c r="P896"/>
      <c r="Q896"/>
      <c r="R896"/>
      <c r="S896"/>
      <c r="T896"/>
      <c r="U896"/>
      <c r="V896"/>
      <c r="W896"/>
      <c r="X896"/>
      <c r="Y896"/>
      <c r="Z896"/>
      <c r="AA896"/>
      <c r="AB896"/>
      <c r="AC896"/>
      <c r="AD896"/>
      <c r="AE896"/>
      <c r="AF896"/>
      <c r="AG896"/>
      <c r="AH896"/>
      <c r="AI896"/>
      <c r="AJ896"/>
      <c r="AK896"/>
      <c r="AL896"/>
      <c r="AM896"/>
      <c r="AN896" t="s">
        <v>788</v>
      </c>
    </row>
    <row r="897" spans="1:40" x14ac:dyDescent="0.25">
      <c r="A897">
        <v>215390</v>
      </c>
      <c r="B897" t="s">
        <v>2336</v>
      </c>
      <c r="C897" t="s">
        <v>128</v>
      </c>
      <c r="D897" t="s">
        <v>289</v>
      </c>
      <c r="E897" t="s">
        <v>1327</v>
      </c>
      <c r="F897" s="229">
        <v>35456</v>
      </c>
      <c r="G897" t="s">
        <v>3976</v>
      </c>
      <c r="H897" t="s">
        <v>390</v>
      </c>
      <c r="I897" t="s">
        <v>3630</v>
      </c>
      <c r="J897"/>
      <c r="K897" t="s">
        <v>1323</v>
      </c>
      <c r="L897">
        <v>2015</v>
      </c>
      <c r="M897" t="s">
        <v>371</v>
      </c>
      <c r="N897" t="s">
        <v>373</v>
      </c>
      <c r="O897"/>
      <c r="P897"/>
      <c r="Q897"/>
      <c r="R897"/>
      <c r="S897"/>
      <c r="T897"/>
      <c r="U897"/>
      <c r="V897"/>
      <c r="W897"/>
      <c r="X897"/>
      <c r="Y897"/>
      <c r="Z897"/>
      <c r="AA897"/>
      <c r="AB897"/>
      <c r="AC897"/>
      <c r="AD897"/>
      <c r="AE897"/>
      <c r="AF897"/>
      <c r="AG897"/>
      <c r="AH897"/>
      <c r="AI897"/>
      <c r="AJ897"/>
      <c r="AK897"/>
      <c r="AL897"/>
      <c r="AM897"/>
      <c r="AN897"/>
    </row>
    <row r="898" spans="1:40" x14ac:dyDescent="0.25">
      <c r="A898">
        <v>215392</v>
      </c>
      <c r="B898" t="s">
        <v>3049</v>
      </c>
      <c r="C898" t="s">
        <v>1845</v>
      </c>
      <c r="D898" t="s">
        <v>320</v>
      </c>
      <c r="E898" t="s">
        <v>389</v>
      </c>
      <c r="F898" s="229">
        <v>35635</v>
      </c>
      <c r="G898" t="s">
        <v>1017</v>
      </c>
      <c r="H898" t="s">
        <v>390</v>
      </c>
      <c r="I898" t="s">
        <v>59</v>
      </c>
      <c r="J898"/>
      <c r="K898" t="s">
        <v>391</v>
      </c>
      <c r="L898">
        <v>2015</v>
      </c>
      <c r="M898" t="s">
        <v>371</v>
      </c>
      <c r="N898" t="s">
        <v>371</v>
      </c>
      <c r="O898"/>
      <c r="P898"/>
      <c r="Q898"/>
      <c r="R898"/>
      <c r="S898"/>
      <c r="T898"/>
      <c r="U898"/>
      <c r="V898"/>
      <c r="W898"/>
      <c r="X898"/>
      <c r="Y898"/>
      <c r="Z898"/>
      <c r="AA898"/>
      <c r="AB898"/>
      <c r="AC898"/>
      <c r="AD898"/>
      <c r="AE898"/>
      <c r="AF898"/>
      <c r="AG898"/>
      <c r="AH898"/>
      <c r="AI898"/>
      <c r="AJ898"/>
      <c r="AK898"/>
      <c r="AL898"/>
      <c r="AM898"/>
      <c r="AN898"/>
    </row>
    <row r="899" spans="1:40" x14ac:dyDescent="0.25">
      <c r="A899">
        <v>215393</v>
      </c>
      <c r="B899" t="s">
        <v>2633</v>
      </c>
      <c r="C899" t="s">
        <v>167</v>
      </c>
      <c r="D899" t="s">
        <v>114</v>
      </c>
      <c r="E899" t="s">
        <v>389</v>
      </c>
      <c r="F899" s="229">
        <v>32194</v>
      </c>
      <c r="G899" t="s">
        <v>1017</v>
      </c>
      <c r="H899" t="s">
        <v>390</v>
      </c>
      <c r="I899" t="s">
        <v>59</v>
      </c>
      <c r="J899"/>
      <c r="K899" t="s">
        <v>391</v>
      </c>
      <c r="L899">
        <v>2006</v>
      </c>
      <c r="M899" t="s">
        <v>371</v>
      </c>
      <c r="N899" t="s">
        <v>377</v>
      </c>
      <c r="O899"/>
      <c r="P899"/>
      <c r="Q899"/>
      <c r="R899"/>
      <c r="S899"/>
      <c r="T899"/>
      <c r="U899"/>
      <c r="V899"/>
      <c r="W899"/>
      <c r="X899"/>
      <c r="Y899"/>
      <c r="Z899"/>
      <c r="AA899"/>
      <c r="AB899"/>
      <c r="AC899"/>
      <c r="AD899"/>
      <c r="AE899"/>
      <c r="AF899"/>
      <c r="AG899"/>
      <c r="AH899"/>
      <c r="AI899" t="s">
        <v>737</v>
      </c>
      <c r="AJ899"/>
      <c r="AK899"/>
      <c r="AL899"/>
      <c r="AM899"/>
      <c r="AN899"/>
    </row>
    <row r="900" spans="1:40" x14ac:dyDescent="0.25">
      <c r="A900">
        <v>215394</v>
      </c>
      <c r="B900" t="s">
        <v>894</v>
      </c>
      <c r="C900" t="s">
        <v>66</v>
      </c>
      <c r="D900" t="s">
        <v>589</v>
      </c>
      <c r="E900" t="s">
        <v>389</v>
      </c>
      <c r="F900" s="229">
        <v>33258</v>
      </c>
      <c r="G900" t="s">
        <v>371</v>
      </c>
      <c r="H900" t="s">
        <v>390</v>
      </c>
      <c r="I900" t="s">
        <v>485</v>
      </c>
      <c r="J900"/>
      <c r="K900" t="s">
        <v>391</v>
      </c>
      <c r="L900">
        <v>2008</v>
      </c>
      <c r="M900" t="s">
        <v>371</v>
      </c>
      <c r="N900" t="s">
        <v>376</v>
      </c>
      <c r="O900"/>
      <c r="P900"/>
      <c r="Q900"/>
      <c r="R900"/>
      <c r="S900"/>
      <c r="T900"/>
      <c r="U900"/>
      <c r="V900"/>
      <c r="W900"/>
      <c r="X900"/>
      <c r="Y900"/>
      <c r="Z900"/>
      <c r="AA900"/>
      <c r="AB900"/>
      <c r="AC900"/>
      <c r="AD900"/>
      <c r="AE900"/>
      <c r="AF900"/>
      <c r="AG900"/>
      <c r="AH900"/>
      <c r="AI900"/>
      <c r="AJ900"/>
      <c r="AK900"/>
      <c r="AL900"/>
      <c r="AM900"/>
      <c r="AN900"/>
    </row>
    <row r="901" spans="1:40" x14ac:dyDescent="0.25">
      <c r="A901">
        <v>215398</v>
      </c>
      <c r="B901" t="s">
        <v>2391</v>
      </c>
      <c r="C901" t="s">
        <v>123</v>
      </c>
      <c r="D901" t="s">
        <v>242</v>
      </c>
      <c r="E901" t="s">
        <v>389</v>
      </c>
      <c r="F901" s="229">
        <v>35884</v>
      </c>
      <c r="G901" t="s">
        <v>371</v>
      </c>
      <c r="H901" t="s">
        <v>390</v>
      </c>
      <c r="I901" t="s">
        <v>487</v>
      </c>
      <c r="J901"/>
      <c r="K901">
        <v>0</v>
      </c>
      <c r="L901" t="s">
        <v>391</v>
      </c>
      <c r="M901">
        <v>2015</v>
      </c>
      <c r="N901" t="s">
        <v>371</v>
      </c>
      <c r="O901"/>
      <c r="P901"/>
      <c r="Q901"/>
      <c r="R901"/>
      <c r="S901"/>
      <c r="T901"/>
      <c r="U901"/>
      <c r="V901"/>
      <c r="W901"/>
      <c r="X901"/>
      <c r="Y901"/>
      <c r="Z901"/>
      <c r="AA901"/>
      <c r="AB901"/>
      <c r="AC901"/>
      <c r="AD901"/>
      <c r="AE901"/>
      <c r="AF901"/>
      <c r="AG901"/>
      <c r="AH901"/>
      <c r="AI901" t="s">
        <v>737</v>
      </c>
      <c r="AJ901"/>
      <c r="AK901"/>
      <c r="AL901"/>
      <c r="AM901"/>
      <c r="AN901"/>
    </row>
    <row r="902" spans="1:40" x14ac:dyDescent="0.25">
      <c r="A902">
        <v>215399</v>
      </c>
      <c r="B902" t="s">
        <v>2578</v>
      </c>
      <c r="C902" t="s">
        <v>98</v>
      </c>
      <c r="D902" t="s">
        <v>1885</v>
      </c>
      <c r="E902" t="s">
        <v>389</v>
      </c>
      <c r="F902" s="229">
        <v>35667</v>
      </c>
      <c r="G902" t="s">
        <v>1034</v>
      </c>
      <c r="H902" t="s">
        <v>390</v>
      </c>
      <c r="I902" t="s">
        <v>59</v>
      </c>
      <c r="J902"/>
      <c r="K902" t="s">
        <v>372</v>
      </c>
      <c r="L902">
        <v>2015</v>
      </c>
      <c r="M902" t="s">
        <v>376</v>
      </c>
      <c r="N902" t="s">
        <v>376</v>
      </c>
      <c r="O902"/>
      <c r="P902"/>
      <c r="Q902"/>
      <c r="R902"/>
      <c r="S902"/>
      <c r="T902"/>
      <c r="U902"/>
      <c r="V902"/>
      <c r="W902"/>
      <c r="X902"/>
      <c r="Y902"/>
      <c r="Z902"/>
      <c r="AA902"/>
      <c r="AB902"/>
      <c r="AC902"/>
      <c r="AD902"/>
      <c r="AE902"/>
      <c r="AF902"/>
      <c r="AG902"/>
      <c r="AH902"/>
      <c r="AI902"/>
      <c r="AJ902"/>
      <c r="AK902"/>
      <c r="AL902"/>
      <c r="AM902"/>
      <c r="AN902"/>
    </row>
    <row r="903" spans="1:40" x14ac:dyDescent="0.25">
      <c r="A903">
        <v>215406</v>
      </c>
      <c r="B903" t="s">
        <v>2588</v>
      </c>
      <c r="C903" t="s">
        <v>83</v>
      </c>
      <c r="D903" t="s">
        <v>433</v>
      </c>
      <c r="E903" t="s">
        <v>389</v>
      </c>
      <c r="F903" s="229">
        <v>35961</v>
      </c>
      <c r="G903" t="s">
        <v>1062</v>
      </c>
      <c r="H903" t="s">
        <v>390</v>
      </c>
      <c r="I903" t="s">
        <v>59</v>
      </c>
      <c r="J903"/>
      <c r="K903" t="s">
        <v>391</v>
      </c>
      <c r="L903">
        <v>2016</v>
      </c>
      <c r="M903" t="s">
        <v>373</v>
      </c>
      <c r="N903"/>
      <c r="O903"/>
      <c r="P903"/>
      <c r="Q903"/>
      <c r="R903"/>
      <c r="S903"/>
      <c r="T903"/>
      <c r="U903"/>
      <c r="V903"/>
      <c r="W903"/>
      <c r="X903"/>
      <c r="Y903"/>
      <c r="Z903"/>
      <c r="AA903"/>
      <c r="AB903"/>
      <c r="AC903"/>
      <c r="AD903"/>
      <c r="AE903"/>
      <c r="AF903"/>
      <c r="AG903"/>
      <c r="AH903"/>
      <c r="AI903"/>
      <c r="AJ903"/>
      <c r="AK903"/>
      <c r="AL903"/>
      <c r="AM903"/>
      <c r="AN903" t="s">
        <v>788</v>
      </c>
    </row>
    <row r="904" spans="1:40" x14ac:dyDescent="0.25">
      <c r="A904">
        <v>215408</v>
      </c>
      <c r="B904" t="s">
        <v>3050</v>
      </c>
      <c r="C904" t="s">
        <v>523</v>
      </c>
      <c r="D904" t="s">
        <v>3051</v>
      </c>
      <c r="E904" t="s">
        <v>389</v>
      </c>
      <c r="F904" s="229">
        <v>35564</v>
      </c>
      <c r="G904" t="s">
        <v>1019</v>
      </c>
      <c r="H904" t="s">
        <v>390</v>
      </c>
      <c r="I904" t="s">
        <v>485</v>
      </c>
      <c r="J904"/>
      <c r="K904" t="s">
        <v>372</v>
      </c>
      <c r="L904">
        <v>2014</v>
      </c>
      <c r="M904" t="s">
        <v>382</v>
      </c>
      <c r="N904" t="s">
        <v>382</v>
      </c>
      <c r="O904"/>
      <c r="P904"/>
      <c r="Q904"/>
      <c r="R904"/>
      <c r="S904"/>
      <c r="T904"/>
      <c r="U904"/>
      <c r="V904"/>
      <c r="W904"/>
      <c r="X904"/>
      <c r="Y904"/>
      <c r="Z904"/>
      <c r="AA904"/>
      <c r="AB904"/>
      <c r="AC904"/>
      <c r="AD904"/>
      <c r="AE904"/>
      <c r="AF904"/>
      <c r="AG904"/>
      <c r="AH904"/>
      <c r="AI904"/>
      <c r="AJ904"/>
      <c r="AK904"/>
      <c r="AL904"/>
      <c r="AM904"/>
      <c r="AN904"/>
    </row>
    <row r="905" spans="1:40" x14ac:dyDescent="0.25">
      <c r="A905">
        <v>215419</v>
      </c>
      <c r="B905" t="s">
        <v>3052</v>
      </c>
      <c r="C905" t="s">
        <v>93</v>
      </c>
      <c r="D905" t="s">
        <v>287</v>
      </c>
      <c r="E905" t="s">
        <v>389</v>
      </c>
      <c r="F905" s="229">
        <v>35485</v>
      </c>
      <c r="G905" t="s">
        <v>673</v>
      </c>
      <c r="H905" t="s">
        <v>390</v>
      </c>
      <c r="I905" t="s">
        <v>3629</v>
      </c>
      <c r="J905"/>
      <c r="K905" t="s">
        <v>372</v>
      </c>
      <c r="L905">
        <v>2015</v>
      </c>
      <c r="M905" t="s">
        <v>377</v>
      </c>
      <c r="N905" t="s">
        <v>377</v>
      </c>
      <c r="O905"/>
      <c r="P905"/>
      <c r="Q905"/>
      <c r="R905"/>
      <c r="S905"/>
      <c r="T905"/>
      <c r="U905"/>
      <c r="V905"/>
      <c r="W905"/>
      <c r="X905"/>
      <c r="Y905"/>
      <c r="Z905"/>
      <c r="AA905"/>
      <c r="AB905"/>
      <c r="AC905"/>
      <c r="AD905"/>
      <c r="AE905"/>
      <c r="AF905"/>
      <c r="AG905"/>
      <c r="AH905"/>
      <c r="AI905"/>
      <c r="AJ905"/>
      <c r="AK905"/>
      <c r="AL905"/>
      <c r="AM905"/>
      <c r="AN905"/>
    </row>
    <row r="906" spans="1:40" x14ac:dyDescent="0.25">
      <c r="A906">
        <v>215420</v>
      </c>
      <c r="B906" t="s">
        <v>1473</v>
      </c>
      <c r="C906" t="s">
        <v>105</v>
      </c>
      <c r="D906" t="s">
        <v>258</v>
      </c>
      <c r="E906" t="s">
        <v>389</v>
      </c>
      <c r="F906" s="229">
        <v>33613</v>
      </c>
      <c r="G906" t="s">
        <v>679</v>
      </c>
      <c r="H906" t="s">
        <v>390</v>
      </c>
      <c r="I906" t="s">
        <v>3629</v>
      </c>
      <c r="J906"/>
      <c r="K906" t="s">
        <v>391</v>
      </c>
      <c r="L906">
        <v>2009</v>
      </c>
      <c r="M906" t="s">
        <v>373</v>
      </c>
      <c r="N906"/>
      <c r="O906"/>
      <c r="P906"/>
      <c r="Q906"/>
      <c r="R906"/>
      <c r="S906"/>
      <c r="T906"/>
      <c r="U906"/>
      <c r="V906"/>
      <c r="W906"/>
      <c r="X906"/>
      <c r="Y906"/>
      <c r="Z906"/>
      <c r="AA906"/>
      <c r="AB906"/>
      <c r="AC906"/>
      <c r="AD906"/>
      <c r="AE906"/>
      <c r="AF906"/>
      <c r="AG906"/>
      <c r="AH906"/>
      <c r="AI906"/>
      <c r="AJ906"/>
      <c r="AK906"/>
      <c r="AL906"/>
      <c r="AM906"/>
      <c r="AN906" t="s">
        <v>788</v>
      </c>
    </row>
    <row r="907" spans="1:40" x14ac:dyDescent="0.25">
      <c r="A907">
        <v>215424</v>
      </c>
      <c r="B907" t="s">
        <v>1554</v>
      </c>
      <c r="C907" t="s">
        <v>60</v>
      </c>
      <c r="D907" t="s">
        <v>585</v>
      </c>
      <c r="E907" t="s">
        <v>389</v>
      </c>
      <c r="F907" s="229">
        <v>32223</v>
      </c>
      <c r="G907" t="s">
        <v>1017</v>
      </c>
      <c r="H907" t="s">
        <v>390</v>
      </c>
      <c r="I907" t="s">
        <v>485</v>
      </c>
      <c r="J907"/>
      <c r="K907" t="s">
        <v>372</v>
      </c>
      <c r="L907">
        <v>2009</v>
      </c>
      <c r="M907" t="s">
        <v>371</v>
      </c>
      <c r="N907" t="s">
        <v>374</v>
      </c>
      <c r="O907"/>
      <c r="P907"/>
      <c r="Q907"/>
      <c r="R907"/>
      <c r="S907"/>
      <c r="T907"/>
      <c r="U907"/>
      <c r="V907"/>
      <c r="W907"/>
      <c r="X907"/>
      <c r="Y907"/>
      <c r="Z907"/>
      <c r="AA907"/>
      <c r="AB907"/>
      <c r="AC907"/>
      <c r="AD907"/>
      <c r="AE907"/>
      <c r="AF907"/>
      <c r="AG907"/>
      <c r="AH907"/>
      <c r="AI907" t="s">
        <v>737</v>
      </c>
      <c r="AJ907"/>
      <c r="AK907"/>
      <c r="AL907"/>
      <c r="AM907"/>
      <c r="AN907"/>
    </row>
    <row r="908" spans="1:40" x14ac:dyDescent="0.25">
      <c r="A908">
        <v>215426</v>
      </c>
      <c r="B908" t="s">
        <v>1931</v>
      </c>
      <c r="C908" t="s">
        <v>70</v>
      </c>
      <c r="D908" t="s">
        <v>3053</v>
      </c>
      <c r="E908" t="s">
        <v>389</v>
      </c>
      <c r="F908" s="229">
        <v>36161</v>
      </c>
      <c r="G908" t="s">
        <v>1017</v>
      </c>
      <c r="H908" t="s">
        <v>390</v>
      </c>
      <c r="I908" t="s">
        <v>59</v>
      </c>
      <c r="J908"/>
      <c r="K908" t="s">
        <v>372</v>
      </c>
      <c r="L908">
        <v>2016</v>
      </c>
      <c r="M908" t="s">
        <v>371</v>
      </c>
      <c r="N908" t="s">
        <v>379</v>
      </c>
      <c r="O908"/>
      <c r="P908"/>
      <c r="Q908"/>
      <c r="R908"/>
      <c r="S908"/>
      <c r="T908"/>
      <c r="U908"/>
      <c r="V908"/>
      <c r="W908"/>
      <c r="X908"/>
      <c r="Y908"/>
      <c r="Z908"/>
      <c r="AA908"/>
      <c r="AB908"/>
      <c r="AC908"/>
      <c r="AD908"/>
      <c r="AE908"/>
      <c r="AF908"/>
      <c r="AG908"/>
      <c r="AH908"/>
      <c r="AI908"/>
      <c r="AJ908"/>
      <c r="AK908"/>
      <c r="AL908"/>
      <c r="AM908"/>
      <c r="AN908"/>
    </row>
    <row r="909" spans="1:40" x14ac:dyDescent="0.25">
      <c r="A909">
        <v>215427</v>
      </c>
      <c r="B909" t="s">
        <v>2581</v>
      </c>
      <c r="C909" t="s">
        <v>2582</v>
      </c>
      <c r="D909" t="s">
        <v>630</v>
      </c>
      <c r="E909" t="s">
        <v>389</v>
      </c>
      <c r="F909" s="229">
        <v>35815</v>
      </c>
      <c r="G909" t="s">
        <v>1053</v>
      </c>
      <c r="H909" t="s">
        <v>390</v>
      </c>
      <c r="I909" t="s">
        <v>59</v>
      </c>
      <c r="J909"/>
      <c r="K909">
        <v>0</v>
      </c>
      <c r="L909">
        <v>0</v>
      </c>
      <c r="M909">
        <v>0</v>
      </c>
      <c r="N909" t="s">
        <v>379</v>
      </c>
      <c r="O909"/>
      <c r="P909"/>
      <c r="Q909"/>
      <c r="R909"/>
      <c r="S909"/>
      <c r="T909"/>
      <c r="U909"/>
      <c r="V909"/>
      <c r="W909"/>
      <c r="X909"/>
      <c r="Y909"/>
      <c r="Z909"/>
      <c r="AA909"/>
      <c r="AB909"/>
      <c r="AC909"/>
      <c r="AD909"/>
      <c r="AE909"/>
      <c r="AF909"/>
      <c r="AG909"/>
      <c r="AH909"/>
      <c r="AI909"/>
      <c r="AJ909"/>
      <c r="AK909"/>
      <c r="AL909"/>
      <c r="AM909"/>
      <c r="AN909"/>
    </row>
    <row r="910" spans="1:40" x14ac:dyDescent="0.25">
      <c r="A910">
        <v>215431</v>
      </c>
      <c r="B910" t="s">
        <v>3662</v>
      </c>
      <c r="C910" t="s">
        <v>194</v>
      </c>
      <c r="D910" t="s">
        <v>3663</v>
      </c>
      <c r="E910">
        <v>0</v>
      </c>
      <c r="F910" s="229">
        <v>35431</v>
      </c>
      <c r="G910">
        <v>0</v>
      </c>
      <c r="H910" t="s">
        <v>390</v>
      </c>
      <c r="I910" t="s">
        <v>489</v>
      </c>
      <c r="J910"/>
      <c r="K910">
        <v>0</v>
      </c>
      <c r="L910">
        <v>0</v>
      </c>
      <c r="M910">
        <v>0</v>
      </c>
      <c r="N910" t="s">
        <v>382</v>
      </c>
      <c r="O910"/>
      <c r="P910"/>
      <c r="Q910"/>
      <c r="R910"/>
      <c r="S910"/>
      <c r="T910"/>
      <c r="U910"/>
      <c r="V910"/>
      <c r="W910"/>
      <c r="X910"/>
      <c r="Y910"/>
      <c r="Z910"/>
      <c r="AA910"/>
      <c r="AB910"/>
      <c r="AC910"/>
      <c r="AD910"/>
      <c r="AE910"/>
      <c r="AF910"/>
      <c r="AG910"/>
      <c r="AH910"/>
      <c r="AI910" t="s">
        <v>737</v>
      </c>
      <c r="AJ910"/>
      <c r="AK910"/>
      <c r="AL910"/>
      <c r="AM910"/>
      <c r="AN910"/>
    </row>
    <row r="911" spans="1:40" x14ac:dyDescent="0.25">
      <c r="A911">
        <v>215432</v>
      </c>
      <c r="B911" t="s">
        <v>1401</v>
      </c>
      <c r="C911" t="s">
        <v>97</v>
      </c>
      <c r="D911" t="s">
        <v>456</v>
      </c>
      <c r="E911" t="s">
        <v>389</v>
      </c>
      <c r="F911" s="229">
        <v>36180</v>
      </c>
      <c r="G911" t="s">
        <v>1017</v>
      </c>
      <c r="H911" t="s">
        <v>390</v>
      </c>
      <c r="I911" t="s">
        <v>485</v>
      </c>
      <c r="J911"/>
      <c r="K911" t="s">
        <v>391</v>
      </c>
      <c r="L911">
        <v>2016</v>
      </c>
      <c r="M911" t="s">
        <v>371</v>
      </c>
      <c r="N911" t="s">
        <v>371</v>
      </c>
      <c r="O911"/>
      <c r="P911"/>
      <c r="Q911"/>
      <c r="R911"/>
      <c r="S911"/>
      <c r="T911"/>
      <c r="U911"/>
      <c r="V911"/>
      <c r="W911"/>
      <c r="X911"/>
      <c r="Y911"/>
      <c r="Z911"/>
      <c r="AA911"/>
      <c r="AB911"/>
      <c r="AC911"/>
      <c r="AD911"/>
      <c r="AE911"/>
      <c r="AF911"/>
      <c r="AG911"/>
      <c r="AH911"/>
      <c r="AI911"/>
      <c r="AJ911"/>
      <c r="AK911"/>
      <c r="AL911"/>
      <c r="AM911"/>
      <c r="AN911"/>
    </row>
    <row r="912" spans="1:40" x14ac:dyDescent="0.25">
      <c r="A912">
        <v>215439</v>
      </c>
      <c r="B912" t="s">
        <v>1367</v>
      </c>
      <c r="C912" t="s">
        <v>66</v>
      </c>
      <c r="D912" t="s">
        <v>227</v>
      </c>
      <c r="E912" t="s">
        <v>389</v>
      </c>
      <c r="F912" s="229">
        <v>34184</v>
      </c>
      <c r="G912" t="s">
        <v>1368</v>
      </c>
      <c r="H912" t="s">
        <v>390</v>
      </c>
      <c r="I912" t="s">
        <v>59</v>
      </c>
      <c r="J912"/>
      <c r="K912" t="s">
        <v>391</v>
      </c>
      <c r="L912">
        <v>2016</v>
      </c>
      <c r="M912" t="s">
        <v>373</v>
      </c>
      <c r="N912" t="s">
        <v>373</v>
      </c>
      <c r="O912"/>
      <c r="P912"/>
      <c r="Q912"/>
      <c r="R912"/>
      <c r="S912"/>
      <c r="T912"/>
      <c r="U912"/>
      <c r="V912"/>
      <c r="W912"/>
      <c r="X912"/>
      <c r="Y912"/>
      <c r="Z912"/>
      <c r="AA912"/>
      <c r="AB912"/>
      <c r="AC912"/>
      <c r="AD912"/>
      <c r="AE912"/>
      <c r="AF912"/>
      <c r="AG912"/>
      <c r="AH912"/>
      <c r="AI912"/>
      <c r="AJ912"/>
      <c r="AK912"/>
      <c r="AL912"/>
      <c r="AM912"/>
      <c r="AN912"/>
    </row>
    <row r="913" spans="1:40" x14ac:dyDescent="0.25">
      <c r="A913">
        <v>215440</v>
      </c>
      <c r="B913" t="s">
        <v>1531</v>
      </c>
      <c r="C913" t="s">
        <v>104</v>
      </c>
      <c r="D913" t="s">
        <v>304</v>
      </c>
      <c r="E913" t="s">
        <v>389</v>
      </c>
      <c r="F913" s="229">
        <v>31325</v>
      </c>
      <c r="G913" t="s">
        <v>1532</v>
      </c>
      <c r="H913" t="s">
        <v>390</v>
      </c>
      <c r="I913" t="s">
        <v>485</v>
      </c>
      <c r="J913"/>
      <c r="K913">
        <v>0</v>
      </c>
      <c r="L913" t="s">
        <v>391</v>
      </c>
      <c r="M913">
        <v>2008</v>
      </c>
      <c r="N913" t="s">
        <v>373</v>
      </c>
      <c r="O913"/>
      <c r="P913"/>
      <c r="Q913"/>
      <c r="R913"/>
      <c r="S913"/>
      <c r="T913"/>
      <c r="U913"/>
      <c r="V913"/>
      <c r="W913"/>
      <c r="X913"/>
      <c r="Y913"/>
      <c r="Z913"/>
      <c r="AA913"/>
      <c r="AB913"/>
      <c r="AC913"/>
      <c r="AD913"/>
      <c r="AE913"/>
      <c r="AF913"/>
      <c r="AG913"/>
      <c r="AH913"/>
      <c r="AI913"/>
      <c r="AJ913"/>
      <c r="AK913"/>
      <c r="AL913"/>
      <c r="AM913"/>
      <c r="AN913"/>
    </row>
    <row r="914" spans="1:40" x14ac:dyDescent="0.25">
      <c r="A914">
        <v>215443</v>
      </c>
      <c r="B914" t="s">
        <v>1694</v>
      </c>
      <c r="C914" t="s">
        <v>167</v>
      </c>
      <c r="D914" t="s">
        <v>242</v>
      </c>
      <c r="E914" t="s">
        <v>389</v>
      </c>
      <c r="F914" s="229">
        <v>34390</v>
      </c>
      <c r="G914" t="s">
        <v>1464</v>
      </c>
      <c r="H914" t="s">
        <v>390</v>
      </c>
      <c r="I914" t="s">
        <v>3629</v>
      </c>
      <c r="J914"/>
      <c r="K914" t="s">
        <v>1323</v>
      </c>
      <c r="L914">
        <v>2011</v>
      </c>
      <c r="M914" t="s">
        <v>384</v>
      </c>
      <c r="N914" t="s">
        <v>384</v>
      </c>
      <c r="O914"/>
      <c r="P914"/>
      <c r="Q914"/>
      <c r="R914"/>
      <c r="S914"/>
      <c r="T914"/>
      <c r="U914"/>
      <c r="V914"/>
      <c r="W914"/>
      <c r="X914"/>
      <c r="Y914"/>
      <c r="Z914"/>
      <c r="AA914"/>
      <c r="AB914"/>
      <c r="AC914"/>
      <c r="AD914"/>
      <c r="AE914"/>
      <c r="AF914"/>
      <c r="AG914"/>
      <c r="AH914"/>
      <c r="AI914"/>
      <c r="AJ914"/>
      <c r="AK914"/>
      <c r="AL914"/>
      <c r="AM914"/>
      <c r="AN914"/>
    </row>
    <row r="915" spans="1:40" x14ac:dyDescent="0.25">
      <c r="A915">
        <v>215447</v>
      </c>
      <c r="B915" t="s">
        <v>1370</v>
      </c>
      <c r="C915" t="s">
        <v>1371</v>
      </c>
      <c r="D915" t="s">
        <v>469</v>
      </c>
      <c r="E915" t="s">
        <v>389</v>
      </c>
      <c r="F915" s="229">
        <v>34414</v>
      </c>
      <c r="G915" t="s">
        <v>1017</v>
      </c>
      <c r="H915" t="s">
        <v>390</v>
      </c>
      <c r="I915" t="s">
        <v>485</v>
      </c>
      <c r="J915"/>
      <c r="K915" t="s">
        <v>372</v>
      </c>
      <c r="L915">
        <v>2012</v>
      </c>
      <c r="M915" t="s">
        <v>371</v>
      </c>
      <c r="N915" t="s">
        <v>371</v>
      </c>
      <c r="O915"/>
      <c r="P915"/>
      <c r="Q915"/>
      <c r="R915"/>
      <c r="S915"/>
      <c r="T915"/>
      <c r="U915"/>
      <c r="V915"/>
      <c r="W915"/>
      <c r="X915"/>
      <c r="Y915"/>
      <c r="Z915"/>
      <c r="AA915"/>
      <c r="AB915"/>
      <c r="AC915"/>
      <c r="AD915"/>
      <c r="AE915"/>
      <c r="AF915"/>
      <c r="AG915"/>
      <c r="AH915"/>
      <c r="AI915"/>
      <c r="AJ915"/>
      <c r="AK915"/>
      <c r="AL915"/>
      <c r="AM915"/>
      <c r="AN915"/>
    </row>
    <row r="916" spans="1:40" x14ac:dyDescent="0.25">
      <c r="A916">
        <v>215450</v>
      </c>
      <c r="B916" t="s">
        <v>2222</v>
      </c>
      <c r="C916" t="s">
        <v>493</v>
      </c>
      <c r="D916" t="s">
        <v>269</v>
      </c>
      <c r="E916" t="s">
        <v>389</v>
      </c>
      <c r="F916" s="229">
        <v>34589</v>
      </c>
      <c r="G916" t="s">
        <v>1017</v>
      </c>
      <c r="H916" t="s">
        <v>390</v>
      </c>
      <c r="I916" t="s">
        <v>3630</v>
      </c>
      <c r="J916"/>
      <c r="K916" t="s">
        <v>372</v>
      </c>
      <c r="L916">
        <v>2014</v>
      </c>
      <c r="M916" t="s">
        <v>371</v>
      </c>
      <c r="N916"/>
      <c r="O916"/>
      <c r="P916"/>
      <c r="Q916"/>
      <c r="R916"/>
      <c r="S916"/>
      <c r="T916"/>
      <c r="U916"/>
      <c r="V916"/>
      <c r="W916"/>
      <c r="X916"/>
      <c r="Y916"/>
      <c r="Z916"/>
      <c r="AA916"/>
      <c r="AB916"/>
      <c r="AC916"/>
      <c r="AD916"/>
      <c r="AE916"/>
      <c r="AF916"/>
      <c r="AG916"/>
      <c r="AH916"/>
      <c r="AI916" t="s">
        <v>737</v>
      </c>
      <c r="AJ916"/>
      <c r="AK916"/>
      <c r="AL916"/>
      <c r="AM916"/>
      <c r="AN916"/>
    </row>
    <row r="917" spans="1:40" x14ac:dyDescent="0.25">
      <c r="A917">
        <v>215459</v>
      </c>
      <c r="B917" t="s">
        <v>1369</v>
      </c>
      <c r="C917" t="s">
        <v>153</v>
      </c>
      <c r="D917" t="s">
        <v>247</v>
      </c>
      <c r="E917" t="s">
        <v>389</v>
      </c>
      <c r="F917" s="229">
        <v>34381</v>
      </c>
      <c r="G917" t="s">
        <v>1017</v>
      </c>
      <c r="H917" t="s">
        <v>390</v>
      </c>
      <c r="I917" t="s">
        <v>485</v>
      </c>
      <c r="J917"/>
      <c r="K917" t="s">
        <v>391</v>
      </c>
      <c r="L917">
        <v>2012</v>
      </c>
      <c r="M917" t="s">
        <v>384</v>
      </c>
      <c r="N917" t="s">
        <v>384</v>
      </c>
      <c r="O917"/>
      <c r="P917"/>
      <c r="Q917"/>
      <c r="R917"/>
      <c r="S917"/>
      <c r="T917"/>
      <c r="U917"/>
      <c r="V917"/>
      <c r="W917"/>
      <c r="X917"/>
      <c r="Y917"/>
      <c r="Z917"/>
      <c r="AA917"/>
      <c r="AB917"/>
      <c r="AC917"/>
      <c r="AD917"/>
      <c r="AE917"/>
      <c r="AF917"/>
      <c r="AG917"/>
      <c r="AH917"/>
      <c r="AI917"/>
      <c r="AJ917"/>
      <c r="AK917"/>
      <c r="AL917"/>
      <c r="AM917"/>
      <c r="AN917"/>
    </row>
    <row r="918" spans="1:40" x14ac:dyDescent="0.25">
      <c r="A918">
        <v>215466</v>
      </c>
      <c r="B918" t="s">
        <v>2182</v>
      </c>
      <c r="C918" t="s">
        <v>2183</v>
      </c>
      <c r="D918" t="s">
        <v>343</v>
      </c>
      <c r="E918" t="s">
        <v>389</v>
      </c>
      <c r="F918" s="229">
        <v>33810</v>
      </c>
      <c r="G918" t="s">
        <v>680</v>
      </c>
      <c r="H918" t="s">
        <v>390</v>
      </c>
      <c r="I918" t="s">
        <v>485</v>
      </c>
      <c r="J918"/>
      <c r="K918" t="s">
        <v>391</v>
      </c>
      <c r="L918">
        <v>2010</v>
      </c>
      <c r="M918" t="s">
        <v>373</v>
      </c>
      <c r="N918" t="s">
        <v>373</v>
      </c>
      <c r="O918"/>
      <c r="P918"/>
      <c r="Q918"/>
      <c r="R918"/>
      <c r="S918"/>
      <c r="T918"/>
      <c r="U918"/>
      <c r="V918"/>
      <c r="W918"/>
      <c r="X918"/>
      <c r="Y918"/>
      <c r="Z918"/>
      <c r="AA918"/>
      <c r="AB918"/>
      <c r="AC918"/>
      <c r="AD918"/>
      <c r="AE918"/>
      <c r="AF918"/>
      <c r="AG918"/>
      <c r="AH918"/>
      <c r="AI918"/>
      <c r="AJ918"/>
      <c r="AK918"/>
      <c r="AL918"/>
      <c r="AM918"/>
      <c r="AN918"/>
    </row>
    <row r="919" spans="1:40" x14ac:dyDescent="0.25">
      <c r="A919">
        <v>215469</v>
      </c>
      <c r="B919" t="s">
        <v>1633</v>
      </c>
      <c r="C919" t="s">
        <v>903</v>
      </c>
      <c r="D919" t="s">
        <v>2388</v>
      </c>
      <c r="E919" t="s">
        <v>389</v>
      </c>
      <c r="F919" s="229">
        <v>33660</v>
      </c>
      <c r="G919" t="s">
        <v>1059</v>
      </c>
      <c r="H919" t="s">
        <v>3668</v>
      </c>
      <c r="I919" t="s">
        <v>59</v>
      </c>
      <c r="J919"/>
      <c r="K919" t="s">
        <v>391</v>
      </c>
      <c r="L919">
        <v>2011</v>
      </c>
      <c r="M919" t="s">
        <v>373</v>
      </c>
      <c r="N919" t="s">
        <v>762</v>
      </c>
      <c r="O919"/>
      <c r="P919"/>
      <c r="Q919"/>
      <c r="R919"/>
      <c r="S919"/>
      <c r="T919"/>
      <c r="U919"/>
      <c r="V919"/>
      <c r="W919"/>
      <c r="X919"/>
      <c r="Y919"/>
      <c r="Z919"/>
      <c r="AA919"/>
      <c r="AB919"/>
      <c r="AC919"/>
      <c r="AD919"/>
      <c r="AE919"/>
      <c r="AF919"/>
      <c r="AG919"/>
      <c r="AH919"/>
      <c r="AI919"/>
      <c r="AJ919"/>
      <c r="AK919"/>
      <c r="AL919"/>
      <c r="AM919"/>
      <c r="AN919"/>
    </row>
    <row r="920" spans="1:40" x14ac:dyDescent="0.25">
      <c r="A920">
        <v>215472</v>
      </c>
      <c r="B920" t="s">
        <v>1672</v>
      </c>
      <c r="C920" t="s">
        <v>2717</v>
      </c>
      <c r="D920" t="s">
        <v>3054</v>
      </c>
      <c r="E920" t="s">
        <v>389</v>
      </c>
      <c r="F920" s="229">
        <v>34329</v>
      </c>
      <c r="G920" t="s">
        <v>1040</v>
      </c>
      <c r="H920" t="s">
        <v>390</v>
      </c>
      <c r="I920" t="s">
        <v>59</v>
      </c>
      <c r="J920"/>
      <c r="K920" t="s">
        <v>391</v>
      </c>
      <c r="L920">
        <v>2010</v>
      </c>
      <c r="M920" t="s">
        <v>373</v>
      </c>
      <c r="N920" t="s">
        <v>371</v>
      </c>
      <c r="O920"/>
      <c r="P920"/>
      <c r="Q920"/>
      <c r="R920"/>
      <c r="S920"/>
      <c r="T920"/>
      <c r="U920"/>
      <c r="V920"/>
      <c r="W920"/>
      <c r="X920"/>
      <c r="Y920"/>
      <c r="Z920"/>
      <c r="AA920"/>
      <c r="AB920"/>
      <c r="AC920"/>
      <c r="AD920"/>
      <c r="AE920"/>
      <c r="AF920"/>
      <c r="AG920"/>
      <c r="AH920"/>
      <c r="AI920"/>
      <c r="AJ920"/>
      <c r="AK920"/>
      <c r="AL920"/>
      <c r="AM920"/>
      <c r="AN920"/>
    </row>
    <row r="921" spans="1:40" x14ac:dyDescent="0.25">
      <c r="A921">
        <v>215480</v>
      </c>
      <c r="B921" t="s">
        <v>4123</v>
      </c>
      <c r="C921" t="s">
        <v>4124</v>
      </c>
      <c r="D921" t="s">
        <v>296</v>
      </c>
      <c r="E921" t="s">
        <v>1327</v>
      </c>
      <c r="F921" s="229">
        <v>35614</v>
      </c>
      <c r="G921" t="s">
        <v>371</v>
      </c>
      <c r="H921" t="s">
        <v>390</v>
      </c>
      <c r="I921" t="s">
        <v>3631</v>
      </c>
      <c r="J921"/>
      <c r="K921"/>
      <c r="L921"/>
      <c r="M921"/>
      <c r="N921"/>
      <c r="O921"/>
      <c r="P921"/>
      <c r="Q921"/>
      <c r="R921"/>
      <c r="S921"/>
      <c r="T921"/>
      <c r="U921"/>
      <c r="V921"/>
      <c r="W921"/>
      <c r="X921"/>
      <c r="Y921"/>
      <c r="Z921"/>
      <c r="AA921"/>
      <c r="AB921"/>
      <c r="AC921"/>
      <c r="AD921"/>
      <c r="AE921"/>
      <c r="AF921"/>
      <c r="AG921"/>
      <c r="AH921"/>
      <c r="AI921" t="s">
        <v>737</v>
      </c>
      <c r="AJ921"/>
      <c r="AK921"/>
      <c r="AL921"/>
      <c r="AM921"/>
      <c r="AN921" t="s">
        <v>788</v>
      </c>
    </row>
    <row r="922" spans="1:40" x14ac:dyDescent="0.25">
      <c r="A922">
        <v>215482</v>
      </c>
      <c r="B922" t="s">
        <v>2569</v>
      </c>
      <c r="C922" t="s">
        <v>887</v>
      </c>
      <c r="D922" t="s">
        <v>300</v>
      </c>
      <c r="E922" t="s">
        <v>389</v>
      </c>
      <c r="F922" s="229">
        <v>35264</v>
      </c>
      <c r="G922" t="s">
        <v>1017</v>
      </c>
      <c r="H922" t="s">
        <v>390</v>
      </c>
      <c r="I922" t="s">
        <v>59</v>
      </c>
      <c r="J922"/>
      <c r="K922" t="s">
        <v>391</v>
      </c>
      <c r="L922">
        <v>2014</v>
      </c>
      <c r="M922">
        <v>2014</v>
      </c>
      <c r="N922" t="s">
        <v>371</v>
      </c>
      <c r="O922"/>
      <c r="P922"/>
      <c r="Q922"/>
      <c r="R922"/>
      <c r="S922"/>
      <c r="T922"/>
      <c r="U922"/>
      <c r="V922"/>
      <c r="W922"/>
      <c r="X922"/>
      <c r="Y922"/>
      <c r="Z922"/>
      <c r="AA922"/>
      <c r="AB922"/>
      <c r="AC922"/>
      <c r="AD922"/>
      <c r="AE922"/>
      <c r="AF922"/>
      <c r="AG922"/>
      <c r="AH922"/>
      <c r="AI922"/>
      <c r="AJ922"/>
      <c r="AK922"/>
      <c r="AL922"/>
      <c r="AM922"/>
      <c r="AN922"/>
    </row>
    <row r="923" spans="1:40" x14ac:dyDescent="0.25">
      <c r="A923">
        <v>215486</v>
      </c>
      <c r="B923" t="s">
        <v>1811</v>
      </c>
      <c r="C923" t="s">
        <v>113</v>
      </c>
      <c r="D923" t="s">
        <v>3055</v>
      </c>
      <c r="E923" t="s">
        <v>388</v>
      </c>
      <c r="F923" s="229">
        <v>35796</v>
      </c>
      <c r="G923" t="s">
        <v>1025</v>
      </c>
      <c r="H923" t="s">
        <v>390</v>
      </c>
      <c r="I923" t="s">
        <v>485</v>
      </c>
      <c r="J923"/>
      <c r="K923" t="s">
        <v>372</v>
      </c>
      <c r="L923">
        <v>2017</v>
      </c>
      <c r="M923" t="s">
        <v>384</v>
      </c>
      <c r="N923" t="s">
        <v>384</v>
      </c>
      <c r="O923"/>
      <c r="P923"/>
      <c r="Q923"/>
      <c r="R923"/>
      <c r="S923"/>
      <c r="T923"/>
      <c r="U923"/>
      <c r="V923"/>
      <c r="W923"/>
      <c r="X923"/>
      <c r="Y923"/>
      <c r="Z923"/>
      <c r="AA923"/>
      <c r="AB923"/>
      <c r="AC923"/>
      <c r="AD923"/>
      <c r="AE923"/>
      <c r="AF923"/>
      <c r="AG923"/>
      <c r="AH923"/>
      <c r="AI923" t="s">
        <v>737</v>
      </c>
      <c r="AJ923"/>
      <c r="AK923"/>
      <c r="AL923"/>
      <c r="AM923"/>
      <c r="AN923"/>
    </row>
    <row r="924" spans="1:40" x14ac:dyDescent="0.25">
      <c r="A924">
        <v>215487</v>
      </c>
      <c r="B924" t="s">
        <v>1812</v>
      </c>
      <c r="C924" t="s">
        <v>182</v>
      </c>
      <c r="D924" t="s">
        <v>1739</v>
      </c>
      <c r="E924" t="s">
        <v>388</v>
      </c>
      <c r="F924" s="229">
        <v>35432</v>
      </c>
      <c r="G924" t="s">
        <v>1017</v>
      </c>
      <c r="H924" t="s">
        <v>390</v>
      </c>
      <c r="I924" t="s">
        <v>485</v>
      </c>
      <c r="J924"/>
      <c r="K924" t="s">
        <v>391</v>
      </c>
      <c r="L924">
        <v>2015</v>
      </c>
      <c r="M924" t="s">
        <v>371</v>
      </c>
      <c r="N924"/>
      <c r="O924"/>
      <c r="P924"/>
      <c r="Q924"/>
      <c r="R924"/>
      <c r="S924"/>
      <c r="T924"/>
      <c r="U924"/>
      <c r="V924"/>
      <c r="W924"/>
      <c r="X924"/>
      <c r="Y924"/>
      <c r="Z924"/>
      <c r="AA924"/>
      <c r="AB924"/>
      <c r="AC924"/>
      <c r="AD924"/>
      <c r="AE924"/>
      <c r="AF924"/>
      <c r="AG924"/>
      <c r="AH924"/>
      <c r="AI924" t="s">
        <v>737</v>
      </c>
      <c r="AJ924"/>
      <c r="AK924"/>
      <c r="AL924"/>
      <c r="AM924"/>
      <c r="AN924" t="s">
        <v>788</v>
      </c>
    </row>
    <row r="925" spans="1:40" x14ac:dyDescent="0.25">
      <c r="A925">
        <v>215488</v>
      </c>
      <c r="B925" t="s">
        <v>3056</v>
      </c>
      <c r="C925" t="s">
        <v>146</v>
      </c>
      <c r="D925" t="s">
        <v>242</v>
      </c>
      <c r="E925" t="s">
        <v>388</v>
      </c>
      <c r="F925" s="229">
        <v>34881</v>
      </c>
      <c r="G925" t="s">
        <v>1017</v>
      </c>
      <c r="H925" t="s">
        <v>390</v>
      </c>
      <c r="I925" t="s">
        <v>487</v>
      </c>
      <c r="J925"/>
      <c r="K925" t="s">
        <v>372</v>
      </c>
      <c r="L925">
        <v>2014</v>
      </c>
      <c r="M925" t="s">
        <v>371</v>
      </c>
      <c r="N925" t="s">
        <v>371</v>
      </c>
      <c r="O925"/>
      <c r="P925"/>
      <c r="Q925"/>
      <c r="R925"/>
      <c r="S925"/>
      <c r="T925"/>
      <c r="U925"/>
      <c r="V925"/>
      <c r="W925"/>
      <c r="X925"/>
      <c r="Y925"/>
      <c r="Z925"/>
      <c r="AA925"/>
      <c r="AB925"/>
      <c r="AC925"/>
      <c r="AD925"/>
      <c r="AE925"/>
      <c r="AF925"/>
      <c r="AG925"/>
      <c r="AH925"/>
      <c r="AI925" t="s">
        <v>737</v>
      </c>
      <c r="AJ925"/>
      <c r="AK925"/>
      <c r="AL925"/>
      <c r="AM925"/>
      <c r="AN925"/>
    </row>
    <row r="926" spans="1:40" x14ac:dyDescent="0.25">
      <c r="A926">
        <v>215494</v>
      </c>
      <c r="B926" t="s">
        <v>4095</v>
      </c>
      <c r="C926" t="s">
        <v>127</v>
      </c>
      <c r="D926" t="s">
        <v>202</v>
      </c>
      <c r="E926" t="s">
        <v>1327</v>
      </c>
      <c r="F926" s="229">
        <v>34918</v>
      </c>
      <c r="G926">
        <v>0</v>
      </c>
      <c r="H926" t="s">
        <v>3669</v>
      </c>
      <c r="I926" t="s">
        <v>485</v>
      </c>
      <c r="J926"/>
      <c r="K926">
        <v>0</v>
      </c>
      <c r="L926">
        <v>0</v>
      </c>
      <c r="M926">
        <v>0</v>
      </c>
      <c r="N926" t="s">
        <v>762</v>
      </c>
      <c r="O926"/>
      <c r="P926"/>
      <c r="Q926"/>
      <c r="R926"/>
      <c r="S926"/>
      <c r="T926"/>
      <c r="U926"/>
      <c r="V926"/>
      <c r="W926"/>
      <c r="X926"/>
      <c r="Y926"/>
      <c r="Z926"/>
      <c r="AA926"/>
      <c r="AB926"/>
      <c r="AC926"/>
      <c r="AD926"/>
      <c r="AE926"/>
      <c r="AF926"/>
      <c r="AG926"/>
      <c r="AH926"/>
      <c r="AI926"/>
      <c r="AJ926"/>
      <c r="AK926"/>
      <c r="AL926"/>
      <c r="AM926"/>
      <c r="AN926"/>
    </row>
    <row r="927" spans="1:40" x14ac:dyDescent="0.25">
      <c r="A927">
        <v>215495</v>
      </c>
      <c r="B927" t="s">
        <v>2296</v>
      </c>
      <c r="C927" t="s">
        <v>68</v>
      </c>
      <c r="D927" t="s">
        <v>242</v>
      </c>
      <c r="E927" t="s">
        <v>389</v>
      </c>
      <c r="F927" s="229">
        <v>35204</v>
      </c>
      <c r="G927" t="s">
        <v>1017</v>
      </c>
      <c r="H927" t="s">
        <v>390</v>
      </c>
      <c r="I927" t="s">
        <v>485</v>
      </c>
      <c r="J927"/>
      <c r="K927" t="s">
        <v>391</v>
      </c>
      <c r="L927">
        <v>2015</v>
      </c>
      <c r="M927" t="s">
        <v>371</v>
      </c>
      <c r="N927" t="s">
        <v>371</v>
      </c>
      <c r="O927"/>
      <c r="P927"/>
      <c r="Q927"/>
      <c r="R927"/>
      <c r="S927"/>
      <c r="T927"/>
      <c r="U927"/>
      <c r="V927"/>
      <c r="W927"/>
      <c r="X927"/>
      <c r="Y927"/>
      <c r="Z927"/>
      <c r="AA927"/>
      <c r="AB927"/>
      <c r="AC927"/>
      <c r="AD927"/>
      <c r="AE927"/>
      <c r="AF927"/>
      <c r="AG927"/>
      <c r="AH927"/>
      <c r="AI927"/>
      <c r="AJ927"/>
      <c r="AK927"/>
      <c r="AL927"/>
      <c r="AM927"/>
      <c r="AN927"/>
    </row>
    <row r="928" spans="1:40" x14ac:dyDescent="0.25">
      <c r="A928">
        <v>215506</v>
      </c>
      <c r="B928" t="s">
        <v>800</v>
      </c>
      <c r="C928" t="s">
        <v>463</v>
      </c>
      <c r="D928" t="s">
        <v>287</v>
      </c>
      <c r="E928" t="s">
        <v>389</v>
      </c>
      <c r="F928" s="229">
        <v>35800</v>
      </c>
      <c r="G928" t="s">
        <v>1032</v>
      </c>
      <c r="H928" t="s">
        <v>390</v>
      </c>
      <c r="I928" t="s">
        <v>3632</v>
      </c>
      <c r="J928"/>
      <c r="K928" t="s">
        <v>391</v>
      </c>
      <c r="L928">
        <v>2016</v>
      </c>
      <c r="M928" t="s">
        <v>373</v>
      </c>
      <c r="N928"/>
      <c r="O928"/>
      <c r="P928"/>
      <c r="Q928"/>
      <c r="R928"/>
      <c r="S928"/>
      <c r="T928"/>
      <c r="U928"/>
      <c r="V928"/>
      <c r="W928"/>
      <c r="X928"/>
      <c r="Y928"/>
      <c r="Z928"/>
      <c r="AA928"/>
      <c r="AB928"/>
      <c r="AC928"/>
      <c r="AD928"/>
      <c r="AE928"/>
      <c r="AF928"/>
      <c r="AG928"/>
      <c r="AH928"/>
      <c r="AI928"/>
      <c r="AJ928"/>
      <c r="AK928"/>
      <c r="AL928"/>
      <c r="AM928"/>
      <c r="AN928" t="s">
        <v>788</v>
      </c>
    </row>
    <row r="929" spans="1:40" x14ac:dyDescent="0.25">
      <c r="A929">
        <v>215529</v>
      </c>
      <c r="B929" t="s">
        <v>1534</v>
      </c>
      <c r="C929" t="s">
        <v>66</v>
      </c>
      <c r="D929" t="s">
        <v>242</v>
      </c>
      <c r="E929" t="s">
        <v>388</v>
      </c>
      <c r="F929" s="229">
        <v>34700</v>
      </c>
      <c r="G929" t="s">
        <v>1767</v>
      </c>
      <c r="H929" t="s">
        <v>390</v>
      </c>
      <c r="I929" t="s">
        <v>487</v>
      </c>
      <c r="J929"/>
      <c r="K929" t="s">
        <v>391</v>
      </c>
      <c r="L929">
        <v>2013</v>
      </c>
      <c r="M929" t="s">
        <v>384</v>
      </c>
      <c r="N929"/>
      <c r="O929"/>
      <c r="P929"/>
      <c r="Q929"/>
      <c r="R929"/>
      <c r="S929"/>
      <c r="T929"/>
      <c r="U929"/>
      <c r="V929"/>
      <c r="W929"/>
      <c r="X929"/>
      <c r="Y929"/>
      <c r="Z929"/>
      <c r="AA929"/>
      <c r="AB929"/>
      <c r="AC929"/>
      <c r="AD929"/>
      <c r="AE929"/>
      <c r="AF929"/>
      <c r="AG929"/>
      <c r="AH929"/>
      <c r="AI929" t="s">
        <v>737</v>
      </c>
      <c r="AJ929"/>
      <c r="AK929"/>
      <c r="AL929"/>
      <c r="AM929" t="s">
        <v>788</v>
      </c>
      <c r="AN929" t="s">
        <v>788</v>
      </c>
    </row>
    <row r="930" spans="1:40" x14ac:dyDescent="0.25">
      <c r="A930">
        <v>215538</v>
      </c>
      <c r="B930" t="s">
        <v>3057</v>
      </c>
      <c r="C930" t="s">
        <v>69</v>
      </c>
      <c r="D930" t="s">
        <v>2089</v>
      </c>
      <c r="E930" t="s">
        <v>388</v>
      </c>
      <c r="F930" s="229">
        <v>34773</v>
      </c>
      <c r="G930" t="s">
        <v>2249</v>
      </c>
      <c r="H930" t="s">
        <v>390</v>
      </c>
      <c r="I930" t="s">
        <v>485</v>
      </c>
      <c r="J930"/>
      <c r="K930" t="s">
        <v>372</v>
      </c>
      <c r="L930">
        <v>2013</v>
      </c>
      <c r="M930" t="s">
        <v>380</v>
      </c>
      <c r="N930" t="s">
        <v>380</v>
      </c>
      <c r="O930"/>
      <c r="P930"/>
      <c r="Q930"/>
      <c r="R930"/>
      <c r="S930"/>
      <c r="T930"/>
      <c r="U930"/>
      <c r="V930"/>
      <c r="W930"/>
      <c r="X930"/>
      <c r="Y930"/>
      <c r="Z930"/>
      <c r="AA930"/>
      <c r="AB930"/>
      <c r="AC930"/>
      <c r="AD930"/>
      <c r="AE930"/>
      <c r="AF930"/>
      <c r="AG930"/>
      <c r="AH930"/>
      <c r="AI930"/>
      <c r="AJ930"/>
      <c r="AK930"/>
      <c r="AL930"/>
      <c r="AM930"/>
      <c r="AN930"/>
    </row>
    <row r="931" spans="1:40" ht="33.75" customHeight="1" x14ac:dyDescent="0.25">
      <c r="A931">
        <v>215540</v>
      </c>
      <c r="B931" t="s">
        <v>1911</v>
      </c>
      <c r="C931" t="s">
        <v>137</v>
      </c>
      <c r="D931" t="s">
        <v>294</v>
      </c>
      <c r="E931" t="s">
        <v>388</v>
      </c>
      <c r="F931" s="229">
        <v>36072</v>
      </c>
      <c r="G931" t="s">
        <v>1019</v>
      </c>
      <c r="H931" t="s">
        <v>390</v>
      </c>
      <c r="I931" t="s">
        <v>59</v>
      </c>
      <c r="J931"/>
      <c r="K931" t="s">
        <v>372</v>
      </c>
      <c r="L931">
        <v>2016</v>
      </c>
      <c r="M931" t="s">
        <v>382</v>
      </c>
      <c r="N931" t="s">
        <v>382</v>
      </c>
      <c r="O931"/>
      <c r="P931"/>
      <c r="Q931"/>
      <c r="R931"/>
      <c r="S931"/>
      <c r="T931"/>
      <c r="U931"/>
      <c r="V931"/>
      <c r="W931"/>
      <c r="X931"/>
      <c r="Y931"/>
      <c r="Z931"/>
      <c r="AA931"/>
      <c r="AB931"/>
      <c r="AC931"/>
      <c r="AD931"/>
      <c r="AE931"/>
      <c r="AF931"/>
      <c r="AG931"/>
      <c r="AH931"/>
      <c r="AI931"/>
      <c r="AJ931"/>
      <c r="AK931"/>
      <c r="AL931"/>
      <c r="AM931"/>
      <c r="AN931"/>
    </row>
    <row r="932" spans="1:40" x14ac:dyDescent="0.25">
      <c r="A932">
        <v>215542</v>
      </c>
      <c r="B932" t="s">
        <v>2305</v>
      </c>
      <c r="C932" t="s">
        <v>66</v>
      </c>
      <c r="D932" t="s">
        <v>337</v>
      </c>
      <c r="E932" t="s">
        <v>389</v>
      </c>
      <c r="F932" s="229">
        <v>35271</v>
      </c>
      <c r="G932" t="s">
        <v>371</v>
      </c>
      <c r="H932" t="s">
        <v>390</v>
      </c>
      <c r="I932" t="s">
        <v>485</v>
      </c>
      <c r="J932"/>
      <c r="K932" t="s">
        <v>1323</v>
      </c>
      <c r="L932">
        <v>2013</v>
      </c>
      <c r="M932" t="s">
        <v>383</v>
      </c>
      <c r="N932"/>
      <c r="O932"/>
      <c r="P932"/>
      <c r="Q932"/>
      <c r="R932"/>
      <c r="S932"/>
      <c r="T932"/>
      <c r="U932"/>
      <c r="V932"/>
      <c r="W932"/>
      <c r="X932"/>
      <c r="Y932"/>
      <c r="Z932"/>
      <c r="AA932"/>
      <c r="AB932"/>
      <c r="AC932"/>
      <c r="AD932"/>
      <c r="AE932"/>
      <c r="AF932"/>
      <c r="AG932"/>
      <c r="AH932"/>
      <c r="AI932"/>
      <c r="AJ932"/>
      <c r="AK932"/>
      <c r="AL932"/>
      <c r="AM932" t="s">
        <v>788</v>
      </c>
      <c r="AN932" t="s">
        <v>788</v>
      </c>
    </row>
    <row r="933" spans="1:40" x14ac:dyDescent="0.25">
      <c r="A933">
        <v>215543</v>
      </c>
      <c r="B933" t="s">
        <v>3058</v>
      </c>
      <c r="C933" t="s">
        <v>66</v>
      </c>
      <c r="D933" t="s">
        <v>243</v>
      </c>
      <c r="E933" t="s">
        <v>388</v>
      </c>
      <c r="F933" s="229">
        <v>33070</v>
      </c>
      <c r="G933" t="s">
        <v>393</v>
      </c>
      <c r="H933" t="s">
        <v>390</v>
      </c>
      <c r="I933" t="s">
        <v>59</v>
      </c>
      <c r="J933"/>
      <c r="K933" t="s">
        <v>372</v>
      </c>
      <c r="L933">
        <v>2009</v>
      </c>
      <c r="M933" t="s">
        <v>373</v>
      </c>
      <c r="N933"/>
      <c r="O933"/>
      <c r="P933"/>
      <c r="Q933"/>
      <c r="R933"/>
      <c r="S933"/>
      <c r="T933"/>
      <c r="U933"/>
      <c r="V933"/>
      <c r="W933"/>
      <c r="X933"/>
      <c r="Y933"/>
      <c r="Z933"/>
      <c r="AA933"/>
      <c r="AB933"/>
      <c r="AC933"/>
      <c r="AD933"/>
      <c r="AE933"/>
      <c r="AF933"/>
      <c r="AG933"/>
      <c r="AH933"/>
      <c r="AI933"/>
      <c r="AJ933"/>
      <c r="AK933"/>
      <c r="AL933"/>
      <c r="AM933" t="s">
        <v>788</v>
      </c>
      <c r="AN933" t="s">
        <v>788</v>
      </c>
    </row>
    <row r="934" spans="1:40" x14ac:dyDescent="0.25">
      <c r="A934">
        <v>215544</v>
      </c>
      <c r="B934" t="s">
        <v>2484</v>
      </c>
      <c r="C934" t="s">
        <v>93</v>
      </c>
      <c r="D934" t="s">
        <v>249</v>
      </c>
      <c r="E934" t="s">
        <v>389</v>
      </c>
      <c r="F934" s="229">
        <v>36526</v>
      </c>
      <c r="G934" t="s">
        <v>1055</v>
      </c>
      <c r="H934" t="s">
        <v>390</v>
      </c>
      <c r="I934" t="s">
        <v>488</v>
      </c>
      <c r="J934"/>
      <c r="K934" t="s">
        <v>372</v>
      </c>
      <c r="L934">
        <v>2017</v>
      </c>
      <c r="M934" t="s">
        <v>375</v>
      </c>
      <c r="N934" t="s">
        <v>386</v>
      </c>
      <c r="O934"/>
      <c r="P934"/>
      <c r="Q934"/>
      <c r="R934"/>
      <c r="S934"/>
      <c r="T934"/>
      <c r="U934"/>
      <c r="V934"/>
      <c r="W934"/>
      <c r="X934"/>
      <c r="Y934"/>
      <c r="Z934"/>
      <c r="AA934"/>
      <c r="AB934"/>
      <c r="AC934"/>
      <c r="AD934"/>
      <c r="AE934"/>
      <c r="AF934"/>
      <c r="AG934"/>
      <c r="AH934"/>
      <c r="AI934" t="s">
        <v>737</v>
      </c>
      <c r="AJ934"/>
      <c r="AK934"/>
      <c r="AL934"/>
      <c r="AM934"/>
      <c r="AN934"/>
    </row>
    <row r="935" spans="1:40" x14ac:dyDescent="0.25">
      <c r="A935">
        <v>215553</v>
      </c>
      <c r="B935" t="s">
        <v>1740</v>
      </c>
      <c r="C935" t="s">
        <v>66</v>
      </c>
      <c r="D935" t="s">
        <v>579</v>
      </c>
      <c r="E935" t="s">
        <v>389</v>
      </c>
      <c r="F935" s="229">
        <v>34840</v>
      </c>
      <c r="G935" t="s">
        <v>1017</v>
      </c>
      <c r="H935" t="s">
        <v>390</v>
      </c>
      <c r="I935" t="s">
        <v>59</v>
      </c>
      <c r="J935"/>
      <c r="K935" t="s">
        <v>391</v>
      </c>
      <c r="L935">
        <v>2013</v>
      </c>
      <c r="M935" t="s">
        <v>371</v>
      </c>
      <c r="N935" t="s">
        <v>371</v>
      </c>
      <c r="O935"/>
      <c r="P935"/>
      <c r="Q935"/>
      <c r="R935"/>
      <c r="S935"/>
      <c r="T935"/>
      <c r="U935"/>
      <c r="V935"/>
      <c r="W935"/>
      <c r="X935"/>
      <c r="Y935"/>
      <c r="Z935"/>
      <c r="AA935"/>
      <c r="AB935"/>
      <c r="AC935"/>
      <c r="AD935"/>
      <c r="AE935"/>
      <c r="AF935"/>
      <c r="AG935"/>
      <c r="AH935"/>
      <c r="AI935"/>
      <c r="AJ935"/>
      <c r="AK935"/>
      <c r="AL935"/>
      <c r="AM935"/>
      <c r="AN935"/>
    </row>
    <row r="936" spans="1:40" x14ac:dyDescent="0.25">
      <c r="A936">
        <v>215556</v>
      </c>
      <c r="B936" t="s">
        <v>1711</v>
      </c>
      <c r="C936" t="s">
        <v>66</v>
      </c>
      <c r="D936" t="s">
        <v>225</v>
      </c>
      <c r="E936" t="s">
        <v>389</v>
      </c>
      <c r="F936" s="229">
        <v>34582</v>
      </c>
      <c r="G936" t="s">
        <v>1068</v>
      </c>
      <c r="H936" t="s">
        <v>390</v>
      </c>
      <c r="I936" t="s">
        <v>485</v>
      </c>
      <c r="J936"/>
      <c r="K936" t="s">
        <v>372</v>
      </c>
      <c r="L936">
        <v>2012</v>
      </c>
      <c r="M936" t="s">
        <v>383</v>
      </c>
      <c r="N936" t="s">
        <v>383</v>
      </c>
      <c r="O936"/>
      <c r="P936"/>
      <c r="Q936"/>
      <c r="R936"/>
      <c r="S936"/>
      <c r="T936"/>
      <c r="U936"/>
      <c r="V936"/>
      <c r="W936"/>
      <c r="X936"/>
      <c r="Y936"/>
      <c r="Z936"/>
      <c r="AA936"/>
      <c r="AB936"/>
      <c r="AC936"/>
      <c r="AD936"/>
      <c r="AE936"/>
      <c r="AF936"/>
      <c r="AG936"/>
      <c r="AH936"/>
      <c r="AI936"/>
      <c r="AJ936"/>
      <c r="AK936"/>
      <c r="AL936"/>
      <c r="AM936"/>
      <c r="AN936"/>
    </row>
    <row r="937" spans="1:40" x14ac:dyDescent="0.25">
      <c r="A937">
        <v>215558</v>
      </c>
      <c r="B937" t="s">
        <v>907</v>
      </c>
      <c r="C937" t="s">
        <v>66</v>
      </c>
      <c r="D937" t="s">
        <v>531</v>
      </c>
      <c r="E937" t="s">
        <v>388</v>
      </c>
      <c r="F937" s="229">
        <v>36191</v>
      </c>
      <c r="G937" t="s">
        <v>726</v>
      </c>
      <c r="H937" t="s">
        <v>390</v>
      </c>
      <c r="I937" t="s">
        <v>3632</v>
      </c>
      <c r="J937"/>
      <c r="K937">
        <v>0</v>
      </c>
      <c r="L937">
        <v>0</v>
      </c>
      <c r="M937">
        <v>0</v>
      </c>
      <c r="N937"/>
      <c r="O937"/>
      <c r="P937"/>
      <c r="Q937"/>
      <c r="R937"/>
      <c r="S937"/>
      <c r="T937"/>
      <c r="U937"/>
      <c r="V937"/>
      <c r="W937"/>
      <c r="X937"/>
      <c r="Y937"/>
      <c r="Z937"/>
      <c r="AA937"/>
      <c r="AB937"/>
      <c r="AC937"/>
      <c r="AD937"/>
      <c r="AE937"/>
      <c r="AF937"/>
      <c r="AG937"/>
      <c r="AH937"/>
      <c r="AI937" t="s">
        <v>737</v>
      </c>
      <c r="AJ937"/>
      <c r="AK937"/>
      <c r="AL937"/>
      <c r="AM937" t="s">
        <v>788</v>
      </c>
      <c r="AN937" t="s">
        <v>788</v>
      </c>
    </row>
    <row r="938" spans="1:40" x14ac:dyDescent="0.25">
      <c r="A938">
        <v>215559</v>
      </c>
      <c r="B938" t="s">
        <v>1769</v>
      </c>
      <c r="C938" t="s">
        <v>496</v>
      </c>
      <c r="D938" t="s">
        <v>839</v>
      </c>
      <c r="E938" t="s">
        <v>389</v>
      </c>
      <c r="F938" s="229">
        <v>35065</v>
      </c>
      <c r="G938" t="s">
        <v>1770</v>
      </c>
      <c r="H938" t="s">
        <v>390</v>
      </c>
      <c r="I938" t="s">
        <v>485</v>
      </c>
      <c r="J938"/>
      <c r="K938" t="s">
        <v>372</v>
      </c>
      <c r="L938">
        <v>2015</v>
      </c>
      <c r="M938" t="s">
        <v>379</v>
      </c>
      <c r="N938" t="s">
        <v>379</v>
      </c>
      <c r="O938"/>
      <c r="P938"/>
      <c r="Q938"/>
      <c r="R938"/>
      <c r="S938"/>
      <c r="T938"/>
      <c r="U938"/>
      <c r="V938"/>
      <c r="W938"/>
      <c r="X938"/>
      <c r="Y938"/>
      <c r="Z938"/>
      <c r="AA938"/>
      <c r="AB938"/>
      <c r="AC938"/>
      <c r="AD938"/>
      <c r="AE938"/>
      <c r="AF938"/>
      <c r="AG938"/>
      <c r="AH938"/>
      <c r="AI938" t="s">
        <v>737</v>
      </c>
      <c r="AJ938"/>
      <c r="AK938"/>
      <c r="AL938"/>
      <c r="AM938"/>
      <c r="AN938"/>
    </row>
    <row r="939" spans="1:40" x14ac:dyDescent="0.25">
      <c r="A939">
        <v>215563</v>
      </c>
      <c r="B939" t="s">
        <v>2348</v>
      </c>
      <c r="C939" t="s">
        <v>64</v>
      </c>
      <c r="D939" t="s">
        <v>3059</v>
      </c>
      <c r="E939" t="s">
        <v>389</v>
      </c>
      <c r="F939" s="229">
        <v>35621</v>
      </c>
      <c r="G939" t="s">
        <v>1041</v>
      </c>
      <c r="H939" t="s">
        <v>390</v>
      </c>
      <c r="I939" t="s">
        <v>487</v>
      </c>
      <c r="J939"/>
      <c r="K939" t="s">
        <v>372</v>
      </c>
      <c r="L939">
        <v>2016</v>
      </c>
      <c r="M939" t="s">
        <v>373</v>
      </c>
      <c r="N939" t="s">
        <v>373</v>
      </c>
      <c r="O939"/>
      <c r="P939"/>
      <c r="Q939"/>
      <c r="R939"/>
      <c r="S939"/>
      <c r="T939"/>
      <c r="U939"/>
      <c r="V939"/>
      <c r="W939"/>
      <c r="X939"/>
      <c r="Y939"/>
      <c r="Z939"/>
      <c r="AA939"/>
      <c r="AB939"/>
      <c r="AC939"/>
      <c r="AD939"/>
      <c r="AE939"/>
      <c r="AF939"/>
      <c r="AG939"/>
      <c r="AH939"/>
      <c r="AI939"/>
      <c r="AJ939"/>
      <c r="AK939"/>
      <c r="AL939"/>
      <c r="AM939"/>
      <c r="AN939"/>
    </row>
    <row r="940" spans="1:40" x14ac:dyDescent="0.25">
      <c r="A940">
        <v>215572</v>
      </c>
      <c r="B940" t="s">
        <v>2365</v>
      </c>
      <c r="C940" t="s">
        <v>174</v>
      </c>
      <c r="D940" t="s">
        <v>260</v>
      </c>
      <c r="E940" t="s">
        <v>389</v>
      </c>
      <c r="F940" s="229">
        <v>35796</v>
      </c>
      <c r="G940" t="s">
        <v>1017</v>
      </c>
      <c r="H940" t="s">
        <v>390</v>
      </c>
      <c r="I940" t="s">
        <v>485</v>
      </c>
      <c r="J940"/>
      <c r="K940" t="s">
        <v>372</v>
      </c>
      <c r="L940">
        <v>2016</v>
      </c>
      <c r="M940" t="s">
        <v>373</v>
      </c>
      <c r="N940" t="s">
        <v>371</v>
      </c>
      <c r="O940"/>
      <c r="P940"/>
      <c r="Q940"/>
      <c r="R940"/>
      <c r="S940"/>
      <c r="T940"/>
      <c r="U940"/>
      <c r="V940"/>
      <c r="W940"/>
      <c r="X940"/>
      <c r="Y940"/>
      <c r="Z940"/>
      <c r="AA940"/>
      <c r="AB940"/>
      <c r="AC940"/>
      <c r="AD940"/>
      <c r="AE940"/>
      <c r="AF940"/>
      <c r="AG940"/>
      <c r="AH940"/>
      <c r="AI940"/>
      <c r="AJ940"/>
      <c r="AK940"/>
      <c r="AL940"/>
      <c r="AM940"/>
      <c r="AN940"/>
    </row>
    <row r="941" spans="1:40" x14ac:dyDescent="0.25">
      <c r="A941">
        <v>215574</v>
      </c>
      <c r="B941" t="s">
        <v>2308</v>
      </c>
      <c r="C941" t="s">
        <v>66</v>
      </c>
      <c r="D941" t="s">
        <v>475</v>
      </c>
      <c r="E941" t="s">
        <v>389</v>
      </c>
      <c r="F941" s="229">
        <v>35331</v>
      </c>
      <c r="G941" t="s">
        <v>2309</v>
      </c>
      <c r="H941" t="s">
        <v>390</v>
      </c>
      <c r="I941" t="s">
        <v>3630</v>
      </c>
      <c r="J941"/>
      <c r="K941" t="s">
        <v>372</v>
      </c>
      <c r="L941">
        <v>2014</v>
      </c>
      <c r="M941" t="s">
        <v>375</v>
      </c>
      <c r="N941" t="s">
        <v>375</v>
      </c>
      <c r="O941"/>
      <c r="P941"/>
      <c r="Q941"/>
      <c r="R941"/>
      <c r="S941"/>
      <c r="T941"/>
      <c r="U941"/>
      <c r="V941"/>
      <c r="W941"/>
      <c r="X941"/>
      <c r="Y941"/>
      <c r="Z941"/>
      <c r="AA941"/>
      <c r="AB941"/>
      <c r="AC941"/>
      <c r="AD941"/>
      <c r="AE941"/>
      <c r="AF941"/>
      <c r="AG941"/>
      <c r="AH941"/>
      <c r="AI941"/>
      <c r="AJ941"/>
      <c r="AK941"/>
      <c r="AL941"/>
      <c r="AM941"/>
      <c r="AN941"/>
    </row>
    <row r="942" spans="1:40" x14ac:dyDescent="0.25">
      <c r="A942">
        <v>215581</v>
      </c>
      <c r="B942" t="s">
        <v>3060</v>
      </c>
      <c r="C942" t="s">
        <v>112</v>
      </c>
      <c r="D942" t="s">
        <v>325</v>
      </c>
      <c r="E942" t="s">
        <v>389</v>
      </c>
      <c r="F942" s="229">
        <v>35431</v>
      </c>
      <c r="G942" t="s">
        <v>1017</v>
      </c>
      <c r="H942" t="s">
        <v>390</v>
      </c>
      <c r="I942" t="s">
        <v>487</v>
      </c>
      <c r="J942"/>
      <c r="K942" t="s">
        <v>391</v>
      </c>
      <c r="L942">
        <v>2016</v>
      </c>
      <c r="M942" t="s">
        <v>371</v>
      </c>
      <c r="N942" t="s">
        <v>371</v>
      </c>
      <c r="O942"/>
      <c r="P942"/>
      <c r="Q942"/>
      <c r="R942"/>
      <c r="S942"/>
      <c r="T942"/>
      <c r="U942"/>
      <c r="V942"/>
      <c r="W942"/>
      <c r="X942"/>
      <c r="Y942"/>
      <c r="Z942"/>
      <c r="AA942"/>
      <c r="AB942"/>
      <c r="AC942"/>
      <c r="AD942"/>
      <c r="AE942"/>
      <c r="AF942"/>
      <c r="AG942"/>
      <c r="AH942"/>
      <c r="AI942" t="s">
        <v>737</v>
      </c>
      <c r="AJ942"/>
      <c r="AK942"/>
      <c r="AL942"/>
      <c r="AM942"/>
      <c r="AN942"/>
    </row>
    <row r="943" spans="1:40" x14ac:dyDescent="0.25">
      <c r="A943">
        <v>215591</v>
      </c>
      <c r="B943" t="s">
        <v>3061</v>
      </c>
      <c r="C943" t="s">
        <v>139</v>
      </c>
      <c r="D943" t="s">
        <v>324</v>
      </c>
      <c r="E943" t="s">
        <v>388</v>
      </c>
      <c r="F943" s="229">
        <v>36368</v>
      </c>
      <c r="G943" t="s">
        <v>2466</v>
      </c>
      <c r="H943" t="s">
        <v>390</v>
      </c>
      <c r="I943" t="s">
        <v>487</v>
      </c>
      <c r="J943"/>
      <c r="K943" t="s">
        <v>372</v>
      </c>
      <c r="L943">
        <v>2017</v>
      </c>
      <c r="M943" t="s">
        <v>373</v>
      </c>
      <c r="N943"/>
      <c r="O943"/>
      <c r="P943"/>
      <c r="Q943"/>
      <c r="R943"/>
      <c r="S943"/>
      <c r="T943"/>
      <c r="U943"/>
      <c r="V943"/>
      <c r="W943"/>
      <c r="X943"/>
      <c r="Y943"/>
      <c r="Z943"/>
      <c r="AA943"/>
      <c r="AB943"/>
      <c r="AC943"/>
      <c r="AD943"/>
      <c r="AE943"/>
      <c r="AF943"/>
      <c r="AG943"/>
      <c r="AH943"/>
      <c r="AI943" t="s">
        <v>737</v>
      </c>
      <c r="AJ943"/>
      <c r="AK943"/>
      <c r="AL943"/>
      <c r="AM943" t="s">
        <v>788</v>
      </c>
      <c r="AN943" t="s">
        <v>788</v>
      </c>
    </row>
    <row r="944" spans="1:40" x14ac:dyDescent="0.25">
      <c r="A944">
        <v>215593</v>
      </c>
      <c r="B944" t="s">
        <v>941</v>
      </c>
      <c r="C944" t="s">
        <v>66</v>
      </c>
      <c r="D944" t="s">
        <v>229</v>
      </c>
      <c r="E944" t="s">
        <v>389</v>
      </c>
      <c r="F944" s="229">
        <v>36532</v>
      </c>
      <c r="G944" t="s">
        <v>371</v>
      </c>
      <c r="H944" t="s">
        <v>390</v>
      </c>
      <c r="I944" t="s">
        <v>488</v>
      </c>
      <c r="J944"/>
      <c r="K944" t="s">
        <v>391</v>
      </c>
      <c r="L944">
        <v>2018</v>
      </c>
      <c r="M944" t="s">
        <v>371</v>
      </c>
      <c r="N944"/>
      <c r="O944"/>
      <c r="P944"/>
      <c r="Q944"/>
      <c r="R944"/>
      <c r="S944"/>
      <c r="T944"/>
      <c r="U944"/>
      <c r="V944"/>
      <c r="W944"/>
      <c r="X944"/>
      <c r="Y944"/>
      <c r="Z944"/>
      <c r="AA944"/>
      <c r="AB944"/>
      <c r="AC944"/>
      <c r="AD944"/>
      <c r="AE944"/>
      <c r="AF944"/>
      <c r="AG944"/>
      <c r="AH944"/>
      <c r="AI944" t="s">
        <v>737</v>
      </c>
      <c r="AJ944"/>
      <c r="AK944"/>
      <c r="AL944"/>
      <c r="AM944"/>
      <c r="AN944" t="s">
        <v>788</v>
      </c>
    </row>
    <row r="945" spans="1:40" x14ac:dyDescent="0.25">
      <c r="A945">
        <v>215595</v>
      </c>
      <c r="B945" t="s">
        <v>3062</v>
      </c>
      <c r="C945" t="s">
        <v>908</v>
      </c>
      <c r="D945" t="s">
        <v>598</v>
      </c>
      <c r="E945" t="s">
        <v>389</v>
      </c>
      <c r="F945" s="229">
        <v>36393</v>
      </c>
      <c r="G945" t="s">
        <v>1017</v>
      </c>
      <c r="H945" t="s">
        <v>390</v>
      </c>
      <c r="I945" t="s">
        <v>3630</v>
      </c>
      <c r="J945"/>
      <c r="K945" t="s">
        <v>391</v>
      </c>
      <c r="L945">
        <v>2017</v>
      </c>
      <c r="M945" t="s">
        <v>371</v>
      </c>
      <c r="N945" t="s">
        <v>376</v>
      </c>
      <c r="O945"/>
      <c r="P945"/>
      <c r="Q945"/>
      <c r="R945"/>
      <c r="S945"/>
      <c r="T945"/>
      <c r="U945"/>
      <c r="V945"/>
      <c r="W945"/>
      <c r="X945"/>
      <c r="Y945"/>
      <c r="Z945"/>
      <c r="AA945"/>
      <c r="AB945"/>
      <c r="AC945"/>
      <c r="AD945"/>
      <c r="AE945"/>
      <c r="AF945"/>
      <c r="AG945"/>
      <c r="AH945"/>
      <c r="AI945"/>
      <c r="AJ945"/>
      <c r="AK945"/>
      <c r="AL945"/>
      <c r="AM945"/>
      <c r="AN945"/>
    </row>
    <row r="946" spans="1:40" x14ac:dyDescent="0.25">
      <c r="A946">
        <v>215598</v>
      </c>
      <c r="B946" t="s">
        <v>2480</v>
      </c>
      <c r="C946" t="s">
        <v>3063</v>
      </c>
      <c r="D946" t="s">
        <v>606</v>
      </c>
      <c r="E946" t="s">
        <v>389</v>
      </c>
      <c r="F946" s="229">
        <v>36526</v>
      </c>
      <c r="G946" t="s">
        <v>1062</v>
      </c>
      <c r="H946" t="s">
        <v>390</v>
      </c>
      <c r="I946" t="s">
        <v>487</v>
      </c>
      <c r="J946"/>
      <c r="K946" t="s">
        <v>391</v>
      </c>
      <c r="L946">
        <v>2017</v>
      </c>
      <c r="M946" t="s">
        <v>371</v>
      </c>
      <c r="N946"/>
      <c r="O946"/>
      <c r="P946"/>
      <c r="Q946"/>
      <c r="R946"/>
      <c r="S946"/>
      <c r="T946"/>
      <c r="U946"/>
      <c r="V946"/>
      <c r="W946"/>
      <c r="X946"/>
      <c r="Y946"/>
      <c r="Z946"/>
      <c r="AA946"/>
      <c r="AB946"/>
      <c r="AC946"/>
      <c r="AD946"/>
      <c r="AE946"/>
      <c r="AF946"/>
      <c r="AG946"/>
      <c r="AH946"/>
      <c r="AI946"/>
      <c r="AJ946"/>
      <c r="AK946"/>
      <c r="AL946"/>
      <c r="AM946"/>
      <c r="AN946" t="s">
        <v>788</v>
      </c>
    </row>
    <row r="947" spans="1:40" x14ac:dyDescent="0.25">
      <c r="A947">
        <v>215599</v>
      </c>
      <c r="B947" t="s">
        <v>814</v>
      </c>
      <c r="C947" t="s">
        <v>123</v>
      </c>
      <c r="D947" t="s">
        <v>289</v>
      </c>
      <c r="E947" t="s">
        <v>389</v>
      </c>
      <c r="F947" s="229">
        <v>36185</v>
      </c>
      <c r="G947" t="s">
        <v>1017</v>
      </c>
      <c r="H947" t="s">
        <v>390</v>
      </c>
      <c r="I947" t="s">
        <v>487</v>
      </c>
      <c r="J947"/>
      <c r="K947" t="s">
        <v>372</v>
      </c>
      <c r="L947">
        <v>2017</v>
      </c>
      <c r="M947" t="s">
        <v>371</v>
      </c>
      <c r="N947" t="s">
        <v>375</v>
      </c>
      <c r="O947"/>
      <c r="P947"/>
      <c r="Q947"/>
      <c r="R947"/>
      <c r="S947"/>
      <c r="T947"/>
      <c r="U947"/>
      <c r="V947"/>
      <c r="W947"/>
      <c r="X947"/>
      <c r="Y947"/>
      <c r="Z947"/>
      <c r="AA947"/>
      <c r="AB947"/>
      <c r="AC947"/>
      <c r="AD947"/>
      <c r="AE947"/>
      <c r="AF947"/>
      <c r="AG947"/>
      <c r="AH947"/>
      <c r="AI947" t="s">
        <v>737</v>
      </c>
      <c r="AJ947"/>
      <c r="AK947"/>
      <c r="AL947"/>
      <c r="AM947"/>
      <c r="AN947"/>
    </row>
    <row r="948" spans="1:40" x14ac:dyDescent="0.25">
      <c r="A948">
        <v>215600</v>
      </c>
      <c r="B948" t="s">
        <v>1879</v>
      </c>
      <c r="C948" t="s">
        <v>69</v>
      </c>
      <c r="D948" t="s">
        <v>328</v>
      </c>
      <c r="E948" t="s">
        <v>389</v>
      </c>
      <c r="F948" s="229">
        <v>35902</v>
      </c>
      <c r="G948" t="s">
        <v>1017</v>
      </c>
      <c r="H948" t="s">
        <v>390</v>
      </c>
      <c r="I948" t="s">
        <v>3629</v>
      </c>
      <c r="J948"/>
      <c r="K948" t="s">
        <v>372</v>
      </c>
      <c r="L948">
        <v>2017</v>
      </c>
      <c r="M948" t="s">
        <v>371</v>
      </c>
      <c r="N948" t="s">
        <v>371</v>
      </c>
      <c r="O948"/>
      <c r="P948"/>
      <c r="Q948"/>
      <c r="R948"/>
      <c r="S948"/>
      <c r="T948"/>
      <c r="U948"/>
      <c r="V948"/>
      <c r="W948"/>
      <c r="X948"/>
      <c r="Y948"/>
      <c r="Z948"/>
      <c r="AA948"/>
      <c r="AB948"/>
      <c r="AC948"/>
      <c r="AD948"/>
      <c r="AE948"/>
      <c r="AF948"/>
      <c r="AG948"/>
      <c r="AH948"/>
      <c r="AI948"/>
      <c r="AJ948"/>
      <c r="AK948"/>
      <c r="AL948"/>
      <c r="AM948"/>
      <c r="AN948"/>
    </row>
    <row r="949" spans="1:40" x14ac:dyDescent="0.25">
      <c r="A949">
        <v>215601</v>
      </c>
      <c r="B949" t="s">
        <v>3064</v>
      </c>
      <c r="C949" t="s">
        <v>97</v>
      </c>
      <c r="D949" t="s">
        <v>264</v>
      </c>
      <c r="E949" t="s">
        <v>389</v>
      </c>
      <c r="F949" s="229">
        <v>36039</v>
      </c>
      <c r="G949" t="s">
        <v>1394</v>
      </c>
      <c r="H949" t="s">
        <v>390</v>
      </c>
      <c r="I949" t="s">
        <v>485</v>
      </c>
      <c r="J949"/>
      <c r="K949" t="s">
        <v>372</v>
      </c>
      <c r="L949">
        <v>2016</v>
      </c>
      <c r="M949" t="s">
        <v>384</v>
      </c>
      <c r="N949" t="s">
        <v>384</v>
      </c>
      <c r="O949">
        <v>12</v>
      </c>
      <c r="P949"/>
      <c r="Q949">
        <v>20000</v>
      </c>
      <c r="R949"/>
      <c r="S949"/>
      <c r="T949"/>
      <c r="U949"/>
      <c r="V949"/>
      <c r="W949"/>
      <c r="X949"/>
      <c r="Y949"/>
      <c r="Z949"/>
      <c r="AA949"/>
      <c r="AB949"/>
      <c r="AC949"/>
      <c r="AD949"/>
      <c r="AE949"/>
      <c r="AF949"/>
      <c r="AG949"/>
      <c r="AH949"/>
      <c r="AI949"/>
      <c r="AJ949"/>
      <c r="AK949"/>
      <c r="AL949"/>
      <c r="AM949"/>
      <c r="AN949"/>
    </row>
    <row r="950" spans="1:40" x14ac:dyDescent="0.25">
      <c r="A950">
        <v>215605</v>
      </c>
      <c r="B950" t="s">
        <v>1398</v>
      </c>
      <c r="C950" t="s">
        <v>127</v>
      </c>
      <c r="D950" t="s">
        <v>1104</v>
      </c>
      <c r="E950" t="s">
        <v>388</v>
      </c>
      <c r="F950" s="229">
        <v>36164</v>
      </c>
      <c r="G950" t="s">
        <v>1399</v>
      </c>
      <c r="H950" t="s">
        <v>390</v>
      </c>
      <c r="I950" t="s">
        <v>3629</v>
      </c>
      <c r="J950"/>
      <c r="K950" t="s">
        <v>372</v>
      </c>
      <c r="L950">
        <v>2018</v>
      </c>
      <c r="M950" t="s">
        <v>371</v>
      </c>
      <c r="N950" t="s">
        <v>374</v>
      </c>
      <c r="O950"/>
      <c r="P950"/>
      <c r="Q950"/>
      <c r="R950"/>
      <c r="S950"/>
      <c r="T950"/>
      <c r="U950"/>
      <c r="V950"/>
      <c r="W950"/>
      <c r="X950"/>
      <c r="Y950"/>
      <c r="Z950"/>
      <c r="AA950"/>
      <c r="AB950"/>
      <c r="AC950"/>
      <c r="AD950"/>
      <c r="AE950"/>
      <c r="AF950"/>
      <c r="AG950"/>
      <c r="AH950"/>
      <c r="AI950"/>
      <c r="AJ950"/>
      <c r="AK950"/>
      <c r="AL950"/>
      <c r="AM950"/>
      <c r="AN950"/>
    </row>
    <row r="951" spans="1:40" x14ac:dyDescent="0.25">
      <c r="A951">
        <v>215607</v>
      </c>
      <c r="B951" t="s">
        <v>2412</v>
      </c>
      <c r="C951" t="s">
        <v>115</v>
      </c>
      <c r="D951" t="s">
        <v>2413</v>
      </c>
      <c r="E951" t="s">
        <v>388</v>
      </c>
      <c r="F951" s="229">
        <v>36017</v>
      </c>
      <c r="G951" t="s">
        <v>2414</v>
      </c>
      <c r="H951" t="s">
        <v>390</v>
      </c>
      <c r="I951" t="s">
        <v>3630</v>
      </c>
      <c r="J951"/>
      <c r="K951" t="s">
        <v>391</v>
      </c>
      <c r="L951">
        <v>2017</v>
      </c>
      <c r="M951" t="s">
        <v>373</v>
      </c>
      <c r="N951" t="s">
        <v>373</v>
      </c>
      <c r="O951"/>
      <c r="P951"/>
      <c r="Q951"/>
      <c r="R951"/>
      <c r="S951"/>
      <c r="T951"/>
      <c r="U951"/>
      <c r="V951"/>
      <c r="W951"/>
      <c r="X951"/>
      <c r="Y951"/>
      <c r="Z951"/>
      <c r="AA951"/>
      <c r="AB951"/>
      <c r="AC951"/>
      <c r="AD951"/>
      <c r="AE951"/>
      <c r="AF951"/>
      <c r="AG951"/>
      <c r="AH951"/>
      <c r="AI951"/>
      <c r="AJ951"/>
      <c r="AK951"/>
      <c r="AL951"/>
      <c r="AM951"/>
      <c r="AN951"/>
    </row>
    <row r="952" spans="1:40" x14ac:dyDescent="0.25">
      <c r="A952">
        <v>215611</v>
      </c>
      <c r="B952" t="s">
        <v>2018</v>
      </c>
      <c r="C952" t="s">
        <v>69</v>
      </c>
      <c r="D952" t="s">
        <v>556</v>
      </c>
      <c r="E952" t="s">
        <v>389</v>
      </c>
      <c r="F952" s="229">
        <v>35515</v>
      </c>
      <c r="G952" t="s">
        <v>2019</v>
      </c>
      <c r="H952" t="s">
        <v>390</v>
      </c>
      <c r="I952" t="s">
        <v>487</v>
      </c>
      <c r="J952"/>
      <c r="K952" t="s">
        <v>372</v>
      </c>
      <c r="L952">
        <v>2017</v>
      </c>
      <c r="M952" t="s">
        <v>384</v>
      </c>
      <c r="N952" t="s">
        <v>383</v>
      </c>
      <c r="O952"/>
      <c r="P952"/>
      <c r="Q952"/>
      <c r="R952"/>
      <c r="S952"/>
      <c r="T952"/>
      <c r="U952"/>
      <c r="V952"/>
      <c r="W952"/>
      <c r="X952"/>
      <c r="Y952"/>
      <c r="Z952"/>
      <c r="AA952"/>
      <c r="AB952"/>
      <c r="AC952"/>
      <c r="AD952"/>
      <c r="AE952"/>
      <c r="AF952"/>
      <c r="AG952"/>
      <c r="AH952"/>
      <c r="AI952"/>
      <c r="AJ952"/>
      <c r="AK952"/>
      <c r="AL952"/>
      <c r="AM952"/>
      <c r="AN952"/>
    </row>
    <row r="953" spans="1:40" x14ac:dyDescent="0.25">
      <c r="A953">
        <v>215614</v>
      </c>
      <c r="B953" t="s">
        <v>815</v>
      </c>
      <c r="C953" t="s">
        <v>69</v>
      </c>
      <c r="D953" t="s">
        <v>450</v>
      </c>
      <c r="E953" t="s">
        <v>389</v>
      </c>
      <c r="F953" s="229">
        <v>36161</v>
      </c>
      <c r="G953" t="s">
        <v>3911</v>
      </c>
      <c r="H953" t="s">
        <v>390</v>
      </c>
      <c r="I953" t="s">
        <v>485</v>
      </c>
      <c r="J953"/>
      <c r="K953"/>
      <c r="L953"/>
      <c r="M953"/>
      <c r="N953"/>
      <c r="O953"/>
      <c r="P953"/>
      <c r="Q953"/>
      <c r="R953"/>
      <c r="S953"/>
      <c r="T953"/>
      <c r="U953"/>
      <c r="V953"/>
      <c r="W953"/>
      <c r="X953"/>
      <c r="Y953"/>
      <c r="Z953"/>
      <c r="AA953"/>
      <c r="AB953"/>
      <c r="AC953"/>
      <c r="AD953"/>
      <c r="AE953"/>
      <c r="AF953"/>
      <c r="AG953"/>
      <c r="AH953"/>
      <c r="AI953"/>
      <c r="AJ953"/>
      <c r="AK953"/>
      <c r="AL953"/>
      <c r="AM953"/>
      <c r="AN953" t="s">
        <v>788</v>
      </c>
    </row>
    <row r="954" spans="1:40" x14ac:dyDescent="0.25">
      <c r="A954">
        <v>215618</v>
      </c>
      <c r="B954" t="s">
        <v>2168</v>
      </c>
      <c r="C954" t="s">
        <v>2077</v>
      </c>
      <c r="D954" t="s">
        <v>327</v>
      </c>
      <c r="E954" t="s">
        <v>389</v>
      </c>
      <c r="F954" s="229">
        <v>33488</v>
      </c>
      <c r="G954" t="s">
        <v>1017</v>
      </c>
      <c r="H954" t="s">
        <v>390</v>
      </c>
      <c r="I954" t="s">
        <v>59</v>
      </c>
      <c r="J954"/>
      <c r="K954" t="s">
        <v>391</v>
      </c>
      <c r="L954">
        <v>2010</v>
      </c>
      <c r="M954" t="s">
        <v>371</v>
      </c>
      <c r="N954" t="s">
        <v>371</v>
      </c>
      <c r="O954"/>
      <c r="P954"/>
      <c r="Q954"/>
      <c r="R954"/>
      <c r="S954"/>
      <c r="T954"/>
      <c r="U954"/>
      <c r="V954"/>
      <c r="W954"/>
      <c r="X954"/>
      <c r="Y954"/>
      <c r="Z954"/>
      <c r="AA954"/>
      <c r="AB954"/>
      <c r="AC954"/>
      <c r="AD954"/>
      <c r="AE954"/>
      <c r="AF954"/>
      <c r="AG954"/>
      <c r="AH954"/>
      <c r="AI954"/>
      <c r="AJ954"/>
      <c r="AK954"/>
      <c r="AL954"/>
      <c r="AM954"/>
      <c r="AN954"/>
    </row>
    <row r="955" spans="1:40" x14ac:dyDescent="0.25">
      <c r="A955">
        <v>215619</v>
      </c>
      <c r="B955" t="s">
        <v>1360</v>
      </c>
      <c r="C955" t="s">
        <v>474</v>
      </c>
      <c r="D955" t="s">
        <v>2854</v>
      </c>
      <c r="E955" t="s">
        <v>389</v>
      </c>
      <c r="F955" s="229">
        <v>33651</v>
      </c>
      <c r="G955" t="s">
        <v>1017</v>
      </c>
      <c r="H955" t="s">
        <v>390</v>
      </c>
      <c r="I955" t="s">
        <v>485</v>
      </c>
      <c r="J955"/>
      <c r="K955" t="s">
        <v>391</v>
      </c>
      <c r="L955">
        <v>2011</v>
      </c>
      <c r="M955" t="s">
        <v>371</v>
      </c>
      <c r="N955" t="s">
        <v>371</v>
      </c>
      <c r="O955"/>
      <c r="P955"/>
      <c r="Q955"/>
      <c r="R955"/>
      <c r="S955"/>
      <c r="T955"/>
      <c r="U955"/>
      <c r="V955"/>
      <c r="W955"/>
      <c r="X955"/>
      <c r="Y955"/>
      <c r="Z955"/>
      <c r="AA955"/>
      <c r="AB955"/>
      <c r="AC955"/>
      <c r="AD955"/>
      <c r="AE955"/>
      <c r="AF955"/>
      <c r="AG955"/>
      <c r="AH955"/>
      <c r="AI955"/>
      <c r="AJ955"/>
      <c r="AK955"/>
      <c r="AL955"/>
      <c r="AM955"/>
      <c r="AN955"/>
    </row>
    <row r="956" spans="1:40" x14ac:dyDescent="0.25">
      <c r="A956">
        <v>215620</v>
      </c>
      <c r="B956" t="s">
        <v>816</v>
      </c>
      <c r="C956" t="s">
        <v>105</v>
      </c>
      <c r="D956" t="s">
        <v>350</v>
      </c>
      <c r="E956" t="s">
        <v>388</v>
      </c>
      <c r="F956" s="229">
        <v>32173</v>
      </c>
      <c r="G956" t="s">
        <v>1035</v>
      </c>
      <c r="H956" t="s">
        <v>390</v>
      </c>
      <c r="I956" t="s">
        <v>487</v>
      </c>
      <c r="J956"/>
      <c r="K956" t="s">
        <v>391</v>
      </c>
      <c r="L956">
        <v>2006</v>
      </c>
      <c r="M956" t="s">
        <v>377</v>
      </c>
      <c r="N956" t="s">
        <v>377</v>
      </c>
      <c r="O956" t="s">
        <v>3915</v>
      </c>
      <c r="P956"/>
      <c r="Q956">
        <v>20000</v>
      </c>
      <c r="R956"/>
      <c r="S956"/>
      <c r="T956"/>
      <c r="U956"/>
      <c r="V956"/>
      <c r="W956"/>
      <c r="X956"/>
      <c r="Y956"/>
      <c r="Z956"/>
      <c r="AA956"/>
      <c r="AB956"/>
      <c r="AC956"/>
      <c r="AD956"/>
      <c r="AE956"/>
      <c r="AF956"/>
      <c r="AG956"/>
      <c r="AH956"/>
      <c r="AI956"/>
      <c r="AJ956"/>
      <c r="AK956"/>
      <c r="AL956"/>
      <c r="AM956"/>
      <c r="AN956"/>
    </row>
    <row r="957" spans="1:40" x14ac:dyDescent="0.25">
      <c r="A957">
        <v>215621</v>
      </c>
      <c r="B957" t="s">
        <v>2499</v>
      </c>
      <c r="C957" t="s">
        <v>943</v>
      </c>
      <c r="D957" t="s">
        <v>480</v>
      </c>
      <c r="E957" t="s">
        <v>389</v>
      </c>
      <c r="F957" s="229">
        <v>36537</v>
      </c>
      <c r="G957" t="s">
        <v>1017</v>
      </c>
      <c r="H957" t="s">
        <v>390</v>
      </c>
      <c r="I957" t="s">
        <v>487</v>
      </c>
      <c r="J957"/>
      <c r="K957" t="s">
        <v>391</v>
      </c>
      <c r="L957">
        <v>2017</v>
      </c>
      <c r="M957" t="s">
        <v>371</v>
      </c>
      <c r="N957"/>
      <c r="O957"/>
      <c r="P957"/>
      <c r="Q957"/>
      <c r="R957"/>
      <c r="S957"/>
      <c r="T957"/>
      <c r="U957"/>
      <c r="V957"/>
      <c r="W957"/>
      <c r="X957"/>
      <c r="Y957"/>
      <c r="Z957"/>
      <c r="AA957"/>
      <c r="AB957"/>
      <c r="AC957"/>
      <c r="AD957"/>
      <c r="AE957"/>
      <c r="AF957"/>
      <c r="AG957"/>
      <c r="AH957"/>
      <c r="AI957" t="s">
        <v>737</v>
      </c>
      <c r="AJ957"/>
      <c r="AK957"/>
      <c r="AL957"/>
      <c r="AM957"/>
      <c r="AN957" t="s">
        <v>788</v>
      </c>
    </row>
    <row r="958" spans="1:40" x14ac:dyDescent="0.25">
      <c r="A958">
        <v>215622</v>
      </c>
      <c r="B958" t="s">
        <v>2432</v>
      </c>
      <c r="C958" t="s">
        <v>94</v>
      </c>
      <c r="D958" t="s">
        <v>3066</v>
      </c>
      <c r="E958" t="s">
        <v>389</v>
      </c>
      <c r="F958" s="229">
        <v>36161</v>
      </c>
      <c r="G958" t="s">
        <v>1055</v>
      </c>
      <c r="H958" t="s">
        <v>390</v>
      </c>
      <c r="I958" t="s">
        <v>3630</v>
      </c>
      <c r="J958"/>
      <c r="K958" t="s">
        <v>391</v>
      </c>
      <c r="L958">
        <v>2016</v>
      </c>
      <c r="M958" t="s">
        <v>371</v>
      </c>
      <c r="N958" t="s">
        <v>386</v>
      </c>
      <c r="O958" t="s">
        <v>3916</v>
      </c>
      <c r="P958"/>
      <c r="Q958">
        <v>25000</v>
      </c>
      <c r="R958"/>
      <c r="S958"/>
      <c r="T958"/>
      <c r="U958"/>
      <c r="V958"/>
      <c r="W958"/>
      <c r="X958"/>
      <c r="Y958"/>
      <c r="Z958"/>
      <c r="AA958"/>
      <c r="AB958"/>
      <c r="AC958"/>
      <c r="AD958"/>
      <c r="AE958"/>
      <c r="AF958"/>
      <c r="AG958"/>
      <c r="AH958"/>
      <c r="AI958"/>
      <c r="AJ958"/>
      <c r="AK958"/>
      <c r="AL958"/>
      <c r="AM958"/>
      <c r="AN958"/>
    </row>
    <row r="959" spans="1:40" x14ac:dyDescent="0.25">
      <c r="A959">
        <v>215627</v>
      </c>
      <c r="B959" t="s">
        <v>1639</v>
      </c>
      <c r="C959" t="s">
        <v>1640</v>
      </c>
      <c r="D959" t="s">
        <v>3068</v>
      </c>
      <c r="E959" t="s">
        <v>389</v>
      </c>
      <c r="F959" s="229">
        <v>33675</v>
      </c>
      <c r="G959" t="s">
        <v>1017</v>
      </c>
      <c r="H959" t="s">
        <v>390</v>
      </c>
      <c r="I959" t="s">
        <v>59</v>
      </c>
      <c r="J959"/>
      <c r="K959">
        <v>0</v>
      </c>
      <c r="L959">
        <v>0</v>
      </c>
      <c r="M959">
        <v>0</v>
      </c>
      <c r="N959" t="s">
        <v>383</v>
      </c>
      <c r="O959"/>
      <c r="P959"/>
      <c r="Q959"/>
      <c r="R959"/>
      <c r="S959"/>
      <c r="T959"/>
      <c r="U959"/>
      <c r="V959"/>
      <c r="W959"/>
      <c r="X959"/>
      <c r="Y959"/>
      <c r="Z959"/>
      <c r="AA959"/>
      <c r="AB959"/>
      <c r="AC959"/>
      <c r="AD959"/>
      <c r="AE959"/>
      <c r="AF959"/>
      <c r="AG959"/>
      <c r="AH959"/>
      <c r="AI959"/>
      <c r="AJ959"/>
      <c r="AK959"/>
      <c r="AL959"/>
      <c r="AM959"/>
      <c r="AN959"/>
    </row>
    <row r="960" spans="1:40" x14ac:dyDescent="0.25">
      <c r="A960">
        <v>215630</v>
      </c>
      <c r="B960" t="s">
        <v>1564</v>
      </c>
      <c r="C960" t="s">
        <v>160</v>
      </c>
      <c r="D960" t="s">
        <v>436</v>
      </c>
      <c r="E960" t="s">
        <v>388</v>
      </c>
      <c r="F960" s="229">
        <v>32625</v>
      </c>
      <c r="G960" t="s">
        <v>1036</v>
      </c>
      <c r="H960" t="s">
        <v>390</v>
      </c>
      <c r="I960" t="s">
        <v>3629</v>
      </c>
      <c r="J960"/>
      <c r="K960" t="s">
        <v>372</v>
      </c>
      <c r="L960">
        <v>2008</v>
      </c>
      <c r="M960" t="s">
        <v>375</v>
      </c>
      <c r="N960" t="s">
        <v>375</v>
      </c>
      <c r="O960"/>
      <c r="P960"/>
      <c r="Q960"/>
      <c r="R960"/>
      <c r="S960"/>
      <c r="T960"/>
      <c r="U960"/>
      <c r="V960"/>
      <c r="W960"/>
      <c r="X960"/>
      <c r="Y960"/>
      <c r="Z960"/>
      <c r="AA960"/>
      <c r="AB960"/>
      <c r="AC960"/>
      <c r="AD960"/>
      <c r="AE960"/>
      <c r="AF960"/>
      <c r="AG960"/>
      <c r="AH960"/>
      <c r="AI960"/>
      <c r="AJ960"/>
      <c r="AK960"/>
      <c r="AL960"/>
      <c r="AM960"/>
      <c r="AN960"/>
    </row>
    <row r="961" spans="1:40" x14ac:dyDescent="0.25">
      <c r="A961">
        <v>215632</v>
      </c>
      <c r="B961" t="s">
        <v>2477</v>
      </c>
      <c r="C961" t="s">
        <v>496</v>
      </c>
      <c r="D961" t="s">
        <v>264</v>
      </c>
      <c r="E961" t="s">
        <v>389</v>
      </c>
      <c r="F961" s="229">
        <v>36419</v>
      </c>
      <c r="G961" t="s">
        <v>1046</v>
      </c>
      <c r="H961" t="s">
        <v>390</v>
      </c>
      <c r="I961" t="s">
        <v>488</v>
      </c>
      <c r="J961"/>
      <c r="K961" t="s">
        <v>372</v>
      </c>
      <c r="L961">
        <v>2017</v>
      </c>
      <c r="M961" t="s">
        <v>373</v>
      </c>
      <c r="N961" t="s">
        <v>373</v>
      </c>
      <c r="O961"/>
      <c r="P961"/>
      <c r="Q961"/>
      <c r="R961"/>
      <c r="S961"/>
      <c r="T961"/>
      <c r="U961"/>
      <c r="V961"/>
      <c r="W961"/>
      <c r="X961"/>
      <c r="Y961"/>
      <c r="Z961"/>
      <c r="AA961"/>
      <c r="AB961"/>
      <c r="AC961"/>
      <c r="AD961"/>
      <c r="AE961"/>
      <c r="AF961"/>
      <c r="AG961"/>
      <c r="AH961"/>
      <c r="AI961"/>
      <c r="AJ961"/>
      <c r="AK961"/>
      <c r="AL961"/>
      <c r="AM961"/>
      <c r="AN961"/>
    </row>
    <row r="962" spans="1:40" x14ac:dyDescent="0.25">
      <c r="A962">
        <v>215634</v>
      </c>
      <c r="B962" t="s">
        <v>1831</v>
      </c>
      <c r="C962" t="s">
        <v>191</v>
      </c>
      <c r="D962" t="s">
        <v>3069</v>
      </c>
      <c r="E962" t="s">
        <v>389</v>
      </c>
      <c r="F962" s="229">
        <v>35510</v>
      </c>
      <c r="G962" t="s">
        <v>1017</v>
      </c>
      <c r="H962" t="s">
        <v>390</v>
      </c>
      <c r="I962" t="s">
        <v>3629</v>
      </c>
      <c r="J962"/>
      <c r="K962" t="s">
        <v>391</v>
      </c>
      <c r="L962">
        <v>2015</v>
      </c>
      <c r="M962" t="s">
        <v>373</v>
      </c>
      <c r="N962" t="s">
        <v>371</v>
      </c>
      <c r="O962" t="s">
        <v>3857</v>
      </c>
      <c r="P962"/>
      <c r="Q962">
        <v>20000</v>
      </c>
      <c r="R962"/>
      <c r="S962"/>
      <c r="T962"/>
      <c r="U962"/>
      <c r="V962"/>
      <c r="W962"/>
      <c r="X962"/>
      <c r="Y962"/>
      <c r="Z962"/>
      <c r="AA962"/>
      <c r="AB962"/>
      <c r="AC962"/>
      <c r="AD962"/>
      <c r="AE962"/>
      <c r="AF962"/>
      <c r="AG962"/>
      <c r="AH962"/>
      <c r="AI962"/>
      <c r="AJ962"/>
      <c r="AK962"/>
      <c r="AL962"/>
      <c r="AM962"/>
      <c r="AN962"/>
    </row>
    <row r="963" spans="1:40" x14ac:dyDescent="0.25">
      <c r="A963">
        <v>215635</v>
      </c>
      <c r="B963" t="s">
        <v>2346</v>
      </c>
      <c r="C963" t="s">
        <v>130</v>
      </c>
      <c r="D963" t="s">
        <v>294</v>
      </c>
      <c r="E963" t="s">
        <v>389</v>
      </c>
      <c r="F963" s="229">
        <v>35545</v>
      </c>
      <c r="G963" t="s">
        <v>1036</v>
      </c>
      <c r="H963" t="s">
        <v>390</v>
      </c>
      <c r="I963" t="s">
        <v>3630</v>
      </c>
      <c r="J963"/>
      <c r="K963">
        <v>0</v>
      </c>
      <c r="L963">
        <v>0</v>
      </c>
      <c r="M963">
        <v>0</v>
      </c>
      <c r="N963"/>
      <c r="O963"/>
      <c r="P963"/>
      <c r="Q963"/>
      <c r="R963"/>
      <c r="S963"/>
      <c r="T963"/>
      <c r="U963"/>
      <c r="V963"/>
      <c r="W963"/>
      <c r="X963"/>
      <c r="Y963"/>
      <c r="Z963"/>
      <c r="AA963"/>
      <c r="AB963"/>
      <c r="AC963"/>
      <c r="AD963"/>
      <c r="AE963"/>
      <c r="AF963"/>
      <c r="AG963"/>
      <c r="AH963"/>
      <c r="AI963"/>
      <c r="AJ963"/>
      <c r="AK963"/>
      <c r="AL963"/>
      <c r="AM963"/>
      <c r="AN963" t="s">
        <v>788</v>
      </c>
    </row>
    <row r="964" spans="1:40" x14ac:dyDescent="0.25">
      <c r="A964">
        <v>215637</v>
      </c>
      <c r="B964" t="s">
        <v>1984</v>
      </c>
      <c r="C964" t="s">
        <v>1985</v>
      </c>
      <c r="D964" t="s">
        <v>334</v>
      </c>
      <c r="E964" t="s">
        <v>388</v>
      </c>
      <c r="F964" s="229">
        <v>36913</v>
      </c>
      <c r="G964" t="s">
        <v>1017</v>
      </c>
      <c r="H964" t="s">
        <v>390</v>
      </c>
      <c r="I964" t="s">
        <v>3629</v>
      </c>
      <c r="J964"/>
      <c r="K964" t="s">
        <v>372</v>
      </c>
      <c r="L964">
        <v>2018</v>
      </c>
      <c r="M964" t="s">
        <v>371</v>
      </c>
      <c r="N964" t="s">
        <v>371</v>
      </c>
      <c r="O964"/>
      <c r="P964"/>
      <c r="Q964"/>
      <c r="R964"/>
      <c r="S964"/>
      <c r="T964"/>
      <c r="U964"/>
      <c r="V964"/>
      <c r="W964"/>
      <c r="X964"/>
      <c r="Y964"/>
      <c r="Z964"/>
      <c r="AA964"/>
      <c r="AB964"/>
      <c r="AC964"/>
      <c r="AD964"/>
      <c r="AE964"/>
      <c r="AF964"/>
      <c r="AG964"/>
      <c r="AH964"/>
      <c r="AI964"/>
      <c r="AJ964"/>
      <c r="AK964"/>
      <c r="AL964"/>
      <c r="AM964"/>
      <c r="AN964"/>
    </row>
    <row r="965" spans="1:40" x14ac:dyDescent="0.25">
      <c r="A965">
        <v>215639</v>
      </c>
      <c r="B965" t="s">
        <v>1912</v>
      </c>
      <c r="C965" t="s">
        <v>66</v>
      </c>
      <c r="D965" t="s">
        <v>1021</v>
      </c>
      <c r="E965" t="s">
        <v>389</v>
      </c>
      <c r="F965" s="229">
        <v>36074</v>
      </c>
      <c r="G965" t="s">
        <v>1017</v>
      </c>
      <c r="H965" t="s">
        <v>390</v>
      </c>
      <c r="I965" t="s">
        <v>3629</v>
      </c>
      <c r="J965"/>
      <c r="K965" t="s">
        <v>391</v>
      </c>
      <c r="L965">
        <v>2016</v>
      </c>
      <c r="M965" t="s">
        <v>371</v>
      </c>
      <c r="N965" t="s">
        <v>371</v>
      </c>
      <c r="O965"/>
      <c r="P965"/>
      <c r="Q965"/>
      <c r="R965"/>
      <c r="S965"/>
      <c r="T965"/>
      <c r="U965"/>
      <c r="V965"/>
      <c r="W965"/>
      <c r="X965"/>
      <c r="Y965"/>
      <c r="Z965"/>
      <c r="AA965"/>
      <c r="AB965"/>
      <c r="AC965"/>
      <c r="AD965"/>
      <c r="AE965"/>
      <c r="AF965"/>
      <c r="AG965"/>
      <c r="AH965"/>
      <c r="AI965"/>
      <c r="AJ965"/>
      <c r="AK965"/>
      <c r="AL965"/>
      <c r="AM965"/>
      <c r="AN965"/>
    </row>
    <row r="966" spans="1:40" x14ac:dyDescent="0.25">
      <c r="A966">
        <v>215642</v>
      </c>
      <c r="B966" t="s">
        <v>1390</v>
      </c>
      <c r="C966" t="s">
        <v>88</v>
      </c>
      <c r="D966" t="s">
        <v>300</v>
      </c>
      <c r="E966" t="s">
        <v>389</v>
      </c>
      <c r="F966" s="229">
        <v>35825</v>
      </c>
      <c r="G966" t="s">
        <v>1017</v>
      </c>
      <c r="H966" t="s">
        <v>390</v>
      </c>
      <c r="I966" t="s">
        <v>3629</v>
      </c>
      <c r="J966"/>
      <c r="K966" t="s">
        <v>391</v>
      </c>
      <c r="L966">
        <v>2015</v>
      </c>
      <c r="M966" t="s">
        <v>373</v>
      </c>
      <c r="N966" t="s">
        <v>382</v>
      </c>
      <c r="O966"/>
      <c r="P966"/>
      <c r="Q966"/>
      <c r="R966"/>
      <c r="S966"/>
      <c r="T966"/>
      <c r="U966"/>
      <c r="V966"/>
      <c r="W966"/>
      <c r="X966"/>
      <c r="Y966"/>
      <c r="Z966"/>
      <c r="AA966"/>
      <c r="AB966"/>
      <c r="AC966"/>
      <c r="AD966"/>
      <c r="AE966"/>
      <c r="AF966"/>
      <c r="AG966"/>
      <c r="AH966"/>
      <c r="AI966"/>
      <c r="AJ966"/>
      <c r="AK966"/>
      <c r="AL966"/>
      <c r="AM966"/>
      <c r="AN966"/>
    </row>
    <row r="967" spans="1:40" x14ac:dyDescent="0.25">
      <c r="A967">
        <v>215645</v>
      </c>
      <c r="B967" t="s">
        <v>1914</v>
      </c>
      <c r="C967" t="s">
        <v>476</v>
      </c>
      <c r="D967" t="s">
        <v>259</v>
      </c>
      <c r="E967" t="s">
        <v>389</v>
      </c>
      <c r="F967" s="229">
        <v>36079</v>
      </c>
      <c r="G967" t="s">
        <v>1915</v>
      </c>
      <c r="H967" t="s">
        <v>390</v>
      </c>
      <c r="I967" t="s">
        <v>59</v>
      </c>
      <c r="J967"/>
      <c r="K967" t="s">
        <v>372</v>
      </c>
      <c r="L967">
        <v>2018</v>
      </c>
      <c r="M967" t="s">
        <v>385</v>
      </c>
      <c r="N967" t="s">
        <v>385</v>
      </c>
      <c r="O967"/>
      <c r="P967"/>
      <c r="Q967"/>
      <c r="R967"/>
      <c r="S967"/>
      <c r="T967"/>
      <c r="U967"/>
      <c r="V967"/>
      <c r="W967"/>
      <c r="X967"/>
      <c r="Y967"/>
      <c r="Z967"/>
      <c r="AA967"/>
      <c r="AB967"/>
      <c r="AC967"/>
      <c r="AD967"/>
      <c r="AE967"/>
      <c r="AF967"/>
      <c r="AG967"/>
      <c r="AH967"/>
      <c r="AI967"/>
      <c r="AJ967"/>
      <c r="AK967"/>
      <c r="AL967"/>
      <c r="AM967"/>
      <c r="AN967"/>
    </row>
    <row r="968" spans="1:40" x14ac:dyDescent="0.25">
      <c r="A968">
        <v>215647</v>
      </c>
      <c r="B968" t="s">
        <v>1917</v>
      </c>
      <c r="C968" t="s">
        <v>66</v>
      </c>
      <c r="D968" t="s">
        <v>318</v>
      </c>
      <c r="E968" t="s">
        <v>388</v>
      </c>
      <c r="F968" s="229">
        <v>36091</v>
      </c>
      <c r="G968" t="s">
        <v>379</v>
      </c>
      <c r="H968" t="s">
        <v>390</v>
      </c>
      <c r="I968" t="s">
        <v>3629</v>
      </c>
      <c r="J968"/>
      <c r="K968" t="s">
        <v>372</v>
      </c>
      <c r="L968">
        <v>2016</v>
      </c>
      <c r="M968" t="s">
        <v>379</v>
      </c>
      <c r="N968" t="s">
        <v>379</v>
      </c>
      <c r="O968"/>
      <c r="P968"/>
      <c r="Q968"/>
      <c r="R968"/>
      <c r="S968"/>
      <c r="T968"/>
      <c r="U968"/>
      <c r="V968"/>
      <c r="W968"/>
      <c r="X968"/>
      <c r="Y968"/>
      <c r="Z968"/>
      <c r="AA968"/>
      <c r="AB968"/>
      <c r="AC968"/>
      <c r="AD968"/>
      <c r="AE968"/>
      <c r="AF968"/>
      <c r="AG968"/>
      <c r="AH968"/>
      <c r="AI968"/>
      <c r="AJ968"/>
      <c r="AK968"/>
      <c r="AL968"/>
      <c r="AM968"/>
      <c r="AN968"/>
    </row>
    <row r="969" spans="1:40" x14ac:dyDescent="0.25">
      <c r="A969">
        <v>215649</v>
      </c>
      <c r="B969" t="s">
        <v>2493</v>
      </c>
      <c r="C969" t="s">
        <v>80</v>
      </c>
      <c r="D969" t="s">
        <v>202</v>
      </c>
      <c r="E969" t="s">
        <v>388</v>
      </c>
      <c r="F969" s="229">
        <v>36530</v>
      </c>
      <c r="G969" t="s">
        <v>384</v>
      </c>
      <c r="H969" t="s">
        <v>390</v>
      </c>
      <c r="I969" t="s">
        <v>3630</v>
      </c>
      <c r="J969"/>
      <c r="K969" t="s">
        <v>372</v>
      </c>
      <c r="L969">
        <v>2017</v>
      </c>
      <c r="M969" t="s">
        <v>383</v>
      </c>
      <c r="N969" t="s">
        <v>383</v>
      </c>
      <c r="O969"/>
      <c r="P969"/>
      <c r="Q969"/>
      <c r="R969"/>
      <c r="S969"/>
      <c r="T969"/>
      <c r="U969"/>
      <c r="V969"/>
      <c r="W969"/>
      <c r="X969"/>
      <c r="Y969"/>
      <c r="Z969"/>
      <c r="AA969"/>
      <c r="AB969"/>
      <c r="AC969"/>
      <c r="AD969"/>
      <c r="AE969"/>
      <c r="AF969"/>
      <c r="AG969"/>
      <c r="AH969"/>
      <c r="AI969"/>
      <c r="AJ969"/>
      <c r="AK969"/>
      <c r="AL969"/>
      <c r="AM969"/>
      <c r="AN969"/>
    </row>
    <row r="970" spans="1:40" x14ac:dyDescent="0.25">
      <c r="A970">
        <v>215651</v>
      </c>
      <c r="B970" t="s">
        <v>1848</v>
      </c>
      <c r="C970" t="s">
        <v>128</v>
      </c>
      <c r="D970" t="s">
        <v>471</v>
      </c>
      <c r="E970" t="s">
        <v>388</v>
      </c>
      <c r="F970" s="229">
        <v>35647</v>
      </c>
      <c r="G970" t="s">
        <v>1017</v>
      </c>
      <c r="H970" t="s">
        <v>390</v>
      </c>
      <c r="I970" t="s">
        <v>3629</v>
      </c>
      <c r="J970"/>
      <c r="K970" t="s">
        <v>372</v>
      </c>
      <c r="L970">
        <v>2015</v>
      </c>
      <c r="M970" t="s">
        <v>373</v>
      </c>
      <c r="N970"/>
      <c r="O970"/>
      <c r="P970"/>
      <c r="Q970"/>
      <c r="R970"/>
      <c r="S970"/>
      <c r="T970"/>
      <c r="U970"/>
      <c r="V970"/>
      <c r="W970"/>
      <c r="X970"/>
      <c r="Y970"/>
      <c r="Z970"/>
      <c r="AA970"/>
      <c r="AB970"/>
      <c r="AC970"/>
      <c r="AD970"/>
      <c r="AE970"/>
      <c r="AF970"/>
      <c r="AG970"/>
      <c r="AH970"/>
      <c r="AI970"/>
      <c r="AJ970"/>
      <c r="AK970"/>
      <c r="AL970"/>
      <c r="AM970"/>
      <c r="AN970" t="s">
        <v>788</v>
      </c>
    </row>
    <row r="971" spans="1:40" x14ac:dyDescent="0.25">
      <c r="A971">
        <v>215653</v>
      </c>
      <c r="B971" t="s">
        <v>3070</v>
      </c>
      <c r="C971" t="s">
        <v>2266</v>
      </c>
      <c r="D971" t="s">
        <v>230</v>
      </c>
      <c r="E971" t="s">
        <v>389</v>
      </c>
      <c r="F971" s="229">
        <v>35065</v>
      </c>
      <c r="G971" t="s">
        <v>1081</v>
      </c>
      <c r="H971" t="s">
        <v>390</v>
      </c>
      <c r="I971" t="s">
        <v>485</v>
      </c>
      <c r="J971"/>
      <c r="K971" t="s">
        <v>391</v>
      </c>
      <c r="L971">
        <v>2013</v>
      </c>
      <c r="M971" t="s">
        <v>386</v>
      </c>
      <c r="N971" t="s">
        <v>386</v>
      </c>
      <c r="O971"/>
      <c r="P971"/>
      <c r="Q971"/>
      <c r="R971"/>
      <c r="S971"/>
      <c r="T971"/>
      <c r="U971"/>
      <c r="V971"/>
      <c r="W971"/>
      <c r="X971"/>
      <c r="Y971"/>
      <c r="Z971"/>
      <c r="AA971"/>
      <c r="AB971"/>
      <c r="AC971"/>
      <c r="AD971"/>
      <c r="AE971"/>
      <c r="AF971"/>
      <c r="AG971"/>
      <c r="AH971"/>
      <c r="AI971"/>
      <c r="AJ971"/>
      <c r="AK971"/>
      <c r="AL971"/>
      <c r="AM971"/>
      <c r="AN971"/>
    </row>
    <row r="972" spans="1:40" x14ac:dyDescent="0.25">
      <c r="A972">
        <v>215654</v>
      </c>
      <c r="B972" t="s">
        <v>2020</v>
      </c>
      <c r="C972" t="s">
        <v>69</v>
      </c>
      <c r="D972" t="s">
        <v>283</v>
      </c>
      <c r="E972" t="s">
        <v>389</v>
      </c>
      <c r="F972" s="229">
        <v>35796</v>
      </c>
      <c r="G972" t="s">
        <v>1033</v>
      </c>
      <c r="H972" t="s">
        <v>390</v>
      </c>
      <c r="I972" t="s">
        <v>487</v>
      </c>
      <c r="J972"/>
      <c r="K972" t="s">
        <v>391</v>
      </c>
      <c r="L972">
        <v>2015</v>
      </c>
      <c r="M972" t="s">
        <v>376</v>
      </c>
      <c r="N972" t="s">
        <v>376</v>
      </c>
      <c r="O972"/>
      <c r="P972"/>
      <c r="Q972"/>
      <c r="R972"/>
      <c r="S972"/>
      <c r="T972"/>
      <c r="U972"/>
      <c r="V972"/>
      <c r="W972"/>
      <c r="X972"/>
      <c r="Y972"/>
      <c r="Z972"/>
      <c r="AA972"/>
      <c r="AB972"/>
      <c r="AC972"/>
      <c r="AD972"/>
      <c r="AE972"/>
      <c r="AF972"/>
      <c r="AG972"/>
      <c r="AH972"/>
      <c r="AI972"/>
      <c r="AJ972"/>
      <c r="AK972"/>
      <c r="AL972"/>
      <c r="AM972"/>
      <c r="AN972"/>
    </row>
    <row r="973" spans="1:40" x14ac:dyDescent="0.25">
      <c r="A973">
        <v>215655</v>
      </c>
      <c r="B973" t="s">
        <v>3071</v>
      </c>
      <c r="C973" t="s">
        <v>70</v>
      </c>
      <c r="D973" t="s">
        <v>243</v>
      </c>
      <c r="E973" t="s">
        <v>389</v>
      </c>
      <c r="F973" s="229">
        <v>36447</v>
      </c>
      <c r="G973" t="s">
        <v>371</v>
      </c>
      <c r="H973" t="s">
        <v>390</v>
      </c>
      <c r="I973" t="s">
        <v>3629</v>
      </c>
      <c r="J973"/>
      <c r="K973" t="s">
        <v>391</v>
      </c>
      <c r="L973">
        <v>2017</v>
      </c>
      <c r="M973" t="s">
        <v>373</v>
      </c>
      <c r="N973" t="s">
        <v>371</v>
      </c>
      <c r="O973"/>
      <c r="P973"/>
      <c r="Q973"/>
      <c r="R973"/>
      <c r="S973"/>
      <c r="T973"/>
      <c r="U973"/>
      <c r="V973"/>
      <c r="W973"/>
      <c r="X973"/>
      <c r="Y973"/>
      <c r="Z973"/>
      <c r="AA973"/>
      <c r="AB973"/>
      <c r="AC973"/>
      <c r="AD973"/>
      <c r="AE973"/>
      <c r="AF973"/>
      <c r="AG973"/>
      <c r="AH973"/>
      <c r="AI973"/>
      <c r="AJ973"/>
      <c r="AK973"/>
      <c r="AL973"/>
      <c r="AM973"/>
      <c r="AN973"/>
    </row>
    <row r="974" spans="1:40" x14ac:dyDescent="0.25">
      <c r="A974">
        <v>215657</v>
      </c>
      <c r="B974" t="s">
        <v>909</v>
      </c>
      <c r="C974" t="s">
        <v>66</v>
      </c>
      <c r="D974" t="s">
        <v>237</v>
      </c>
      <c r="E974" t="s">
        <v>388</v>
      </c>
      <c r="F974" s="229">
        <v>35066</v>
      </c>
      <c r="G974" t="s">
        <v>712</v>
      </c>
      <c r="H974" t="s">
        <v>390</v>
      </c>
      <c r="I974" t="s">
        <v>3630</v>
      </c>
      <c r="J974"/>
      <c r="K974" t="s">
        <v>372</v>
      </c>
      <c r="L974">
        <v>2013</v>
      </c>
      <c r="M974" t="s">
        <v>376</v>
      </c>
      <c r="N974"/>
      <c r="O974"/>
      <c r="P974"/>
      <c r="Q974"/>
      <c r="R974"/>
      <c r="S974"/>
      <c r="T974"/>
      <c r="U974"/>
      <c r="V974"/>
      <c r="W974"/>
      <c r="X974"/>
      <c r="Y974"/>
      <c r="Z974"/>
      <c r="AA974"/>
      <c r="AB974"/>
      <c r="AC974"/>
      <c r="AD974"/>
      <c r="AE974"/>
      <c r="AF974"/>
      <c r="AG974"/>
      <c r="AH974"/>
      <c r="AI974"/>
      <c r="AJ974"/>
      <c r="AK974"/>
      <c r="AL974"/>
      <c r="AM974"/>
      <c r="AN974" t="s">
        <v>788</v>
      </c>
    </row>
    <row r="975" spans="1:40" x14ac:dyDescent="0.25">
      <c r="A975">
        <v>215658</v>
      </c>
      <c r="B975" t="s">
        <v>2026</v>
      </c>
      <c r="C975" t="s">
        <v>140</v>
      </c>
      <c r="D975" t="s">
        <v>290</v>
      </c>
      <c r="E975" t="s">
        <v>389</v>
      </c>
      <c r="F975" s="229">
        <v>35982</v>
      </c>
      <c r="G975" t="s">
        <v>1017</v>
      </c>
      <c r="H975" t="s">
        <v>390</v>
      </c>
      <c r="I975" t="s">
        <v>487</v>
      </c>
      <c r="J975"/>
      <c r="K975" t="s">
        <v>391</v>
      </c>
      <c r="L975">
        <v>2016</v>
      </c>
      <c r="M975" t="s">
        <v>371</v>
      </c>
      <c r="N975"/>
      <c r="O975"/>
      <c r="P975"/>
      <c r="Q975"/>
      <c r="R975"/>
      <c r="S975"/>
      <c r="T975"/>
      <c r="U975"/>
      <c r="V975"/>
      <c r="W975"/>
      <c r="X975"/>
      <c r="Y975"/>
      <c r="Z975"/>
      <c r="AA975"/>
      <c r="AB975"/>
      <c r="AC975"/>
      <c r="AD975"/>
      <c r="AE975"/>
      <c r="AF975"/>
      <c r="AG975"/>
      <c r="AH975"/>
      <c r="AI975"/>
      <c r="AJ975"/>
      <c r="AK975"/>
      <c r="AL975"/>
      <c r="AM975"/>
      <c r="AN975" t="s">
        <v>788</v>
      </c>
    </row>
    <row r="976" spans="1:40" x14ac:dyDescent="0.25">
      <c r="A976">
        <v>215659</v>
      </c>
      <c r="B976" t="s">
        <v>1583</v>
      </c>
      <c r="C976" t="s">
        <v>424</v>
      </c>
      <c r="D976" t="s">
        <v>556</v>
      </c>
      <c r="E976" t="s">
        <v>389</v>
      </c>
      <c r="F976" s="229">
        <v>32968</v>
      </c>
      <c r="G976" t="s">
        <v>1017</v>
      </c>
      <c r="H976" t="s">
        <v>390</v>
      </c>
      <c r="I976" t="s">
        <v>59</v>
      </c>
      <c r="J976"/>
      <c r="K976" t="s">
        <v>372</v>
      </c>
      <c r="L976">
        <v>2008</v>
      </c>
      <c r="M976" t="s">
        <v>373</v>
      </c>
      <c r="N976" t="s">
        <v>373</v>
      </c>
      <c r="O976"/>
      <c r="P976"/>
      <c r="Q976"/>
      <c r="R976"/>
      <c r="S976"/>
      <c r="T976"/>
      <c r="U976"/>
      <c r="V976"/>
      <c r="W976"/>
      <c r="X976"/>
      <c r="Y976"/>
      <c r="Z976"/>
      <c r="AA976"/>
      <c r="AB976"/>
      <c r="AC976"/>
      <c r="AD976"/>
      <c r="AE976"/>
      <c r="AF976"/>
      <c r="AG976"/>
      <c r="AH976"/>
      <c r="AI976"/>
      <c r="AJ976"/>
      <c r="AK976"/>
      <c r="AL976"/>
      <c r="AM976"/>
      <c r="AN976"/>
    </row>
    <row r="977" spans="1:40" x14ac:dyDescent="0.25">
      <c r="A977">
        <v>215661</v>
      </c>
      <c r="B977" t="s">
        <v>2409</v>
      </c>
      <c r="C977" t="s">
        <v>151</v>
      </c>
      <c r="D977" t="s">
        <v>316</v>
      </c>
      <c r="E977" t="s">
        <v>389</v>
      </c>
      <c r="F977" s="229">
        <v>36011</v>
      </c>
      <c r="G977" t="s">
        <v>1019</v>
      </c>
      <c r="H977" t="s">
        <v>390</v>
      </c>
      <c r="I977" t="s">
        <v>3629</v>
      </c>
      <c r="J977"/>
      <c r="K977" t="s">
        <v>372</v>
      </c>
      <c r="L977">
        <v>2016</v>
      </c>
      <c r="M977" t="s">
        <v>371</v>
      </c>
      <c r="N977" t="s">
        <v>382</v>
      </c>
      <c r="O977"/>
      <c r="P977"/>
      <c r="Q977"/>
      <c r="R977"/>
      <c r="S977"/>
      <c r="T977"/>
      <c r="U977"/>
      <c r="V977"/>
      <c r="W977"/>
      <c r="X977"/>
      <c r="Y977"/>
      <c r="Z977"/>
      <c r="AA977"/>
      <c r="AB977"/>
      <c r="AC977"/>
      <c r="AD977"/>
      <c r="AE977"/>
      <c r="AF977"/>
      <c r="AG977"/>
      <c r="AH977"/>
      <c r="AI977"/>
      <c r="AJ977"/>
      <c r="AK977"/>
      <c r="AL977"/>
      <c r="AM977"/>
      <c r="AN977"/>
    </row>
    <row r="978" spans="1:40" x14ac:dyDescent="0.25">
      <c r="A978">
        <v>215663</v>
      </c>
      <c r="B978" t="s">
        <v>1416</v>
      </c>
      <c r="C978" t="s">
        <v>115</v>
      </c>
      <c r="D978" t="s">
        <v>1739</v>
      </c>
      <c r="E978" t="s">
        <v>389</v>
      </c>
      <c r="F978" s="229">
        <v>36526</v>
      </c>
      <c r="G978" t="s">
        <v>1017</v>
      </c>
      <c r="H978" t="s">
        <v>390</v>
      </c>
      <c r="I978" t="s">
        <v>485</v>
      </c>
      <c r="J978"/>
      <c r="K978" t="s">
        <v>391</v>
      </c>
      <c r="L978">
        <v>2017</v>
      </c>
      <c r="M978" t="s">
        <v>371</v>
      </c>
      <c r="N978"/>
      <c r="O978"/>
      <c r="P978"/>
      <c r="Q978"/>
      <c r="R978"/>
      <c r="S978"/>
      <c r="T978"/>
      <c r="U978"/>
      <c r="V978"/>
      <c r="W978"/>
      <c r="X978"/>
      <c r="Y978"/>
      <c r="Z978"/>
      <c r="AA978"/>
      <c r="AB978"/>
      <c r="AC978"/>
      <c r="AD978"/>
      <c r="AE978"/>
      <c r="AF978"/>
      <c r="AG978"/>
      <c r="AH978"/>
      <c r="AI978"/>
      <c r="AJ978"/>
      <c r="AK978"/>
      <c r="AL978"/>
      <c r="AM978"/>
      <c r="AN978" t="s">
        <v>788</v>
      </c>
    </row>
    <row r="979" spans="1:40" x14ac:dyDescent="0.25">
      <c r="A979">
        <v>215665</v>
      </c>
      <c r="B979" t="s">
        <v>911</v>
      </c>
      <c r="C979" t="s">
        <v>912</v>
      </c>
      <c r="D979" t="s">
        <v>469</v>
      </c>
      <c r="E979" t="s">
        <v>388</v>
      </c>
      <c r="F979" s="229">
        <v>35440</v>
      </c>
      <c r="G979" t="s">
        <v>371</v>
      </c>
      <c r="H979" t="s">
        <v>390</v>
      </c>
      <c r="I979" t="s">
        <v>486</v>
      </c>
      <c r="J979"/>
      <c r="K979">
        <v>0</v>
      </c>
      <c r="L979">
        <v>0</v>
      </c>
      <c r="M979">
        <v>0</v>
      </c>
      <c r="N979"/>
      <c r="O979"/>
      <c r="P979"/>
      <c r="Q979"/>
      <c r="R979"/>
      <c r="S979"/>
      <c r="T979"/>
      <c r="U979"/>
      <c r="V979"/>
      <c r="W979"/>
      <c r="X979"/>
      <c r="Y979"/>
      <c r="Z979"/>
      <c r="AA979"/>
      <c r="AB979"/>
      <c r="AC979"/>
      <c r="AD979"/>
      <c r="AE979"/>
      <c r="AF979"/>
      <c r="AG979"/>
      <c r="AH979"/>
      <c r="AI979"/>
      <c r="AJ979"/>
      <c r="AK979"/>
      <c r="AL979"/>
      <c r="AM979"/>
      <c r="AN979" t="s">
        <v>788</v>
      </c>
    </row>
    <row r="980" spans="1:40" x14ac:dyDescent="0.25">
      <c r="A980">
        <v>215666</v>
      </c>
      <c r="B980" t="s">
        <v>911</v>
      </c>
      <c r="C980" t="s">
        <v>147</v>
      </c>
      <c r="D980" t="s">
        <v>3072</v>
      </c>
      <c r="E980" t="s">
        <v>388</v>
      </c>
      <c r="F980" s="229">
        <v>35690</v>
      </c>
      <c r="G980" t="s">
        <v>1068</v>
      </c>
      <c r="H980" t="s">
        <v>390</v>
      </c>
      <c r="I980" t="s">
        <v>3629</v>
      </c>
      <c r="J980"/>
      <c r="K980" t="s">
        <v>372</v>
      </c>
      <c r="L980">
        <v>2015</v>
      </c>
      <c r="M980" t="s">
        <v>373</v>
      </c>
      <c r="N980" t="s">
        <v>377</v>
      </c>
      <c r="O980"/>
      <c r="P980"/>
      <c r="Q980"/>
      <c r="R980"/>
      <c r="S980"/>
      <c r="T980"/>
      <c r="U980"/>
      <c r="V980"/>
      <c r="W980"/>
      <c r="X980"/>
      <c r="Y980"/>
      <c r="Z980"/>
      <c r="AA980"/>
      <c r="AB980"/>
      <c r="AC980"/>
      <c r="AD980"/>
      <c r="AE980"/>
      <c r="AF980"/>
      <c r="AG980"/>
      <c r="AH980"/>
      <c r="AI980"/>
      <c r="AJ980"/>
      <c r="AK980"/>
      <c r="AL980"/>
      <c r="AM980"/>
      <c r="AN980"/>
    </row>
    <row r="981" spans="1:40" x14ac:dyDescent="0.25">
      <c r="A981">
        <v>215667</v>
      </c>
      <c r="B981" t="s">
        <v>3073</v>
      </c>
      <c r="C981" t="s">
        <v>140</v>
      </c>
      <c r="D981" t="s">
        <v>286</v>
      </c>
      <c r="E981" t="s">
        <v>388</v>
      </c>
      <c r="F981" s="229">
        <v>33248</v>
      </c>
      <c r="G981" t="s">
        <v>377</v>
      </c>
      <c r="H981" t="s">
        <v>390</v>
      </c>
      <c r="I981" t="s">
        <v>3629</v>
      </c>
      <c r="J981"/>
      <c r="K981" t="s">
        <v>391</v>
      </c>
      <c r="L981">
        <v>2009</v>
      </c>
      <c r="M981" t="s">
        <v>377</v>
      </c>
      <c r="N981"/>
      <c r="O981"/>
      <c r="P981"/>
      <c r="Q981"/>
      <c r="R981"/>
      <c r="S981"/>
      <c r="T981"/>
      <c r="U981"/>
      <c r="V981"/>
      <c r="W981"/>
      <c r="X981"/>
      <c r="Y981"/>
      <c r="Z981"/>
      <c r="AA981"/>
      <c r="AB981"/>
      <c r="AC981"/>
      <c r="AD981"/>
      <c r="AE981"/>
      <c r="AF981"/>
      <c r="AG981"/>
      <c r="AH981"/>
      <c r="AI981"/>
      <c r="AJ981"/>
      <c r="AK981"/>
      <c r="AL981"/>
      <c r="AM981"/>
      <c r="AN981"/>
    </row>
    <row r="982" spans="1:40" x14ac:dyDescent="0.25">
      <c r="A982">
        <v>215675</v>
      </c>
      <c r="B982" t="s">
        <v>797</v>
      </c>
      <c r="C982" t="s">
        <v>66</v>
      </c>
      <c r="D982" t="s">
        <v>242</v>
      </c>
      <c r="E982" t="s">
        <v>388</v>
      </c>
      <c r="F982" s="229">
        <v>34965</v>
      </c>
      <c r="G982" t="s">
        <v>394</v>
      </c>
      <c r="H982" t="s">
        <v>3668</v>
      </c>
      <c r="I982" t="s">
        <v>487</v>
      </c>
      <c r="J982"/>
      <c r="K982" t="s">
        <v>372</v>
      </c>
      <c r="L982">
        <v>2013</v>
      </c>
      <c r="M982" t="s">
        <v>371</v>
      </c>
      <c r="N982"/>
      <c r="O982"/>
      <c r="P982"/>
      <c r="Q982"/>
      <c r="R982"/>
      <c r="S982"/>
      <c r="T982"/>
      <c r="U982"/>
      <c r="V982"/>
      <c r="W982"/>
      <c r="X982"/>
      <c r="Y982"/>
      <c r="Z982"/>
      <c r="AA982"/>
      <c r="AB982"/>
      <c r="AC982"/>
      <c r="AD982"/>
      <c r="AE982"/>
      <c r="AF982"/>
      <c r="AG982"/>
      <c r="AH982"/>
      <c r="AI982" t="s">
        <v>737</v>
      </c>
      <c r="AJ982"/>
      <c r="AK982"/>
      <c r="AL982"/>
      <c r="AM982"/>
      <c r="AN982" t="s">
        <v>788</v>
      </c>
    </row>
    <row r="983" spans="1:40" x14ac:dyDescent="0.25">
      <c r="A983">
        <v>215676</v>
      </c>
      <c r="B983" t="s">
        <v>1563</v>
      </c>
      <c r="C983" t="s">
        <v>557</v>
      </c>
      <c r="D983" t="s">
        <v>556</v>
      </c>
      <c r="E983" t="s">
        <v>1327</v>
      </c>
      <c r="F983" s="229">
        <v>32559</v>
      </c>
      <c r="G983" t="s">
        <v>700</v>
      </c>
      <c r="H983" t="s">
        <v>390</v>
      </c>
      <c r="I983" t="s">
        <v>3629</v>
      </c>
      <c r="J983"/>
      <c r="K983" t="s">
        <v>1323</v>
      </c>
      <c r="L983">
        <v>2007</v>
      </c>
      <c r="M983" t="s">
        <v>383</v>
      </c>
      <c r="N983" t="s">
        <v>380</v>
      </c>
      <c r="O983"/>
      <c r="P983"/>
      <c r="Q983"/>
      <c r="R983"/>
      <c r="S983"/>
      <c r="T983"/>
      <c r="U983"/>
      <c r="V983"/>
      <c r="W983"/>
      <c r="X983"/>
      <c r="Y983"/>
      <c r="Z983"/>
      <c r="AA983"/>
      <c r="AB983"/>
      <c r="AC983"/>
      <c r="AD983"/>
      <c r="AE983"/>
      <c r="AF983"/>
      <c r="AG983"/>
      <c r="AH983"/>
      <c r="AI983"/>
      <c r="AJ983"/>
      <c r="AK983"/>
      <c r="AL983"/>
      <c r="AM983"/>
      <c r="AN983"/>
    </row>
    <row r="984" spans="1:40" x14ac:dyDescent="0.25">
      <c r="A984">
        <v>215677</v>
      </c>
      <c r="B984" t="s">
        <v>1741</v>
      </c>
      <c r="C984" t="s">
        <v>143</v>
      </c>
      <c r="D984" t="s">
        <v>344</v>
      </c>
      <c r="E984" t="s">
        <v>389</v>
      </c>
      <c r="F984" s="229">
        <v>34857</v>
      </c>
      <c r="G984" t="s">
        <v>1742</v>
      </c>
      <c r="H984" t="s">
        <v>390</v>
      </c>
      <c r="I984" t="s">
        <v>3629</v>
      </c>
      <c r="J984"/>
      <c r="K984">
        <v>0</v>
      </c>
      <c r="L984">
        <v>0</v>
      </c>
      <c r="M984">
        <v>0</v>
      </c>
      <c r="N984"/>
      <c r="O984"/>
      <c r="P984"/>
      <c r="Q984"/>
      <c r="R984"/>
      <c r="S984"/>
      <c r="T984"/>
      <c r="U984"/>
      <c r="V984"/>
      <c r="W984"/>
      <c r="X984"/>
      <c r="Y984"/>
      <c r="Z984"/>
      <c r="AA984"/>
      <c r="AB984"/>
      <c r="AC984"/>
      <c r="AD984"/>
      <c r="AE984"/>
      <c r="AF984"/>
      <c r="AG984"/>
      <c r="AH984"/>
      <c r="AI984"/>
      <c r="AJ984"/>
      <c r="AK984"/>
      <c r="AL984"/>
      <c r="AM984"/>
      <c r="AN984" t="s">
        <v>788</v>
      </c>
    </row>
    <row r="985" spans="1:40" x14ac:dyDescent="0.25">
      <c r="A985">
        <v>215678</v>
      </c>
      <c r="B985" t="s">
        <v>817</v>
      </c>
      <c r="C985" t="s">
        <v>818</v>
      </c>
      <c r="D985" t="s">
        <v>581</v>
      </c>
      <c r="E985" t="s">
        <v>389</v>
      </c>
      <c r="F985" s="229">
        <v>34168</v>
      </c>
      <c r="G985" t="s">
        <v>1038</v>
      </c>
      <c r="H985" t="s">
        <v>390</v>
      </c>
      <c r="I985" t="s">
        <v>3632</v>
      </c>
      <c r="J985"/>
      <c r="K985" t="s">
        <v>391</v>
      </c>
      <c r="L985">
        <v>2011</v>
      </c>
      <c r="M985" t="s">
        <v>380</v>
      </c>
      <c r="N985"/>
      <c r="O985"/>
      <c r="P985"/>
      <c r="Q985"/>
      <c r="R985"/>
      <c r="S985"/>
      <c r="T985"/>
      <c r="U985"/>
      <c r="V985"/>
      <c r="W985"/>
      <c r="X985"/>
      <c r="Y985"/>
      <c r="Z985"/>
      <c r="AA985"/>
      <c r="AB985"/>
      <c r="AC985"/>
      <c r="AD985"/>
      <c r="AE985"/>
      <c r="AF985"/>
      <c r="AG985"/>
      <c r="AH985"/>
      <c r="AI985" t="s">
        <v>737</v>
      </c>
      <c r="AJ985"/>
      <c r="AK985"/>
      <c r="AL985"/>
      <c r="AM985"/>
      <c r="AN985" t="s">
        <v>788</v>
      </c>
    </row>
    <row r="986" spans="1:40" x14ac:dyDescent="0.25">
      <c r="A986">
        <v>215683</v>
      </c>
      <c r="B986" t="s">
        <v>2223</v>
      </c>
      <c r="C986" t="s">
        <v>69</v>
      </c>
      <c r="D986" t="s">
        <v>256</v>
      </c>
      <c r="E986" t="s">
        <v>389</v>
      </c>
      <c r="F986" s="229">
        <v>34602</v>
      </c>
      <c r="G986" t="s">
        <v>1030</v>
      </c>
      <c r="H986" t="s">
        <v>390</v>
      </c>
      <c r="I986" t="s">
        <v>487</v>
      </c>
      <c r="J986"/>
      <c r="K986" t="s">
        <v>372</v>
      </c>
      <c r="L986">
        <v>2014</v>
      </c>
      <c r="M986" t="s">
        <v>373</v>
      </c>
      <c r="N986"/>
      <c r="O986"/>
      <c r="P986"/>
      <c r="Q986"/>
      <c r="R986"/>
      <c r="S986"/>
      <c r="T986"/>
      <c r="U986"/>
      <c r="V986"/>
      <c r="W986"/>
      <c r="X986"/>
      <c r="Y986"/>
      <c r="Z986"/>
      <c r="AA986"/>
      <c r="AB986"/>
      <c r="AC986"/>
      <c r="AD986"/>
      <c r="AE986"/>
      <c r="AF986"/>
      <c r="AG986"/>
      <c r="AH986"/>
      <c r="AI986" t="s">
        <v>737</v>
      </c>
      <c r="AJ986"/>
      <c r="AK986"/>
      <c r="AL986"/>
      <c r="AM986"/>
      <c r="AN986" t="s">
        <v>788</v>
      </c>
    </row>
    <row r="987" spans="1:40" x14ac:dyDescent="0.25">
      <c r="A987">
        <v>215684</v>
      </c>
      <c r="B987" t="s">
        <v>1826</v>
      </c>
      <c r="C987" t="s">
        <v>201</v>
      </c>
      <c r="D987" t="s">
        <v>625</v>
      </c>
      <c r="E987" t="s">
        <v>389</v>
      </c>
      <c r="F987" s="229">
        <v>35496</v>
      </c>
      <c r="G987" t="s">
        <v>1017</v>
      </c>
      <c r="H987" t="s">
        <v>390</v>
      </c>
      <c r="I987" t="s">
        <v>485</v>
      </c>
      <c r="J987"/>
      <c r="K987" t="s">
        <v>391</v>
      </c>
      <c r="L987">
        <v>2016</v>
      </c>
      <c r="M987" t="s">
        <v>371</v>
      </c>
      <c r="N987"/>
      <c r="O987"/>
      <c r="P987"/>
      <c r="Q987"/>
      <c r="R987"/>
      <c r="S987"/>
      <c r="T987"/>
      <c r="U987"/>
      <c r="V987"/>
      <c r="W987"/>
      <c r="X987"/>
      <c r="Y987"/>
      <c r="Z987"/>
      <c r="AA987"/>
      <c r="AB987"/>
      <c r="AC987"/>
      <c r="AD987"/>
      <c r="AE987"/>
      <c r="AF987"/>
      <c r="AG987"/>
      <c r="AH987"/>
      <c r="AI987" t="s">
        <v>737</v>
      </c>
      <c r="AJ987"/>
      <c r="AK987"/>
      <c r="AL987"/>
      <c r="AM987"/>
      <c r="AN987"/>
    </row>
    <row r="988" spans="1:40" x14ac:dyDescent="0.25">
      <c r="A988">
        <v>215688</v>
      </c>
      <c r="B988" t="s">
        <v>1801</v>
      </c>
      <c r="C988" t="s">
        <v>60</v>
      </c>
      <c r="D988" t="s">
        <v>257</v>
      </c>
      <c r="E988" t="s">
        <v>389</v>
      </c>
      <c r="F988" s="229">
        <v>35303</v>
      </c>
      <c r="G988" t="s">
        <v>377</v>
      </c>
      <c r="H988" t="s">
        <v>390</v>
      </c>
      <c r="I988" t="s">
        <v>3629</v>
      </c>
      <c r="J988"/>
      <c r="K988" t="s">
        <v>391</v>
      </c>
      <c r="L988">
        <v>2013</v>
      </c>
      <c r="M988" t="s">
        <v>377</v>
      </c>
      <c r="N988"/>
      <c r="O988"/>
      <c r="P988"/>
      <c r="Q988"/>
      <c r="R988"/>
      <c r="S988"/>
      <c r="T988"/>
      <c r="U988"/>
      <c r="V988"/>
      <c r="W988"/>
      <c r="X988"/>
      <c r="Y988"/>
      <c r="Z988"/>
      <c r="AA988"/>
      <c r="AB988"/>
      <c r="AC988"/>
      <c r="AD988"/>
      <c r="AE988"/>
      <c r="AF988"/>
      <c r="AG988"/>
      <c r="AH988"/>
      <c r="AI988"/>
      <c r="AJ988"/>
      <c r="AK988"/>
      <c r="AL988"/>
      <c r="AM988"/>
      <c r="AN988" t="s">
        <v>788</v>
      </c>
    </row>
    <row r="989" spans="1:40" x14ac:dyDescent="0.25">
      <c r="A989">
        <v>215691</v>
      </c>
      <c r="B989" t="s">
        <v>3639</v>
      </c>
      <c r="C989" t="s">
        <v>3640</v>
      </c>
      <c r="D989" t="s">
        <v>516</v>
      </c>
      <c r="E989" t="s">
        <v>388</v>
      </c>
      <c r="F989" s="229">
        <v>35435</v>
      </c>
      <c r="G989" t="s">
        <v>3932</v>
      </c>
      <c r="H989" t="s">
        <v>390</v>
      </c>
      <c r="I989" t="s">
        <v>489</v>
      </c>
      <c r="J989"/>
      <c r="K989" t="s">
        <v>372</v>
      </c>
      <c r="L989">
        <v>2016</v>
      </c>
      <c r="M989" t="s">
        <v>373</v>
      </c>
      <c r="N989" t="s">
        <v>373</v>
      </c>
      <c r="O989"/>
      <c r="P989"/>
      <c r="Q989"/>
      <c r="R989"/>
      <c r="S989"/>
      <c r="T989"/>
      <c r="U989"/>
      <c r="V989"/>
      <c r="W989"/>
      <c r="X989"/>
      <c r="Y989"/>
      <c r="Z989"/>
      <c r="AA989"/>
      <c r="AB989"/>
      <c r="AC989"/>
      <c r="AD989"/>
      <c r="AE989"/>
      <c r="AF989"/>
      <c r="AG989"/>
      <c r="AH989"/>
      <c r="AI989" t="s">
        <v>737</v>
      </c>
      <c r="AJ989"/>
      <c r="AK989"/>
      <c r="AL989"/>
      <c r="AM989"/>
      <c r="AN989"/>
    </row>
    <row r="990" spans="1:40" x14ac:dyDescent="0.25">
      <c r="A990">
        <v>215694</v>
      </c>
      <c r="B990" t="s">
        <v>2381</v>
      </c>
      <c r="C990" t="s">
        <v>146</v>
      </c>
      <c r="D990" t="s">
        <v>1100</v>
      </c>
      <c r="E990" t="s">
        <v>389</v>
      </c>
      <c r="F990" s="229">
        <v>35800</v>
      </c>
      <c r="G990" t="s">
        <v>676</v>
      </c>
      <c r="H990" t="s">
        <v>390</v>
      </c>
      <c r="I990" t="s">
        <v>3630</v>
      </c>
      <c r="J990"/>
      <c r="K990" t="s">
        <v>372</v>
      </c>
      <c r="L990">
        <v>2015</v>
      </c>
      <c r="M990" t="s">
        <v>376</v>
      </c>
      <c r="N990" t="s">
        <v>376</v>
      </c>
      <c r="O990"/>
      <c r="P990"/>
      <c r="Q990"/>
      <c r="R990"/>
      <c r="S990"/>
      <c r="T990"/>
      <c r="U990"/>
      <c r="V990"/>
      <c r="W990"/>
      <c r="X990"/>
      <c r="Y990"/>
      <c r="Z990"/>
      <c r="AA990"/>
      <c r="AB990"/>
      <c r="AC990"/>
      <c r="AD990"/>
      <c r="AE990"/>
      <c r="AF990"/>
      <c r="AG990"/>
      <c r="AH990"/>
      <c r="AI990"/>
      <c r="AJ990"/>
      <c r="AK990"/>
      <c r="AL990"/>
      <c r="AM990"/>
      <c r="AN990"/>
    </row>
    <row r="991" spans="1:40" x14ac:dyDescent="0.25">
      <c r="A991">
        <v>215695</v>
      </c>
      <c r="B991" t="s">
        <v>2155</v>
      </c>
      <c r="C991" t="s">
        <v>140</v>
      </c>
      <c r="D991" t="s">
        <v>2380</v>
      </c>
      <c r="E991" t="s">
        <v>389</v>
      </c>
      <c r="F991" s="229">
        <v>32904</v>
      </c>
      <c r="G991" t="s">
        <v>2108</v>
      </c>
      <c r="H991" t="s">
        <v>390</v>
      </c>
      <c r="I991" t="s">
        <v>3629</v>
      </c>
      <c r="J991"/>
      <c r="K991" t="s">
        <v>391</v>
      </c>
      <c r="L991">
        <v>2008</v>
      </c>
      <c r="M991" t="s">
        <v>371</v>
      </c>
      <c r="N991" t="s">
        <v>371</v>
      </c>
      <c r="O991"/>
      <c r="P991"/>
      <c r="Q991"/>
      <c r="R991"/>
      <c r="S991"/>
      <c r="T991"/>
      <c r="U991"/>
      <c r="V991"/>
      <c r="W991"/>
      <c r="X991"/>
      <c r="Y991"/>
      <c r="Z991"/>
      <c r="AA991"/>
      <c r="AB991"/>
      <c r="AC991"/>
      <c r="AD991"/>
      <c r="AE991"/>
      <c r="AF991"/>
      <c r="AG991"/>
      <c r="AH991"/>
      <c r="AI991"/>
      <c r="AJ991"/>
      <c r="AK991"/>
      <c r="AL991"/>
      <c r="AM991"/>
      <c r="AN991"/>
    </row>
    <row r="992" spans="1:40" x14ac:dyDescent="0.25">
      <c r="A992">
        <v>215696</v>
      </c>
      <c r="B992" t="s">
        <v>3074</v>
      </c>
      <c r="C992" t="s">
        <v>66</v>
      </c>
      <c r="D992" t="s">
        <v>299</v>
      </c>
      <c r="E992" t="s">
        <v>389</v>
      </c>
      <c r="F992" s="229">
        <v>36393</v>
      </c>
      <c r="G992" t="s">
        <v>371</v>
      </c>
      <c r="H992" t="s">
        <v>390</v>
      </c>
      <c r="I992" t="s">
        <v>485</v>
      </c>
      <c r="J992"/>
      <c r="K992">
        <v>0</v>
      </c>
      <c r="L992">
        <v>0</v>
      </c>
      <c r="M992">
        <v>0</v>
      </c>
      <c r="N992"/>
      <c r="O992" t="s">
        <v>3934</v>
      </c>
      <c r="P992"/>
      <c r="Q992">
        <v>20000</v>
      </c>
      <c r="R992"/>
      <c r="S992"/>
      <c r="T992"/>
      <c r="U992"/>
      <c r="V992"/>
      <c r="W992"/>
      <c r="X992"/>
      <c r="Y992"/>
      <c r="Z992"/>
      <c r="AA992"/>
      <c r="AB992"/>
      <c r="AC992"/>
      <c r="AD992"/>
      <c r="AE992"/>
      <c r="AF992"/>
      <c r="AG992"/>
      <c r="AH992"/>
      <c r="AI992"/>
      <c r="AJ992"/>
      <c r="AK992"/>
      <c r="AL992"/>
      <c r="AM992"/>
      <c r="AN992"/>
    </row>
    <row r="993" spans="1:40" x14ac:dyDescent="0.25">
      <c r="A993">
        <v>215697</v>
      </c>
      <c r="B993" t="s">
        <v>2472</v>
      </c>
      <c r="C993" t="s">
        <v>2473</v>
      </c>
      <c r="D993" t="s">
        <v>896</v>
      </c>
      <c r="E993" t="s">
        <v>389</v>
      </c>
      <c r="F993" s="229">
        <v>36392</v>
      </c>
      <c r="G993" t="s">
        <v>2080</v>
      </c>
      <c r="H993" t="s">
        <v>390</v>
      </c>
      <c r="I993" t="s">
        <v>487</v>
      </c>
      <c r="J993"/>
      <c r="K993" t="s">
        <v>372</v>
      </c>
      <c r="L993">
        <v>2017</v>
      </c>
      <c r="M993">
        <v>0</v>
      </c>
      <c r="N993" t="s">
        <v>373</v>
      </c>
      <c r="O993"/>
      <c r="P993"/>
      <c r="Q993"/>
      <c r="R993"/>
      <c r="S993"/>
      <c r="T993"/>
      <c r="U993"/>
      <c r="V993"/>
      <c r="W993"/>
      <c r="X993"/>
      <c r="Y993"/>
      <c r="Z993"/>
      <c r="AA993"/>
      <c r="AB993"/>
      <c r="AC993"/>
      <c r="AD993"/>
      <c r="AE993"/>
      <c r="AF993"/>
      <c r="AG993"/>
      <c r="AH993"/>
      <c r="AI993" t="s">
        <v>737</v>
      </c>
      <c r="AJ993"/>
      <c r="AK993"/>
      <c r="AL993"/>
      <c r="AM993"/>
      <c r="AN993"/>
    </row>
    <row r="994" spans="1:40" x14ac:dyDescent="0.25">
      <c r="A994">
        <v>215699</v>
      </c>
      <c r="B994" t="s">
        <v>3075</v>
      </c>
      <c r="C994" t="s">
        <v>1787</v>
      </c>
      <c r="D994" t="s">
        <v>3076</v>
      </c>
      <c r="E994" t="s">
        <v>389</v>
      </c>
      <c r="F994" s="229">
        <v>35513</v>
      </c>
      <c r="G994" t="s">
        <v>1017</v>
      </c>
      <c r="H994" t="s">
        <v>390</v>
      </c>
      <c r="I994" t="s">
        <v>488</v>
      </c>
      <c r="J994"/>
      <c r="K994" t="s">
        <v>372</v>
      </c>
      <c r="L994">
        <v>2015</v>
      </c>
      <c r="M994" t="s">
        <v>373</v>
      </c>
      <c r="N994" t="s">
        <v>371</v>
      </c>
      <c r="O994"/>
      <c r="P994"/>
      <c r="Q994"/>
      <c r="R994"/>
      <c r="S994"/>
      <c r="T994"/>
      <c r="U994"/>
      <c r="V994"/>
      <c r="W994"/>
      <c r="X994"/>
      <c r="Y994"/>
      <c r="Z994"/>
      <c r="AA994"/>
      <c r="AB994"/>
      <c r="AC994"/>
      <c r="AD994"/>
      <c r="AE994"/>
      <c r="AF994"/>
      <c r="AG994"/>
      <c r="AH994"/>
      <c r="AI994"/>
      <c r="AJ994"/>
      <c r="AK994"/>
      <c r="AL994"/>
      <c r="AM994"/>
      <c r="AN994"/>
    </row>
    <row r="995" spans="1:40" x14ac:dyDescent="0.25">
      <c r="A995">
        <v>215701</v>
      </c>
      <c r="B995" t="s">
        <v>2246</v>
      </c>
      <c r="C995" t="s">
        <v>78</v>
      </c>
      <c r="D995" t="s">
        <v>2247</v>
      </c>
      <c r="E995" t="s">
        <v>389</v>
      </c>
      <c r="F995" s="229">
        <v>34759</v>
      </c>
      <c r="G995" t="s">
        <v>1017</v>
      </c>
      <c r="H995" t="s">
        <v>390</v>
      </c>
      <c r="I995" t="s">
        <v>3630</v>
      </c>
      <c r="J995"/>
      <c r="K995" t="s">
        <v>372</v>
      </c>
      <c r="L995">
        <v>2013</v>
      </c>
      <c r="M995" t="s">
        <v>371</v>
      </c>
      <c r="N995" t="s">
        <v>371</v>
      </c>
      <c r="O995"/>
      <c r="P995"/>
      <c r="Q995"/>
      <c r="R995"/>
      <c r="S995"/>
      <c r="T995"/>
      <c r="U995"/>
      <c r="V995"/>
      <c r="W995"/>
      <c r="X995"/>
      <c r="Y995"/>
      <c r="Z995"/>
      <c r="AA995"/>
      <c r="AB995"/>
      <c r="AC995"/>
      <c r="AD995"/>
      <c r="AE995"/>
      <c r="AF995"/>
      <c r="AG995"/>
      <c r="AH995"/>
      <c r="AI995"/>
      <c r="AJ995"/>
      <c r="AK995"/>
      <c r="AL995"/>
      <c r="AM995"/>
      <c r="AN995"/>
    </row>
    <row r="996" spans="1:40" x14ac:dyDescent="0.25">
      <c r="A996">
        <v>215705</v>
      </c>
      <c r="B996" t="s">
        <v>1588</v>
      </c>
      <c r="C996" t="s">
        <v>66</v>
      </c>
      <c r="D996" t="s">
        <v>897</v>
      </c>
      <c r="E996" t="s">
        <v>389</v>
      </c>
      <c r="F996" s="229">
        <v>33022</v>
      </c>
      <c r="G996" t="s">
        <v>382</v>
      </c>
      <c r="H996" t="s">
        <v>390</v>
      </c>
      <c r="I996" t="s">
        <v>3629</v>
      </c>
      <c r="J996"/>
      <c r="K996" t="s">
        <v>372</v>
      </c>
      <c r="L996">
        <v>2009</v>
      </c>
      <c r="M996" t="s">
        <v>373</v>
      </c>
      <c r="N996" t="s">
        <v>373</v>
      </c>
      <c r="O996"/>
      <c r="P996"/>
      <c r="Q996"/>
      <c r="R996"/>
      <c r="S996"/>
      <c r="T996"/>
      <c r="U996"/>
      <c r="V996"/>
      <c r="W996"/>
      <c r="X996"/>
      <c r="Y996"/>
      <c r="Z996"/>
      <c r="AA996"/>
      <c r="AB996"/>
      <c r="AC996"/>
      <c r="AD996"/>
      <c r="AE996"/>
      <c r="AF996"/>
      <c r="AG996"/>
      <c r="AH996"/>
      <c r="AI996"/>
      <c r="AJ996"/>
      <c r="AK996"/>
      <c r="AL996"/>
      <c r="AM996"/>
      <c r="AN996"/>
    </row>
    <row r="997" spans="1:40" x14ac:dyDescent="0.25">
      <c r="A997">
        <v>215707</v>
      </c>
      <c r="B997" t="s">
        <v>1498</v>
      </c>
      <c r="C997" t="s">
        <v>106</v>
      </c>
      <c r="D997" t="s">
        <v>225</v>
      </c>
      <c r="E997" t="s">
        <v>388</v>
      </c>
      <c r="F997" s="229">
        <v>34792</v>
      </c>
      <c r="G997" t="s">
        <v>371</v>
      </c>
      <c r="H997" t="s">
        <v>390</v>
      </c>
      <c r="I997" t="s">
        <v>485</v>
      </c>
      <c r="J997"/>
      <c r="K997"/>
      <c r="L997"/>
      <c r="M997"/>
      <c r="N997"/>
      <c r="O997"/>
      <c r="P997"/>
      <c r="Q997"/>
      <c r="R997"/>
      <c r="S997"/>
      <c r="T997"/>
      <c r="U997"/>
      <c r="V997"/>
      <c r="W997"/>
      <c r="X997"/>
      <c r="Y997"/>
      <c r="Z997"/>
      <c r="AA997"/>
      <c r="AB997"/>
      <c r="AC997"/>
      <c r="AD997"/>
      <c r="AE997"/>
      <c r="AF997"/>
      <c r="AG997"/>
      <c r="AH997"/>
      <c r="AI997"/>
      <c r="AJ997"/>
      <c r="AK997"/>
      <c r="AL997"/>
      <c r="AM997"/>
      <c r="AN997" t="s">
        <v>788</v>
      </c>
    </row>
    <row r="998" spans="1:40" x14ac:dyDescent="0.25">
      <c r="A998">
        <v>215709</v>
      </c>
      <c r="B998" t="s">
        <v>2444</v>
      </c>
      <c r="C998" t="s">
        <v>66</v>
      </c>
      <c r="D998" t="s">
        <v>229</v>
      </c>
      <c r="E998" t="s">
        <v>389</v>
      </c>
      <c r="F998" s="229">
        <v>36198</v>
      </c>
      <c r="G998" t="s">
        <v>1042</v>
      </c>
      <c r="H998" t="s">
        <v>390</v>
      </c>
      <c r="I998" t="s">
        <v>3630</v>
      </c>
      <c r="J998"/>
      <c r="K998" t="s">
        <v>391</v>
      </c>
      <c r="L998">
        <v>2017</v>
      </c>
      <c r="M998" t="s">
        <v>371</v>
      </c>
      <c r="N998" t="s">
        <v>376</v>
      </c>
      <c r="O998"/>
      <c r="P998"/>
      <c r="Q998"/>
      <c r="R998"/>
      <c r="S998"/>
      <c r="T998"/>
      <c r="U998"/>
      <c r="V998"/>
      <c r="W998"/>
      <c r="X998"/>
      <c r="Y998"/>
      <c r="Z998"/>
      <c r="AA998"/>
      <c r="AB998"/>
      <c r="AC998"/>
      <c r="AD998"/>
      <c r="AE998"/>
      <c r="AF998"/>
      <c r="AG998"/>
      <c r="AH998"/>
      <c r="AI998"/>
      <c r="AJ998"/>
      <c r="AK998"/>
      <c r="AL998"/>
      <c r="AM998"/>
      <c r="AN998"/>
    </row>
    <row r="999" spans="1:40" x14ac:dyDescent="0.25">
      <c r="A999">
        <v>215713</v>
      </c>
      <c r="B999" t="s">
        <v>1363</v>
      </c>
      <c r="C999" t="s">
        <v>560</v>
      </c>
      <c r="D999" t="s">
        <v>1021</v>
      </c>
      <c r="E999" t="s">
        <v>389</v>
      </c>
      <c r="F999" s="229">
        <v>34090</v>
      </c>
      <c r="G999" t="s">
        <v>1364</v>
      </c>
      <c r="H999" t="s">
        <v>390</v>
      </c>
      <c r="I999" t="s">
        <v>485</v>
      </c>
      <c r="J999"/>
      <c r="K999" t="s">
        <v>391</v>
      </c>
      <c r="L999">
        <v>2012</v>
      </c>
      <c r="M999" t="s">
        <v>371</v>
      </c>
      <c r="N999" t="s">
        <v>379</v>
      </c>
      <c r="O999"/>
      <c r="P999"/>
      <c r="Q999"/>
      <c r="R999"/>
      <c r="S999"/>
      <c r="T999"/>
      <c r="U999"/>
      <c r="V999"/>
      <c r="W999"/>
      <c r="X999"/>
      <c r="Y999"/>
      <c r="Z999"/>
      <c r="AA999"/>
      <c r="AB999"/>
      <c r="AC999"/>
      <c r="AD999"/>
      <c r="AE999"/>
      <c r="AF999"/>
      <c r="AG999"/>
      <c r="AH999"/>
      <c r="AI999"/>
      <c r="AJ999"/>
      <c r="AK999"/>
      <c r="AL999"/>
      <c r="AM999"/>
      <c r="AN999"/>
    </row>
    <row r="1000" spans="1:40" x14ac:dyDescent="0.25">
      <c r="A1000">
        <v>215714</v>
      </c>
      <c r="B1000" t="s">
        <v>3077</v>
      </c>
      <c r="C1000" t="s">
        <v>2438</v>
      </c>
      <c r="D1000" t="s">
        <v>262</v>
      </c>
      <c r="E1000" t="s">
        <v>389</v>
      </c>
      <c r="F1000" s="229">
        <v>35750</v>
      </c>
      <c r="G1000" t="s">
        <v>371</v>
      </c>
      <c r="H1000" t="s">
        <v>390</v>
      </c>
      <c r="I1000" t="s">
        <v>487</v>
      </c>
      <c r="J1000"/>
      <c r="K1000" t="s">
        <v>391</v>
      </c>
      <c r="L1000">
        <v>2015</v>
      </c>
      <c r="M1000" t="s">
        <v>371</v>
      </c>
      <c r="N1000"/>
      <c r="O1000"/>
      <c r="P1000"/>
      <c r="Q1000"/>
      <c r="R1000"/>
      <c r="S1000"/>
      <c r="T1000"/>
      <c r="U1000"/>
      <c r="V1000"/>
      <c r="W1000"/>
      <c r="X1000"/>
      <c r="Y1000"/>
      <c r="Z1000"/>
      <c r="AA1000"/>
      <c r="AB1000"/>
      <c r="AC1000"/>
      <c r="AD1000"/>
      <c r="AE1000"/>
      <c r="AF1000"/>
      <c r="AG1000"/>
      <c r="AH1000"/>
      <c r="AI1000"/>
      <c r="AJ1000"/>
      <c r="AK1000"/>
      <c r="AL1000"/>
      <c r="AM1000"/>
      <c r="AN1000" t="s">
        <v>788</v>
      </c>
    </row>
    <row r="1001" spans="1:40" x14ac:dyDescent="0.25">
      <c r="A1001">
        <v>215715</v>
      </c>
      <c r="B1001" t="s">
        <v>2401</v>
      </c>
      <c r="C1001" t="s">
        <v>105</v>
      </c>
      <c r="D1001" t="s">
        <v>3078</v>
      </c>
      <c r="E1001" t="s">
        <v>389</v>
      </c>
      <c r="F1001" s="229">
        <v>35960</v>
      </c>
      <c r="G1001" t="s">
        <v>1017</v>
      </c>
      <c r="H1001" t="s">
        <v>3668</v>
      </c>
      <c r="I1001" t="s">
        <v>3630</v>
      </c>
      <c r="J1001"/>
      <c r="K1001" t="s">
        <v>391</v>
      </c>
      <c r="L1001">
        <v>2016</v>
      </c>
      <c r="M1001" t="s">
        <v>371</v>
      </c>
      <c r="N1001" t="s">
        <v>762</v>
      </c>
      <c r="O1001" t="s">
        <v>3942</v>
      </c>
      <c r="P1001"/>
      <c r="Q1001">
        <v>55000</v>
      </c>
      <c r="R1001"/>
      <c r="S1001"/>
      <c r="T1001"/>
      <c r="U1001"/>
      <c r="V1001"/>
      <c r="W1001"/>
      <c r="X1001"/>
      <c r="Y1001"/>
      <c r="Z1001"/>
      <c r="AA1001"/>
      <c r="AB1001"/>
      <c r="AC1001"/>
      <c r="AD1001"/>
      <c r="AE1001"/>
      <c r="AF1001"/>
      <c r="AG1001"/>
      <c r="AH1001"/>
      <c r="AI1001"/>
      <c r="AJ1001"/>
      <c r="AK1001"/>
      <c r="AL1001"/>
      <c r="AM1001"/>
      <c r="AN1001"/>
    </row>
    <row r="1002" spans="1:40" x14ac:dyDescent="0.25">
      <c r="A1002">
        <v>215716</v>
      </c>
      <c r="B1002" t="s">
        <v>3079</v>
      </c>
      <c r="C1002" t="s">
        <v>60</v>
      </c>
      <c r="D1002" t="s">
        <v>319</v>
      </c>
      <c r="E1002" t="s">
        <v>389</v>
      </c>
      <c r="F1002" s="229">
        <v>35260</v>
      </c>
      <c r="G1002" t="s">
        <v>1017</v>
      </c>
      <c r="H1002" t="s">
        <v>390</v>
      </c>
      <c r="I1002" t="s">
        <v>3630</v>
      </c>
      <c r="J1002"/>
      <c r="K1002" t="s">
        <v>391</v>
      </c>
      <c r="L1002">
        <v>2016</v>
      </c>
      <c r="M1002" t="s">
        <v>373</v>
      </c>
      <c r="N1002" t="s">
        <v>371</v>
      </c>
      <c r="O1002"/>
      <c r="P1002"/>
      <c r="Q1002"/>
      <c r="R1002"/>
      <c r="S1002"/>
      <c r="T1002"/>
      <c r="U1002"/>
      <c r="V1002"/>
      <c r="W1002"/>
      <c r="X1002"/>
      <c r="Y1002"/>
      <c r="Z1002"/>
      <c r="AA1002"/>
      <c r="AB1002"/>
      <c r="AC1002"/>
      <c r="AD1002"/>
      <c r="AE1002"/>
      <c r="AF1002"/>
      <c r="AG1002"/>
      <c r="AH1002"/>
      <c r="AI1002"/>
      <c r="AJ1002"/>
      <c r="AK1002"/>
      <c r="AL1002"/>
      <c r="AM1002"/>
      <c r="AN1002"/>
    </row>
    <row r="1003" spans="1:40" x14ac:dyDescent="0.25">
      <c r="A1003">
        <v>215717</v>
      </c>
      <c r="B1003" t="s">
        <v>2115</v>
      </c>
      <c r="C1003" t="s">
        <v>102</v>
      </c>
      <c r="D1003" t="s">
        <v>246</v>
      </c>
      <c r="E1003" t="s">
        <v>389</v>
      </c>
      <c r="F1003" s="229">
        <v>30838</v>
      </c>
      <c r="G1003" t="s">
        <v>1036</v>
      </c>
      <c r="H1003" t="s">
        <v>390</v>
      </c>
      <c r="I1003" t="s">
        <v>65</v>
      </c>
      <c r="J1003"/>
      <c r="K1003" t="s">
        <v>372</v>
      </c>
      <c r="L1003">
        <v>2003</v>
      </c>
      <c r="M1003" t="s">
        <v>375</v>
      </c>
      <c r="N1003" t="s">
        <v>375</v>
      </c>
      <c r="O1003"/>
      <c r="P1003"/>
      <c r="Q1003"/>
      <c r="R1003"/>
      <c r="S1003"/>
      <c r="T1003"/>
      <c r="U1003"/>
      <c r="V1003"/>
      <c r="W1003"/>
      <c r="X1003"/>
      <c r="Y1003"/>
      <c r="Z1003"/>
      <c r="AA1003"/>
      <c r="AB1003"/>
      <c r="AC1003"/>
      <c r="AD1003"/>
      <c r="AE1003"/>
      <c r="AF1003"/>
      <c r="AG1003"/>
      <c r="AH1003"/>
      <c r="AI1003"/>
      <c r="AJ1003"/>
      <c r="AK1003"/>
      <c r="AL1003"/>
      <c r="AM1003"/>
      <c r="AN1003"/>
    </row>
    <row r="1004" spans="1:40" x14ac:dyDescent="0.25">
      <c r="A1004">
        <v>215721</v>
      </c>
      <c r="B1004" t="s">
        <v>2298</v>
      </c>
      <c r="C1004" t="s">
        <v>70</v>
      </c>
      <c r="D1004" t="s">
        <v>291</v>
      </c>
      <c r="E1004" t="s">
        <v>389</v>
      </c>
      <c r="F1004" s="229">
        <v>35231</v>
      </c>
      <c r="G1004" t="s">
        <v>1017</v>
      </c>
      <c r="H1004" t="s">
        <v>390</v>
      </c>
      <c r="I1004" t="s">
        <v>487</v>
      </c>
      <c r="J1004"/>
      <c r="K1004" t="s">
        <v>391</v>
      </c>
      <c r="L1004">
        <v>2015</v>
      </c>
      <c r="M1004" t="s">
        <v>382</v>
      </c>
      <c r="N1004"/>
      <c r="O1004"/>
      <c r="P1004"/>
      <c r="Q1004"/>
      <c r="R1004"/>
      <c r="S1004"/>
      <c r="T1004"/>
      <c r="U1004"/>
      <c r="V1004"/>
      <c r="W1004"/>
      <c r="X1004"/>
      <c r="Y1004"/>
      <c r="Z1004"/>
      <c r="AA1004"/>
      <c r="AB1004"/>
      <c r="AC1004"/>
      <c r="AD1004"/>
      <c r="AE1004"/>
      <c r="AF1004"/>
      <c r="AG1004"/>
      <c r="AH1004"/>
      <c r="AI1004" t="s">
        <v>737</v>
      </c>
      <c r="AJ1004"/>
      <c r="AK1004"/>
      <c r="AL1004"/>
      <c r="AM1004"/>
      <c r="AN1004" t="s">
        <v>788</v>
      </c>
    </row>
    <row r="1005" spans="1:40" x14ac:dyDescent="0.25">
      <c r="A1005">
        <v>215728</v>
      </c>
      <c r="B1005" t="s">
        <v>2004</v>
      </c>
      <c r="C1005" t="s">
        <v>143</v>
      </c>
      <c r="D1005" t="s">
        <v>279</v>
      </c>
      <c r="E1005" t="s">
        <v>389</v>
      </c>
      <c r="F1005" s="229">
        <v>34500</v>
      </c>
      <c r="G1005" t="s">
        <v>1030</v>
      </c>
      <c r="H1005" t="s">
        <v>390</v>
      </c>
      <c r="I1005" t="s">
        <v>3630</v>
      </c>
      <c r="J1005"/>
      <c r="K1005" t="s">
        <v>391</v>
      </c>
      <c r="L1005">
        <v>2013</v>
      </c>
      <c r="M1005" t="s">
        <v>373</v>
      </c>
      <c r="N1005" t="s">
        <v>373</v>
      </c>
      <c r="O1005"/>
      <c r="P1005"/>
      <c r="Q1005"/>
      <c r="R1005"/>
      <c r="S1005"/>
      <c r="T1005"/>
      <c r="U1005"/>
      <c r="V1005"/>
      <c r="W1005"/>
      <c r="X1005"/>
      <c r="Y1005"/>
      <c r="Z1005"/>
      <c r="AA1005"/>
      <c r="AB1005"/>
      <c r="AC1005"/>
      <c r="AD1005"/>
      <c r="AE1005"/>
      <c r="AF1005"/>
      <c r="AG1005"/>
      <c r="AH1005"/>
      <c r="AI1005"/>
      <c r="AJ1005"/>
      <c r="AK1005"/>
      <c r="AL1005"/>
      <c r="AM1005"/>
      <c r="AN1005"/>
    </row>
    <row r="1006" spans="1:40" x14ac:dyDescent="0.25">
      <c r="A1006">
        <v>215733</v>
      </c>
      <c r="B1006" t="s">
        <v>819</v>
      </c>
      <c r="C1006" t="s">
        <v>146</v>
      </c>
      <c r="D1006" t="s">
        <v>427</v>
      </c>
      <c r="E1006" t="s">
        <v>389</v>
      </c>
      <c r="F1006" s="229">
        <v>35983</v>
      </c>
      <c r="G1006" t="s">
        <v>1017</v>
      </c>
      <c r="H1006" t="s">
        <v>390</v>
      </c>
      <c r="I1006" t="s">
        <v>487</v>
      </c>
      <c r="J1006"/>
      <c r="K1006" t="s">
        <v>372</v>
      </c>
      <c r="L1006">
        <v>2017</v>
      </c>
      <c r="M1006" t="s">
        <v>371</v>
      </c>
      <c r="N1006" t="s">
        <v>377</v>
      </c>
      <c r="O1006"/>
      <c r="P1006"/>
      <c r="Q1006"/>
      <c r="R1006"/>
      <c r="S1006"/>
      <c r="T1006"/>
      <c r="U1006"/>
      <c r="V1006"/>
      <c r="W1006"/>
      <c r="X1006"/>
      <c r="Y1006"/>
      <c r="Z1006"/>
      <c r="AA1006"/>
      <c r="AB1006"/>
      <c r="AC1006"/>
      <c r="AD1006"/>
      <c r="AE1006"/>
      <c r="AF1006"/>
      <c r="AG1006"/>
      <c r="AH1006"/>
      <c r="AI1006"/>
      <c r="AJ1006"/>
      <c r="AK1006"/>
      <c r="AL1006"/>
      <c r="AM1006"/>
      <c r="AN1006"/>
    </row>
    <row r="1007" spans="1:40" x14ac:dyDescent="0.25">
      <c r="A1007">
        <v>215735</v>
      </c>
      <c r="B1007" t="s">
        <v>1883</v>
      </c>
      <c r="C1007" t="s">
        <v>124</v>
      </c>
      <c r="D1007" t="s">
        <v>242</v>
      </c>
      <c r="E1007" t="s">
        <v>389</v>
      </c>
      <c r="F1007" s="229">
        <v>35929</v>
      </c>
      <c r="G1007" t="s">
        <v>1017</v>
      </c>
      <c r="H1007" t="s">
        <v>390</v>
      </c>
      <c r="I1007" t="s">
        <v>3629</v>
      </c>
      <c r="J1007"/>
      <c r="K1007" t="s">
        <v>391</v>
      </c>
      <c r="L1007">
        <v>2017</v>
      </c>
      <c r="M1007" t="s">
        <v>371</v>
      </c>
      <c r="N1007" t="s">
        <v>375</v>
      </c>
      <c r="O1007"/>
      <c r="P1007"/>
      <c r="Q1007"/>
      <c r="R1007"/>
      <c r="S1007"/>
      <c r="T1007"/>
      <c r="U1007"/>
      <c r="V1007"/>
      <c r="W1007"/>
      <c r="X1007"/>
      <c r="Y1007"/>
      <c r="Z1007"/>
      <c r="AA1007"/>
      <c r="AB1007"/>
      <c r="AC1007"/>
      <c r="AD1007"/>
      <c r="AE1007"/>
      <c r="AF1007"/>
      <c r="AG1007"/>
      <c r="AH1007"/>
      <c r="AI1007"/>
      <c r="AJ1007"/>
      <c r="AK1007"/>
      <c r="AL1007"/>
      <c r="AM1007"/>
      <c r="AN1007"/>
    </row>
    <row r="1008" spans="1:40" x14ac:dyDescent="0.25">
      <c r="A1008">
        <v>215737</v>
      </c>
      <c r="B1008" t="s">
        <v>2141</v>
      </c>
      <c r="C1008" t="s">
        <v>1889</v>
      </c>
      <c r="D1008" t="s">
        <v>1151</v>
      </c>
      <c r="E1008" t="s">
        <v>389</v>
      </c>
      <c r="F1008" s="229">
        <v>32509</v>
      </c>
      <c r="G1008" t="s">
        <v>1017</v>
      </c>
      <c r="H1008" t="s">
        <v>390</v>
      </c>
      <c r="I1008" t="s">
        <v>487</v>
      </c>
      <c r="J1008"/>
      <c r="K1008" t="s">
        <v>391</v>
      </c>
      <c r="L1008">
        <v>2008</v>
      </c>
      <c r="M1008" t="s">
        <v>371</v>
      </c>
      <c r="N1008"/>
      <c r="O1008"/>
      <c r="P1008"/>
      <c r="Q1008"/>
      <c r="R1008"/>
      <c r="S1008"/>
      <c r="T1008"/>
      <c r="U1008"/>
      <c r="V1008"/>
      <c r="W1008"/>
      <c r="X1008"/>
      <c r="Y1008"/>
      <c r="Z1008"/>
      <c r="AA1008"/>
      <c r="AB1008"/>
      <c r="AC1008"/>
      <c r="AD1008"/>
      <c r="AE1008"/>
      <c r="AF1008"/>
      <c r="AG1008"/>
      <c r="AH1008"/>
      <c r="AI1008" t="s">
        <v>737</v>
      </c>
      <c r="AJ1008"/>
      <c r="AK1008"/>
      <c r="AL1008"/>
      <c r="AM1008"/>
      <c r="AN1008" t="s">
        <v>788</v>
      </c>
    </row>
    <row r="1009" spans="1:40" x14ac:dyDescent="0.25">
      <c r="A1009">
        <v>215741</v>
      </c>
      <c r="B1009" t="s">
        <v>2149</v>
      </c>
      <c r="C1009" t="s">
        <v>63</v>
      </c>
      <c r="D1009" t="s">
        <v>1191</v>
      </c>
      <c r="E1009" t="s">
        <v>389</v>
      </c>
      <c r="F1009" s="229">
        <v>32730</v>
      </c>
      <c r="G1009" t="s">
        <v>2150</v>
      </c>
      <c r="H1009" t="s">
        <v>390</v>
      </c>
      <c r="I1009" t="s">
        <v>487</v>
      </c>
      <c r="J1009"/>
      <c r="K1009">
        <v>0</v>
      </c>
      <c r="L1009">
        <v>0</v>
      </c>
      <c r="M1009">
        <v>0</v>
      </c>
      <c r="N1009"/>
      <c r="O1009"/>
      <c r="P1009"/>
      <c r="Q1009"/>
      <c r="R1009"/>
      <c r="S1009"/>
      <c r="T1009"/>
      <c r="U1009"/>
      <c r="V1009"/>
      <c r="W1009"/>
      <c r="X1009"/>
      <c r="Y1009"/>
      <c r="Z1009"/>
      <c r="AA1009"/>
      <c r="AB1009"/>
      <c r="AC1009"/>
      <c r="AD1009"/>
      <c r="AE1009"/>
      <c r="AF1009"/>
      <c r="AG1009"/>
      <c r="AH1009"/>
      <c r="AI1009" t="s">
        <v>737</v>
      </c>
      <c r="AJ1009"/>
      <c r="AK1009"/>
      <c r="AL1009"/>
      <c r="AM1009"/>
      <c r="AN1009" t="s">
        <v>788</v>
      </c>
    </row>
    <row r="1010" spans="1:40" x14ac:dyDescent="0.25">
      <c r="A1010">
        <v>215742</v>
      </c>
      <c r="B1010" t="s">
        <v>914</v>
      </c>
      <c r="C1010" t="s">
        <v>567</v>
      </c>
      <c r="D1010" t="s">
        <v>915</v>
      </c>
      <c r="E1010" t="s">
        <v>389</v>
      </c>
      <c r="F1010" s="229">
        <v>36430</v>
      </c>
      <c r="G1010" t="s">
        <v>371</v>
      </c>
      <c r="H1010" t="s">
        <v>390</v>
      </c>
      <c r="I1010" t="s">
        <v>3632</v>
      </c>
      <c r="J1010"/>
      <c r="K1010">
        <v>0</v>
      </c>
      <c r="L1010">
        <v>0</v>
      </c>
      <c r="M1010">
        <v>0</v>
      </c>
      <c r="N1010" t="s">
        <v>377</v>
      </c>
      <c r="O1010"/>
      <c r="P1010"/>
      <c r="Q1010"/>
      <c r="R1010"/>
      <c r="S1010"/>
      <c r="T1010"/>
      <c r="U1010"/>
      <c r="V1010"/>
      <c r="W1010"/>
      <c r="X1010"/>
      <c r="Y1010"/>
      <c r="Z1010"/>
      <c r="AA1010"/>
      <c r="AB1010"/>
      <c r="AC1010"/>
      <c r="AD1010"/>
      <c r="AE1010"/>
      <c r="AF1010"/>
      <c r="AG1010"/>
      <c r="AH1010"/>
      <c r="AI1010" t="s">
        <v>737</v>
      </c>
      <c r="AJ1010"/>
      <c r="AK1010"/>
      <c r="AL1010"/>
      <c r="AM1010"/>
      <c r="AN1010"/>
    </row>
    <row r="1011" spans="1:40" x14ac:dyDescent="0.25">
      <c r="A1011">
        <v>215744</v>
      </c>
      <c r="B1011" t="s">
        <v>2030</v>
      </c>
      <c r="C1011" t="s">
        <v>312</v>
      </c>
      <c r="D1011" t="s">
        <v>239</v>
      </c>
      <c r="E1011" t="s">
        <v>389</v>
      </c>
      <c r="F1011" s="229">
        <v>36161</v>
      </c>
      <c r="G1011" t="s">
        <v>2024</v>
      </c>
      <c r="H1011" t="s">
        <v>390</v>
      </c>
      <c r="I1011" t="s">
        <v>487</v>
      </c>
      <c r="J1011"/>
      <c r="K1011" t="s">
        <v>372</v>
      </c>
      <c r="L1011">
        <v>2016</v>
      </c>
      <c r="M1011" t="s">
        <v>376</v>
      </c>
      <c r="N1011" t="s">
        <v>376</v>
      </c>
      <c r="O1011"/>
      <c r="P1011"/>
      <c r="Q1011"/>
      <c r="R1011"/>
      <c r="S1011"/>
      <c r="T1011"/>
      <c r="U1011"/>
      <c r="V1011"/>
      <c r="W1011"/>
      <c r="X1011"/>
      <c r="Y1011"/>
      <c r="Z1011"/>
      <c r="AA1011"/>
      <c r="AB1011"/>
      <c r="AC1011"/>
      <c r="AD1011"/>
      <c r="AE1011"/>
      <c r="AF1011"/>
      <c r="AG1011"/>
      <c r="AH1011"/>
      <c r="AI1011"/>
      <c r="AJ1011"/>
      <c r="AK1011"/>
      <c r="AL1011"/>
      <c r="AM1011"/>
      <c r="AN1011"/>
    </row>
    <row r="1012" spans="1:40" x14ac:dyDescent="0.25">
      <c r="A1012">
        <v>215745</v>
      </c>
      <c r="B1012" t="s">
        <v>2244</v>
      </c>
      <c r="C1012" t="s">
        <v>2245</v>
      </c>
      <c r="D1012" t="s">
        <v>2728</v>
      </c>
      <c r="E1012" t="s">
        <v>389</v>
      </c>
      <c r="F1012" s="229">
        <v>34726</v>
      </c>
      <c r="G1012" t="s">
        <v>1030</v>
      </c>
      <c r="H1012" t="s">
        <v>390</v>
      </c>
      <c r="I1012" t="s">
        <v>3630</v>
      </c>
      <c r="J1012"/>
      <c r="K1012" t="s">
        <v>391</v>
      </c>
      <c r="L1012">
        <v>2010</v>
      </c>
      <c r="M1012" t="s">
        <v>371</v>
      </c>
      <c r="N1012"/>
      <c r="O1012"/>
      <c r="P1012"/>
      <c r="Q1012"/>
      <c r="R1012"/>
      <c r="S1012"/>
      <c r="T1012"/>
      <c r="U1012"/>
      <c r="V1012"/>
      <c r="W1012"/>
      <c r="X1012"/>
      <c r="Y1012"/>
      <c r="Z1012"/>
      <c r="AA1012"/>
      <c r="AB1012"/>
      <c r="AC1012"/>
      <c r="AD1012"/>
      <c r="AE1012"/>
      <c r="AF1012"/>
      <c r="AG1012"/>
      <c r="AH1012"/>
      <c r="AI1012"/>
      <c r="AJ1012"/>
      <c r="AK1012"/>
      <c r="AL1012"/>
      <c r="AM1012"/>
      <c r="AN1012" t="s">
        <v>788</v>
      </c>
    </row>
    <row r="1013" spans="1:40" x14ac:dyDescent="0.25">
      <c r="A1013">
        <v>215749</v>
      </c>
      <c r="B1013" t="s">
        <v>2262</v>
      </c>
      <c r="C1013" t="s">
        <v>1078</v>
      </c>
      <c r="D1013" t="s">
        <v>307</v>
      </c>
      <c r="E1013" t="s">
        <v>389</v>
      </c>
      <c r="F1013" s="229">
        <v>34965</v>
      </c>
      <c r="G1013" t="s">
        <v>1017</v>
      </c>
      <c r="H1013" t="s">
        <v>390</v>
      </c>
      <c r="I1013" t="s">
        <v>485</v>
      </c>
      <c r="J1013"/>
      <c r="K1013" t="s">
        <v>391</v>
      </c>
      <c r="L1013">
        <v>2013</v>
      </c>
      <c r="M1013" t="s">
        <v>373</v>
      </c>
      <c r="N1013" t="s">
        <v>379</v>
      </c>
      <c r="O1013"/>
      <c r="P1013"/>
      <c r="Q1013"/>
      <c r="R1013"/>
      <c r="S1013"/>
      <c r="T1013"/>
      <c r="U1013"/>
      <c r="V1013"/>
      <c r="W1013"/>
      <c r="X1013"/>
      <c r="Y1013"/>
      <c r="Z1013"/>
      <c r="AA1013"/>
      <c r="AB1013"/>
      <c r="AC1013"/>
      <c r="AD1013"/>
      <c r="AE1013"/>
      <c r="AF1013"/>
      <c r="AG1013"/>
      <c r="AH1013"/>
      <c r="AI1013"/>
      <c r="AJ1013"/>
      <c r="AK1013"/>
      <c r="AL1013"/>
      <c r="AM1013"/>
      <c r="AN1013"/>
    </row>
    <row r="1014" spans="1:40" x14ac:dyDescent="0.25">
      <c r="A1014">
        <v>215758</v>
      </c>
      <c r="B1014" t="s">
        <v>2417</v>
      </c>
      <c r="C1014" t="s">
        <v>191</v>
      </c>
      <c r="D1014" t="s">
        <v>3080</v>
      </c>
      <c r="E1014" t="s">
        <v>389</v>
      </c>
      <c r="F1014" s="229">
        <v>36053</v>
      </c>
      <c r="G1014" t="s">
        <v>1041</v>
      </c>
      <c r="H1014" t="s">
        <v>390</v>
      </c>
      <c r="I1014" t="s">
        <v>485</v>
      </c>
      <c r="J1014"/>
      <c r="K1014" t="s">
        <v>372</v>
      </c>
      <c r="L1014">
        <v>2016</v>
      </c>
      <c r="M1014" t="s">
        <v>373</v>
      </c>
      <c r="N1014" t="s">
        <v>373</v>
      </c>
      <c r="O1014"/>
      <c r="P1014"/>
      <c r="Q1014"/>
      <c r="R1014"/>
      <c r="S1014"/>
      <c r="T1014"/>
      <c r="U1014"/>
      <c r="V1014"/>
      <c r="W1014"/>
      <c r="X1014"/>
      <c r="Y1014"/>
      <c r="Z1014"/>
      <c r="AA1014"/>
      <c r="AB1014"/>
      <c r="AC1014"/>
      <c r="AD1014"/>
      <c r="AE1014"/>
      <c r="AF1014"/>
      <c r="AG1014"/>
      <c r="AH1014"/>
      <c r="AI1014"/>
      <c r="AJ1014"/>
      <c r="AK1014"/>
      <c r="AL1014"/>
      <c r="AM1014"/>
      <c r="AN1014"/>
    </row>
    <row r="1015" spans="1:40" x14ac:dyDescent="0.25">
      <c r="A1015">
        <v>215759</v>
      </c>
      <c r="B1015" t="s">
        <v>1962</v>
      </c>
      <c r="C1015" t="s">
        <v>139</v>
      </c>
      <c r="D1015" t="s">
        <v>289</v>
      </c>
      <c r="E1015" t="s">
        <v>389</v>
      </c>
      <c r="F1015" s="229">
        <v>36255</v>
      </c>
      <c r="G1015" t="s">
        <v>1017</v>
      </c>
      <c r="H1015" t="s">
        <v>390</v>
      </c>
      <c r="I1015" t="s">
        <v>65</v>
      </c>
      <c r="J1015"/>
      <c r="K1015" t="s">
        <v>391</v>
      </c>
      <c r="L1015">
        <v>2017</v>
      </c>
      <c r="M1015" t="s">
        <v>371</v>
      </c>
      <c r="N1015" t="s">
        <v>371</v>
      </c>
      <c r="O1015"/>
      <c r="P1015"/>
      <c r="Q1015"/>
      <c r="R1015"/>
      <c r="S1015"/>
      <c r="T1015"/>
      <c r="U1015"/>
      <c r="V1015"/>
      <c r="W1015"/>
      <c r="X1015"/>
      <c r="Y1015"/>
      <c r="Z1015"/>
      <c r="AA1015"/>
      <c r="AB1015"/>
      <c r="AC1015"/>
      <c r="AD1015"/>
      <c r="AE1015"/>
      <c r="AF1015"/>
      <c r="AG1015"/>
      <c r="AH1015"/>
      <c r="AI1015"/>
      <c r="AJ1015"/>
      <c r="AK1015"/>
      <c r="AL1015"/>
      <c r="AM1015"/>
      <c r="AN1015"/>
    </row>
    <row r="1016" spans="1:40" x14ac:dyDescent="0.25">
      <c r="A1016">
        <v>215760</v>
      </c>
      <c r="B1016" t="s">
        <v>2424</v>
      </c>
      <c r="C1016" t="s">
        <v>157</v>
      </c>
      <c r="D1016" t="s">
        <v>286</v>
      </c>
      <c r="E1016" t="s">
        <v>389</v>
      </c>
      <c r="F1016" s="229">
        <v>36161</v>
      </c>
      <c r="G1016" t="s">
        <v>2159</v>
      </c>
      <c r="H1016" t="s">
        <v>390</v>
      </c>
      <c r="I1016" t="s">
        <v>487</v>
      </c>
      <c r="J1016"/>
      <c r="K1016">
        <v>0</v>
      </c>
      <c r="L1016" t="s">
        <v>372</v>
      </c>
      <c r="M1016">
        <v>2017</v>
      </c>
      <c r="N1016" t="s">
        <v>379</v>
      </c>
      <c r="O1016"/>
      <c r="P1016"/>
      <c r="Q1016"/>
      <c r="R1016"/>
      <c r="S1016"/>
      <c r="T1016"/>
      <c r="U1016"/>
      <c r="V1016"/>
      <c r="W1016"/>
      <c r="X1016"/>
      <c r="Y1016"/>
      <c r="Z1016"/>
      <c r="AA1016"/>
      <c r="AB1016"/>
      <c r="AC1016"/>
      <c r="AD1016"/>
      <c r="AE1016"/>
      <c r="AF1016"/>
      <c r="AG1016"/>
      <c r="AH1016"/>
      <c r="AI1016"/>
      <c r="AJ1016"/>
      <c r="AK1016"/>
      <c r="AL1016"/>
      <c r="AM1016"/>
      <c r="AN1016"/>
    </row>
    <row r="1017" spans="1:40" x14ac:dyDescent="0.25">
      <c r="A1017">
        <v>215762</v>
      </c>
      <c r="B1017" t="s">
        <v>2023</v>
      </c>
      <c r="C1017" t="s">
        <v>130</v>
      </c>
      <c r="D1017" t="s">
        <v>3081</v>
      </c>
      <c r="E1017" t="s">
        <v>389</v>
      </c>
      <c r="F1017" s="229">
        <v>35933</v>
      </c>
      <c r="G1017" t="s">
        <v>2024</v>
      </c>
      <c r="H1017" t="s">
        <v>390</v>
      </c>
      <c r="I1017" t="s">
        <v>487</v>
      </c>
      <c r="J1017"/>
      <c r="K1017" t="s">
        <v>391</v>
      </c>
      <c r="L1017">
        <v>2016</v>
      </c>
      <c r="M1017" t="s">
        <v>376</v>
      </c>
      <c r="N1017"/>
      <c r="O1017"/>
      <c r="P1017"/>
      <c r="Q1017"/>
      <c r="R1017"/>
      <c r="S1017"/>
      <c r="T1017"/>
      <c r="U1017"/>
      <c r="V1017"/>
      <c r="W1017"/>
      <c r="X1017"/>
      <c r="Y1017"/>
      <c r="Z1017"/>
      <c r="AA1017"/>
      <c r="AB1017"/>
      <c r="AC1017"/>
      <c r="AD1017"/>
      <c r="AE1017"/>
      <c r="AF1017"/>
      <c r="AG1017"/>
      <c r="AH1017"/>
      <c r="AI1017"/>
      <c r="AJ1017"/>
      <c r="AK1017"/>
      <c r="AL1017"/>
      <c r="AM1017"/>
      <c r="AN1017" t="s">
        <v>788</v>
      </c>
    </row>
    <row r="1018" spans="1:40" x14ac:dyDescent="0.25">
      <c r="A1018">
        <v>215763</v>
      </c>
      <c r="B1018" t="s">
        <v>2315</v>
      </c>
      <c r="C1018" t="s">
        <v>1375</v>
      </c>
      <c r="D1018" t="s">
        <v>310</v>
      </c>
      <c r="E1018" t="s">
        <v>389</v>
      </c>
      <c r="F1018" s="229">
        <v>35431</v>
      </c>
      <c r="G1018" t="s">
        <v>1026</v>
      </c>
      <c r="H1018" t="s">
        <v>390</v>
      </c>
      <c r="I1018" t="s">
        <v>487</v>
      </c>
      <c r="J1018"/>
      <c r="K1018" t="s">
        <v>391</v>
      </c>
      <c r="L1018">
        <v>2014</v>
      </c>
      <c r="M1018" t="s">
        <v>373</v>
      </c>
      <c r="N1018"/>
      <c r="O1018"/>
      <c r="P1018"/>
      <c r="Q1018"/>
      <c r="R1018"/>
      <c r="S1018"/>
      <c r="T1018"/>
      <c r="U1018"/>
      <c r="V1018"/>
      <c r="W1018"/>
      <c r="X1018"/>
      <c r="Y1018"/>
      <c r="Z1018"/>
      <c r="AA1018"/>
      <c r="AB1018"/>
      <c r="AC1018"/>
      <c r="AD1018"/>
      <c r="AE1018"/>
      <c r="AF1018"/>
      <c r="AG1018"/>
      <c r="AH1018"/>
      <c r="AI1018" t="s">
        <v>737</v>
      </c>
      <c r="AJ1018"/>
      <c r="AK1018"/>
      <c r="AL1018"/>
      <c r="AM1018"/>
      <c r="AN1018"/>
    </row>
    <row r="1019" spans="1:40" x14ac:dyDescent="0.25">
      <c r="A1019">
        <v>215764</v>
      </c>
      <c r="B1019" t="s">
        <v>2286</v>
      </c>
      <c r="C1019" t="s">
        <v>67</v>
      </c>
      <c r="D1019" t="s">
        <v>345</v>
      </c>
      <c r="E1019" t="s">
        <v>389</v>
      </c>
      <c r="F1019" s="229">
        <v>35102</v>
      </c>
      <c r="G1019" t="s">
        <v>2287</v>
      </c>
      <c r="H1019" t="s">
        <v>390</v>
      </c>
      <c r="I1019" t="s">
        <v>488</v>
      </c>
      <c r="J1019"/>
      <c r="K1019" t="s">
        <v>372</v>
      </c>
      <c r="L1019">
        <v>2014</v>
      </c>
      <c r="M1019" t="s">
        <v>377</v>
      </c>
      <c r="N1019" t="s">
        <v>377</v>
      </c>
      <c r="O1019"/>
      <c r="P1019"/>
      <c r="Q1019"/>
      <c r="R1019"/>
      <c r="S1019"/>
      <c r="T1019"/>
      <c r="U1019"/>
      <c r="V1019"/>
      <c r="W1019"/>
      <c r="X1019"/>
      <c r="Y1019"/>
      <c r="Z1019"/>
      <c r="AA1019"/>
      <c r="AB1019"/>
      <c r="AC1019"/>
      <c r="AD1019"/>
      <c r="AE1019"/>
      <c r="AF1019"/>
      <c r="AG1019"/>
      <c r="AH1019"/>
      <c r="AI1019" t="s">
        <v>737</v>
      </c>
      <c r="AJ1019"/>
      <c r="AK1019"/>
      <c r="AL1019"/>
      <c r="AM1019"/>
      <c r="AN1019"/>
    </row>
    <row r="1020" spans="1:40" x14ac:dyDescent="0.25">
      <c r="A1020">
        <v>215765</v>
      </c>
      <c r="B1020" t="s">
        <v>3082</v>
      </c>
      <c r="C1020" t="s">
        <v>2201</v>
      </c>
      <c r="D1020" t="s">
        <v>287</v>
      </c>
      <c r="E1020" t="s">
        <v>389</v>
      </c>
      <c r="F1020" s="229">
        <v>34157</v>
      </c>
      <c r="G1020" t="s">
        <v>1027</v>
      </c>
      <c r="H1020" t="s">
        <v>390</v>
      </c>
      <c r="I1020" t="s">
        <v>3629</v>
      </c>
      <c r="J1020"/>
      <c r="K1020" t="s">
        <v>391</v>
      </c>
      <c r="L1020">
        <v>2011</v>
      </c>
      <c r="M1020" t="s">
        <v>373</v>
      </c>
      <c r="N1020" t="s">
        <v>377</v>
      </c>
      <c r="O1020"/>
      <c r="P1020"/>
      <c r="Q1020"/>
      <c r="R1020"/>
      <c r="S1020"/>
      <c r="T1020"/>
      <c r="U1020"/>
      <c r="V1020"/>
      <c r="W1020"/>
      <c r="X1020"/>
      <c r="Y1020"/>
      <c r="Z1020"/>
      <c r="AA1020"/>
      <c r="AB1020"/>
      <c r="AC1020"/>
      <c r="AD1020"/>
      <c r="AE1020"/>
      <c r="AF1020"/>
      <c r="AG1020"/>
      <c r="AH1020"/>
      <c r="AI1020"/>
      <c r="AJ1020"/>
      <c r="AK1020"/>
      <c r="AL1020"/>
      <c r="AM1020"/>
      <c r="AN1020"/>
    </row>
    <row r="1021" spans="1:40" x14ac:dyDescent="0.25">
      <c r="A1021">
        <v>215766</v>
      </c>
      <c r="B1021" t="s">
        <v>1994</v>
      </c>
      <c r="C1021" t="s">
        <v>1753</v>
      </c>
      <c r="D1021" t="s">
        <v>3083</v>
      </c>
      <c r="E1021" t="s">
        <v>389</v>
      </c>
      <c r="F1021" s="229">
        <v>31784</v>
      </c>
      <c r="G1021" t="s">
        <v>1041</v>
      </c>
      <c r="H1021" t="s">
        <v>390</v>
      </c>
      <c r="I1021" t="s">
        <v>487</v>
      </c>
      <c r="J1021"/>
      <c r="K1021" t="s">
        <v>391</v>
      </c>
      <c r="L1021">
        <v>2013</v>
      </c>
      <c r="M1021" t="s">
        <v>373</v>
      </c>
      <c r="N1021" t="s">
        <v>373</v>
      </c>
      <c r="O1021" t="s">
        <v>3956</v>
      </c>
      <c r="P1021"/>
      <c r="Q1021">
        <v>20000</v>
      </c>
      <c r="R1021"/>
      <c r="S1021"/>
      <c r="T1021"/>
      <c r="U1021"/>
      <c r="V1021"/>
      <c r="W1021"/>
      <c r="X1021"/>
      <c r="Y1021"/>
      <c r="Z1021"/>
      <c r="AA1021"/>
      <c r="AB1021"/>
      <c r="AC1021"/>
      <c r="AD1021"/>
      <c r="AE1021"/>
      <c r="AF1021"/>
      <c r="AG1021"/>
      <c r="AH1021"/>
      <c r="AI1021"/>
      <c r="AJ1021"/>
      <c r="AK1021"/>
      <c r="AL1021"/>
      <c r="AM1021"/>
      <c r="AN1021"/>
    </row>
    <row r="1022" spans="1:40" x14ac:dyDescent="0.25">
      <c r="A1022">
        <v>215768</v>
      </c>
      <c r="B1022" t="s">
        <v>1706</v>
      </c>
      <c r="C1022" t="s">
        <v>528</v>
      </c>
      <c r="D1022" t="s">
        <v>1707</v>
      </c>
      <c r="E1022" t="s">
        <v>389</v>
      </c>
      <c r="F1022" s="229">
        <v>34497</v>
      </c>
      <c r="G1022" t="s">
        <v>382</v>
      </c>
      <c r="H1022" t="s">
        <v>390</v>
      </c>
      <c r="I1022" t="s">
        <v>485</v>
      </c>
      <c r="J1022"/>
      <c r="K1022" t="s">
        <v>372</v>
      </c>
      <c r="L1022">
        <v>2012</v>
      </c>
      <c r="M1022" t="s">
        <v>382</v>
      </c>
      <c r="N1022" t="s">
        <v>382</v>
      </c>
      <c r="O1022" t="s">
        <v>3958</v>
      </c>
      <c r="P1022"/>
      <c r="Q1022">
        <v>35000</v>
      </c>
      <c r="R1022"/>
      <c r="S1022"/>
      <c r="T1022"/>
      <c r="U1022"/>
      <c r="V1022"/>
      <c r="W1022"/>
      <c r="X1022"/>
      <c r="Y1022"/>
      <c r="Z1022"/>
      <c r="AA1022"/>
      <c r="AB1022"/>
      <c r="AC1022"/>
      <c r="AD1022"/>
      <c r="AE1022"/>
      <c r="AF1022"/>
      <c r="AG1022"/>
      <c r="AH1022"/>
      <c r="AI1022"/>
      <c r="AJ1022"/>
      <c r="AK1022"/>
      <c r="AL1022"/>
      <c r="AM1022"/>
      <c r="AN1022"/>
    </row>
    <row r="1023" spans="1:40" x14ac:dyDescent="0.25">
      <c r="A1023">
        <v>215770</v>
      </c>
      <c r="B1023" t="s">
        <v>2248</v>
      </c>
      <c r="C1023" t="s">
        <v>441</v>
      </c>
      <c r="D1023" t="s">
        <v>229</v>
      </c>
      <c r="E1023" t="s">
        <v>389</v>
      </c>
      <c r="F1023" s="229">
        <v>34773</v>
      </c>
      <c r="G1023" t="s">
        <v>1019</v>
      </c>
      <c r="H1023" t="s">
        <v>390</v>
      </c>
      <c r="I1023" t="s">
        <v>59</v>
      </c>
      <c r="J1023"/>
      <c r="K1023" t="s">
        <v>372</v>
      </c>
      <c r="L1023">
        <v>2017</v>
      </c>
      <c r="M1023" t="s">
        <v>382</v>
      </c>
      <c r="N1023" t="s">
        <v>382</v>
      </c>
      <c r="O1023" t="s">
        <v>3959</v>
      </c>
      <c r="P1023"/>
      <c r="Q1023">
        <v>30000</v>
      </c>
      <c r="R1023"/>
      <c r="S1023"/>
      <c r="T1023"/>
      <c r="U1023"/>
      <c r="V1023"/>
      <c r="W1023"/>
      <c r="X1023"/>
      <c r="Y1023"/>
      <c r="Z1023"/>
      <c r="AA1023"/>
      <c r="AB1023"/>
      <c r="AC1023"/>
      <c r="AD1023"/>
      <c r="AE1023"/>
      <c r="AF1023"/>
      <c r="AG1023"/>
      <c r="AH1023"/>
      <c r="AI1023"/>
      <c r="AJ1023"/>
      <c r="AK1023"/>
      <c r="AL1023"/>
      <c r="AM1023"/>
      <c r="AN1023"/>
    </row>
    <row r="1024" spans="1:40" x14ac:dyDescent="0.25">
      <c r="A1024">
        <v>215773</v>
      </c>
      <c r="B1024" t="s">
        <v>2084</v>
      </c>
      <c r="C1024" t="s">
        <v>604</v>
      </c>
      <c r="D1024" t="s">
        <v>1091</v>
      </c>
      <c r="E1024" t="s">
        <v>389</v>
      </c>
      <c r="F1024" s="229">
        <v>36175</v>
      </c>
      <c r="G1024" t="s">
        <v>697</v>
      </c>
      <c r="H1024" t="s">
        <v>390</v>
      </c>
      <c r="I1024" t="s">
        <v>487</v>
      </c>
      <c r="J1024"/>
      <c r="K1024"/>
      <c r="L1024"/>
      <c r="M1024"/>
      <c r="N1024"/>
      <c r="O1024"/>
      <c r="P1024"/>
      <c r="Q1024"/>
      <c r="R1024"/>
      <c r="S1024"/>
      <c r="T1024"/>
      <c r="U1024"/>
      <c r="V1024"/>
      <c r="W1024"/>
      <c r="X1024"/>
      <c r="Y1024"/>
      <c r="Z1024"/>
      <c r="AA1024"/>
      <c r="AB1024"/>
      <c r="AC1024"/>
      <c r="AD1024"/>
      <c r="AE1024"/>
      <c r="AF1024"/>
      <c r="AG1024"/>
      <c r="AH1024"/>
      <c r="AI1024" t="s">
        <v>737</v>
      </c>
      <c r="AJ1024"/>
      <c r="AK1024"/>
      <c r="AL1024"/>
      <c r="AM1024"/>
      <c r="AN1024" t="s">
        <v>788</v>
      </c>
    </row>
    <row r="1025" spans="1:40" x14ac:dyDescent="0.25">
      <c r="A1025">
        <v>215774</v>
      </c>
      <c r="B1025" t="s">
        <v>2240</v>
      </c>
      <c r="C1025" t="s">
        <v>2241</v>
      </c>
      <c r="D1025" t="s">
        <v>454</v>
      </c>
      <c r="E1025" t="s">
        <v>389</v>
      </c>
      <c r="F1025" s="229">
        <v>34714</v>
      </c>
      <c r="G1025" t="s">
        <v>2242</v>
      </c>
      <c r="H1025" t="s">
        <v>390</v>
      </c>
      <c r="I1025" t="s">
        <v>487</v>
      </c>
      <c r="J1025"/>
      <c r="K1025">
        <v>0</v>
      </c>
      <c r="L1025">
        <v>0</v>
      </c>
      <c r="M1025">
        <v>0</v>
      </c>
      <c r="N1025"/>
      <c r="O1025"/>
      <c r="P1025"/>
      <c r="Q1025"/>
      <c r="R1025"/>
      <c r="S1025"/>
      <c r="T1025"/>
      <c r="U1025"/>
      <c r="V1025"/>
      <c r="W1025"/>
      <c r="X1025"/>
      <c r="Y1025"/>
      <c r="Z1025"/>
      <c r="AA1025"/>
      <c r="AB1025"/>
      <c r="AC1025"/>
      <c r="AD1025"/>
      <c r="AE1025"/>
      <c r="AF1025"/>
      <c r="AG1025"/>
      <c r="AH1025"/>
      <c r="AI1025" t="s">
        <v>737</v>
      </c>
      <c r="AJ1025"/>
      <c r="AK1025"/>
      <c r="AL1025"/>
      <c r="AM1025"/>
      <c r="AN1025" t="s">
        <v>788</v>
      </c>
    </row>
    <row r="1026" spans="1:40" x14ac:dyDescent="0.25">
      <c r="A1026">
        <v>215777</v>
      </c>
      <c r="B1026" t="s">
        <v>2495</v>
      </c>
      <c r="C1026" t="s">
        <v>2496</v>
      </c>
      <c r="D1026" t="s">
        <v>1102</v>
      </c>
      <c r="E1026" t="s">
        <v>389</v>
      </c>
      <c r="F1026" s="229">
        <v>36534</v>
      </c>
      <c r="G1026" t="s">
        <v>2497</v>
      </c>
      <c r="H1026" t="s">
        <v>390</v>
      </c>
      <c r="I1026" t="s">
        <v>488</v>
      </c>
      <c r="J1026"/>
      <c r="K1026" t="s">
        <v>372</v>
      </c>
      <c r="L1026">
        <v>2017</v>
      </c>
      <c r="M1026" t="s">
        <v>376</v>
      </c>
      <c r="N1026" t="s">
        <v>376</v>
      </c>
      <c r="O1026"/>
      <c r="P1026"/>
      <c r="Q1026"/>
      <c r="R1026"/>
      <c r="S1026"/>
      <c r="T1026"/>
      <c r="U1026"/>
      <c r="V1026"/>
      <c r="W1026"/>
      <c r="X1026"/>
      <c r="Y1026"/>
      <c r="Z1026"/>
      <c r="AA1026"/>
      <c r="AB1026"/>
      <c r="AC1026"/>
      <c r="AD1026"/>
      <c r="AE1026"/>
      <c r="AF1026"/>
      <c r="AG1026"/>
      <c r="AH1026"/>
      <c r="AI1026" t="s">
        <v>737</v>
      </c>
      <c r="AJ1026"/>
      <c r="AK1026"/>
      <c r="AL1026"/>
      <c r="AM1026"/>
      <c r="AN1026"/>
    </row>
    <row r="1027" spans="1:40" x14ac:dyDescent="0.25">
      <c r="A1027">
        <v>215781</v>
      </c>
      <c r="B1027" t="s">
        <v>1909</v>
      </c>
      <c r="C1027" t="s">
        <v>524</v>
      </c>
      <c r="D1027" t="s">
        <v>2970</v>
      </c>
      <c r="E1027" t="s">
        <v>389</v>
      </c>
      <c r="F1027" s="229">
        <v>36070</v>
      </c>
      <c r="G1027" t="s">
        <v>1910</v>
      </c>
      <c r="H1027" t="s">
        <v>390</v>
      </c>
      <c r="I1027" t="s">
        <v>3629</v>
      </c>
      <c r="J1027"/>
      <c r="K1027" t="s">
        <v>372</v>
      </c>
      <c r="L1027">
        <v>2016</v>
      </c>
      <c r="M1027">
        <v>0</v>
      </c>
      <c r="N1027" t="s">
        <v>383</v>
      </c>
      <c r="O1027"/>
      <c r="P1027"/>
      <c r="Q1027"/>
      <c r="R1027"/>
      <c r="S1027"/>
      <c r="T1027"/>
      <c r="U1027"/>
      <c r="V1027"/>
      <c r="W1027"/>
      <c r="X1027"/>
      <c r="Y1027"/>
      <c r="Z1027"/>
      <c r="AA1027"/>
      <c r="AB1027"/>
      <c r="AC1027"/>
      <c r="AD1027"/>
      <c r="AE1027"/>
      <c r="AF1027"/>
      <c r="AG1027"/>
      <c r="AH1027"/>
      <c r="AI1027"/>
      <c r="AJ1027"/>
      <c r="AK1027"/>
      <c r="AL1027"/>
      <c r="AM1027"/>
      <c r="AN1027"/>
    </row>
    <row r="1028" spans="1:40" x14ac:dyDescent="0.25">
      <c r="A1028">
        <v>215784</v>
      </c>
      <c r="B1028" t="s">
        <v>1860</v>
      </c>
      <c r="C1028" t="s">
        <v>557</v>
      </c>
      <c r="D1028" t="s">
        <v>479</v>
      </c>
      <c r="E1028" t="s">
        <v>389</v>
      </c>
      <c r="F1028" s="229">
        <v>35796</v>
      </c>
      <c r="G1028" t="s">
        <v>1056</v>
      </c>
      <c r="H1028" t="s">
        <v>390</v>
      </c>
      <c r="I1028" t="s">
        <v>485</v>
      </c>
      <c r="J1028"/>
      <c r="K1028" t="s">
        <v>372</v>
      </c>
      <c r="L1028">
        <v>2015</v>
      </c>
      <c r="M1028" t="s">
        <v>383</v>
      </c>
      <c r="N1028"/>
      <c r="O1028"/>
      <c r="P1028"/>
      <c r="Q1028"/>
      <c r="R1028"/>
      <c r="S1028"/>
      <c r="T1028"/>
      <c r="U1028"/>
      <c r="V1028"/>
      <c r="W1028"/>
      <c r="X1028"/>
      <c r="Y1028"/>
      <c r="Z1028"/>
      <c r="AA1028"/>
      <c r="AB1028"/>
      <c r="AC1028"/>
      <c r="AD1028"/>
      <c r="AE1028"/>
      <c r="AF1028"/>
      <c r="AG1028"/>
      <c r="AH1028"/>
      <c r="AI1028" t="s">
        <v>737</v>
      </c>
      <c r="AJ1028"/>
      <c r="AK1028"/>
      <c r="AL1028"/>
      <c r="AM1028"/>
      <c r="AN1028" t="s">
        <v>788</v>
      </c>
    </row>
    <row r="1029" spans="1:40" x14ac:dyDescent="0.25">
      <c r="A1029">
        <v>215788</v>
      </c>
      <c r="B1029" t="s">
        <v>917</v>
      </c>
      <c r="C1029" t="s">
        <v>918</v>
      </c>
      <c r="D1029" t="s">
        <v>828</v>
      </c>
      <c r="E1029" t="s">
        <v>389</v>
      </c>
      <c r="F1029" s="229">
        <v>35144</v>
      </c>
      <c r="G1029" t="s">
        <v>371</v>
      </c>
      <c r="H1029" t="s">
        <v>390</v>
      </c>
      <c r="I1029" t="s">
        <v>3632</v>
      </c>
      <c r="J1029"/>
      <c r="K1029">
        <v>0</v>
      </c>
      <c r="L1029">
        <v>0</v>
      </c>
      <c r="M1029">
        <v>0</v>
      </c>
      <c r="N1029"/>
      <c r="O1029"/>
      <c r="P1029"/>
      <c r="Q1029"/>
      <c r="R1029"/>
      <c r="S1029"/>
      <c r="T1029"/>
      <c r="U1029"/>
      <c r="V1029"/>
      <c r="W1029"/>
      <c r="X1029"/>
      <c r="Y1029"/>
      <c r="Z1029"/>
      <c r="AA1029"/>
      <c r="AB1029"/>
      <c r="AC1029"/>
      <c r="AD1029"/>
      <c r="AE1029"/>
      <c r="AF1029"/>
      <c r="AG1029"/>
      <c r="AH1029"/>
      <c r="AI1029" t="s">
        <v>737</v>
      </c>
      <c r="AJ1029"/>
      <c r="AK1029"/>
      <c r="AL1029"/>
      <c r="AM1029"/>
      <c r="AN1029" t="s">
        <v>788</v>
      </c>
    </row>
    <row r="1030" spans="1:40" x14ac:dyDescent="0.25">
      <c r="A1030">
        <v>215789</v>
      </c>
      <c r="B1030" t="s">
        <v>2000</v>
      </c>
      <c r="C1030" t="s">
        <v>89</v>
      </c>
      <c r="D1030" t="s">
        <v>344</v>
      </c>
      <c r="E1030" t="s">
        <v>389</v>
      </c>
      <c r="F1030" s="229">
        <v>33468</v>
      </c>
      <c r="G1030" t="s">
        <v>371</v>
      </c>
      <c r="H1030" t="s">
        <v>390</v>
      </c>
      <c r="I1030" t="s">
        <v>3630</v>
      </c>
      <c r="J1030"/>
      <c r="K1030" t="s">
        <v>391</v>
      </c>
      <c r="L1030">
        <v>2011</v>
      </c>
      <c r="M1030" t="s">
        <v>373</v>
      </c>
      <c r="N1030" t="s">
        <v>373</v>
      </c>
      <c r="O1030"/>
      <c r="P1030"/>
      <c r="Q1030"/>
      <c r="R1030"/>
      <c r="S1030"/>
      <c r="T1030"/>
      <c r="U1030"/>
      <c r="V1030"/>
      <c r="W1030"/>
      <c r="X1030"/>
      <c r="Y1030"/>
      <c r="Z1030"/>
      <c r="AA1030"/>
      <c r="AB1030"/>
      <c r="AC1030"/>
      <c r="AD1030"/>
      <c r="AE1030"/>
      <c r="AF1030"/>
      <c r="AG1030"/>
      <c r="AH1030"/>
      <c r="AI1030"/>
      <c r="AJ1030"/>
      <c r="AK1030"/>
      <c r="AL1030"/>
      <c r="AM1030"/>
      <c r="AN1030"/>
    </row>
    <row r="1031" spans="1:40" x14ac:dyDescent="0.25">
      <c r="A1031">
        <v>215791</v>
      </c>
      <c r="B1031" t="s">
        <v>2342</v>
      </c>
      <c r="C1031" t="s">
        <v>191</v>
      </c>
      <c r="D1031" t="s">
        <v>253</v>
      </c>
      <c r="E1031" t="s">
        <v>389</v>
      </c>
      <c r="F1031" s="229">
        <v>35481</v>
      </c>
      <c r="G1031" t="s">
        <v>1017</v>
      </c>
      <c r="H1031" t="s">
        <v>390</v>
      </c>
      <c r="I1031" t="s">
        <v>3630</v>
      </c>
      <c r="J1031"/>
      <c r="K1031" t="s">
        <v>391</v>
      </c>
      <c r="L1031">
        <v>2015</v>
      </c>
      <c r="M1031" t="s">
        <v>371</v>
      </c>
      <c r="N1031" t="s">
        <v>373</v>
      </c>
      <c r="O1031"/>
      <c r="P1031"/>
      <c r="Q1031"/>
      <c r="R1031"/>
      <c r="S1031"/>
      <c r="T1031"/>
      <c r="U1031"/>
      <c r="V1031"/>
      <c r="W1031"/>
      <c r="X1031"/>
      <c r="Y1031"/>
      <c r="Z1031"/>
      <c r="AA1031"/>
      <c r="AB1031"/>
      <c r="AC1031"/>
      <c r="AD1031"/>
      <c r="AE1031"/>
      <c r="AF1031"/>
      <c r="AG1031"/>
      <c r="AH1031"/>
      <c r="AI1031"/>
      <c r="AJ1031"/>
      <c r="AK1031"/>
      <c r="AL1031"/>
      <c r="AM1031"/>
      <c r="AN1031"/>
    </row>
    <row r="1032" spans="1:40" x14ac:dyDescent="0.25">
      <c r="A1032">
        <v>215794</v>
      </c>
      <c r="B1032" t="s">
        <v>4146</v>
      </c>
      <c r="C1032" t="s">
        <v>620</v>
      </c>
      <c r="D1032" t="s">
        <v>585</v>
      </c>
      <c r="E1032" t="s">
        <v>388</v>
      </c>
      <c r="F1032" s="229">
        <v>36526</v>
      </c>
      <c r="G1032" t="s">
        <v>679</v>
      </c>
      <c r="H1032" t="s">
        <v>390</v>
      </c>
      <c r="I1032" t="s">
        <v>3631</v>
      </c>
      <c r="J1032"/>
      <c r="K1032"/>
      <c r="L1032"/>
      <c r="M1032"/>
      <c r="N1032"/>
      <c r="O1032"/>
      <c r="P1032"/>
      <c r="Q1032"/>
      <c r="R1032"/>
      <c r="S1032"/>
      <c r="T1032"/>
      <c r="U1032"/>
      <c r="V1032"/>
      <c r="W1032"/>
      <c r="X1032"/>
      <c r="Y1032"/>
      <c r="Z1032"/>
      <c r="AA1032"/>
      <c r="AB1032"/>
      <c r="AC1032"/>
      <c r="AD1032"/>
      <c r="AE1032"/>
      <c r="AF1032"/>
      <c r="AG1032"/>
      <c r="AH1032"/>
      <c r="AI1032" t="s">
        <v>737</v>
      </c>
      <c r="AJ1032"/>
      <c r="AK1032"/>
      <c r="AL1032"/>
      <c r="AM1032"/>
      <c r="AN1032" t="s">
        <v>788</v>
      </c>
    </row>
    <row r="1033" spans="1:40" x14ac:dyDescent="0.25">
      <c r="A1033">
        <v>215796</v>
      </c>
      <c r="B1033" t="s">
        <v>3084</v>
      </c>
      <c r="C1033" t="s">
        <v>2052</v>
      </c>
      <c r="D1033" t="s">
        <v>257</v>
      </c>
      <c r="E1033" t="s">
        <v>389</v>
      </c>
      <c r="F1033" s="229">
        <v>28499</v>
      </c>
      <c r="G1033" t="s">
        <v>371</v>
      </c>
      <c r="H1033" t="s">
        <v>400</v>
      </c>
      <c r="I1033" t="s">
        <v>487</v>
      </c>
      <c r="J1033"/>
      <c r="K1033"/>
      <c r="L1033"/>
      <c r="M1033"/>
      <c r="N1033"/>
      <c r="O1033"/>
      <c r="P1033"/>
      <c r="Q1033"/>
      <c r="R1033"/>
      <c r="S1033"/>
      <c r="T1033"/>
      <c r="U1033"/>
      <c r="V1033"/>
      <c r="W1033"/>
      <c r="X1033"/>
      <c r="Y1033"/>
      <c r="Z1033"/>
      <c r="AA1033"/>
      <c r="AB1033"/>
      <c r="AC1033"/>
      <c r="AD1033"/>
      <c r="AE1033"/>
      <c r="AF1033"/>
      <c r="AG1033"/>
      <c r="AH1033"/>
      <c r="AI1033" t="s">
        <v>737</v>
      </c>
      <c r="AJ1033"/>
      <c r="AK1033"/>
      <c r="AL1033"/>
      <c r="AM1033"/>
      <c r="AN1033" t="s">
        <v>788</v>
      </c>
    </row>
    <row r="1034" spans="1:40" x14ac:dyDescent="0.25">
      <c r="A1034">
        <v>215798</v>
      </c>
      <c r="B1034" t="s">
        <v>3085</v>
      </c>
      <c r="C1034" t="s">
        <v>600</v>
      </c>
      <c r="D1034" t="s">
        <v>3086</v>
      </c>
      <c r="E1034" t="s">
        <v>389</v>
      </c>
      <c r="F1034" s="229">
        <v>35435</v>
      </c>
      <c r="G1034" t="s">
        <v>2330</v>
      </c>
      <c r="H1034" t="s">
        <v>390</v>
      </c>
      <c r="I1034" t="s">
        <v>3630</v>
      </c>
      <c r="J1034"/>
      <c r="K1034" t="s">
        <v>372</v>
      </c>
      <c r="L1034">
        <v>2013</v>
      </c>
      <c r="M1034" t="s">
        <v>376</v>
      </c>
      <c r="N1034"/>
      <c r="O1034"/>
      <c r="P1034"/>
      <c r="Q1034"/>
      <c r="R1034"/>
      <c r="S1034"/>
      <c r="T1034"/>
      <c r="U1034"/>
      <c r="V1034"/>
      <c r="W1034"/>
      <c r="X1034"/>
      <c r="Y1034"/>
      <c r="Z1034"/>
      <c r="AA1034"/>
      <c r="AB1034"/>
      <c r="AC1034"/>
      <c r="AD1034"/>
      <c r="AE1034"/>
      <c r="AF1034"/>
      <c r="AG1034"/>
      <c r="AH1034"/>
      <c r="AI1034"/>
      <c r="AJ1034"/>
      <c r="AK1034"/>
      <c r="AL1034"/>
      <c r="AM1034"/>
      <c r="AN1034" t="s">
        <v>788</v>
      </c>
    </row>
    <row r="1035" spans="1:40" x14ac:dyDescent="0.25">
      <c r="A1035">
        <v>215800</v>
      </c>
      <c r="B1035" t="s">
        <v>2468</v>
      </c>
      <c r="C1035" t="s">
        <v>1105</v>
      </c>
      <c r="D1035" t="s">
        <v>2914</v>
      </c>
      <c r="E1035" t="s">
        <v>389</v>
      </c>
      <c r="F1035" s="229">
        <v>36373</v>
      </c>
      <c r="G1035" t="s">
        <v>2469</v>
      </c>
      <c r="H1035" t="s">
        <v>390</v>
      </c>
      <c r="I1035" t="s">
        <v>3630</v>
      </c>
      <c r="J1035"/>
      <c r="K1035">
        <v>0</v>
      </c>
      <c r="L1035" t="s">
        <v>372</v>
      </c>
      <c r="M1035">
        <v>2017</v>
      </c>
      <c r="N1035" t="s">
        <v>373</v>
      </c>
      <c r="O1035"/>
      <c r="P1035"/>
      <c r="Q1035"/>
      <c r="R1035"/>
      <c r="S1035"/>
      <c r="T1035"/>
      <c r="U1035"/>
      <c r="V1035"/>
      <c r="W1035"/>
      <c r="X1035"/>
      <c r="Y1035"/>
      <c r="Z1035"/>
      <c r="AA1035"/>
      <c r="AB1035"/>
      <c r="AC1035"/>
      <c r="AD1035"/>
      <c r="AE1035"/>
      <c r="AF1035"/>
      <c r="AG1035"/>
      <c r="AH1035"/>
      <c r="AI1035"/>
      <c r="AJ1035"/>
      <c r="AK1035"/>
      <c r="AL1035"/>
      <c r="AM1035"/>
      <c r="AN1035"/>
    </row>
    <row r="1036" spans="1:40" x14ac:dyDescent="0.25">
      <c r="A1036">
        <v>215801</v>
      </c>
      <c r="B1036" t="s">
        <v>3087</v>
      </c>
      <c r="C1036" t="s">
        <v>2037</v>
      </c>
      <c r="D1036" t="s">
        <v>1449</v>
      </c>
      <c r="E1036" t="s">
        <v>389</v>
      </c>
      <c r="F1036" s="229">
        <v>35157</v>
      </c>
      <c r="G1036" t="s">
        <v>371</v>
      </c>
      <c r="H1036" t="s">
        <v>390</v>
      </c>
      <c r="I1036" t="s">
        <v>485</v>
      </c>
      <c r="J1036"/>
      <c r="K1036" t="s">
        <v>391</v>
      </c>
      <c r="L1036">
        <v>2016</v>
      </c>
      <c r="M1036" t="s">
        <v>373</v>
      </c>
      <c r="N1036" t="s">
        <v>371</v>
      </c>
      <c r="O1036"/>
      <c r="P1036"/>
      <c r="Q1036"/>
      <c r="R1036"/>
      <c r="S1036"/>
      <c r="T1036"/>
      <c r="U1036"/>
      <c r="V1036"/>
      <c r="W1036"/>
      <c r="X1036"/>
      <c r="Y1036"/>
      <c r="Z1036"/>
      <c r="AA1036"/>
      <c r="AB1036"/>
      <c r="AC1036"/>
      <c r="AD1036"/>
      <c r="AE1036"/>
      <c r="AF1036"/>
      <c r="AG1036"/>
      <c r="AH1036"/>
      <c r="AI1036"/>
      <c r="AJ1036"/>
      <c r="AK1036"/>
      <c r="AL1036"/>
      <c r="AM1036"/>
      <c r="AN1036"/>
    </row>
    <row r="1037" spans="1:40" x14ac:dyDescent="0.25">
      <c r="A1037">
        <v>215802</v>
      </c>
      <c r="B1037" t="s">
        <v>821</v>
      </c>
      <c r="C1037" t="s">
        <v>66</v>
      </c>
      <c r="D1037" t="s">
        <v>258</v>
      </c>
      <c r="E1037" t="s">
        <v>389</v>
      </c>
      <c r="F1037" s="229">
        <v>34349</v>
      </c>
      <c r="G1037" t="s">
        <v>379</v>
      </c>
      <c r="H1037" t="s">
        <v>390</v>
      </c>
      <c r="I1037" t="s">
        <v>487</v>
      </c>
      <c r="J1037"/>
      <c r="K1037" t="s">
        <v>372</v>
      </c>
      <c r="L1037">
        <v>2012</v>
      </c>
      <c r="M1037" t="s">
        <v>379</v>
      </c>
      <c r="N1037" t="s">
        <v>379</v>
      </c>
      <c r="O1037"/>
      <c r="P1037"/>
      <c r="Q1037"/>
      <c r="R1037"/>
      <c r="S1037"/>
      <c r="T1037"/>
      <c r="U1037"/>
      <c r="V1037"/>
      <c r="W1037"/>
      <c r="X1037"/>
      <c r="Y1037"/>
      <c r="Z1037"/>
      <c r="AA1037"/>
      <c r="AB1037"/>
      <c r="AC1037"/>
      <c r="AD1037"/>
      <c r="AE1037"/>
      <c r="AF1037"/>
      <c r="AG1037"/>
      <c r="AH1037"/>
      <c r="AI1037" t="s">
        <v>737</v>
      </c>
      <c r="AJ1037"/>
      <c r="AK1037"/>
      <c r="AL1037"/>
      <c r="AM1037"/>
      <c r="AN1037"/>
    </row>
    <row r="1038" spans="1:40" x14ac:dyDescent="0.25">
      <c r="A1038">
        <v>215808</v>
      </c>
      <c r="B1038" t="s">
        <v>2366</v>
      </c>
      <c r="C1038" t="s">
        <v>3088</v>
      </c>
      <c r="D1038" t="s">
        <v>3089</v>
      </c>
      <c r="E1038" t="s">
        <v>389</v>
      </c>
      <c r="F1038" s="229">
        <v>35796</v>
      </c>
      <c r="G1038" t="s">
        <v>1017</v>
      </c>
      <c r="H1038" t="s">
        <v>390</v>
      </c>
      <c r="I1038" t="s">
        <v>65</v>
      </c>
      <c r="J1038"/>
      <c r="K1038" t="s">
        <v>372</v>
      </c>
      <c r="L1038">
        <v>2015</v>
      </c>
      <c r="M1038" t="s">
        <v>371</v>
      </c>
      <c r="N1038" t="s">
        <v>371</v>
      </c>
      <c r="O1038"/>
      <c r="P1038"/>
      <c r="Q1038"/>
      <c r="R1038"/>
      <c r="S1038"/>
      <c r="T1038"/>
      <c r="U1038"/>
      <c r="V1038"/>
      <c r="W1038"/>
      <c r="X1038"/>
      <c r="Y1038"/>
      <c r="Z1038"/>
      <c r="AA1038"/>
      <c r="AB1038"/>
      <c r="AC1038"/>
      <c r="AD1038"/>
      <c r="AE1038"/>
      <c r="AF1038"/>
      <c r="AG1038"/>
      <c r="AH1038"/>
      <c r="AI1038"/>
      <c r="AJ1038"/>
      <c r="AK1038"/>
      <c r="AL1038"/>
      <c r="AM1038"/>
      <c r="AN1038"/>
    </row>
    <row r="1039" spans="1:40" x14ac:dyDescent="0.25">
      <c r="A1039">
        <v>215811</v>
      </c>
      <c r="B1039" t="s">
        <v>1410</v>
      </c>
      <c r="C1039" t="s">
        <v>1411</v>
      </c>
      <c r="D1039" t="s">
        <v>3090</v>
      </c>
      <c r="E1039" t="s">
        <v>389</v>
      </c>
      <c r="F1039" s="229">
        <v>36345</v>
      </c>
      <c r="G1039" t="s">
        <v>1085</v>
      </c>
      <c r="H1039" t="s">
        <v>390</v>
      </c>
      <c r="I1039" t="s">
        <v>3629</v>
      </c>
      <c r="J1039"/>
      <c r="K1039" t="s">
        <v>372</v>
      </c>
      <c r="L1039">
        <v>2018</v>
      </c>
      <c r="M1039" t="s">
        <v>376</v>
      </c>
      <c r="N1039" t="s">
        <v>376</v>
      </c>
      <c r="O1039"/>
      <c r="P1039"/>
      <c r="Q1039"/>
      <c r="R1039"/>
      <c r="S1039"/>
      <c r="T1039"/>
      <c r="U1039"/>
      <c r="V1039"/>
      <c r="W1039"/>
      <c r="X1039"/>
      <c r="Y1039"/>
      <c r="Z1039"/>
      <c r="AA1039"/>
      <c r="AB1039"/>
      <c r="AC1039"/>
      <c r="AD1039"/>
      <c r="AE1039"/>
      <c r="AF1039"/>
      <c r="AG1039"/>
      <c r="AH1039"/>
      <c r="AI1039"/>
      <c r="AJ1039"/>
      <c r="AK1039"/>
      <c r="AL1039"/>
      <c r="AM1039"/>
      <c r="AN1039"/>
    </row>
    <row r="1040" spans="1:40" x14ac:dyDescent="0.25">
      <c r="A1040">
        <v>215814</v>
      </c>
      <c r="B1040" t="s">
        <v>2012</v>
      </c>
      <c r="C1040" t="s">
        <v>61</v>
      </c>
      <c r="D1040" t="s">
        <v>3091</v>
      </c>
      <c r="E1040" t="s">
        <v>389</v>
      </c>
      <c r="F1040" s="229">
        <v>35287</v>
      </c>
      <c r="G1040" t="s">
        <v>1042</v>
      </c>
      <c r="H1040" t="s">
        <v>390</v>
      </c>
      <c r="I1040" t="s">
        <v>487</v>
      </c>
      <c r="J1040"/>
      <c r="K1040" t="s">
        <v>391</v>
      </c>
      <c r="L1040">
        <v>2015</v>
      </c>
      <c r="M1040" t="s">
        <v>376</v>
      </c>
      <c r="N1040"/>
      <c r="O1040"/>
      <c r="P1040"/>
      <c r="Q1040"/>
      <c r="R1040"/>
      <c r="S1040"/>
      <c r="T1040"/>
      <c r="U1040"/>
      <c r="V1040"/>
      <c r="W1040"/>
      <c r="X1040"/>
      <c r="Y1040"/>
      <c r="Z1040"/>
      <c r="AA1040"/>
      <c r="AB1040"/>
      <c r="AC1040"/>
      <c r="AD1040"/>
      <c r="AE1040"/>
      <c r="AF1040"/>
      <c r="AG1040"/>
      <c r="AH1040"/>
      <c r="AI1040"/>
      <c r="AJ1040"/>
      <c r="AK1040"/>
      <c r="AL1040"/>
      <c r="AM1040"/>
      <c r="AN1040" t="s">
        <v>788</v>
      </c>
    </row>
    <row r="1041" spans="1:40" x14ac:dyDescent="0.25">
      <c r="A1041">
        <v>215815</v>
      </c>
      <c r="B1041" t="s">
        <v>1346</v>
      </c>
      <c r="C1041" t="s">
        <v>913</v>
      </c>
      <c r="D1041" t="s">
        <v>202</v>
      </c>
      <c r="E1041" t="s">
        <v>389</v>
      </c>
      <c r="F1041" s="229">
        <v>31941</v>
      </c>
      <c r="G1041" t="s">
        <v>3966</v>
      </c>
      <c r="H1041" t="s">
        <v>390</v>
      </c>
      <c r="I1041" t="s">
        <v>485</v>
      </c>
      <c r="J1041"/>
      <c r="K1041">
        <v>0</v>
      </c>
      <c r="L1041">
        <v>0</v>
      </c>
      <c r="M1041">
        <v>0</v>
      </c>
      <c r="N1041" t="s">
        <v>373</v>
      </c>
      <c r="O1041"/>
      <c r="P1041"/>
      <c r="Q1041"/>
      <c r="R1041"/>
      <c r="S1041"/>
      <c r="T1041"/>
      <c r="U1041"/>
      <c r="V1041"/>
      <c r="W1041"/>
      <c r="X1041"/>
      <c r="Y1041"/>
      <c r="Z1041"/>
      <c r="AA1041"/>
      <c r="AB1041"/>
      <c r="AC1041"/>
      <c r="AD1041"/>
      <c r="AE1041"/>
      <c r="AF1041"/>
      <c r="AG1041"/>
      <c r="AH1041"/>
      <c r="AI1041"/>
      <c r="AJ1041"/>
      <c r="AK1041"/>
      <c r="AL1041"/>
      <c r="AM1041"/>
      <c r="AN1041"/>
    </row>
    <row r="1042" spans="1:40" x14ac:dyDescent="0.25">
      <c r="A1042">
        <v>215816</v>
      </c>
      <c r="B1042" t="s">
        <v>1957</v>
      </c>
      <c r="C1042" t="s">
        <v>640</v>
      </c>
      <c r="D1042" t="s">
        <v>240</v>
      </c>
      <c r="E1042" t="s">
        <v>389</v>
      </c>
      <c r="F1042" s="229">
        <v>36212</v>
      </c>
      <c r="G1042" t="s">
        <v>1958</v>
      </c>
      <c r="H1042" t="s">
        <v>390</v>
      </c>
      <c r="I1042" t="s">
        <v>3629</v>
      </c>
      <c r="J1042"/>
      <c r="K1042" t="s">
        <v>372</v>
      </c>
      <c r="L1042">
        <v>2017</v>
      </c>
      <c r="M1042" t="s">
        <v>373</v>
      </c>
      <c r="N1042" t="s">
        <v>373</v>
      </c>
      <c r="O1042"/>
      <c r="P1042"/>
      <c r="Q1042"/>
      <c r="R1042"/>
      <c r="S1042"/>
      <c r="T1042"/>
      <c r="U1042"/>
      <c r="V1042"/>
      <c r="W1042"/>
      <c r="X1042"/>
      <c r="Y1042"/>
      <c r="Z1042"/>
      <c r="AA1042"/>
      <c r="AB1042"/>
      <c r="AC1042"/>
      <c r="AD1042"/>
      <c r="AE1042"/>
      <c r="AF1042"/>
      <c r="AG1042"/>
      <c r="AH1042"/>
      <c r="AI1042"/>
      <c r="AJ1042"/>
      <c r="AK1042"/>
      <c r="AL1042"/>
      <c r="AM1042"/>
      <c r="AN1042"/>
    </row>
    <row r="1043" spans="1:40" x14ac:dyDescent="0.25">
      <c r="A1043">
        <v>215818</v>
      </c>
      <c r="B1043" t="s">
        <v>2362</v>
      </c>
      <c r="C1043" t="s">
        <v>160</v>
      </c>
      <c r="D1043" t="s">
        <v>3092</v>
      </c>
      <c r="E1043" t="s">
        <v>389</v>
      </c>
      <c r="F1043" s="229">
        <v>35722</v>
      </c>
      <c r="G1043" t="s">
        <v>1017</v>
      </c>
      <c r="H1043" t="s">
        <v>390</v>
      </c>
      <c r="I1043" t="s">
        <v>487</v>
      </c>
      <c r="J1043"/>
      <c r="K1043" t="s">
        <v>391</v>
      </c>
      <c r="L1043">
        <v>2015</v>
      </c>
      <c r="M1043" t="s">
        <v>371</v>
      </c>
      <c r="N1043"/>
      <c r="O1043"/>
      <c r="P1043"/>
      <c r="Q1043"/>
      <c r="R1043"/>
      <c r="S1043"/>
      <c r="T1043"/>
      <c r="U1043"/>
      <c r="V1043"/>
      <c r="W1043"/>
      <c r="X1043"/>
      <c r="Y1043"/>
      <c r="Z1043"/>
      <c r="AA1043"/>
      <c r="AB1043"/>
      <c r="AC1043"/>
      <c r="AD1043"/>
      <c r="AE1043"/>
      <c r="AF1043"/>
      <c r="AG1043"/>
      <c r="AH1043"/>
      <c r="AI1043" t="s">
        <v>737</v>
      </c>
      <c r="AJ1043"/>
      <c r="AK1043"/>
      <c r="AL1043"/>
      <c r="AM1043"/>
      <c r="AN1043"/>
    </row>
    <row r="1044" spans="1:40" x14ac:dyDescent="0.25">
      <c r="A1044">
        <v>215821</v>
      </c>
      <c r="B1044" t="s">
        <v>1798</v>
      </c>
      <c r="C1044" t="s">
        <v>926</v>
      </c>
      <c r="D1044" t="s">
        <v>301</v>
      </c>
      <c r="E1044" t="s">
        <v>389</v>
      </c>
      <c r="F1044" s="229">
        <v>35297</v>
      </c>
      <c r="G1044" t="s">
        <v>1053</v>
      </c>
      <c r="H1044" t="s">
        <v>390</v>
      </c>
      <c r="I1044" t="s">
        <v>3629</v>
      </c>
      <c r="J1044"/>
      <c r="K1044" t="s">
        <v>372</v>
      </c>
      <c r="L1044">
        <v>2014</v>
      </c>
      <c r="M1044" t="s">
        <v>379</v>
      </c>
      <c r="N1044" t="s">
        <v>379</v>
      </c>
      <c r="O1044"/>
      <c r="P1044"/>
      <c r="Q1044"/>
      <c r="R1044"/>
      <c r="S1044"/>
      <c r="T1044"/>
      <c r="U1044"/>
      <c r="V1044"/>
      <c r="W1044"/>
      <c r="X1044"/>
      <c r="Y1044"/>
      <c r="Z1044"/>
      <c r="AA1044"/>
      <c r="AB1044"/>
      <c r="AC1044"/>
      <c r="AD1044"/>
      <c r="AE1044"/>
      <c r="AF1044"/>
      <c r="AG1044"/>
      <c r="AH1044"/>
      <c r="AI1044"/>
      <c r="AJ1044"/>
      <c r="AK1044"/>
      <c r="AL1044"/>
      <c r="AM1044"/>
      <c r="AN1044"/>
    </row>
    <row r="1045" spans="1:40" x14ac:dyDescent="0.25">
      <c r="A1045">
        <v>215823</v>
      </c>
      <c r="B1045" t="s">
        <v>2500</v>
      </c>
      <c r="C1045" t="s">
        <v>85</v>
      </c>
      <c r="D1045" t="s">
        <v>3093</v>
      </c>
      <c r="E1045" t="s">
        <v>389</v>
      </c>
      <c r="F1045" s="229">
        <v>36539</v>
      </c>
      <c r="G1045" t="s">
        <v>1362</v>
      </c>
      <c r="H1045" t="s">
        <v>390</v>
      </c>
      <c r="I1045" t="s">
        <v>488</v>
      </c>
      <c r="J1045"/>
      <c r="K1045">
        <v>0</v>
      </c>
      <c r="L1045" t="s">
        <v>391</v>
      </c>
      <c r="M1045">
        <v>2017</v>
      </c>
      <c r="N1045" t="s">
        <v>376</v>
      </c>
      <c r="O1045"/>
      <c r="P1045"/>
      <c r="Q1045"/>
      <c r="R1045"/>
      <c r="S1045"/>
      <c r="T1045"/>
      <c r="U1045"/>
      <c r="V1045"/>
      <c r="W1045"/>
      <c r="X1045"/>
      <c r="Y1045"/>
      <c r="Z1045"/>
      <c r="AA1045"/>
      <c r="AB1045"/>
      <c r="AC1045"/>
      <c r="AD1045"/>
      <c r="AE1045"/>
      <c r="AF1045"/>
      <c r="AG1045"/>
      <c r="AH1045"/>
      <c r="AI1045"/>
      <c r="AJ1045"/>
      <c r="AK1045"/>
      <c r="AL1045"/>
      <c r="AM1045"/>
      <c r="AN1045"/>
    </row>
    <row r="1046" spans="1:40" x14ac:dyDescent="0.25">
      <c r="A1046">
        <v>215824</v>
      </c>
      <c r="B1046" t="s">
        <v>1657</v>
      </c>
      <c r="C1046" t="s">
        <v>140</v>
      </c>
      <c r="D1046" t="s">
        <v>518</v>
      </c>
      <c r="E1046" t="s">
        <v>389</v>
      </c>
      <c r="F1046" s="229">
        <v>33999</v>
      </c>
      <c r="G1046" t="s">
        <v>371</v>
      </c>
      <c r="H1046" t="s">
        <v>390</v>
      </c>
      <c r="I1046" t="s">
        <v>3629</v>
      </c>
      <c r="J1046"/>
      <c r="K1046" t="s">
        <v>391</v>
      </c>
      <c r="L1046">
        <v>2011</v>
      </c>
      <c r="M1046" t="s">
        <v>371</v>
      </c>
      <c r="N1046" t="s">
        <v>382</v>
      </c>
      <c r="O1046"/>
      <c r="P1046"/>
      <c r="Q1046"/>
      <c r="R1046"/>
      <c r="S1046"/>
      <c r="T1046"/>
      <c r="U1046"/>
      <c r="V1046"/>
      <c r="W1046"/>
      <c r="X1046"/>
      <c r="Y1046"/>
      <c r="Z1046"/>
      <c r="AA1046"/>
      <c r="AB1046"/>
      <c r="AC1046"/>
      <c r="AD1046"/>
      <c r="AE1046"/>
      <c r="AF1046"/>
      <c r="AG1046"/>
      <c r="AH1046"/>
      <c r="AI1046"/>
      <c r="AJ1046"/>
      <c r="AK1046"/>
      <c r="AL1046"/>
      <c r="AM1046"/>
      <c r="AN1046"/>
    </row>
    <row r="1047" spans="1:40" x14ac:dyDescent="0.25">
      <c r="A1047">
        <v>215832</v>
      </c>
      <c r="B1047" t="s">
        <v>2145</v>
      </c>
      <c r="C1047" t="s">
        <v>446</v>
      </c>
      <c r="D1047" t="s">
        <v>308</v>
      </c>
      <c r="E1047" t="s">
        <v>389</v>
      </c>
      <c r="F1047" s="229">
        <v>32613</v>
      </c>
      <c r="G1047" t="s">
        <v>2146</v>
      </c>
      <c r="H1047" t="s">
        <v>390</v>
      </c>
      <c r="I1047" t="s">
        <v>3629</v>
      </c>
      <c r="J1047"/>
      <c r="K1047" t="s">
        <v>391</v>
      </c>
      <c r="L1047">
        <v>2014</v>
      </c>
      <c r="M1047" t="s">
        <v>371</v>
      </c>
      <c r="N1047" t="s">
        <v>384</v>
      </c>
      <c r="O1047"/>
      <c r="P1047"/>
      <c r="Q1047"/>
      <c r="R1047"/>
      <c r="S1047"/>
      <c r="T1047"/>
      <c r="U1047"/>
      <c r="V1047"/>
      <c r="W1047"/>
      <c r="X1047"/>
      <c r="Y1047"/>
      <c r="Z1047"/>
      <c r="AA1047"/>
      <c r="AB1047"/>
      <c r="AC1047"/>
      <c r="AD1047"/>
      <c r="AE1047"/>
      <c r="AF1047"/>
      <c r="AG1047"/>
      <c r="AH1047"/>
      <c r="AI1047"/>
      <c r="AJ1047"/>
      <c r="AK1047"/>
      <c r="AL1047"/>
      <c r="AM1047"/>
      <c r="AN1047"/>
    </row>
    <row r="1048" spans="1:40" x14ac:dyDescent="0.25">
      <c r="A1048">
        <v>215834</v>
      </c>
      <c r="B1048" t="s">
        <v>1379</v>
      </c>
      <c r="C1048" t="s">
        <v>575</v>
      </c>
      <c r="D1048" t="s">
        <v>258</v>
      </c>
      <c r="E1048" t="s">
        <v>389</v>
      </c>
      <c r="F1048" s="229">
        <v>35094</v>
      </c>
      <c r="G1048" t="s">
        <v>1380</v>
      </c>
      <c r="H1048" t="s">
        <v>390</v>
      </c>
      <c r="I1048" t="s">
        <v>485</v>
      </c>
      <c r="J1048"/>
      <c r="K1048" t="s">
        <v>372</v>
      </c>
      <c r="L1048">
        <v>2013</v>
      </c>
      <c r="M1048" t="s">
        <v>383</v>
      </c>
      <c r="N1048"/>
      <c r="O1048"/>
      <c r="P1048"/>
      <c r="Q1048"/>
      <c r="R1048"/>
      <c r="S1048"/>
      <c r="T1048"/>
      <c r="U1048"/>
      <c r="V1048"/>
      <c r="W1048"/>
      <c r="X1048"/>
      <c r="Y1048"/>
      <c r="Z1048"/>
      <c r="AA1048"/>
      <c r="AB1048"/>
      <c r="AC1048"/>
      <c r="AD1048"/>
      <c r="AE1048"/>
      <c r="AF1048"/>
      <c r="AG1048"/>
      <c r="AH1048"/>
      <c r="AI1048" t="s">
        <v>737</v>
      </c>
      <c r="AJ1048"/>
      <c r="AK1048"/>
      <c r="AL1048"/>
      <c r="AM1048"/>
      <c r="AN1048" t="s">
        <v>788</v>
      </c>
    </row>
    <row r="1049" spans="1:40" x14ac:dyDescent="0.25">
      <c r="A1049">
        <v>215835</v>
      </c>
      <c r="B1049" t="s">
        <v>1859</v>
      </c>
      <c r="C1049" t="s">
        <v>77</v>
      </c>
      <c r="D1049" t="s">
        <v>231</v>
      </c>
      <c r="E1049" t="s">
        <v>389</v>
      </c>
      <c r="F1049" s="229">
        <v>35754</v>
      </c>
      <c r="G1049" t="s">
        <v>1019</v>
      </c>
      <c r="H1049" t="s">
        <v>390</v>
      </c>
      <c r="I1049" t="s">
        <v>485</v>
      </c>
      <c r="J1049"/>
      <c r="K1049" t="s">
        <v>372</v>
      </c>
      <c r="L1049">
        <v>2016</v>
      </c>
      <c r="M1049" t="s">
        <v>382</v>
      </c>
      <c r="N1049"/>
      <c r="O1049"/>
      <c r="P1049"/>
      <c r="Q1049"/>
      <c r="R1049"/>
      <c r="S1049"/>
      <c r="T1049"/>
      <c r="U1049"/>
      <c r="V1049"/>
      <c r="W1049"/>
      <c r="X1049"/>
      <c r="Y1049"/>
      <c r="Z1049"/>
      <c r="AA1049"/>
      <c r="AB1049"/>
      <c r="AC1049"/>
      <c r="AD1049"/>
      <c r="AE1049"/>
      <c r="AF1049"/>
      <c r="AG1049"/>
      <c r="AH1049"/>
      <c r="AI1049"/>
      <c r="AJ1049"/>
      <c r="AK1049"/>
      <c r="AL1049"/>
      <c r="AM1049"/>
      <c r="AN1049" t="s">
        <v>788</v>
      </c>
    </row>
    <row r="1050" spans="1:40" x14ac:dyDescent="0.25">
      <c r="A1050">
        <v>215837</v>
      </c>
      <c r="B1050" t="s">
        <v>1759</v>
      </c>
      <c r="C1050" t="s">
        <v>1667</v>
      </c>
      <c r="D1050" t="s">
        <v>293</v>
      </c>
      <c r="E1050" t="s">
        <v>389</v>
      </c>
      <c r="F1050" s="229">
        <v>34994</v>
      </c>
      <c r="G1050" t="s">
        <v>1760</v>
      </c>
      <c r="H1050" t="s">
        <v>390</v>
      </c>
      <c r="I1050" t="s">
        <v>3629</v>
      </c>
      <c r="J1050"/>
      <c r="K1050" t="s">
        <v>391</v>
      </c>
      <c r="L1050">
        <v>2013</v>
      </c>
      <c r="M1050" t="s">
        <v>377</v>
      </c>
      <c r="N1050" t="s">
        <v>377</v>
      </c>
      <c r="O1050"/>
      <c r="P1050"/>
      <c r="Q1050"/>
      <c r="R1050"/>
      <c r="S1050"/>
      <c r="T1050"/>
      <c r="U1050"/>
      <c r="V1050"/>
      <c r="W1050"/>
      <c r="X1050"/>
      <c r="Y1050"/>
      <c r="Z1050"/>
      <c r="AA1050"/>
      <c r="AB1050"/>
      <c r="AC1050"/>
      <c r="AD1050"/>
      <c r="AE1050"/>
      <c r="AF1050"/>
      <c r="AG1050"/>
      <c r="AH1050"/>
      <c r="AI1050"/>
      <c r="AJ1050"/>
      <c r="AK1050"/>
      <c r="AL1050"/>
      <c r="AM1050"/>
      <c r="AN1050"/>
    </row>
    <row r="1051" spans="1:40" x14ac:dyDescent="0.25">
      <c r="A1051">
        <v>215841</v>
      </c>
      <c r="B1051" t="s">
        <v>822</v>
      </c>
      <c r="C1051" t="s">
        <v>178</v>
      </c>
      <c r="D1051" t="s">
        <v>823</v>
      </c>
      <c r="E1051" t="s">
        <v>389</v>
      </c>
      <c r="F1051" s="229">
        <v>34358</v>
      </c>
      <c r="G1051" t="s">
        <v>1043</v>
      </c>
      <c r="H1051" t="s">
        <v>390</v>
      </c>
      <c r="I1051" t="s">
        <v>3632</v>
      </c>
      <c r="J1051"/>
      <c r="K1051" t="s">
        <v>391</v>
      </c>
      <c r="L1051">
        <v>2012</v>
      </c>
      <c r="M1051" t="s">
        <v>376</v>
      </c>
      <c r="N1051"/>
      <c r="O1051"/>
      <c r="P1051"/>
      <c r="Q1051"/>
      <c r="R1051"/>
      <c r="S1051"/>
      <c r="T1051"/>
      <c r="U1051"/>
      <c r="V1051"/>
      <c r="W1051"/>
      <c r="X1051"/>
      <c r="Y1051"/>
      <c r="Z1051"/>
      <c r="AA1051"/>
      <c r="AB1051"/>
      <c r="AC1051"/>
      <c r="AD1051"/>
      <c r="AE1051"/>
      <c r="AF1051"/>
      <c r="AG1051"/>
      <c r="AH1051"/>
      <c r="AI1051" t="s">
        <v>737</v>
      </c>
      <c r="AJ1051"/>
      <c r="AK1051"/>
      <c r="AL1051"/>
      <c r="AM1051"/>
      <c r="AN1051" t="s">
        <v>788</v>
      </c>
    </row>
    <row r="1052" spans="1:40" x14ac:dyDescent="0.25">
      <c r="A1052">
        <v>215843</v>
      </c>
      <c r="B1052" t="s">
        <v>1482</v>
      </c>
      <c r="C1052" t="s">
        <v>69</v>
      </c>
      <c r="D1052" t="s">
        <v>258</v>
      </c>
      <c r="E1052" t="s">
        <v>388</v>
      </c>
      <c r="F1052" s="229">
        <v>35066</v>
      </c>
      <c r="G1052" t="s">
        <v>712</v>
      </c>
      <c r="H1052" t="s">
        <v>390</v>
      </c>
      <c r="I1052" t="s">
        <v>485</v>
      </c>
      <c r="J1052"/>
      <c r="K1052" t="s">
        <v>391</v>
      </c>
      <c r="L1052">
        <v>2010</v>
      </c>
      <c r="M1052" t="s">
        <v>376</v>
      </c>
      <c r="N1052" t="s">
        <v>376</v>
      </c>
      <c r="O1052"/>
      <c r="P1052"/>
      <c r="Q1052"/>
      <c r="R1052"/>
      <c r="S1052"/>
      <c r="T1052"/>
      <c r="U1052"/>
      <c r="V1052"/>
      <c r="W1052"/>
      <c r="X1052"/>
      <c r="Y1052"/>
      <c r="Z1052"/>
      <c r="AA1052"/>
      <c r="AB1052"/>
      <c r="AC1052"/>
      <c r="AD1052"/>
      <c r="AE1052"/>
      <c r="AF1052"/>
      <c r="AG1052"/>
      <c r="AH1052"/>
      <c r="AI1052"/>
      <c r="AJ1052"/>
      <c r="AK1052"/>
      <c r="AL1052"/>
      <c r="AM1052"/>
      <c r="AN1052"/>
    </row>
    <row r="1053" spans="1:40" x14ac:dyDescent="0.25">
      <c r="A1053">
        <v>215845</v>
      </c>
      <c r="B1053" t="s">
        <v>2463</v>
      </c>
      <c r="C1053" t="s">
        <v>204</v>
      </c>
      <c r="D1053" t="s">
        <v>471</v>
      </c>
      <c r="E1053" t="s">
        <v>389</v>
      </c>
      <c r="F1053" s="229">
        <v>36346</v>
      </c>
      <c r="G1053" t="s">
        <v>1026</v>
      </c>
      <c r="H1053" t="s">
        <v>390</v>
      </c>
      <c r="I1053" t="s">
        <v>3630</v>
      </c>
      <c r="J1053"/>
      <c r="K1053" t="s">
        <v>391</v>
      </c>
      <c r="L1053">
        <v>2013</v>
      </c>
      <c r="M1053" t="s">
        <v>373</v>
      </c>
      <c r="N1053" t="s">
        <v>373</v>
      </c>
      <c r="O1053"/>
      <c r="P1053"/>
      <c r="Q1053"/>
      <c r="R1053"/>
      <c r="S1053"/>
      <c r="T1053"/>
      <c r="U1053"/>
      <c r="V1053"/>
      <c r="W1053"/>
      <c r="X1053"/>
      <c r="Y1053"/>
      <c r="Z1053"/>
      <c r="AA1053"/>
      <c r="AB1053"/>
      <c r="AC1053"/>
      <c r="AD1053"/>
      <c r="AE1053"/>
      <c r="AF1053"/>
      <c r="AG1053"/>
      <c r="AH1053"/>
      <c r="AI1053"/>
      <c r="AJ1053"/>
      <c r="AK1053"/>
      <c r="AL1053"/>
      <c r="AM1053"/>
      <c r="AN1053"/>
    </row>
    <row r="1054" spans="1:40" x14ac:dyDescent="0.25">
      <c r="A1054">
        <v>215846</v>
      </c>
      <c r="B1054" t="s">
        <v>3094</v>
      </c>
      <c r="C1054" t="s">
        <v>441</v>
      </c>
      <c r="D1054" t="s">
        <v>326</v>
      </c>
      <c r="E1054" t="s">
        <v>388</v>
      </c>
      <c r="F1054" s="229">
        <v>35992</v>
      </c>
      <c r="G1054" t="s">
        <v>693</v>
      </c>
      <c r="H1054" t="s">
        <v>390</v>
      </c>
      <c r="I1054" t="s">
        <v>487</v>
      </c>
      <c r="J1054"/>
      <c r="K1054" t="s">
        <v>372</v>
      </c>
      <c r="L1054">
        <v>2016</v>
      </c>
      <c r="M1054" t="s">
        <v>384</v>
      </c>
      <c r="N1054" t="s">
        <v>384</v>
      </c>
      <c r="O1054"/>
      <c r="P1054"/>
      <c r="Q1054"/>
      <c r="R1054"/>
      <c r="S1054"/>
      <c r="T1054"/>
      <c r="U1054"/>
      <c r="V1054"/>
      <c r="W1054"/>
      <c r="X1054"/>
      <c r="Y1054"/>
      <c r="Z1054"/>
      <c r="AA1054"/>
      <c r="AB1054"/>
      <c r="AC1054"/>
      <c r="AD1054"/>
      <c r="AE1054"/>
      <c r="AF1054"/>
      <c r="AG1054"/>
      <c r="AH1054"/>
      <c r="AI1054"/>
      <c r="AJ1054"/>
      <c r="AK1054"/>
      <c r="AL1054"/>
      <c r="AM1054"/>
      <c r="AN1054"/>
    </row>
    <row r="1055" spans="1:40" x14ac:dyDescent="0.25">
      <c r="A1055">
        <v>215854</v>
      </c>
      <c r="B1055" t="s">
        <v>2124</v>
      </c>
      <c r="C1055" t="s">
        <v>568</v>
      </c>
      <c r="D1055" t="s">
        <v>563</v>
      </c>
      <c r="E1055" t="s">
        <v>388</v>
      </c>
      <c r="F1055" s="229">
        <v>31603</v>
      </c>
      <c r="G1055" t="s">
        <v>379</v>
      </c>
      <c r="H1055" t="s">
        <v>390</v>
      </c>
      <c r="I1055" t="s">
        <v>485</v>
      </c>
      <c r="J1055"/>
      <c r="K1055" t="s">
        <v>372</v>
      </c>
      <c r="L1055">
        <v>2004</v>
      </c>
      <c r="M1055" t="s">
        <v>379</v>
      </c>
      <c r="N1055" t="s">
        <v>379</v>
      </c>
      <c r="O1055"/>
      <c r="P1055"/>
      <c r="Q1055"/>
      <c r="R1055"/>
      <c r="S1055"/>
      <c r="T1055"/>
      <c r="U1055"/>
      <c r="V1055"/>
      <c r="W1055"/>
      <c r="X1055"/>
      <c r="Y1055"/>
      <c r="Z1055"/>
      <c r="AA1055"/>
      <c r="AB1055"/>
      <c r="AC1055"/>
      <c r="AD1055"/>
      <c r="AE1055"/>
      <c r="AF1055"/>
      <c r="AG1055"/>
      <c r="AH1055"/>
      <c r="AI1055"/>
      <c r="AJ1055"/>
      <c r="AK1055"/>
      <c r="AL1055"/>
      <c r="AM1055"/>
      <c r="AN1055"/>
    </row>
    <row r="1056" spans="1:40" x14ac:dyDescent="0.25">
      <c r="A1056">
        <v>215856</v>
      </c>
      <c r="B1056" t="s">
        <v>1766</v>
      </c>
      <c r="C1056" t="s">
        <v>93</v>
      </c>
      <c r="D1056" t="s">
        <v>305</v>
      </c>
      <c r="E1056" t="s">
        <v>389</v>
      </c>
      <c r="F1056" s="229">
        <v>35065</v>
      </c>
      <c r="G1056" t="s">
        <v>1767</v>
      </c>
      <c r="H1056" t="s">
        <v>390</v>
      </c>
      <c r="I1056" t="s">
        <v>59</v>
      </c>
      <c r="J1056"/>
      <c r="K1056" t="s">
        <v>391</v>
      </c>
      <c r="L1056">
        <v>2013</v>
      </c>
      <c r="M1056" t="s">
        <v>384</v>
      </c>
      <c r="N1056" t="s">
        <v>384</v>
      </c>
      <c r="O1056"/>
      <c r="P1056"/>
      <c r="Q1056"/>
      <c r="R1056"/>
      <c r="S1056"/>
      <c r="T1056"/>
      <c r="U1056"/>
      <c r="V1056"/>
      <c r="W1056"/>
      <c r="X1056"/>
      <c r="Y1056"/>
      <c r="Z1056"/>
      <c r="AA1056"/>
      <c r="AB1056"/>
      <c r="AC1056"/>
      <c r="AD1056"/>
      <c r="AE1056"/>
      <c r="AF1056"/>
      <c r="AG1056"/>
      <c r="AH1056"/>
      <c r="AI1056"/>
      <c r="AJ1056"/>
      <c r="AK1056"/>
      <c r="AL1056"/>
      <c r="AM1056"/>
      <c r="AN1056"/>
    </row>
    <row r="1057" spans="1:40" x14ac:dyDescent="0.25">
      <c r="A1057">
        <v>215864</v>
      </c>
      <c r="B1057" t="s">
        <v>2390</v>
      </c>
      <c r="C1057" t="s">
        <v>3065</v>
      </c>
      <c r="D1057" t="s">
        <v>580</v>
      </c>
      <c r="E1057" t="s">
        <v>389</v>
      </c>
      <c r="F1057" s="229">
        <v>35867</v>
      </c>
      <c r="G1057" t="s">
        <v>1018</v>
      </c>
      <c r="H1057" t="s">
        <v>390</v>
      </c>
      <c r="I1057" t="s">
        <v>487</v>
      </c>
      <c r="J1057"/>
      <c r="K1057" t="s">
        <v>372</v>
      </c>
      <c r="L1057">
        <v>2017</v>
      </c>
      <c r="M1057" t="s">
        <v>373</v>
      </c>
      <c r="N1057"/>
      <c r="O1057"/>
      <c r="P1057"/>
      <c r="Q1057"/>
      <c r="R1057"/>
      <c r="S1057"/>
      <c r="T1057"/>
      <c r="U1057"/>
      <c r="V1057"/>
      <c r="W1057"/>
      <c r="X1057"/>
      <c r="Y1057"/>
      <c r="Z1057"/>
      <c r="AA1057"/>
      <c r="AB1057"/>
      <c r="AC1057"/>
      <c r="AD1057"/>
      <c r="AE1057"/>
      <c r="AF1057"/>
      <c r="AG1057"/>
      <c r="AH1057"/>
      <c r="AI1057" t="s">
        <v>737</v>
      </c>
      <c r="AJ1057"/>
      <c r="AK1057"/>
      <c r="AL1057"/>
      <c r="AM1057"/>
      <c r="AN1057" t="s">
        <v>788</v>
      </c>
    </row>
    <row r="1058" spans="1:40" x14ac:dyDescent="0.25">
      <c r="A1058">
        <v>215866</v>
      </c>
      <c r="B1058" t="s">
        <v>2441</v>
      </c>
      <c r="C1058" t="s">
        <v>141</v>
      </c>
      <c r="D1058" t="s">
        <v>2442</v>
      </c>
      <c r="E1058" t="s">
        <v>389</v>
      </c>
      <c r="F1058" s="229">
        <v>36187</v>
      </c>
      <c r="G1058" t="s">
        <v>674</v>
      </c>
      <c r="H1058" t="s">
        <v>390</v>
      </c>
      <c r="I1058" t="s">
        <v>485</v>
      </c>
      <c r="J1058"/>
      <c r="K1058" t="s">
        <v>372</v>
      </c>
      <c r="L1058">
        <v>2016</v>
      </c>
      <c r="M1058" t="s">
        <v>373</v>
      </c>
      <c r="N1058"/>
      <c r="O1058"/>
      <c r="P1058"/>
      <c r="Q1058"/>
      <c r="R1058"/>
      <c r="S1058"/>
      <c r="T1058"/>
      <c r="U1058"/>
      <c r="V1058"/>
      <c r="W1058"/>
      <c r="X1058"/>
      <c r="Y1058"/>
      <c r="Z1058"/>
      <c r="AA1058"/>
      <c r="AB1058"/>
      <c r="AC1058"/>
      <c r="AD1058"/>
      <c r="AE1058"/>
      <c r="AF1058"/>
      <c r="AG1058"/>
      <c r="AH1058"/>
      <c r="AI1058"/>
      <c r="AJ1058"/>
      <c r="AK1058"/>
      <c r="AL1058"/>
      <c r="AM1058"/>
      <c r="AN1058" t="s">
        <v>788</v>
      </c>
    </row>
    <row r="1059" spans="1:40" x14ac:dyDescent="0.25">
      <c r="A1059">
        <v>215870</v>
      </c>
      <c r="B1059" t="s">
        <v>3095</v>
      </c>
      <c r="C1059" t="s">
        <v>140</v>
      </c>
      <c r="D1059" t="s">
        <v>283</v>
      </c>
      <c r="E1059" t="s">
        <v>389</v>
      </c>
      <c r="F1059" s="229">
        <v>36324</v>
      </c>
      <c r="G1059" t="s">
        <v>371</v>
      </c>
      <c r="H1059" t="s">
        <v>390</v>
      </c>
      <c r="I1059" t="s">
        <v>487</v>
      </c>
      <c r="J1059"/>
      <c r="K1059" t="s">
        <v>391</v>
      </c>
      <c r="L1059">
        <v>2016</v>
      </c>
      <c r="M1059" t="s">
        <v>371</v>
      </c>
      <c r="N1059"/>
      <c r="O1059"/>
      <c r="P1059"/>
      <c r="Q1059"/>
      <c r="R1059"/>
      <c r="S1059"/>
      <c r="T1059"/>
      <c r="U1059"/>
      <c r="V1059"/>
      <c r="W1059"/>
      <c r="X1059"/>
      <c r="Y1059"/>
      <c r="Z1059"/>
      <c r="AA1059"/>
      <c r="AB1059"/>
      <c r="AC1059"/>
      <c r="AD1059"/>
      <c r="AE1059"/>
      <c r="AF1059"/>
      <c r="AG1059"/>
      <c r="AH1059"/>
      <c r="AI1059"/>
      <c r="AJ1059"/>
      <c r="AK1059"/>
      <c r="AL1059"/>
      <c r="AM1059"/>
      <c r="AN1059" t="s">
        <v>788</v>
      </c>
    </row>
    <row r="1060" spans="1:40" x14ac:dyDescent="0.25">
      <c r="A1060">
        <v>215875</v>
      </c>
      <c r="B1060" t="s">
        <v>3096</v>
      </c>
      <c r="C1060" t="s">
        <v>1608</v>
      </c>
      <c r="D1060" t="s">
        <v>256</v>
      </c>
      <c r="E1060" t="s">
        <v>388</v>
      </c>
      <c r="F1060" s="229">
        <v>33263</v>
      </c>
      <c r="G1060" t="s">
        <v>375</v>
      </c>
      <c r="H1060" t="s">
        <v>390</v>
      </c>
      <c r="I1060" t="s">
        <v>59</v>
      </c>
      <c r="J1060"/>
      <c r="K1060" t="s">
        <v>391</v>
      </c>
      <c r="L1060">
        <v>2009</v>
      </c>
      <c r="M1060" t="s">
        <v>375</v>
      </c>
      <c r="N1060" t="s">
        <v>375</v>
      </c>
      <c r="O1060"/>
      <c r="P1060"/>
      <c r="Q1060"/>
      <c r="R1060"/>
      <c r="S1060"/>
      <c r="T1060"/>
      <c r="U1060"/>
      <c r="V1060"/>
      <c r="W1060"/>
      <c r="X1060"/>
      <c r="Y1060"/>
      <c r="Z1060"/>
      <c r="AA1060"/>
      <c r="AB1060"/>
      <c r="AC1060"/>
      <c r="AD1060"/>
      <c r="AE1060"/>
      <c r="AF1060"/>
      <c r="AG1060"/>
      <c r="AH1060"/>
      <c r="AI1060"/>
      <c r="AJ1060"/>
      <c r="AK1060"/>
      <c r="AL1060"/>
      <c r="AM1060"/>
      <c r="AN1060"/>
    </row>
    <row r="1061" spans="1:40" x14ac:dyDescent="0.25">
      <c r="A1061">
        <v>215876</v>
      </c>
      <c r="B1061" t="s">
        <v>2156</v>
      </c>
      <c r="C1061" t="s">
        <v>93</v>
      </c>
      <c r="D1061" t="s">
        <v>229</v>
      </c>
      <c r="E1061" t="s">
        <v>388</v>
      </c>
      <c r="F1061" s="229">
        <v>32924</v>
      </c>
      <c r="G1061" t="s">
        <v>2157</v>
      </c>
      <c r="H1061" t="s">
        <v>390</v>
      </c>
      <c r="I1061" t="s">
        <v>3630</v>
      </c>
      <c r="J1061"/>
      <c r="K1061" t="s">
        <v>391</v>
      </c>
      <c r="L1061">
        <v>2008</v>
      </c>
      <c r="M1061" t="s">
        <v>379</v>
      </c>
      <c r="N1061" t="s">
        <v>379</v>
      </c>
      <c r="O1061"/>
      <c r="P1061"/>
      <c r="Q1061"/>
      <c r="R1061"/>
      <c r="S1061"/>
      <c r="T1061"/>
      <c r="U1061"/>
      <c r="V1061"/>
      <c r="W1061"/>
      <c r="X1061"/>
      <c r="Y1061"/>
      <c r="Z1061"/>
      <c r="AA1061"/>
      <c r="AB1061"/>
      <c r="AC1061"/>
      <c r="AD1061"/>
      <c r="AE1061"/>
      <c r="AF1061"/>
      <c r="AG1061"/>
      <c r="AH1061"/>
      <c r="AI1061"/>
      <c r="AJ1061"/>
      <c r="AK1061"/>
      <c r="AL1061"/>
      <c r="AM1061"/>
      <c r="AN1061"/>
    </row>
    <row r="1062" spans="1:40" x14ac:dyDescent="0.25">
      <c r="A1062">
        <v>215878</v>
      </c>
      <c r="B1062" t="s">
        <v>3097</v>
      </c>
      <c r="C1062" t="s">
        <v>444</v>
      </c>
      <c r="D1062" t="s">
        <v>3098</v>
      </c>
      <c r="E1062" t="s">
        <v>388</v>
      </c>
      <c r="F1062" s="229">
        <v>35432</v>
      </c>
      <c r="G1062" t="s">
        <v>678</v>
      </c>
      <c r="H1062" t="s">
        <v>390</v>
      </c>
      <c r="I1062" t="s">
        <v>59</v>
      </c>
      <c r="J1062"/>
      <c r="K1062" t="s">
        <v>391</v>
      </c>
      <c r="L1062">
        <v>2014</v>
      </c>
      <c r="M1062" t="s">
        <v>376</v>
      </c>
      <c r="N1062" t="s">
        <v>376</v>
      </c>
      <c r="O1062"/>
      <c r="P1062"/>
      <c r="Q1062"/>
      <c r="R1062"/>
      <c r="S1062"/>
      <c r="T1062"/>
      <c r="U1062"/>
      <c r="V1062"/>
      <c r="W1062"/>
      <c r="X1062"/>
      <c r="Y1062"/>
      <c r="Z1062"/>
      <c r="AA1062"/>
      <c r="AB1062"/>
      <c r="AC1062"/>
      <c r="AD1062"/>
      <c r="AE1062"/>
      <c r="AF1062"/>
      <c r="AG1062"/>
      <c r="AH1062"/>
      <c r="AI1062"/>
      <c r="AJ1062"/>
      <c r="AK1062"/>
      <c r="AL1062"/>
      <c r="AM1062"/>
      <c r="AN1062"/>
    </row>
    <row r="1063" spans="1:40" x14ac:dyDescent="0.25">
      <c r="A1063">
        <v>215884</v>
      </c>
      <c r="B1063" t="s">
        <v>2482</v>
      </c>
      <c r="C1063" t="s">
        <v>99</v>
      </c>
      <c r="D1063" t="s">
        <v>257</v>
      </c>
      <c r="E1063" t="s">
        <v>388</v>
      </c>
      <c r="F1063" s="229">
        <v>36526</v>
      </c>
      <c r="G1063" t="s">
        <v>1017</v>
      </c>
      <c r="H1063" t="s">
        <v>390</v>
      </c>
      <c r="I1063" t="s">
        <v>485</v>
      </c>
      <c r="J1063"/>
      <c r="K1063" t="s">
        <v>372</v>
      </c>
      <c r="L1063">
        <v>2017</v>
      </c>
      <c r="M1063" t="s">
        <v>371</v>
      </c>
      <c r="N1063" t="s">
        <v>371</v>
      </c>
      <c r="O1063"/>
      <c r="P1063"/>
      <c r="Q1063"/>
      <c r="R1063"/>
      <c r="S1063"/>
      <c r="T1063"/>
      <c r="U1063"/>
      <c r="V1063"/>
      <c r="W1063"/>
      <c r="X1063"/>
      <c r="Y1063"/>
      <c r="Z1063"/>
      <c r="AA1063"/>
      <c r="AB1063"/>
      <c r="AC1063"/>
      <c r="AD1063"/>
      <c r="AE1063"/>
      <c r="AF1063"/>
      <c r="AG1063"/>
      <c r="AH1063"/>
      <c r="AI1063"/>
      <c r="AJ1063"/>
      <c r="AK1063"/>
      <c r="AL1063"/>
      <c r="AM1063"/>
      <c r="AN1063"/>
    </row>
    <row r="1064" spans="1:40" x14ac:dyDescent="0.25">
      <c r="A1064">
        <v>215888</v>
      </c>
      <c r="B1064" t="s">
        <v>2456</v>
      </c>
      <c r="C1064" t="s">
        <v>796</v>
      </c>
      <c r="D1064" t="s">
        <v>2457</v>
      </c>
      <c r="E1064" t="s">
        <v>388</v>
      </c>
      <c r="F1064" s="229">
        <v>36298</v>
      </c>
      <c r="G1064" t="s">
        <v>2458</v>
      </c>
      <c r="H1064" t="s">
        <v>390</v>
      </c>
      <c r="I1064" t="s">
        <v>3629</v>
      </c>
      <c r="J1064"/>
      <c r="K1064" t="s">
        <v>372</v>
      </c>
      <c r="L1064">
        <v>2017</v>
      </c>
      <c r="M1064" t="s">
        <v>373</v>
      </c>
      <c r="N1064" t="s">
        <v>373</v>
      </c>
      <c r="O1064"/>
      <c r="P1064"/>
      <c r="Q1064"/>
      <c r="R1064"/>
      <c r="S1064"/>
      <c r="T1064"/>
      <c r="U1064"/>
      <c r="V1064"/>
      <c r="W1064"/>
      <c r="X1064"/>
      <c r="Y1064"/>
      <c r="Z1064"/>
      <c r="AA1064"/>
      <c r="AB1064"/>
      <c r="AC1064"/>
      <c r="AD1064"/>
      <c r="AE1064"/>
      <c r="AF1064"/>
      <c r="AG1064"/>
      <c r="AH1064"/>
      <c r="AI1064"/>
      <c r="AJ1064"/>
      <c r="AK1064"/>
      <c r="AL1064"/>
      <c r="AM1064"/>
      <c r="AN1064"/>
    </row>
    <row r="1065" spans="1:40" x14ac:dyDescent="0.25">
      <c r="A1065">
        <v>215889</v>
      </c>
      <c r="B1065" t="s">
        <v>4147</v>
      </c>
      <c r="C1065" t="s">
        <v>3099</v>
      </c>
      <c r="D1065" t="s">
        <v>4148</v>
      </c>
      <c r="E1065" t="s">
        <v>1327</v>
      </c>
      <c r="F1065" s="229">
        <v>35958</v>
      </c>
      <c r="G1065" t="s">
        <v>371</v>
      </c>
      <c r="H1065" t="s">
        <v>4149</v>
      </c>
      <c r="I1065" t="s">
        <v>487</v>
      </c>
      <c r="J1065"/>
      <c r="K1065"/>
      <c r="L1065"/>
      <c r="M1065"/>
      <c r="N1065"/>
      <c r="O1065"/>
      <c r="P1065"/>
      <c r="Q1065"/>
      <c r="R1065"/>
      <c r="S1065"/>
      <c r="T1065"/>
      <c r="U1065"/>
      <c r="V1065"/>
      <c r="W1065"/>
      <c r="X1065"/>
      <c r="Y1065"/>
      <c r="Z1065"/>
      <c r="AA1065"/>
      <c r="AB1065"/>
      <c r="AC1065"/>
      <c r="AD1065"/>
      <c r="AE1065"/>
      <c r="AF1065"/>
      <c r="AG1065"/>
      <c r="AH1065"/>
      <c r="AI1065" t="s">
        <v>737</v>
      </c>
      <c r="AJ1065"/>
      <c r="AK1065"/>
      <c r="AL1065"/>
      <c r="AM1065"/>
      <c r="AN1065" t="s">
        <v>788</v>
      </c>
    </row>
    <row r="1066" spans="1:40" x14ac:dyDescent="0.25">
      <c r="A1066">
        <v>215893</v>
      </c>
      <c r="B1066" t="s">
        <v>3100</v>
      </c>
      <c r="C1066" t="s">
        <v>105</v>
      </c>
      <c r="D1066" t="s">
        <v>3101</v>
      </c>
      <c r="E1066" t="s">
        <v>389</v>
      </c>
      <c r="F1066" s="229">
        <v>24473</v>
      </c>
      <c r="G1066" t="s">
        <v>371</v>
      </c>
      <c r="H1066" t="s">
        <v>390</v>
      </c>
      <c r="I1066" t="s">
        <v>3630</v>
      </c>
      <c r="J1066"/>
      <c r="K1066" t="s">
        <v>391</v>
      </c>
      <c r="L1066">
        <v>2014</v>
      </c>
      <c r="M1066" t="s">
        <v>371</v>
      </c>
      <c r="N1066" t="s">
        <v>375</v>
      </c>
      <c r="O1066"/>
      <c r="P1066"/>
      <c r="Q1066"/>
      <c r="R1066"/>
      <c r="S1066"/>
      <c r="T1066"/>
      <c r="U1066"/>
      <c r="V1066"/>
      <c r="W1066"/>
      <c r="X1066"/>
      <c r="Y1066"/>
      <c r="Z1066"/>
      <c r="AA1066"/>
      <c r="AB1066"/>
      <c r="AC1066"/>
      <c r="AD1066"/>
      <c r="AE1066"/>
      <c r="AF1066"/>
      <c r="AG1066"/>
      <c r="AH1066"/>
      <c r="AI1066"/>
      <c r="AJ1066"/>
      <c r="AK1066"/>
      <c r="AL1066"/>
      <c r="AM1066"/>
      <c r="AN1066"/>
    </row>
    <row r="1067" spans="1:40" x14ac:dyDescent="0.25">
      <c r="A1067">
        <v>215897</v>
      </c>
      <c r="B1067" t="s">
        <v>2428</v>
      </c>
      <c r="C1067" t="s">
        <v>1667</v>
      </c>
      <c r="D1067" t="s">
        <v>3102</v>
      </c>
      <c r="E1067" t="s">
        <v>389</v>
      </c>
      <c r="F1067" s="229">
        <v>36161</v>
      </c>
      <c r="G1067" t="s">
        <v>2429</v>
      </c>
      <c r="H1067" t="s">
        <v>390</v>
      </c>
      <c r="I1067" t="s">
        <v>3630</v>
      </c>
      <c r="J1067"/>
      <c r="K1067" t="s">
        <v>391</v>
      </c>
      <c r="L1067">
        <v>2016</v>
      </c>
      <c r="M1067" t="s">
        <v>371</v>
      </c>
      <c r="N1067" t="s">
        <v>379</v>
      </c>
      <c r="O1067"/>
      <c r="P1067"/>
      <c r="Q1067"/>
      <c r="R1067"/>
      <c r="S1067"/>
      <c r="T1067"/>
      <c r="U1067"/>
      <c r="V1067"/>
      <c r="W1067"/>
      <c r="X1067"/>
      <c r="Y1067"/>
      <c r="Z1067"/>
      <c r="AA1067"/>
      <c r="AB1067"/>
      <c r="AC1067"/>
      <c r="AD1067"/>
      <c r="AE1067"/>
      <c r="AF1067"/>
      <c r="AG1067"/>
      <c r="AH1067"/>
      <c r="AI1067"/>
      <c r="AJ1067"/>
      <c r="AK1067"/>
      <c r="AL1067"/>
      <c r="AM1067"/>
      <c r="AN1067"/>
    </row>
    <row r="1068" spans="1:40" x14ac:dyDescent="0.25">
      <c r="A1068">
        <v>215900</v>
      </c>
      <c r="B1068" t="s">
        <v>2307</v>
      </c>
      <c r="C1068" t="s">
        <v>117</v>
      </c>
      <c r="D1068" t="s">
        <v>3103</v>
      </c>
      <c r="E1068" t="s">
        <v>389</v>
      </c>
      <c r="F1068" s="229">
        <v>35324</v>
      </c>
      <c r="G1068" t="s">
        <v>1527</v>
      </c>
      <c r="H1068" t="s">
        <v>390</v>
      </c>
      <c r="I1068" t="s">
        <v>3629</v>
      </c>
      <c r="J1068"/>
      <c r="K1068" t="s">
        <v>372</v>
      </c>
      <c r="L1068">
        <v>2013</v>
      </c>
      <c r="M1068" t="s">
        <v>385</v>
      </c>
      <c r="N1068" t="s">
        <v>385</v>
      </c>
      <c r="O1068"/>
      <c r="P1068"/>
      <c r="Q1068"/>
      <c r="R1068"/>
      <c r="S1068"/>
      <c r="T1068"/>
      <c r="U1068"/>
      <c r="V1068"/>
      <c r="W1068"/>
      <c r="X1068"/>
      <c r="Y1068"/>
      <c r="Z1068"/>
      <c r="AA1068"/>
      <c r="AB1068"/>
      <c r="AC1068"/>
      <c r="AD1068"/>
      <c r="AE1068"/>
      <c r="AF1068"/>
      <c r="AG1068"/>
      <c r="AH1068"/>
      <c r="AI1068"/>
      <c r="AJ1068"/>
      <c r="AK1068"/>
      <c r="AL1068"/>
      <c r="AM1068"/>
      <c r="AN1068"/>
    </row>
    <row r="1069" spans="1:40" x14ac:dyDescent="0.25">
      <c r="A1069">
        <v>215901</v>
      </c>
      <c r="B1069" t="s">
        <v>2184</v>
      </c>
      <c r="C1069" t="s">
        <v>79</v>
      </c>
      <c r="D1069" t="s">
        <v>2751</v>
      </c>
      <c r="E1069" t="s">
        <v>389</v>
      </c>
      <c r="F1069" s="229">
        <v>33834</v>
      </c>
      <c r="G1069" t="s">
        <v>1030</v>
      </c>
      <c r="H1069" t="s">
        <v>390</v>
      </c>
      <c r="I1069" t="s">
        <v>59</v>
      </c>
      <c r="J1069"/>
      <c r="K1069" t="s">
        <v>372</v>
      </c>
      <c r="L1069">
        <v>2019</v>
      </c>
      <c r="M1069" t="s">
        <v>373</v>
      </c>
      <c r="N1069" t="s">
        <v>373</v>
      </c>
      <c r="O1069"/>
      <c r="P1069"/>
      <c r="Q1069"/>
      <c r="R1069"/>
      <c r="S1069"/>
      <c r="T1069"/>
      <c r="U1069"/>
      <c r="V1069"/>
      <c r="W1069"/>
      <c r="X1069"/>
      <c r="Y1069"/>
      <c r="Z1069"/>
      <c r="AA1069"/>
      <c r="AB1069"/>
      <c r="AC1069"/>
      <c r="AD1069"/>
      <c r="AE1069"/>
      <c r="AF1069"/>
      <c r="AG1069"/>
      <c r="AH1069"/>
      <c r="AI1069"/>
      <c r="AJ1069"/>
      <c r="AK1069"/>
      <c r="AL1069"/>
      <c r="AM1069"/>
      <c r="AN1069"/>
    </row>
    <row r="1070" spans="1:40" x14ac:dyDescent="0.25">
      <c r="A1070">
        <v>215902</v>
      </c>
      <c r="B1070" t="s">
        <v>824</v>
      </c>
      <c r="C1070" t="s">
        <v>69</v>
      </c>
      <c r="D1070" t="s">
        <v>3067</v>
      </c>
      <c r="E1070" t="s">
        <v>389</v>
      </c>
      <c r="F1070" s="229">
        <v>28748</v>
      </c>
      <c r="G1070" t="s">
        <v>371</v>
      </c>
      <c r="H1070" t="s">
        <v>390</v>
      </c>
      <c r="I1070" t="s">
        <v>487</v>
      </c>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t="s">
        <v>788</v>
      </c>
    </row>
    <row r="1071" spans="1:40" x14ac:dyDescent="0.25">
      <c r="A1071">
        <v>215906</v>
      </c>
      <c r="B1071" t="s">
        <v>3104</v>
      </c>
      <c r="C1071" t="s">
        <v>1514</v>
      </c>
      <c r="D1071" t="s">
        <v>258</v>
      </c>
      <c r="E1071" t="s">
        <v>389</v>
      </c>
      <c r="F1071" s="229">
        <v>28805</v>
      </c>
      <c r="G1071" t="s">
        <v>371</v>
      </c>
      <c r="H1071" t="s">
        <v>390</v>
      </c>
      <c r="I1071" t="s">
        <v>3629</v>
      </c>
      <c r="J1071"/>
      <c r="K1071">
        <v>0</v>
      </c>
      <c r="L1071">
        <v>0</v>
      </c>
      <c r="M1071">
        <v>0</v>
      </c>
      <c r="N1071" t="s">
        <v>371</v>
      </c>
      <c r="O1071" t="s">
        <v>3994</v>
      </c>
      <c r="P1071"/>
      <c r="Q1071">
        <v>20000</v>
      </c>
      <c r="R1071"/>
      <c r="S1071"/>
      <c r="T1071"/>
      <c r="U1071"/>
      <c r="V1071"/>
      <c r="W1071"/>
      <c r="X1071"/>
      <c r="Y1071"/>
      <c r="Z1071"/>
      <c r="AA1071"/>
      <c r="AB1071"/>
      <c r="AC1071"/>
      <c r="AD1071"/>
      <c r="AE1071"/>
      <c r="AF1071"/>
      <c r="AG1071"/>
      <c r="AH1071"/>
      <c r="AI1071"/>
      <c r="AJ1071"/>
      <c r="AK1071"/>
      <c r="AL1071"/>
      <c r="AM1071"/>
      <c r="AN1071"/>
    </row>
    <row r="1072" spans="1:40" x14ac:dyDescent="0.25">
      <c r="A1072">
        <v>215907</v>
      </c>
      <c r="B1072" t="s">
        <v>2300</v>
      </c>
      <c r="C1072" t="s">
        <v>2301</v>
      </c>
      <c r="D1072" t="s">
        <v>2974</v>
      </c>
      <c r="E1072" t="s">
        <v>389</v>
      </c>
      <c r="F1072" s="229">
        <v>35256</v>
      </c>
      <c r="G1072" t="s">
        <v>2302</v>
      </c>
      <c r="H1072" t="s">
        <v>390</v>
      </c>
      <c r="I1072" t="s">
        <v>487</v>
      </c>
      <c r="J1072"/>
      <c r="K1072" t="s">
        <v>391</v>
      </c>
      <c r="L1072">
        <v>2017</v>
      </c>
      <c r="M1072" t="s">
        <v>371</v>
      </c>
      <c r="N1072" t="s">
        <v>380</v>
      </c>
      <c r="O1072"/>
      <c r="P1072"/>
      <c r="Q1072"/>
      <c r="R1072"/>
      <c r="S1072"/>
      <c r="T1072"/>
      <c r="U1072"/>
      <c r="V1072"/>
      <c r="W1072"/>
      <c r="X1072"/>
      <c r="Y1072"/>
      <c r="Z1072"/>
      <c r="AA1072"/>
      <c r="AB1072"/>
      <c r="AC1072"/>
      <c r="AD1072"/>
      <c r="AE1072"/>
      <c r="AF1072"/>
      <c r="AG1072"/>
      <c r="AH1072"/>
      <c r="AI1072" t="s">
        <v>737</v>
      </c>
      <c r="AJ1072"/>
      <c r="AK1072"/>
      <c r="AL1072"/>
      <c r="AM1072"/>
      <c r="AN1072"/>
    </row>
    <row r="1073" spans="1:40" x14ac:dyDescent="0.25">
      <c r="A1073">
        <v>215908</v>
      </c>
      <c r="B1073" t="s">
        <v>2255</v>
      </c>
      <c r="C1073" t="s">
        <v>69</v>
      </c>
      <c r="D1073" t="s">
        <v>3105</v>
      </c>
      <c r="E1073" t="s">
        <v>389</v>
      </c>
      <c r="F1073" s="229">
        <v>34900</v>
      </c>
      <c r="G1073" t="s">
        <v>2256</v>
      </c>
      <c r="H1073" t="s">
        <v>390</v>
      </c>
      <c r="I1073" t="s">
        <v>3630</v>
      </c>
      <c r="J1073"/>
      <c r="K1073" t="s">
        <v>372</v>
      </c>
      <c r="L1073">
        <v>2014</v>
      </c>
      <c r="M1073" t="s">
        <v>373</v>
      </c>
      <c r="N1073" t="s">
        <v>373</v>
      </c>
      <c r="O1073"/>
      <c r="P1073"/>
      <c r="Q1073"/>
      <c r="R1073"/>
      <c r="S1073"/>
      <c r="T1073"/>
      <c r="U1073"/>
      <c r="V1073"/>
      <c r="W1073"/>
      <c r="X1073"/>
      <c r="Y1073"/>
      <c r="Z1073"/>
      <c r="AA1073"/>
      <c r="AB1073"/>
      <c r="AC1073"/>
      <c r="AD1073"/>
      <c r="AE1073"/>
      <c r="AF1073"/>
      <c r="AG1073"/>
      <c r="AH1073"/>
      <c r="AI1073"/>
      <c r="AJ1073"/>
      <c r="AK1073"/>
      <c r="AL1073"/>
      <c r="AM1073"/>
      <c r="AN1073"/>
    </row>
    <row r="1074" spans="1:40" x14ac:dyDescent="0.25">
      <c r="A1074">
        <v>215913</v>
      </c>
      <c r="B1074" t="s">
        <v>1562</v>
      </c>
      <c r="C1074" t="s">
        <v>105</v>
      </c>
      <c r="D1074" t="s">
        <v>1021</v>
      </c>
      <c r="E1074" t="s">
        <v>389</v>
      </c>
      <c r="F1074" s="229">
        <v>32555</v>
      </c>
      <c r="G1074" t="s">
        <v>1017</v>
      </c>
      <c r="H1074" t="s">
        <v>390</v>
      </c>
      <c r="I1074" t="s">
        <v>59</v>
      </c>
      <c r="J1074"/>
      <c r="K1074" t="s">
        <v>391</v>
      </c>
      <c r="L1074">
        <v>2007</v>
      </c>
      <c r="M1074" t="s">
        <v>373</v>
      </c>
      <c r="N1074" t="s">
        <v>373</v>
      </c>
      <c r="O1074"/>
      <c r="P1074"/>
      <c r="Q1074"/>
      <c r="R1074"/>
      <c r="S1074"/>
      <c r="T1074"/>
      <c r="U1074"/>
      <c r="V1074"/>
      <c r="W1074"/>
      <c r="X1074"/>
      <c r="Y1074"/>
      <c r="Z1074"/>
      <c r="AA1074"/>
      <c r="AB1074"/>
      <c r="AC1074"/>
      <c r="AD1074"/>
      <c r="AE1074"/>
      <c r="AF1074"/>
      <c r="AG1074"/>
      <c r="AH1074"/>
      <c r="AI1074"/>
      <c r="AJ1074"/>
      <c r="AK1074"/>
      <c r="AL1074"/>
      <c r="AM1074"/>
      <c r="AN1074"/>
    </row>
    <row r="1075" spans="1:40" x14ac:dyDescent="0.25">
      <c r="A1075">
        <v>215915</v>
      </c>
      <c r="B1075" t="s">
        <v>2086</v>
      </c>
      <c r="C1075" t="s">
        <v>3106</v>
      </c>
      <c r="D1075" t="s">
        <v>251</v>
      </c>
      <c r="E1075" t="s">
        <v>389</v>
      </c>
      <c r="F1075" s="229">
        <v>35451</v>
      </c>
      <c r="G1075" t="s">
        <v>1017</v>
      </c>
      <c r="H1075" t="s">
        <v>390</v>
      </c>
      <c r="I1075" t="s">
        <v>487</v>
      </c>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t="s">
        <v>788</v>
      </c>
    </row>
    <row r="1076" spans="1:40" x14ac:dyDescent="0.25">
      <c r="A1076">
        <v>215922</v>
      </c>
      <c r="B1076" t="s">
        <v>2378</v>
      </c>
      <c r="C1076" t="s">
        <v>66</v>
      </c>
      <c r="D1076" t="s">
        <v>256</v>
      </c>
      <c r="E1076" t="s">
        <v>388</v>
      </c>
      <c r="F1076" s="229">
        <v>35796</v>
      </c>
      <c r="G1076" t="s">
        <v>2379</v>
      </c>
      <c r="H1076" t="s">
        <v>390</v>
      </c>
      <c r="I1076" t="s">
        <v>485</v>
      </c>
      <c r="J1076"/>
      <c r="K1076" t="s">
        <v>372</v>
      </c>
      <c r="L1076">
        <v>2015</v>
      </c>
      <c r="M1076" t="s">
        <v>374</v>
      </c>
      <c r="N1076" t="s">
        <v>374</v>
      </c>
      <c r="O1076"/>
      <c r="P1076"/>
      <c r="Q1076"/>
      <c r="R1076"/>
      <c r="S1076"/>
      <c r="T1076"/>
      <c r="U1076"/>
      <c r="V1076"/>
      <c r="W1076"/>
      <c r="X1076"/>
      <c r="Y1076"/>
      <c r="Z1076"/>
      <c r="AA1076"/>
      <c r="AB1076"/>
      <c r="AC1076"/>
      <c r="AD1076"/>
      <c r="AE1076"/>
      <c r="AF1076"/>
      <c r="AG1076"/>
      <c r="AH1076"/>
      <c r="AI1076"/>
      <c r="AJ1076"/>
      <c r="AK1076"/>
      <c r="AL1076"/>
      <c r="AM1076"/>
      <c r="AN1076"/>
    </row>
    <row r="1077" spans="1:40" x14ac:dyDescent="0.25">
      <c r="A1077">
        <v>215924</v>
      </c>
      <c r="B1077" t="s">
        <v>2384</v>
      </c>
      <c r="C1077" t="s">
        <v>71</v>
      </c>
      <c r="D1077" t="s">
        <v>2385</v>
      </c>
      <c r="E1077" t="s">
        <v>389</v>
      </c>
      <c r="F1077" s="229">
        <v>35815</v>
      </c>
      <c r="G1077" t="s">
        <v>705</v>
      </c>
      <c r="H1077" t="s">
        <v>390</v>
      </c>
      <c r="I1077" t="s">
        <v>487</v>
      </c>
      <c r="J1077"/>
      <c r="K1077" t="s">
        <v>372</v>
      </c>
      <c r="L1077">
        <v>2015</v>
      </c>
      <c r="M1077" t="s">
        <v>380</v>
      </c>
      <c r="N1077"/>
      <c r="O1077"/>
      <c r="P1077"/>
      <c r="Q1077"/>
      <c r="R1077"/>
      <c r="S1077"/>
      <c r="T1077"/>
      <c r="U1077"/>
      <c r="V1077"/>
      <c r="W1077"/>
      <c r="X1077"/>
      <c r="Y1077"/>
      <c r="Z1077"/>
      <c r="AA1077"/>
      <c r="AB1077"/>
      <c r="AC1077"/>
      <c r="AD1077"/>
      <c r="AE1077"/>
      <c r="AF1077"/>
      <c r="AG1077"/>
      <c r="AH1077"/>
      <c r="AI1077" t="s">
        <v>737</v>
      </c>
      <c r="AJ1077"/>
      <c r="AK1077"/>
      <c r="AL1077"/>
      <c r="AM1077"/>
      <c r="AN1077" t="s">
        <v>788</v>
      </c>
    </row>
    <row r="1078" spans="1:40" x14ac:dyDescent="0.25">
      <c r="A1078">
        <v>215926</v>
      </c>
      <c r="B1078" t="s">
        <v>2447</v>
      </c>
      <c r="C1078" t="s">
        <v>1392</v>
      </c>
      <c r="D1078" t="s">
        <v>432</v>
      </c>
      <c r="E1078" t="s">
        <v>389</v>
      </c>
      <c r="F1078" s="229">
        <v>36227</v>
      </c>
      <c r="G1078" t="s">
        <v>2448</v>
      </c>
      <c r="H1078" t="s">
        <v>390</v>
      </c>
      <c r="I1078" t="s">
        <v>3630</v>
      </c>
      <c r="J1078"/>
      <c r="K1078" t="s">
        <v>372</v>
      </c>
      <c r="L1078">
        <v>2018</v>
      </c>
      <c r="M1078" t="s">
        <v>376</v>
      </c>
      <c r="N1078"/>
      <c r="O1078"/>
      <c r="P1078"/>
      <c r="Q1078"/>
      <c r="R1078"/>
      <c r="S1078"/>
      <c r="T1078"/>
      <c r="U1078"/>
      <c r="V1078"/>
      <c r="W1078"/>
      <c r="X1078"/>
      <c r="Y1078"/>
      <c r="Z1078"/>
      <c r="AA1078"/>
      <c r="AB1078"/>
      <c r="AC1078"/>
      <c r="AD1078"/>
      <c r="AE1078"/>
      <c r="AF1078"/>
      <c r="AG1078"/>
      <c r="AH1078"/>
      <c r="AI1078"/>
      <c r="AJ1078"/>
      <c r="AK1078"/>
      <c r="AL1078"/>
      <c r="AM1078"/>
      <c r="AN1078"/>
    </row>
    <row r="1079" spans="1:40" x14ac:dyDescent="0.25">
      <c r="A1079">
        <v>215927</v>
      </c>
      <c r="B1079" t="s">
        <v>1352</v>
      </c>
      <c r="C1079" t="s">
        <v>422</v>
      </c>
      <c r="D1079" t="s">
        <v>302</v>
      </c>
      <c r="E1079" t="s">
        <v>1327</v>
      </c>
      <c r="F1079" s="229">
        <v>32629</v>
      </c>
      <c r="G1079" t="s">
        <v>1353</v>
      </c>
      <c r="H1079" t="s">
        <v>390</v>
      </c>
      <c r="I1079" t="s">
        <v>3629</v>
      </c>
      <c r="J1079"/>
      <c r="K1079" t="s">
        <v>1323</v>
      </c>
      <c r="L1079">
        <v>2007</v>
      </c>
      <c r="M1079" t="s">
        <v>373</v>
      </c>
      <c r="N1079" t="s">
        <v>383</v>
      </c>
      <c r="O1079"/>
      <c r="P1079"/>
      <c r="Q1079"/>
      <c r="R1079"/>
      <c r="S1079"/>
      <c r="T1079"/>
      <c r="U1079"/>
      <c r="V1079"/>
      <c r="W1079"/>
      <c r="X1079"/>
      <c r="Y1079"/>
      <c r="Z1079"/>
      <c r="AA1079"/>
      <c r="AB1079"/>
      <c r="AC1079"/>
      <c r="AD1079"/>
      <c r="AE1079"/>
      <c r="AF1079"/>
      <c r="AG1079"/>
      <c r="AH1079"/>
      <c r="AI1079"/>
      <c r="AJ1079"/>
      <c r="AK1079"/>
      <c r="AL1079"/>
      <c r="AM1079"/>
      <c r="AN1079"/>
    </row>
    <row r="1080" spans="1:40" x14ac:dyDescent="0.25">
      <c r="A1080">
        <v>215928</v>
      </c>
      <c r="B1080" t="s">
        <v>2369</v>
      </c>
      <c r="C1080" t="s">
        <v>2370</v>
      </c>
      <c r="D1080" t="s">
        <v>1006</v>
      </c>
      <c r="E1080" t="s">
        <v>389</v>
      </c>
      <c r="F1080" s="229">
        <v>35796</v>
      </c>
      <c r="G1080" t="s">
        <v>2371</v>
      </c>
      <c r="H1080" t="s">
        <v>390</v>
      </c>
      <c r="I1080" t="s">
        <v>3630</v>
      </c>
      <c r="J1080"/>
      <c r="K1080" t="s">
        <v>372</v>
      </c>
      <c r="L1080">
        <v>2015</v>
      </c>
      <c r="M1080" t="s">
        <v>376</v>
      </c>
      <c r="N1080" t="s">
        <v>376</v>
      </c>
      <c r="O1080"/>
      <c r="P1080"/>
      <c r="Q1080"/>
      <c r="R1080"/>
      <c r="S1080"/>
      <c r="T1080"/>
      <c r="U1080"/>
      <c r="V1080"/>
      <c r="W1080"/>
      <c r="X1080"/>
      <c r="Y1080"/>
      <c r="Z1080"/>
      <c r="AA1080"/>
      <c r="AB1080"/>
      <c r="AC1080"/>
      <c r="AD1080"/>
      <c r="AE1080"/>
      <c r="AF1080"/>
      <c r="AG1080"/>
      <c r="AH1080"/>
      <c r="AI1080"/>
      <c r="AJ1080"/>
      <c r="AK1080"/>
      <c r="AL1080"/>
      <c r="AM1080"/>
      <c r="AN1080"/>
    </row>
    <row r="1081" spans="1:40" x14ac:dyDescent="0.25">
      <c r="A1081">
        <v>215933</v>
      </c>
      <c r="B1081" t="s">
        <v>1976</v>
      </c>
      <c r="C1081" t="s">
        <v>576</v>
      </c>
      <c r="D1081" t="s">
        <v>290</v>
      </c>
      <c r="E1081" t="s">
        <v>389</v>
      </c>
      <c r="F1081" s="229">
        <v>36526</v>
      </c>
      <c r="G1081" t="s">
        <v>1017</v>
      </c>
      <c r="H1081" t="s">
        <v>390</v>
      </c>
      <c r="I1081" t="s">
        <v>3629</v>
      </c>
      <c r="J1081"/>
      <c r="K1081" t="s">
        <v>391</v>
      </c>
      <c r="L1081">
        <v>2017</v>
      </c>
      <c r="M1081" t="s">
        <v>371</v>
      </c>
      <c r="N1081" t="s">
        <v>371</v>
      </c>
      <c r="O1081"/>
      <c r="P1081"/>
      <c r="Q1081"/>
      <c r="R1081"/>
      <c r="S1081"/>
      <c r="T1081"/>
      <c r="U1081"/>
      <c r="V1081"/>
      <c r="W1081"/>
      <c r="X1081"/>
      <c r="Y1081"/>
      <c r="Z1081"/>
      <c r="AA1081"/>
      <c r="AB1081"/>
      <c r="AC1081"/>
      <c r="AD1081"/>
      <c r="AE1081"/>
      <c r="AF1081"/>
      <c r="AG1081"/>
      <c r="AH1081"/>
      <c r="AI1081"/>
      <c r="AJ1081"/>
      <c r="AK1081"/>
      <c r="AL1081"/>
      <c r="AM1081"/>
      <c r="AN1081"/>
    </row>
    <row r="1082" spans="1:40" x14ac:dyDescent="0.25">
      <c r="A1082">
        <v>215934</v>
      </c>
      <c r="B1082" t="s">
        <v>2174</v>
      </c>
      <c r="C1082" t="s">
        <v>1842</v>
      </c>
      <c r="D1082" t="s">
        <v>114</v>
      </c>
      <c r="E1082" t="s">
        <v>389</v>
      </c>
      <c r="F1082" s="229">
        <v>33637</v>
      </c>
      <c r="G1082" t="s">
        <v>1415</v>
      </c>
      <c r="H1082" t="s">
        <v>390</v>
      </c>
      <c r="I1082" t="s">
        <v>3630</v>
      </c>
      <c r="J1082"/>
      <c r="K1082" t="s">
        <v>372</v>
      </c>
      <c r="L1082">
        <v>2012</v>
      </c>
      <c r="M1082" t="s">
        <v>380</v>
      </c>
      <c r="N1082"/>
      <c r="O1082"/>
      <c r="P1082"/>
      <c r="Q1082"/>
      <c r="R1082"/>
      <c r="S1082"/>
      <c r="T1082"/>
      <c r="U1082"/>
      <c r="V1082"/>
      <c r="W1082"/>
      <c r="X1082"/>
      <c r="Y1082"/>
      <c r="Z1082"/>
      <c r="AA1082"/>
      <c r="AB1082"/>
      <c r="AC1082"/>
      <c r="AD1082"/>
      <c r="AE1082"/>
      <c r="AF1082"/>
      <c r="AG1082"/>
      <c r="AH1082"/>
      <c r="AI1082"/>
      <c r="AJ1082"/>
      <c r="AK1082"/>
      <c r="AL1082"/>
      <c r="AM1082"/>
      <c r="AN1082" t="s">
        <v>788</v>
      </c>
    </row>
    <row r="1083" spans="1:40" x14ac:dyDescent="0.25">
      <c r="A1083">
        <v>215935</v>
      </c>
      <c r="B1083" t="s">
        <v>3107</v>
      </c>
      <c r="C1083" t="s">
        <v>3108</v>
      </c>
      <c r="D1083" t="s">
        <v>2795</v>
      </c>
      <c r="E1083" t="s">
        <v>389</v>
      </c>
      <c r="F1083" s="229">
        <v>35210</v>
      </c>
      <c r="G1083" t="s">
        <v>1017</v>
      </c>
      <c r="H1083" t="s">
        <v>390</v>
      </c>
      <c r="I1083" t="s">
        <v>3632</v>
      </c>
      <c r="J1083"/>
      <c r="K1083"/>
      <c r="L1083"/>
      <c r="M1083"/>
      <c r="N1083"/>
      <c r="O1083"/>
      <c r="P1083"/>
      <c r="Q1083"/>
      <c r="R1083"/>
      <c r="S1083"/>
      <c r="T1083"/>
      <c r="U1083"/>
      <c r="V1083"/>
      <c r="W1083"/>
      <c r="X1083"/>
      <c r="Y1083"/>
      <c r="Z1083"/>
      <c r="AA1083"/>
      <c r="AB1083"/>
      <c r="AC1083"/>
      <c r="AD1083"/>
      <c r="AE1083"/>
      <c r="AF1083"/>
      <c r="AG1083"/>
      <c r="AH1083"/>
      <c r="AI1083" t="s">
        <v>737</v>
      </c>
      <c r="AJ1083"/>
      <c r="AK1083"/>
      <c r="AL1083"/>
      <c r="AM1083"/>
      <c r="AN1083" t="s">
        <v>788</v>
      </c>
    </row>
    <row r="1084" spans="1:40" x14ac:dyDescent="0.25">
      <c r="A1084">
        <v>215936</v>
      </c>
      <c r="B1084" t="s">
        <v>2125</v>
      </c>
      <c r="C1084" t="s">
        <v>69</v>
      </c>
      <c r="D1084" t="s">
        <v>2126</v>
      </c>
      <c r="E1084" t="s">
        <v>389</v>
      </c>
      <c r="F1084" s="229">
        <v>31837</v>
      </c>
      <c r="G1084" t="s">
        <v>2127</v>
      </c>
      <c r="H1084" t="s">
        <v>390</v>
      </c>
      <c r="I1084" t="s">
        <v>485</v>
      </c>
      <c r="J1084"/>
      <c r="K1084" t="s">
        <v>1323</v>
      </c>
      <c r="L1084">
        <v>2006</v>
      </c>
      <c r="M1084" t="s">
        <v>379</v>
      </c>
      <c r="N1084" t="s">
        <v>379</v>
      </c>
      <c r="O1084"/>
      <c r="P1084"/>
      <c r="Q1084"/>
      <c r="R1084"/>
      <c r="S1084"/>
      <c r="T1084"/>
      <c r="U1084"/>
      <c r="V1084"/>
      <c r="W1084"/>
      <c r="X1084"/>
      <c r="Y1084"/>
      <c r="Z1084"/>
      <c r="AA1084"/>
      <c r="AB1084"/>
      <c r="AC1084"/>
      <c r="AD1084"/>
      <c r="AE1084"/>
      <c r="AF1084"/>
      <c r="AG1084"/>
      <c r="AH1084"/>
      <c r="AI1084"/>
      <c r="AJ1084"/>
      <c r="AK1084"/>
      <c r="AL1084"/>
      <c r="AM1084"/>
      <c r="AN1084"/>
    </row>
    <row r="1085" spans="1:40" x14ac:dyDescent="0.25">
      <c r="A1085">
        <v>215939</v>
      </c>
      <c r="B1085" t="s">
        <v>2481</v>
      </c>
      <c r="C1085" t="s">
        <v>85</v>
      </c>
      <c r="D1085" t="s">
        <v>224</v>
      </c>
      <c r="E1085" t="s">
        <v>389</v>
      </c>
      <c r="F1085" s="229">
        <v>36526</v>
      </c>
      <c r="G1085" t="s">
        <v>1017</v>
      </c>
      <c r="H1085" t="s">
        <v>390</v>
      </c>
      <c r="I1085" t="s">
        <v>3630</v>
      </c>
      <c r="J1085"/>
      <c r="K1085" t="s">
        <v>391</v>
      </c>
      <c r="L1085">
        <v>2017</v>
      </c>
      <c r="M1085" t="s">
        <v>371</v>
      </c>
      <c r="N1085" t="s">
        <v>377</v>
      </c>
      <c r="O1085"/>
      <c r="P1085"/>
      <c r="Q1085"/>
      <c r="R1085"/>
      <c r="S1085"/>
      <c r="T1085"/>
      <c r="U1085"/>
      <c r="V1085"/>
      <c r="W1085"/>
      <c r="X1085"/>
      <c r="Y1085"/>
      <c r="Z1085"/>
      <c r="AA1085"/>
      <c r="AB1085"/>
      <c r="AC1085"/>
      <c r="AD1085"/>
      <c r="AE1085"/>
      <c r="AF1085"/>
      <c r="AG1085"/>
      <c r="AH1085"/>
      <c r="AI1085"/>
      <c r="AJ1085"/>
      <c r="AK1085"/>
      <c r="AL1085"/>
      <c r="AM1085"/>
      <c r="AN1085"/>
    </row>
    <row r="1086" spans="1:40" x14ac:dyDescent="0.25">
      <c r="A1086">
        <v>215941</v>
      </c>
      <c r="B1086" t="s">
        <v>2295</v>
      </c>
      <c r="C1086" t="s">
        <v>159</v>
      </c>
      <c r="D1086" t="s">
        <v>426</v>
      </c>
      <c r="E1086" t="s">
        <v>389</v>
      </c>
      <c r="F1086" s="229">
        <v>35200</v>
      </c>
      <c r="G1086" t="s">
        <v>1043</v>
      </c>
      <c r="H1086" t="s">
        <v>390</v>
      </c>
      <c r="I1086" t="s">
        <v>3630</v>
      </c>
      <c r="J1086"/>
      <c r="K1086" t="s">
        <v>372</v>
      </c>
      <c r="L1086">
        <v>2016</v>
      </c>
      <c r="M1086" t="s">
        <v>376</v>
      </c>
      <c r="N1086"/>
      <c r="O1086"/>
      <c r="P1086"/>
      <c r="Q1086"/>
      <c r="R1086"/>
      <c r="S1086"/>
      <c r="T1086"/>
      <c r="U1086"/>
      <c r="V1086"/>
      <c r="W1086"/>
      <c r="X1086"/>
      <c r="Y1086"/>
      <c r="Z1086"/>
      <c r="AA1086"/>
      <c r="AB1086"/>
      <c r="AC1086"/>
      <c r="AD1086"/>
      <c r="AE1086"/>
      <c r="AF1086"/>
      <c r="AG1086"/>
      <c r="AH1086"/>
      <c r="AI1086"/>
      <c r="AJ1086"/>
      <c r="AK1086"/>
      <c r="AL1086"/>
      <c r="AM1086"/>
      <c r="AN1086" t="s">
        <v>788</v>
      </c>
    </row>
    <row r="1087" spans="1:40" x14ac:dyDescent="0.25">
      <c r="A1087">
        <v>215946</v>
      </c>
      <c r="B1087" t="s">
        <v>3109</v>
      </c>
      <c r="C1087" t="s">
        <v>449</v>
      </c>
      <c r="D1087" t="s">
        <v>825</v>
      </c>
      <c r="E1087" t="s">
        <v>389</v>
      </c>
      <c r="F1087" s="229">
        <v>31948</v>
      </c>
      <c r="G1087" t="s">
        <v>826</v>
      </c>
      <c r="H1087" t="s">
        <v>390</v>
      </c>
      <c r="I1087" t="s">
        <v>487</v>
      </c>
      <c r="J1087"/>
      <c r="K1087">
        <v>0</v>
      </c>
      <c r="L1087">
        <v>0</v>
      </c>
      <c r="M1087">
        <v>0</v>
      </c>
      <c r="N1087"/>
      <c r="O1087"/>
      <c r="P1087"/>
      <c r="Q1087"/>
      <c r="R1087"/>
      <c r="S1087"/>
      <c r="T1087"/>
      <c r="U1087"/>
      <c r="V1087"/>
      <c r="W1087"/>
      <c r="X1087"/>
      <c r="Y1087"/>
      <c r="Z1087"/>
      <c r="AA1087"/>
      <c r="AB1087"/>
      <c r="AC1087"/>
      <c r="AD1087"/>
      <c r="AE1087"/>
      <c r="AF1087"/>
      <c r="AG1087"/>
      <c r="AH1087"/>
      <c r="AI1087"/>
      <c r="AJ1087"/>
      <c r="AK1087"/>
      <c r="AL1087"/>
      <c r="AM1087"/>
      <c r="AN1087" t="s">
        <v>788</v>
      </c>
    </row>
    <row r="1088" spans="1:40" x14ac:dyDescent="0.25">
      <c r="A1088">
        <v>215947</v>
      </c>
      <c r="B1088" t="s">
        <v>3110</v>
      </c>
      <c r="C1088" t="s">
        <v>130</v>
      </c>
      <c r="D1088" t="s">
        <v>2464</v>
      </c>
      <c r="E1088" t="s">
        <v>389</v>
      </c>
      <c r="F1088" s="229">
        <v>36355</v>
      </c>
      <c r="G1088" t="s">
        <v>371</v>
      </c>
      <c r="H1088" t="s">
        <v>390</v>
      </c>
      <c r="I1088" t="s">
        <v>3630</v>
      </c>
      <c r="J1088"/>
      <c r="K1088" t="s">
        <v>391</v>
      </c>
      <c r="L1088">
        <v>2017</v>
      </c>
      <c r="M1088" t="s">
        <v>373</v>
      </c>
      <c r="N1088" t="s">
        <v>371</v>
      </c>
      <c r="O1088"/>
      <c r="P1088"/>
      <c r="Q1088"/>
      <c r="R1088"/>
      <c r="S1088"/>
      <c r="T1088"/>
      <c r="U1088"/>
      <c r="V1088"/>
      <c r="W1088"/>
      <c r="X1088"/>
      <c r="Y1088"/>
      <c r="Z1088"/>
      <c r="AA1088"/>
      <c r="AB1088"/>
      <c r="AC1088"/>
      <c r="AD1088"/>
      <c r="AE1088"/>
      <c r="AF1088"/>
      <c r="AG1088"/>
      <c r="AH1088"/>
      <c r="AI1088"/>
      <c r="AJ1088"/>
      <c r="AK1088"/>
      <c r="AL1088"/>
      <c r="AM1088"/>
      <c r="AN1088"/>
    </row>
    <row r="1089" spans="1:40" x14ac:dyDescent="0.25">
      <c r="A1089">
        <v>215948</v>
      </c>
      <c r="B1089" t="s">
        <v>2035</v>
      </c>
      <c r="C1089" t="s">
        <v>63</v>
      </c>
      <c r="D1089" t="s">
        <v>287</v>
      </c>
      <c r="E1089" t="s">
        <v>389</v>
      </c>
      <c r="F1089" s="229">
        <v>36181</v>
      </c>
      <c r="G1089" t="s">
        <v>1876</v>
      </c>
      <c r="H1089" t="s">
        <v>390</v>
      </c>
      <c r="I1089" t="s">
        <v>487</v>
      </c>
      <c r="J1089"/>
      <c r="K1089" t="s">
        <v>391</v>
      </c>
      <c r="L1089">
        <v>2016</v>
      </c>
      <c r="M1089" t="s">
        <v>382</v>
      </c>
      <c r="N1089"/>
      <c r="O1089"/>
      <c r="P1089"/>
      <c r="Q1089"/>
      <c r="R1089"/>
      <c r="S1089"/>
      <c r="T1089"/>
      <c r="U1089"/>
      <c r="V1089"/>
      <c r="W1089"/>
      <c r="X1089"/>
      <c r="Y1089"/>
      <c r="Z1089"/>
      <c r="AA1089"/>
      <c r="AB1089"/>
      <c r="AC1089"/>
      <c r="AD1089"/>
      <c r="AE1089"/>
      <c r="AF1089"/>
      <c r="AG1089"/>
      <c r="AH1089"/>
      <c r="AI1089"/>
      <c r="AJ1089"/>
      <c r="AK1089"/>
      <c r="AL1089"/>
      <c r="AM1089"/>
      <c r="AN1089" t="s">
        <v>788</v>
      </c>
    </row>
    <row r="1090" spans="1:40" x14ac:dyDescent="0.25">
      <c r="A1090">
        <v>215950</v>
      </c>
      <c r="B1090" t="s">
        <v>2097</v>
      </c>
      <c r="C1090" t="s">
        <v>1013</v>
      </c>
      <c r="D1090" t="s">
        <v>304</v>
      </c>
      <c r="E1090" t="s">
        <v>389</v>
      </c>
      <c r="F1090" s="229">
        <v>26099</v>
      </c>
      <c r="G1090" t="e">
        <v>#N/A</v>
      </c>
      <c r="H1090" t="s">
        <v>390</v>
      </c>
      <c r="I1090" t="s">
        <v>3630</v>
      </c>
      <c r="J1090"/>
      <c r="K1090">
        <v>0</v>
      </c>
      <c r="L1090">
        <v>0</v>
      </c>
      <c r="M1090">
        <v>0</v>
      </c>
      <c r="N1090" t="s">
        <v>382</v>
      </c>
      <c r="O1090"/>
      <c r="P1090"/>
      <c r="Q1090"/>
      <c r="R1090"/>
      <c r="S1090"/>
      <c r="T1090"/>
      <c r="U1090"/>
      <c r="V1090"/>
      <c r="W1090"/>
      <c r="X1090"/>
      <c r="Y1090"/>
      <c r="Z1090"/>
      <c r="AA1090"/>
      <c r="AB1090"/>
      <c r="AC1090"/>
      <c r="AD1090"/>
      <c r="AE1090"/>
      <c r="AF1090"/>
      <c r="AG1090"/>
      <c r="AH1090"/>
      <c r="AI1090"/>
      <c r="AJ1090"/>
      <c r="AK1090"/>
      <c r="AL1090"/>
      <c r="AM1090"/>
      <c r="AN1090"/>
    </row>
    <row r="1091" spans="1:40" x14ac:dyDescent="0.25">
      <c r="A1091">
        <v>215951</v>
      </c>
      <c r="B1091" t="s">
        <v>2038</v>
      </c>
      <c r="C1091" t="s">
        <v>191</v>
      </c>
      <c r="D1091" t="s">
        <v>299</v>
      </c>
      <c r="E1091" t="s">
        <v>389</v>
      </c>
      <c r="F1091" s="229">
        <v>36281</v>
      </c>
      <c r="G1091" t="s">
        <v>2039</v>
      </c>
      <c r="H1091" t="s">
        <v>390</v>
      </c>
      <c r="I1091" t="s">
        <v>487</v>
      </c>
      <c r="J1091"/>
      <c r="K1091" t="s">
        <v>391</v>
      </c>
      <c r="L1091">
        <v>2016</v>
      </c>
      <c r="M1091" t="s">
        <v>373</v>
      </c>
      <c r="N1091"/>
      <c r="O1091"/>
      <c r="P1091"/>
      <c r="Q1091"/>
      <c r="R1091"/>
      <c r="S1091"/>
      <c r="T1091"/>
      <c r="U1091"/>
      <c r="V1091"/>
      <c r="W1091"/>
      <c r="X1091"/>
      <c r="Y1091"/>
      <c r="Z1091"/>
      <c r="AA1091"/>
      <c r="AB1091"/>
      <c r="AC1091"/>
      <c r="AD1091"/>
      <c r="AE1091"/>
      <c r="AF1091"/>
      <c r="AG1091"/>
      <c r="AH1091"/>
      <c r="AI1091"/>
      <c r="AJ1091"/>
      <c r="AK1091"/>
      <c r="AL1091"/>
      <c r="AM1091"/>
      <c r="AN1091" t="s">
        <v>788</v>
      </c>
    </row>
    <row r="1092" spans="1:40" x14ac:dyDescent="0.25">
      <c r="A1092">
        <v>215956</v>
      </c>
      <c r="B1092" t="s">
        <v>2392</v>
      </c>
      <c r="C1092" t="s">
        <v>137</v>
      </c>
      <c r="D1092" t="s">
        <v>3111</v>
      </c>
      <c r="E1092" t="s">
        <v>389</v>
      </c>
      <c r="F1092" s="229">
        <v>35892</v>
      </c>
      <c r="G1092" t="s">
        <v>1017</v>
      </c>
      <c r="H1092" t="s">
        <v>390</v>
      </c>
      <c r="I1092" t="s">
        <v>3630</v>
      </c>
      <c r="J1092"/>
      <c r="K1092" t="s">
        <v>372</v>
      </c>
      <c r="L1092">
        <v>2018</v>
      </c>
      <c r="M1092" t="s">
        <v>371</v>
      </c>
      <c r="N1092" t="s">
        <v>371</v>
      </c>
      <c r="O1092"/>
      <c r="P1092"/>
      <c r="Q1092"/>
      <c r="R1092"/>
      <c r="S1092"/>
      <c r="T1092"/>
      <c r="U1092"/>
      <c r="V1092"/>
      <c r="W1092"/>
      <c r="X1092"/>
      <c r="Y1092"/>
      <c r="Z1092"/>
      <c r="AA1092"/>
      <c r="AB1092"/>
      <c r="AC1092"/>
      <c r="AD1092"/>
      <c r="AE1092"/>
      <c r="AF1092"/>
      <c r="AG1092"/>
      <c r="AH1092"/>
      <c r="AI1092"/>
      <c r="AJ1092"/>
      <c r="AK1092"/>
      <c r="AL1092"/>
      <c r="AM1092"/>
      <c r="AN1092"/>
    </row>
    <row r="1093" spans="1:40" x14ac:dyDescent="0.25">
      <c r="A1093">
        <v>215958</v>
      </c>
      <c r="B1093" t="s">
        <v>2211</v>
      </c>
      <c r="C1093" t="s">
        <v>1724</v>
      </c>
      <c r="D1093" t="s">
        <v>3112</v>
      </c>
      <c r="E1093" t="s">
        <v>389</v>
      </c>
      <c r="F1093" s="229">
        <v>34372</v>
      </c>
      <c r="G1093" t="s">
        <v>2212</v>
      </c>
      <c r="H1093" t="s">
        <v>390</v>
      </c>
      <c r="I1093" t="s">
        <v>487</v>
      </c>
      <c r="J1093"/>
      <c r="K1093" t="s">
        <v>391</v>
      </c>
      <c r="L1093">
        <v>2013</v>
      </c>
      <c r="M1093" t="s">
        <v>373</v>
      </c>
      <c r="N1093" t="s">
        <v>373</v>
      </c>
      <c r="O1093"/>
      <c r="P1093"/>
      <c r="Q1093"/>
      <c r="R1093"/>
      <c r="S1093"/>
      <c r="T1093"/>
      <c r="U1093"/>
      <c r="V1093"/>
      <c r="W1093"/>
      <c r="X1093"/>
      <c r="Y1093"/>
      <c r="Z1093"/>
      <c r="AA1093"/>
      <c r="AB1093"/>
      <c r="AC1093"/>
      <c r="AD1093"/>
      <c r="AE1093"/>
      <c r="AF1093"/>
      <c r="AG1093"/>
      <c r="AH1093"/>
      <c r="AI1093" t="s">
        <v>737</v>
      </c>
      <c r="AJ1093"/>
      <c r="AK1093"/>
      <c r="AL1093"/>
      <c r="AM1093"/>
      <c r="AN1093"/>
    </row>
    <row r="1094" spans="1:40" x14ac:dyDescent="0.25">
      <c r="A1094">
        <v>215959</v>
      </c>
      <c r="B1094" t="s">
        <v>2009</v>
      </c>
      <c r="C1094" t="s">
        <v>66</v>
      </c>
      <c r="D1094" t="s">
        <v>285</v>
      </c>
      <c r="E1094" t="s">
        <v>388</v>
      </c>
      <c r="F1094" s="229">
        <v>34726</v>
      </c>
      <c r="G1094" t="s">
        <v>2010</v>
      </c>
      <c r="H1094" t="s">
        <v>390</v>
      </c>
      <c r="I1094" t="s">
        <v>487</v>
      </c>
      <c r="J1094"/>
      <c r="K1094">
        <v>0</v>
      </c>
      <c r="L1094">
        <v>0</v>
      </c>
      <c r="M1094">
        <v>0</v>
      </c>
      <c r="N1094"/>
      <c r="O1094"/>
      <c r="P1094"/>
      <c r="Q1094"/>
      <c r="R1094"/>
      <c r="S1094"/>
      <c r="T1094"/>
      <c r="U1094"/>
      <c r="V1094"/>
      <c r="W1094"/>
      <c r="X1094"/>
      <c r="Y1094"/>
      <c r="Z1094"/>
      <c r="AA1094"/>
      <c r="AB1094"/>
      <c r="AC1094"/>
      <c r="AD1094"/>
      <c r="AE1094"/>
      <c r="AF1094"/>
      <c r="AG1094"/>
      <c r="AH1094"/>
      <c r="AI1094"/>
      <c r="AJ1094"/>
      <c r="AK1094"/>
      <c r="AL1094"/>
      <c r="AM1094"/>
      <c r="AN1094" t="s">
        <v>788</v>
      </c>
    </row>
    <row r="1095" spans="1:40" x14ac:dyDescent="0.25">
      <c r="A1095">
        <v>215963</v>
      </c>
      <c r="B1095" t="s">
        <v>3655</v>
      </c>
      <c r="C1095" t="s">
        <v>568</v>
      </c>
      <c r="D1095" t="s">
        <v>313</v>
      </c>
      <c r="E1095" t="s">
        <v>389</v>
      </c>
      <c r="F1095" s="229">
        <v>36280</v>
      </c>
      <c r="G1095" t="s">
        <v>371</v>
      </c>
      <c r="H1095" t="s">
        <v>390</v>
      </c>
      <c r="I1095" t="s">
        <v>489</v>
      </c>
      <c r="J1095"/>
      <c r="K1095" t="s">
        <v>391</v>
      </c>
      <c r="L1095">
        <v>2018</v>
      </c>
      <c r="M1095" t="s">
        <v>371</v>
      </c>
      <c r="N1095" t="s">
        <v>377</v>
      </c>
      <c r="O1095"/>
      <c r="P1095"/>
      <c r="Q1095"/>
      <c r="R1095"/>
      <c r="S1095"/>
      <c r="T1095"/>
      <c r="U1095"/>
      <c r="V1095"/>
      <c r="W1095"/>
      <c r="X1095"/>
      <c r="Y1095"/>
      <c r="Z1095"/>
      <c r="AA1095"/>
      <c r="AB1095"/>
      <c r="AC1095"/>
      <c r="AD1095"/>
      <c r="AE1095"/>
      <c r="AF1095"/>
      <c r="AG1095"/>
      <c r="AH1095"/>
      <c r="AI1095" t="s">
        <v>737</v>
      </c>
      <c r="AJ1095"/>
      <c r="AK1095"/>
      <c r="AL1095"/>
      <c r="AM1095"/>
      <c r="AN1095"/>
    </row>
    <row r="1096" spans="1:40" x14ac:dyDescent="0.25">
      <c r="A1096">
        <v>215964</v>
      </c>
      <c r="B1096" t="s">
        <v>1418</v>
      </c>
      <c r="C1096" t="s">
        <v>609</v>
      </c>
      <c r="D1096" t="s">
        <v>3113</v>
      </c>
      <c r="E1096" t="s">
        <v>389</v>
      </c>
      <c r="F1096" s="229">
        <v>36526</v>
      </c>
      <c r="G1096" t="s">
        <v>1419</v>
      </c>
      <c r="H1096" t="s">
        <v>390</v>
      </c>
      <c r="I1096" t="s">
        <v>3629</v>
      </c>
      <c r="J1096"/>
      <c r="K1096" t="s">
        <v>372</v>
      </c>
      <c r="L1096">
        <v>2017</v>
      </c>
      <c r="M1096" t="s">
        <v>373</v>
      </c>
      <c r="N1096" t="s">
        <v>373</v>
      </c>
      <c r="O1096"/>
      <c r="P1096"/>
      <c r="Q1096"/>
      <c r="R1096"/>
      <c r="S1096"/>
      <c r="T1096"/>
      <c r="U1096"/>
      <c r="V1096"/>
      <c r="W1096"/>
      <c r="X1096"/>
      <c r="Y1096"/>
      <c r="Z1096"/>
      <c r="AA1096"/>
      <c r="AB1096"/>
      <c r="AC1096"/>
      <c r="AD1096"/>
      <c r="AE1096"/>
      <c r="AF1096"/>
      <c r="AG1096"/>
      <c r="AH1096"/>
      <c r="AI1096"/>
      <c r="AJ1096"/>
      <c r="AK1096"/>
      <c r="AL1096"/>
      <c r="AM1096"/>
      <c r="AN1096"/>
    </row>
    <row r="1097" spans="1:40" x14ac:dyDescent="0.25">
      <c r="A1097">
        <v>215966</v>
      </c>
      <c r="B1097" t="s">
        <v>2290</v>
      </c>
      <c r="C1097" t="s">
        <v>88</v>
      </c>
      <c r="D1097" t="s">
        <v>531</v>
      </c>
      <c r="E1097" t="s">
        <v>389</v>
      </c>
      <c r="F1097" s="229">
        <v>35145</v>
      </c>
      <c r="G1097" t="s">
        <v>1042</v>
      </c>
      <c r="H1097" t="s">
        <v>390</v>
      </c>
      <c r="I1097" t="s">
        <v>487</v>
      </c>
      <c r="J1097"/>
      <c r="K1097" t="s">
        <v>391</v>
      </c>
      <c r="L1097">
        <v>2014</v>
      </c>
      <c r="M1097" t="s">
        <v>377</v>
      </c>
      <c r="N1097"/>
      <c r="O1097"/>
      <c r="P1097"/>
      <c r="Q1097"/>
      <c r="R1097"/>
      <c r="S1097"/>
      <c r="T1097"/>
      <c r="U1097"/>
      <c r="V1097"/>
      <c r="W1097"/>
      <c r="X1097"/>
      <c r="Y1097"/>
      <c r="Z1097"/>
      <c r="AA1097"/>
      <c r="AB1097"/>
      <c r="AC1097"/>
      <c r="AD1097"/>
      <c r="AE1097"/>
      <c r="AF1097"/>
      <c r="AG1097"/>
      <c r="AH1097"/>
      <c r="AI1097"/>
      <c r="AJ1097"/>
      <c r="AK1097"/>
      <c r="AL1097"/>
      <c r="AM1097"/>
      <c r="AN1097" t="s">
        <v>788</v>
      </c>
    </row>
    <row r="1098" spans="1:40" x14ac:dyDescent="0.25">
      <c r="A1098">
        <v>215968</v>
      </c>
      <c r="B1098" t="s">
        <v>2013</v>
      </c>
      <c r="C1098" t="s">
        <v>69</v>
      </c>
      <c r="D1098" t="s">
        <v>2126</v>
      </c>
      <c r="E1098" t="s">
        <v>388</v>
      </c>
      <c r="F1098" s="229">
        <v>35497</v>
      </c>
      <c r="G1098" t="s">
        <v>2014</v>
      </c>
      <c r="H1098" t="s">
        <v>390</v>
      </c>
      <c r="I1098" t="s">
        <v>487</v>
      </c>
      <c r="J1098"/>
      <c r="K1098" t="s">
        <v>372</v>
      </c>
      <c r="L1098">
        <v>2016</v>
      </c>
      <c r="M1098" t="s">
        <v>379</v>
      </c>
      <c r="N1098"/>
      <c r="O1098"/>
      <c r="P1098"/>
      <c r="Q1098"/>
      <c r="R1098"/>
      <c r="S1098"/>
      <c r="T1098"/>
      <c r="U1098"/>
      <c r="V1098"/>
      <c r="W1098"/>
      <c r="X1098"/>
      <c r="Y1098"/>
      <c r="Z1098"/>
      <c r="AA1098"/>
      <c r="AB1098"/>
      <c r="AC1098"/>
      <c r="AD1098"/>
      <c r="AE1098"/>
      <c r="AF1098"/>
      <c r="AG1098"/>
      <c r="AH1098"/>
      <c r="AI1098"/>
      <c r="AJ1098"/>
      <c r="AK1098"/>
      <c r="AL1098"/>
      <c r="AM1098"/>
      <c r="AN1098" t="s">
        <v>788</v>
      </c>
    </row>
    <row r="1099" spans="1:40" x14ac:dyDescent="0.25">
      <c r="A1099">
        <v>215970</v>
      </c>
      <c r="B1099" t="s">
        <v>1417</v>
      </c>
      <c r="C1099" t="s">
        <v>3114</v>
      </c>
      <c r="D1099" t="s">
        <v>3115</v>
      </c>
      <c r="E1099" t="s">
        <v>389</v>
      </c>
      <c r="F1099" s="229">
        <v>36526</v>
      </c>
      <c r="G1099" t="s">
        <v>1017</v>
      </c>
      <c r="H1099" t="s">
        <v>390</v>
      </c>
      <c r="I1099" t="s">
        <v>3629</v>
      </c>
      <c r="J1099"/>
      <c r="K1099" t="s">
        <v>391</v>
      </c>
      <c r="L1099">
        <v>2018</v>
      </c>
      <c r="M1099" t="s">
        <v>371</v>
      </c>
      <c r="N1099" t="s">
        <v>376</v>
      </c>
      <c r="O1099"/>
      <c r="P1099"/>
      <c r="Q1099"/>
      <c r="R1099"/>
      <c r="S1099"/>
      <c r="T1099"/>
      <c r="U1099"/>
      <c r="V1099"/>
      <c r="W1099"/>
      <c r="X1099"/>
      <c r="Y1099"/>
      <c r="Z1099"/>
      <c r="AA1099"/>
      <c r="AB1099"/>
      <c r="AC1099"/>
      <c r="AD1099"/>
      <c r="AE1099"/>
      <c r="AF1099"/>
      <c r="AG1099"/>
      <c r="AH1099"/>
      <c r="AI1099"/>
      <c r="AJ1099"/>
      <c r="AK1099"/>
      <c r="AL1099"/>
      <c r="AM1099"/>
      <c r="AN1099"/>
    </row>
    <row r="1100" spans="1:40" x14ac:dyDescent="0.25">
      <c r="A1100">
        <v>215971</v>
      </c>
      <c r="B1100" t="s">
        <v>1402</v>
      </c>
      <c r="C1100" t="s">
        <v>127</v>
      </c>
      <c r="D1100" t="s">
        <v>202</v>
      </c>
      <c r="E1100" t="s">
        <v>389</v>
      </c>
      <c r="F1100" s="229">
        <v>36189</v>
      </c>
      <c r="G1100" t="s">
        <v>1076</v>
      </c>
      <c r="H1100" t="s">
        <v>3668</v>
      </c>
      <c r="I1100" t="s">
        <v>485</v>
      </c>
      <c r="J1100"/>
      <c r="K1100" t="s">
        <v>391</v>
      </c>
      <c r="L1100">
        <v>2017</v>
      </c>
      <c r="M1100" t="s">
        <v>373</v>
      </c>
      <c r="N1100" t="s">
        <v>762</v>
      </c>
      <c r="O1100"/>
      <c r="P1100"/>
      <c r="Q1100"/>
      <c r="R1100"/>
      <c r="S1100"/>
      <c r="T1100"/>
      <c r="U1100"/>
      <c r="V1100"/>
      <c r="W1100"/>
      <c r="X1100"/>
      <c r="Y1100"/>
      <c r="Z1100"/>
      <c r="AA1100"/>
      <c r="AB1100"/>
      <c r="AC1100"/>
      <c r="AD1100"/>
      <c r="AE1100"/>
      <c r="AF1100"/>
      <c r="AG1100"/>
      <c r="AH1100"/>
      <c r="AI1100"/>
      <c r="AJ1100"/>
      <c r="AK1100"/>
      <c r="AL1100"/>
      <c r="AM1100"/>
      <c r="AN1100"/>
    </row>
    <row r="1101" spans="1:40" x14ac:dyDescent="0.25">
      <c r="A1101">
        <v>215977</v>
      </c>
      <c r="B1101" t="s">
        <v>3116</v>
      </c>
      <c r="C1101" t="s">
        <v>129</v>
      </c>
      <c r="D1101" t="s">
        <v>828</v>
      </c>
      <c r="E1101" t="s">
        <v>388</v>
      </c>
      <c r="F1101" s="229">
        <v>36319</v>
      </c>
      <c r="G1101" t="s">
        <v>371</v>
      </c>
      <c r="H1101" t="s">
        <v>390</v>
      </c>
      <c r="I1101" t="s">
        <v>3630</v>
      </c>
      <c r="J1101"/>
      <c r="K1101" t="s">
        <v>372</v>
      </c>
      <c r="L1101">
        <v>2017</v>
      </c>
      <c r="M1101" t="s">
        <v>371</v>
      </c>
      <c r="N1101" t="s">
        <v>376</v>
      </c>
      <c r="O1101"/>
      <c r="P1101"/>
      <c r="Q1101"/>
      <c r="R1101"/>
      <c r="S1101"/>
      <c r="T1101"/>
      <c r="U1101"/>
      <c r="V1101"/>
      <c r="W1101"/>
      <c r="X1101"/>
      <c r="Y1101"/>
      <c r="Z1101"/>
      <c r="AA1101"/>
      <c r="AB1101"/>
      <c r="AC1101"/>
      <c r="AD1101"/>
      <c r="AE1101"/>
      <c r="AF1101"/>
      <c r="AG1101"/>
      <c r="AH1101"/>
      <c r="AI1101"/>
      <c r="AJ1101"/>
      <c r="AK1101"/>
      <c r="AL1101"/>
      <c r="AM1101"/>
      <c r="AN1101"/>
    </row>
    <row r="1102" spans="1:40" x14ac:dyDescent="0.25">
      <c r="A1102">
        <v>215978</v>
      </c>
      <c r="B1102" t="s">
        <v>3117</v>
      </c>
      <c r="C1102" t="s">
        <v>118</v>
      </c>
      <c r="D1102" t="s">
        <v>227</v>
      </c>
      <c r="E1102" t="s">
        <v>389</v>
      </c>
      <c r="F1102" s="229">
        <v>33635</v>
      </c>
      <c r="G1102" t="s">
        <v>1631</v>
      </c>
      <c r="H1102" t="s">
        <v>390</v>
      </c>
      <c r="I1102" t="s">
        <v>59</v>
      </c>
      <c r="J1102"/>
      <c r="K1102" t="s">
        <v>372</v>
      </c>
      <c r="L1102">
        <v>2011</v>
      </c>
      <c r="M1102" t="s">
        <v>375</v>
      </c>
      <c r="N1102" t="s">
        <v>375</v>
      </c>
      <c r="O1102"/>
      <c r="P1102"/>
      <c r="Q1102"/>
      <c r="R1102"/>
      <c r="S1102"/>
      <c r="T1102"/>
      <c r="U1102"/>
      <c r="V1102"/>
      <c r="W1102"/>
      <c r="X1102"/>
      <c r="Y1102"/>
      <c r="Z1102"/>
      <c r="AA1102"/>
      <c r="AB1102"/>
      <c r="AC1102"/>
      <c r="AD1102"/>
      <c r="AE1102"/>
      <c r="AF1102"/>
      <c r="AG1102"/>
      <c r="AH1102"/>
      <c r="AI1102"/>
      <c r="AJ1102"/>
      <c r="AK1102"/>
      <c r="AL1102"/>
      <c r="AM1102"/>
      <c r="AN1102"/>
    </row>
    <row r="1103" spans="1:40" x14ac:dyDescent="0.25">
      <c r="A1103">
        <v>215983</v>
      </c>
      <c r="B1103" t="s">
        <v>1813</v>
      </c>
      <c r="C1103" t="s">
        <v>105</v>
      </c>
      <c r="D1103" t="s">
        <v>257</v>
      </c>
      <c r="E1103" t="s">
        <v>388</v>
      </c>
      <c r="F1103" s="229">
        <v>35434</v>
      </c>
      <c r="G1103" t="s">
        <v>1017</v>
      </c>
      <c r="H1103" t="s">
        <v>390</v>
      </c>
      <c r="I1103" t="s">
        <v>59</v>
      </c>
      <c r="J1103"/>
      <c r="K1103" t="s">
        <v>391</v>
      </c>
      <c r="L1103">
        <v>2015</v>
      </c>
      <c r="M1103" t="s">
        <v>371</v>
      </c>
      <c r="N1103" t="s">
        <v>371</v>
      </c>
      <c r="O1103"/>
      <c r="P1103"/>
      <c r="Q1103"/>
      <c r="R1103"/>
      <c r="S1103"/>
      <c r="T1103"/>
      <c r="U1103"/>
      <c r="V1103"/>
      <c r="W1103"/>
      <c r="X1103"/>
      <c r="Y1103"/>
      <c r="Z1103"/>
      <c r="AA1103"/>
      <c r="AB1103"/>
      <c r="AC1103"/>
      <c r="AD1103"/>
      <c r="AE1103"/>
      <c r="AF1103"/>
      <c r="AG1103"/>
      <c r="AH1103"/>
      <c r="AI1103"/>
      <c r="AJ1103"/>
      <c r="AK1103"/>
      <c r="AL1103"/>
      <c r="AM1103"/>
      <c r="AN1103"/>
    </row>
    <row r="1104" spans="1:40" x14ac:dyDescent="0.25">
      <c r="A1104">
        <v>215984</v>
      </c>
      <c r="B1104" t="s">
        <v>1420</v>
      </c>
      <c r="C1104" t="s">
        <v>140</v>
      </c>
      <c r="D1104" t="s">
        <v>325</v>
      </c>
      <c r="E1104" t="s">
        <v>388</v>
      </c>
      <c r="F1104" s="229">
        <v>36549</v>
      </c>
      <c r="G1104" t="s">
        <v>1422</v>
      </c>
      <c r="H1104" t="s">
        <v>390</v>
      </c>
      <c r="I1104" t="s">
        <v>3629</v>
      </c>
      <c r="J1104"/>
      <c r="K1104" t="s">
        <v>372</v>
      </c>
      <c r="L1104">
        <v>2017</v>
      </c>
      <c r="M1104" t="s">
        <v>375</v>
      </c>
      <c r="N1104" t="s">
        <v>375</v>
      </c>
      <c r="O1104"/>
      <c r="P1104"/>
      <c r="Q1104"/>
      <c r="R1104"/>
      <c r="S1104"/>
      <c r="T1104"/>
      <c r="U1104"/>
      <c r="V1104"/>
      <c r="W1104"/>
      <c r="X1104"/>
      <c r="Y1104"/>
      <c r="Z1104"/>
      <c r="AA1104"/>
      <c r="AB1104"/>
      <c r="AC1104"/>
      <c r="AD1104"/>
      <c r="AE1104"/>
      <c r="AF1104"/>
      <c r="AG1104"/>
      <c r="AH1104"/>
      <c r="AI1104"/>
      <c r="AJ1104"/>
      <c r="AK1104"/>
      <c r="AL1104"/>
      <c r="AM1104"/>
      <c r="AN1104"/>
    </row>
    <row r="1105" spans="1:40" x14ac:dyDescent="0.25">
      <c r="A1105">
        <v>215986</v>
      </c>
      <c r="B1105" t="s">
        <v>2543</v>
      </c>
      <c r="C1105" t="s">
        <v>576</v>
      </c>
      <c r="D1105" t="s">
        <v>3118</v>
      </c>
      <c r="E1105" t="s">
        <v>388</v>
      </c>
      <c r="F1105" s="229">
        <v>33799</v>
      </c>
      <c r="G1105" t="s">
        <v>703</v>
      </c>
      <c r="H1105" t="s">
        <v>390</v>
      </c>
      <c r="I1105" t="s">
        <v>3630</v>
      </c>
      <c r="J1105"/>
      <c r="K1105" t="s">
        <v>372</v>
      </c>
      <c r="L1105">
        <v>2011</v>
      </c>
      <c r="M1105" t="s">
        <v>371</v>
      </c>
      <c r="N1105" t="s">
        <v>380</v>
      </c>
      <c r="O1105"/>
      <c r="P1105"/>
      <c r="Q1105"/>
      <c r="R1105"/>
      <c r="S1105"/>
      <c r="T1105"/>
      <c r="U1105"/>
      <c r="V1105"/>
      <c r="W1105"/>
      <c r="X1105"/>
      <c r="Y1105"/>
      <c r="Z1105"/>
      <c r="AA1105"/>
      <c r="AB1105"/>
      <c r="AC1105"/>
      <c r="AD1105"/>
      <c r="AE1105"/>
      <c r="AF1105"/>
      <c r="AG1105"/>
      <c r="AH1105"/>
      <c r="AI1105"/>
      <c r="AJ1105"/>
      <c r="AK1105"/>
      <c r="AL1105"/>
      <c r="AM1105"/>
      <c r="AN1105"/>
    </row>
    <row r="1106" spans="1:40" x14ac:dyDescent="0.25">
      <c r="A1106">
        <v>215988</v>
      </c>
      <c r="B1106" t="s">
        <v>2415</v>
      </c>
      <c r="C1106" t="s">
        <v>62</v>
      </c>
      <c r="D1106" t="s">
        <v>261</v>
      </c>
      <c r="E1106" t="s">
        <v>388</v>
      </c>
      <c r="F1106" s="229">
        <v>36039</v>
      </c>
      <c r="G1106" t="s">
        <v>371</v>
      </c>
      <c r="H1106" t="s">
        <v>390</v>
      </c>
      <c r="I1106" t="s">
        <v>487</v>
      </c>
      <c r="J1106"/>
      <c r="K1106" t="s">
        <v>372</v>
      </c>
      <c r="L1106">
        <v>2017</v>
      </c>
      <c r="M1106" t="s">
        <v>373</v>
      </c>
      <c r="N1106"/>
      <c r="O1106"/>
      <c r="P1106"/>
      <c r="Q1106"/>
      <c r="R1106"/>
      <c r="S1106"/>
      <c r="T1106"/>
      <c r="U1106"/>
      <c r="V1106"/>
      <c r="W1106"/>
      <c r="X1106"/>
      <c r="Y1106"/>
      <c r="Z1106"/>
      <c r="AA1106"/>
      <c r="AB1106"/>
      <c r="AC1106"/>
      <c r="AD1106"/>
      <c r="AE1106"/>
      <c r="AF1106"/>
      <c r="AG1106"/>
      <c r="AH1106"/>
      <c r="AI1106" t="s">
        <v>737</v>
      </c>
      <c r="AJ1106"/>
      <c r="AK1106"/>
      <c r="AL1106"/>
      <c r="AM1106"/>
      <c r="AN1106" t="s">
        <v>788</v>
      </c>
    </row>
    <row r="1107" spans="1:40" x14ac:dyDescent="0.25">
      <c r="A1107">
        <v>215994</v>
      </c>
      <c r="B1107" t="s">
        <v>1878</v>
      </c>
      <c r="C1107" t="s">
        <v>3119</v>
      </c>
      <c r="D1107" t="s">
        <v>3120</v>
      </c>
      <c r="E1107" t="s">
        <v>388</v>
      </c>
      <c r="F1107" s="229">
        <v>35896</v>
      </c>
      <c r="G1107" t="s">
        <v>1017</v>
      </c>
      <c r="H1107" t="s">
        <v>390</v>
      </c>
      <c r="I1107" t="s">
        <v>485</v>
      </c>
      <c r="J1107"/>
      <c r="K1107" t="s">
        <v>372</v>
      </c>
      <c r="L1107">
        <v>2017</v>
      </c>
      <c r="M1107" t="s">
        <v>371</v>
      </c>
      <c r="N1107" t="s">
        <v>371</v>
      </c>
      <c r="O1107"/>
      <c r="P1107"/>
      <c r="Q1107"/>
      <c r="R1107"/>
      <c r="S1107"/>
      <c r="T1107"/>
      <c r="U1107"/>
      <c r="V1107"/>
      <c r="W1107"/>
      <c r="X1107"/>
      <c r="Y1107"/>
      <c r="Z1107"/>
      <c r="AA1107"/>
      <c r="AB1107"/>
      <c r="AC1107"/>
      <c r="AD1107"/>
      <c r="AE1107"/>
      <c r="AF1107"/>
      <c r="AG1107"/>
      <c r="AH1107"/>
      <c r="AI1107" t="s">
        <v>737</v>
      </c>
      <c r="AJ1107"/>
      <c r="AK1107"/>
      <c r="AL1107"/>
      <c r="AM1107"/>
      <c r="AN1107"/>
    </row>
    <row r="1108" spans="1:40" x14ac:dyDescent="0.25">
      <c r="A1108">
        <v>215995</v>
      </c>
      <c r="B1108" t="s">
        <v>2445</v>
      </c>
      <c r="C1108" t="s">
        <v>105</v>
      </c>
      <c r="D1108" t="s">
        <v>506</v>
      </c>
      <c r="E1108" t="s">
        <v>388</v>
      </c>
      <c r="F1108" s="229">
        <v>36199</v>
      </c>
      <c r="G1108" t="s">
        <v>1017</v>
      </c>
      <c r="H1108" t="s">
        <v>390</v>
      </c>
      <c r="I1108" t="s">
        <v>485</v>
      </c>
      <c r="J1108"/>
      <c r="K1108" t="s">
        <v>372</v>
      </c>
      <c r="L1108">
        <v>2018</v>
      </c>
      <c r="M1108" t="s">
        <v>371</v>
      </c>
      <c r="N1108" t="s">
        <v>373</v>
      </c>
      <c r="O1108"/>
      <c r="P1108"/>
      <c r="Q1108"/>
      <c r="R1108"/>
      <c r="S1108"/>
      <c r="T1108"/>
      <c r="U1108"/>
      <c r="V1108"/>
      <c r="W1108"/>
      <c r="X1108"/>
      <c r="Y1108"/>
      <c r="Z1108"/>
      <c r="AA1108"/>
      <c r="AB1108"/>
      <c r="AC1108"/>
      <c r="AD1108"/>
      <c r="AE1108"/>
      <c r="AF1108"/>
      <c r="AG1108"/>
      <c r="AH1108"/>
      <c r="AI1108"/>
      <c r="AJ1108"/>
      <c r="AK1108"/>
      <c r="AL1108"/>
      <c r="AM1108"/>
      <c r="AN1108"/>
    </row>
    <row r="1109" spans="1:40" x14ac:dyDescent="0.25">
      <c r="A1109">
        <v>216003</v>
      </c>
      <c r="B1109" t="s">
        <v>920</v>
      </c>
      <c r="C1109" t="s">
        <v>82</v>
      </c>
      <c r="D1109" t="s">
        <v>202</v>
      </c>
      <c r="E1109" t="s">
        <v>388</v>
      </c>
      <c r="F1109" s="229">
        <v>34335</v>
      </c>
      <c r="G1109" t="s">
        <v>921</v>
      </c>
      <c r="H1109" t="s">
        <v>390</v>
      </c>
      <c r="I1109" t="s">
        <v>488</v>
      </c>
      <c r="J1109"/>
      <c r="K1109" t="s">
        <v>391</v>
      </c>
      <c r="L1109">
        <v>2011</v>
      </c>
      <c r="M1109" t="s">
        <v>384</v>
      </c>
      <c r="N1109" t="s">
        <v>384</v>
      </c>
      <c r="O1109"/>
      <c r="P1109"/>
      <c r="Q1109"/>
      <c r="R1109"/>
      <c r="S1109"/>
      <c r="T1109"/>
      <c r="U1109"/>
      <c r="V1109"/>
      <c r="W1109"/>
      <c r="X1109"/>
      <c r="Y1109"/>
      <c r="Z1109"/>
      <c r="AA1109"/>
      <c r="AB1109"/>
      <c r="AC1109"/>
      <c r="AD1109"/>
      <c r="AE1109"/>
      <c r="AF1109"/>
      <c r="AG1109"/>
      <c r="AH1109"/>
      <c r="AI1109" t="s">
        <v>737</v>
      </c>
      <c r="AJ1109"/>
      <c r="AK1109"/>
      <c r="AL1109"/>
      <c r="AM1109"/>
      <c r="AN1109"/>
    </row>
    <row r="1110" spans="1:40" x14ac:dyDescent="0.25">
      <c r="A1110">
        <v>216007</v>
      </c>
      <c r="B1110" t="s">
        <v>2321</v>
      </c>
      <c r="C1110" t="s">
        <v>115</v>
      </c>
      <c r="D1110" t="s">
        <v>228</v>
      </c>
      <c r="E1110" t="s">
        <v>388</v>
      </c>
      <c r="F1110" s="229">
        <v>35431</v>
      </c>
      <c r="G1110" t="s">
        <v>2322</v>
      </c>
      <c r="H1110" t="s">
        <v>390</v>
      </c>
      <c r="I1110" t="s">
        <v>3630</v>
      </c>
      <c r="J1110"/>
      <c r="K1110" t="s">
        <v>1323</v>
      </c>
      <c r="L1110">
        <v>2015</v>
      </c>
      <c r="M1110" t="s">
        <v>384</v>
      </c>
      <c r="N1110" t="s">
        <v>384</v>
      </c>
      <c r="O1110"/>
      <c r="P1110"/>
      <c r="Q1110"/>
      <c r="R1110"/>
      <c r="S1110"/>
      <c r="T1110"/>
      <c r="U1110"/>
      <c r="V1110"/>
      <c r="W1110"/>
      <c r="X1110"/>
      <c r="Y1110"/>
      <c r="Z1110"/>
      <c r="AA1110"/>
      <c r="AB1110"/>
      <c r="AC1110"/>
      <c r="AD1110"/>
      <c r="AE1110"/>
      <c r="AF1110"/>
      <c r="AG1110"/>
      <c r="AH1110"/>
      <c r="AI1110"/>
      <c r="AJ1110"/>
      <c r="AK1110"/>
      <c r="AL1110"/>
      <c r="AM1110"/>
      <c r="AN1110"/>
    </row>
    <row r="1111" spans="1:40" x14ac:dyDescent="0.25">
      <c r="A1111">
        <v>216013</v>
      </c>
      <c r="B1111" t="s">
        <v>924</v>
      </c>
      <c r="C1111" t="s">
        <v>925</v>
      </c>
      <c r="D1111" t="s">
        <v>627</v>
      </c>
      <c r="E1111" t="s">
        <v>388</v>
      </c>
      <c r="F1111" s="229">
        <v>34453</v>
      </c>
      <c r="G1111" t="s">
        <v>371</v>
      </c>
      <c r="H1111" t="s">
        <v>390</v>
      </c>
      <c r="I1111" t="s">
        <v>3632</v>
      </c>
      <c r="J1111"/>
      <c r="K1111">
        <v>0</v>
      </c>
      <c r="L1111">
        <v>0</v>
      </c>
      <c r="M1111">
        <v>0</v>
      </c>
      <c r="N1111"/>
      <c r="O1111"/>
      <c r="P1111"/>
      <c r="Q1111"/>
      <c r="R1111"/>
      <c r="S1111"/>
      <c r="T1111"/>
      <c r="U1111"/>
      <c r="V1111"/>
      <c r="W1111"/>
      <c r="X1111"/>
      <c r="Y1111"/>
      <c r="Z1111"/>
      <c r="AA1111"/>
      <c r="AB1111"/>
      <c r="AC1111"/>
      <c r="AD1111"/>
      <c r="AE1111"/>
      <c r="AF1111"/>
      <c r="AG1111"/>
      <c r="AH1111"/>
      <c r="AI1111"/>
      <c r="AJ1111"/>
      <c r="AK1111"/>
      <c r="AL1111"/>
      <c r="AM1111"/>
      <c r="AN1111" t="s">
        <v>788</v>
      </c>
    </row>
    <row r="1112" spans="1:40" x14ac:dyDescent="0.25">
      <c r="A1112">
        <v>216014</v>
      </c>
      <c r="B1112" t="s">
        <v>829</v>
      </c>
      <c r="C1112" t="s">
        <v>830</v>
      </c>
      <c r="D1112" t="s">
        <v>233</v>
      </c>
      <c r="E1112" t="s">
        <v>388</v>
      </c>
      <c r="F1112" s="229">
        <v>35190</v>
      </c>
      <c r="G1112" t="s">
        <v>1045</v>
      </c>
      <c r="H1112" t="s">
        <v>390</v>
      </c>
      <c r="I1112" t="s">
        <v>3632</v>
      </c>
      <c r="J1112"/>
      <c r="K1112">
        <v>0</v>
      </c>
      <c r="L1112">
        <v>0</v>
      </c>
      <c r="M1112">
        <v>0</v>
      </c>
      <c r="N1112"/>
      <c r="O1112"/>
      <c r="P1112"/>
      <c r="Q1112"/>
      <c r="R1112"/>
      <c r="S1112"/>
      <c r="T1112"/>
      <c r="U1112"/>
      <c r="V1112"/>
      <c r="W1112"/>
      <c r="X1112"/>
      <c r="Y1112"/>
      <c r="Z1112"/>
      <c r="AA1112"/>
      <c r="AB1112"/>
      <c r="AC1112"/>
      <c r="AD1112"/>
      <c r="AE1112"/>
      <c r="AF1112"/>
      <c r="AG1112"/>
      <c r="AH1112"/>
      <c r="AI1112" t="s">
        <v>737</v>
      </c>
      <c r="AJ1112"/>
      <c r="AK1112"/>
      <c r="AL1112"/>
      <c r="AM1112"/>
      <c r="AN1112" t="s">
        <v>788</v>
      </c>
    </row>
    <row r="1113" spans="1:40" x14ac:dyDescent="0.25">
      <c r="A1113">
        <v>216015</v>
      </c>
      <c r="B1113" t="s">
        <v>1001</v>
      </c>
      <c r="C1113" t="s">
        <v>105</v>
      </c>
      <c r="D1113" t="s">
        <v>258</v>
      </c>
      <c r="E1113" t="s">
        <v>388</v>
      </c>
      <c r="F1113" s="229">
        <v>36281</v>
      </c>
      <c r="G1113" t="s">
        <v>2065</v>
      </c>
      <c r="H1113" t="s">
        <v>390</v>
      </c>
      <c r="I1113" t="s">
        <v>3630</v>
      </c>
      <c r="J1113"/>
      <c r="K1113" t="s">
        <v>372</v>
      </c>
      <c r="L1113">
        <v>2018</v>
      </c>
      <c r="M1113" t="s">
        <v>373</v>
      </c>
      <c r="N1113" t="s">
        <v>373</v>
      </c>
      <c r="O1113"/>
      <c r="P1113"/>
      <c r="Q1113"/>
      <c r="R1113"/>
      <c r="S1113"/>
      <c r="T1113"/>
      <c r="U1113"/>
      <c r="V1113"/>
      <c r="W1113"/>
      <c r="X1113"/>
      <c r="Y1113"/>
      <c r="Z1113"/>
      <c r="AA1113"/>
      <c r="AB1113"/>
      <c r="AC1113"/>
      <c r="AD1113"/>
      <c r="AE1113"/>
      <c r="AF1113"/>
      <c r="AG1113"/>
      <c r="AH1113"/>
      <c r="AI1113"/>
      <c r="AJ1113"/>
      <c r="AK1113"/>
      <c r="AL1113"/>
      <c r="AM1113"/>
      <c r="AN1113"/>
    </row>
    <row r="1114" spans="1:40" x14ac:dyDescent="0.25">
      <c r="A1114">
        <v>216020</v>
      </c>
      <c r="B1114" t="s">
        <v>2007</v>
      </c>
      <c r="C1114" t="s">
        <v>628</v>
      </c>
      <c r="D1114" t="s">
        <v>224</v>
      </c>
      <c r="E1114" t="s">
        <v>388</v>
      </c>
      <c r="F1114" s="229">
        <v>34559</v>
      </c>
      <c r="G1114" t="s">
        <v>371</v>
      </c>
      <c r="H1114" t="s">
        <v>390</v>
      </c>
      <c r="I1114" t="s">
        <v>487</v>
      </c>
      <c r="J1114"/>
      <c r="K1114" t="s">
        <v>391</v>
      </c>
      <c r="L1114">
        <v>2012</v>
      </c>
      <c r="M1114" t="s">
        <v>371</v>
      </c>
      <c r="N1114"/>
      <c r="O1114"/>
      <c r="P1114"/>
      <c r="Q1114"/>
      <c r="R1114"/>
      <c r="S1114"/>
      <c r="T1114"/>
      <c r="U1114"/>
      <c r="V1114"/>
      <c r="W1114"/>
      <c r="X1114"/>
      <c r="Y1114"/>
      <c r="Z1114"/>
      <c r="AA1114"/>
      <c r="AB1114"/>
      <c r="AC1114"/>
      <c r="AD1114"/>
      <c r="AE1114"/>
      <c r="AF1114"/>
      <c r="AG1114"/>
      <c r="AH1114"/>
      <c r="AI1114"/>
      <c r="AJ1114"/>
      <c r="AK1114"/>
      <c r="AL1114"/>
      <c r="AM1114"/>
      <c r="AN1114" t="s">
        <v>788</v>
      </c>
    </row>
    <row r="1115" spans="1:40" x14ac:dyDescent="0.25">
      <c r="A1115">
        <v>216028</v>
      </c>
      <c r="B1115" t="s">
        <v>3121</v>
      </c>
      <c r="C1115" t="s">
        <v>91</v>
      </c>
      <c r="D1115" t="s">
        <v>516</v>
      </c>
      <c r="E1115" t="s">
        <v>388</v>
      </c>
      <c r="F1115" s="229">
        <v>35701</v>
      </c>
      <c r="G1115" t="s">
        <v>371</v>
      </c>
      <c r="H1115" t="s">
        <v>390</v>
      </c>
      <c r="I1115" t="s">
        <v>485</v>
      </c>
      <c r="J1115"/>
      <c r="K1115" t="s">
        <v>391</v>
      </c>
      <c r="L1115">
        <v>2015</v>
      </c>
      <c r="M1115" t="s">
        <v>371</v>
      </c>
      <c r="N1115"/>
      <c r="O1115"/>
      <c r="P1115"/>
      <c r="Q1115"/>
      <c r="R1115"/>
      <c r="S1115"/>
      <c r="T1115"/>
      <c r="U1115"/>
      <c r="V1115"/>
      <c r="W1115"/>
      <c r="X1115"/>
      <c r="Y1115"/>
      <c r="Z1115"/>
      <c r="AA1115"/>
      <c r="AB1115"/>
      <c r="AC1115"/>
      <c r="AD1115"/>
      <c r="AE1115"/>
      <c r="AF1115"/>
      <c r="AG1115"/>
      <c r="AH1115"/>
      <c r="AI1115"/>
      <c r="AJ1115"/>
      <c r="AK1115"/>
      <c r="AL1115"/>
      <c r="AM1115"/>
      <c r="AN1115"/>
    </row>
    <row r="1116" spans="1:40" x14ac:dyDescent="0.25">
      <c r="A1116">
        <v>216030</v>
      </c>
      <c r="B1116" t="s">
        <v>1977</v>
      </c>
      <c r="C1116" t="s">
        <v>3122</v>
      </c>
      <c r="D1116" t="s">
        <v>1023</v>
      </c>
      <c r="E1116" t="s">
        <v>388</v>
      </c>
      <c r="F1116" s="229">
        <v>36526</v>
      </c>
      <c r="G1116" t="s">
        <v>1017</v>
      </c>
      <c r="H1116" t="s">
        <v>390</v>
      </c>
      <c r="I1116" t="s">
        <v>3629</v>
      </c>
      <c r="J1116"/>
      <c r="K1116" t="s">
        <v>391</v>
      </c>
      <c r="L1116">
        <v>2017</v>
      </c>
      <c r="M1116" t="s">
        <v>371</v>
      </c>
      <c r="N1116" t="s">
        <v>371</v>
      </c>
      <c r="O1116"/>
      <c r="P1116"/>
      <c r="Q1116"/>
      <c r="R1116"/>
      <c r="S1116"/>
      <c r="T1116"/>
      <c r="U1116"/>
      <c r="V1116"/>
      <c r="W1116"/>
      <c r="X1116"/>
      <c r="Y1116"/>
      <c r="Z1116"/>
      <c r="AA1116"/>
      <c r="AB1116"/>
      <c r="AC1116"/>
      <c r="AD1116"/>
      <c r="AE1116"/>
      <c r="AF1116"/>
      <c r="AG1116"/>
      <c r="AH1116"/>
      <c r="AI1116"/>
      <c r="AJ1116"/>
      <c r="AK1116"/>
      <c r="AL1116"/>
      <c r="AM1116"/>
      <c r="AN1116"/>
    </row>
    <row r="1117" spans="1:40" x14ac:dyDescent="0.25">
      <c r="A1117">
        <v>216042</v>
      </c>
      <c r="B1117" t="s">
        <v>2176</v>
      </c>
      <c r="C1117" t="s">
        <v>532</v>
      </c>
      <c r="D1117" t="s">
        <v>327</v>
      </c>
      <c r="E1117" t="s">
        <v>389</v>
      </c>
      <c r="F1117" s="229">
        <v>33689</v>
      </c>
      <c r="G1117" t="s">
        <v>723</v>
      </c>
      <c r="H1117" t="s">
        <v>390</v>
      </c>
      <c r="I1117" t="s">
        <v>487</v>
      </c>
      <c r="J1117"/>
      <c r="K1117" t="s">
        <v>391</v>
      </c>
      <c r="L1117">
        <v>2011</v>
      </c>
      <c r="M1117" t="s">
        <v>382</v>
      </c>
      <c r="N1117"/>
      <c r="O1117"/>
      <c r="P1117"/>
      <c r="Q1117"/>
      <c r="R1117"/>
      <c r="S1117"/>
      <c r="T1117"/>
      <c r="U1117"/>
      <c r="V1117"/>
      <c r="W1117"/>
      <c r="X1117"/>
      <c r="Y1117"/>
      <c r="Z1117"/>
      <c r="AA1117"/>
      <c r="AB1117"/>
      <c r="AC1117"/>
      <c r="AD1117"/>
      <c r="AE1117"/>
      <c r="AF1117"/>
      <c r="AG1117"/>
      <c r="AH1117"/>
      <c r="AI1117" t="s">
        <v>737</v>
      </c>
      <c r="AJ1117"/>
      <c r="AK1117"/>
      <c r="AL1117"/>
      <c r="AM1117"/>
      <c r="AN1117" t="s">
        <v>788</v>
      </c>
    </row>
    <row r="1118" spans="1:40" x14ac:dyDescent="0.25">
      <c r="A1118">
        <v>216045</v>
      </c>
      <c r="B1118" t="s">
        <v>2382</v>
      </c>
      <c r="C1118" t="s">
        <v>634</v>
      </c>
      <c r="D1118" t="s">
        <v>531</v>
      </c>
      <c r="E1118" t="s">
        <v>389</v>
      </c>
      <c r="F1118" s="229">
        <v>35808</v>
      </c>
      <c r="G1118" t="s">
        <v>1792</v>
      </c>
      <c r="H1118" t="s">
        <v>390</v>
      </c>
      <c r="I1118" t="s">
        <v>487</v>
      </c>
      <c r="J1118"/>
      <c r="K1118" t="s">
        <v>391</v>
      </c>
      <c r="L1118">
        <v>2015</v>
      </c>
      <c r="M1118" t="s">
        <v>373</v>
      </c>
      <c r="N1118" t="s">
        <v>373</v>
      </c>
      <c r="O1118"/>
      <c r="P1118"/>
      <c r="Q1118"/>
      <c r="R1118"/>
      <c r="S1118"/>
      <c r="T1118"/>
      <c r="U1118"/>
      <c r="V1118"/>
      <c r="W1118"/>
      <c r="X1118"/>
      <c r="Y1118"/>
      <c r="Z1118"/>
      <c r="AA1118"/>
      <c r="AB1118"/>
      <c r="AC1118"/>
      <c r="AD1118"/>
      <c r="AE1118"/>
      <c r="AF1118"/>
      <c r="AG1118"/>
      <c r="AH1118"/>
      <c r="AI1118" t="s">
        <v>737</v>
      </c>
      <c r="AJ1118"/>
      <c r="AK1118"/>
      <c r="AL1118"/>
      <c r="AM1118"/>
      <c r="AN1118"/>
    </row>
    <row r="1119" spans="1:40" x14ac:dyDescent="0.25">
      <c r="A1119">
        <v>216046</v>
      </c>
      <c r="B1119" t="s">
        <v>3123</v>
      </c>
      <c r="C1119" t="s">
        <v>3099</v>
      </c>
      <c r="D1119" t="s">
        <v>556</v>
      </c>
      <c r="E1119" t="s">
        <v>389</v>
      </c>
      <c r="F1119" s="229">
        <v>35458</v>
      </c>
      <c r="G1119" t="s">
        <v>2337</v>
      </c>
      <c r="H1119" t="s">
        <v>390</v>
      </c>
      <c r="I1119" t="s">
        <v>3630</v>
      </c>
      <c r="J1119"/>
      <c r="K1119" t="s">
        <v>372</v>
      </c>
      <c r="L1119">
        <v>2015</v>
      </c>
      <c r="M1119" t="s">
        <v>373</v>
      </c>
      <c r="N1119" t="s">
        <v>373</v>
      </c>
      <c r="O1119"/>
      <c r="P1119"/>
      <c r="Q1119"/>
      <c r="R1119"/>
      <c r="S1119"/>
      <c r="T1119"/>
      <c r="U1119"/>
      <c r="V1119"/>
      <c r="W1119"/>
      <c r="X1119"/>
      <c r="Y1119"/>
      <c r="Z1119"/>
      <c r="AA1119"/>
      <c r="AB1119"/>
      <c r="AC1119"/>
      <c r="AD1119"/>
      <c r="AE1119"/>
      <c r="AF1119"/>
      <c r="AG1119"/>
      <c r="AH1119"/>
      <c r="AI1119"/>
      <c r="AJ1119"/>
      <c r="AK1119"/>
      <c r="AL1119"/>
      <c r="AM1119"/>
      <c r="AN1119"/>
    </row>
    <row r="1120" spans="1:40" x14ac:dyDescent="0.25">
      <c r="A1120">
        <v>216049</v>
      </c>
      <c r="B1120" t="s">
        <v>3124</v>
      </c>
      <c r="C1120" t="s">
        <v>557</v>
      </c>
      <c r="D1120" t="s">
        <v>2502</v>
      </c>
      <c r="E1120" t="s">
        <v>389</v>
      </c>
      <c r="F1120" s="229">
        <v>36540</v>
      </c>
      <c r="G1120" t="s">
        <v>2503</v>
      </c>
      <c r="H1120" t="s">
        <v>390</v>
      </c>
      <c r="I1120" t="s">
        <v>59</v>
      </c>
      <c r="J1120"/>
      <c r="K1120" t="s">
        <v>372</v>
      </c>
      <c r="L1120">
        <v>2017</v>
      </c>
      <c r="M1120" t="s">
        <v>373</v>
      </c>
      <c r="N1120" t="s">
        <v>375</v>
      </c>
      <c r="O1120"/>
      <c r="P1120"/>
      <c r="Q1120"/>
      <c r="R1120"/>
      <c r="S1120"/>
      <c r="T1120"/>
      <c r="U1120"/>
      <c r="V1120"/>
      <c r="W1120"/>
      <c r="X1120"/>
      <c r="Y1120"/>
      <c r="Z1120"/>
      <c r="AA1120"/>
      <c r="AB1120"/>
      <c r="AC1120"/>
      <c r="AD1120"/>
      <c r="AE1120"/>
      <c r="AF1120"/>
      <c r="AG1120"/>
      <c r="AH1120"/>
      <c r="AI1120"/>
      <c r="AJ1120"/>
      <c r="AK1120"/>
      <c r="AL1120"/>
      <c r="AM1120"/>
      <c r="AN1120"/>
    </row>
    <row r="1121" spans="1:40" x14ac:dyDescent="0.25">
      <c r="A1121">
        <v>216050</v>
      </c>
      <c r="B1121" t="s">
        <v>1488</v>
      </c>
      <c r="C1121" t="s">
        <v>127</v>
      </c>
      <c r="D1121" t="s">
        <v>426</v>
      </c>
      <c r="E1121" t="s">
        <v>389</v>
      </c>
      <c r="F1121" s="229">
        <v>36279</v>
      </c>
      <c r="G1121" t="s">
        <v>371</v>
      </c>
      <c r="H1121" t="s">
        <v>390</v>
      </c>
      <c r="I1121" t="s">
        <v>485</v>
      </c>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t="s">
        <v>788</v>
      </c>
    </row>
    <row r="1122" spans="1:40" x14ac:dyDescent="0.25">
      <c r="A1122">
        <v>216053</v>
      </c>
      <c r="B1122" t="s">
        <v>1374</v>
      </c>
      <c r="C1122" t="s">
        <v>1375</v>
      </c>
      <c r="D1122" t="s">
        <v>1021</v>
      </c>
      <c r="E1122" t="s">
        <v>389</v>
      </c>
      <c r="F1122" s="229">
        <v>34700</v>
      </c>
      <c r="G1122" t="s">
        <v>1376</v>
      </c>
      <c r="H1122" t="s">
        <v>390</v>
      </c>
      <c r="I1122" t="s">
        <v>485</v>
      </c>
      <c r="J1122"/>
      <c r="K1122" t="s">
        <v>372</v>
      </c>
      <c r="L1122">
        <v>2013</v>
      </c>
      <c r="M1122" t="s">
        <v>373</v>
      </c>
      <c r="N1122" t="s">
        <v>380</v>
      </c>
      <c r="O1122" t="s">
        <v>3628</v>
      </c>
      <c r="P1122"/>
      <c r="Q1122">
        <v>100000</v>
      </c>
      <c r="R1122"/>
      <c r="S1122"/>
      <c r="T1122"/>
      <c r="U1122"/>
      <c r="V1122"/>
      <c r="W1122"/>
      <c r="X1122"/>
      <c r="Y1122"/>
      <c r="Z1122"/>
      <c r="AA1122"/>
      <c r="AB1122"/>
      <c r="AC1122"/>
      <c r="AD1122"/>
      <c r="AE1122"/>
      <c r="AF1122"/>
      <c r="AG1122"/>
      <c r="AH1122"/>
      <c r="AI1122"/>
      <c r="AJ1122"/>
      <c r="AK1122"/>
      <c r="AL1122"/>
      <c r="AM1122"/>
      <c r="AN1122"/>
    </row>
    <row r="1123" spans="1:40" x14ac:dyDescent="0.25">
      <c r="A1123">
        <v>216054</v>
      </c>
      <c r="B1123" t="s">
        <v>2207</v>
      </c>
      <c r="C1123" t="s">
        <v>193</v>
      </c>
      <c r="D1123" t="s">
        <v>317</v>
      </c>
      <c r="E1123" t="s">
        <v>389</v>
      </c>
      <c r="F1123" s="229">
        <v>34323</v>
      </c>
      <c r="G1123" t="s">
        <v>1028</v>
      </c>
      <c r="H1123" t="s">
        <v>390</v>
      </c>
      <c r="I1123" t="s">
        <v>485</v>
      </c>
      <c r="J1123"/>
      <c r="K1123" t="s">
        <v>391</v>
      </c>
      <c r="L1123">
        <v>2012</v>
      </c>
      <c r="M1123" t="s">
        <v>373</v>
      </c>
      <c r="N1123" t="s">
        <v>373</v>
      </c>
      <c r="O1123"/>
      <c r="P1123"/>
      <c r="Q1123"/>
      <c r="R1123"/>
      <c r="S1123"/>
      <c r="T1123"/>
      <c r="U1123"/>
      <c r="V1123"/>
      <c r="W1123"/>
      <c r="X1123"/>
      <c r="Y1123"/>
      <c r="Z1123"/>
      <c r="AA1123"/>
      <c r="AB1123"/>
      <c r="AC1123"/>
      <c r="AD1123"/>
      <c r="AE1123"/>
      <c r="AF1123"/>
      <c r="AG1123"/>
      <c r="AH1123"/>
      <c r="AI1123"/>
      <c r="AJ1123"/>
      <c r="AK1123"/>
      <c r="AL1123"/>
      <c r="AM1123"/>
      <c r="AN1123"/>
    </row>
    <row r="1124" spans="1:40" x14ac:dyDescent="0.25">
      <c r="A1124">
        <v>216055</v>
      </c>
      <c r="B1124" t="s">
        <v>2252</v>
      </c>
      <c r="C1124" t="s">
        <v>2253</v>
      </c>
      <c r="D1124" t="s">
        <v>611</v>
      </c>
      <c r="E1124" t="s">
        <v>389</v>
      </c>
      <c r="F1124" s="229">
        <v>34875</v>
      </c>
      <c r="G1124" t="s">
        <v>2254</v>
      </c>
      <c r="H1124" t="s">
        <v>390</v>
      </c>
      <c r="I1124" t="s">
        <v>487</v>
      </c>
      <c r="J1124"/>
      <c r="K1124" t="s">
        <v>372</v>
      </c>
      <c r="L1124">
        <v>2013</v>
      </c>
      <c r="M1124" t="s">
        <v>375</v>
      </c>
      <c r="N1124" t="s">
        <v>375</v>
      </c>
      <c r="O1124"/>
      <c r="P1124"/>
      <c r="Q1124"/>
      <c r="R1124"/>
      <c r="S1124"/>
      <c r="T1124"/>
      <c r="U1124"/>
      <c r="V1124"/>
      <c r="W1124"/>
      <c r="X1124"/>
      <c r="Y1124"/>
      <c r="Z1124"/>
      <c r="AA1124"/>
      <c r="AB1124"/>
      <c r="AC1124"/>
      <c r="AD1124"/>
      <c r="AE1124"/>
      <c r="AF1124"/>
      <c r="AG1124"/>
      <c r="AH1124"/>
      <c r="AI1124" t="s">
        <v>737</v>
      </c>
      <c r="AJ1124"/>
      <c r="AK1124"/>
      <c r="AL1124"/>
      <c r="AM1124"/>
      <c r="AN1124"/>
    </row>
    <row r="1125" spans="1:40" x14ac:dyDescent="0.25">
      <c r="A1125">
        <v>216056</v>
      </c>
      <c r="B1125" t="s">
        <v>2507</v>
      </c>
      <c r="C1125" t="s">
        <v>2508</v>
      </c>
      <c r="D1125" t="s">
        <v>242</v>
      </c>
      <c r="E1125" t="s">
        <v>389</v>
      </c>
      <c r="F1125" s="229">
        <v>36550</v>
      </c>
      <c r="G1125" t="s">
        <v>1026</v>
      </c>
      <c r="H1125" t="s">
        <v>390</v>
      </c>
      <c r="I1125" t="s">
        <v>59</v>
      </c>
      <c r="J1125"/>
      <c r="K1125" t="s">
        <v>372</v>
      </c>
      <c r="L1125">
        <v>2017</v>
      </c>
      <c r="M1125" t="s">
        <v>371</v>
      </c>
      <c r="N1125" t="s">
        <v>373</v>
      </c>
      <c r="O1125"/>
      <c r="P1125"/>
      <c r="Q1125"/>
      <c r="R1125"/>
      <c r="S1125"/>
      <c r="T1125"/>
      <c r="U1125"/>
      <c r="V1125"/>
      <c r="W1125"/>
      <c r="X1125"/>
      <c r="Y1125"/>
      <c r="Z1125"/>
      <c r="AA1125"/>
      <c r="AB1125"/>
      <c r="AC1125"/>
      <c r="AD1125"/>
      <c r="AE1125"/>
      <c r="AF1125"/>
      <c r="AG1125"/>
      <c r="AH1125"/>
      <c r="AI1125"/>
      <c r="AJ1125"/>
      <c r="AK1125"/>
      <c r="AL1125"/>
      <c r="AM1125"/>
      <c r="AN1125"/>
    </row>
    <row r="1126" spans="1:40" x14ac:dyDescent="0.25">
      <c r="A1126">
        <v>216057</v>
      </c>
      <c r="B1126" t="s">
        <v>3125</v>
      </c>
      <c r="C1126" t="s">
        <v>3126</v>
      </c>
      <c r="D1126" t="s">
        <v>292</v>
      </c>
      <c r="E1126" t="s">
        <v>389</v>
      </c>
      <c r="F1126" s="229">
        <v>36526</v>
      </c>
      <c r="G1126" t="s">
        <v>4056</v>
      </c>
      <c r="H1126" t="s">
        <v>390</v>
      </c>
      <c r="I1126" t="s">
        <v>487</v>
      </c>
      <c r="J1126"/>
      <c r="K1126"/>
      <c r="L1126"/>
      <c r="M1126"/>
      <c r="N1126"/>
      <c r="O1126"/>
      <c r="P1126"/>
      <c r="Q1126"/>
      <c r="R1126"/>
      <c r="S1126"/>
      <c r="T1126"/>
      <c r="U1126"/>
      <c r="V1126"/>
      <c r="W1126"/>
      <c r="X1126"/>
      <c r="Y1126"/>
      <c r="Z1126"/>
      <c r="AA1126"/>
      <c r="AB1126"/>
      <c r="AC1126"/>
      <c r="AD1126"/>
      <c r="AE1126"/>
      <c r="AF1126"/>
      <c r="AG1126"/>
      <c r="AH1126"/>
      <c r="AI1126" t="s">
        <v>737</v>
      </c>
      <c r="AJ1126"/>
      <c r="AK1126"/>
      <c r="AL1126"/>
      <c r="AM1126"/>
      <c r="AN1126" t="s">
        <v>788</v>
      </c>
    </row>
    <row r="1127" spans="1:40" x14ac:dyDescent="0.25">
      <c r="A1127">
        <v>216058</v>
      </c>
      <c r="B1127" t="s">
        <v>3127</v>
      </c>
      <c r="C1127" t="s">
        <v>2167</v>
      </c>
      <c r="D1127" t="s">
        <v>230</v>
      </c>
      <c r="E1127" t="s">
        <v>388</v>
      </c>
      <c r="F1127" s="229">
        <v>33420</v>
      </c>
      <c r="G1127" t="s">
        <v>374</v>
      </c>
      <c r="H1127" t="s">
        <v>390</v>
      </c>
      <c r="I1127" t="s">
        <v>3630</v>
      </c>
      <c r="J1127"/>
      <c r="K1127" t="s">
        <v>391</v>
      </c>
      <c r="L1127">
        <v>2018</v>
      </c>
      <c r="M1127" t="s">
        <v>374</v>
      </c>
      <c r="N1127" t="s">
        <v>374</v>
      </c>
      <c r="O1127"/>
      <c r="P1127"/>
      <c r="Q1127"/>
      <c r="R1127"/>
      <c r="S1127"/>
      <c r="T1127"/>
      <c r="U1127"/>
      <c r="V1127"/>
      <c r="W1127"/>
      <c r="X1127"/>
      <c r="Y1127"/>
      <c r="Z1127"/>
      <c r="AA1127"/>
      <c r="AB1127"/>
      <c r="AC1127"/>
      <c r="AD1127"/>
      <c r="AE1127"/>
      <c r="AF1127"/>
      <c r="AG1127"/>
      <c r="AH1127"/>
      <c r="AI1127"/>
      <c r="AJ1127"/>
      <c r="AK1127"/>
      <c r="AL1127"/>
      <c r="AM1127"/>
      <c r="AN1127"/>
    </row>
    <row r="1128" spans="1:40" x14ac:dyDescent="0.25">
      <c r="A1128">
        <v>216064</v>
      </c>
      <c r="B1128" t="s">
        <v>2453</v>
      </c>
      <c r="C1128" t="s">
        <v>68</v>
      </c>
      <c r="D1128" t="s">
        <v>224</v>
      </c>
      <c r="E1128" t="s">
        <v>388</v>
      </c>
      <c r="F1128" s="229">
        <v>36281</v>
      </c>
      <c r="G1128" t="s">
        <v>699</v>
      </c>
      <c r="H1128" t="s">
        <v>390</v>
      </c>
      <c r="I1128" t="s">
        <v>488</v>
      </c>
      <c r="J1128"/>
      <c r="K1128">
        <v>0</v>
      </c>
      <c r="L1128">
        <v>0</v>
      </c>
      <c r="M1128">
        <v>0</v>
      </c>
      <c r="N1128"/>
      <c r="O1128"/>
      <c r="P1128"/>
      <c r="Q1128"/>
      <c r="R1128"/>
      <c r="S1128"/>
      <c r="T1128"/>
      <c r="U1128"/>
      <c r="V1128"/>
      <c r="W1128"/>
      <c r="X1128"/>
      <c r="Y1128"/>
      <c r="Z1128"/>
      <c r="AA1128"/>
      <c r="AB1128"/>
      <c r="AC1128"/>
      <c r="AD1128"/>
      <c r="AE1128"/>
      <c r="AF1128"/>
      <c r="AG1128"/>
      <c r="AH1128"/>
      <c r="AI1128"/>
      <c r="AJ1128"/>
      <c r="AK1128"/>
      <c r="AL1128"/>
      <c r="AM1128"/>
      <c r="AN1128"/>
    </row>
    <row r="1129" spans="1:40" x14ac:dyDescent="0.25">
      <c r="A1129">
        <v>216066</v>
      </c>
      <c r="B1129" t="s">
        <v>831</v>
      </c>
      <c r="C1129" t="s">
        <v>832</v>
      </c>
      <c r="D1129" t="s">
        <v>3128</v>
      </c>
      <c r="E1129" t="s">
        <v>389</v>
      </c>
      <c r="F1129" s="229">
        <v>34072</v>
      </c>
      <c r="G1129" t="s">
        <v>1017</v>
      </c>
      <c r="H1129" t="s">
        <v>390</v>
      </c>
      <c r="I1129" t="s">
        <v>3632</v>
      </c>
      <c r="J1129"/>
      <c r="K1129" t="s">
        <v>391</v>
      </c>
      <c r="L1129">
        <v>2012</v>
      </c>
      <c r="M1129" t="s">
        <v>373</v>
      </c>
      <c r="N1129" t="s">
        <v>371</v>
      </c>
      <c r="O1129"/>
      <c r="P1129"/>
      <c r="Q1129"/>
      <c r="R1129"/>
      <c r="S1129"/>
      <c r="T1129"/>
      <c r="U1129"/>
      <c r="V1129"/>
      <c r="W1129"/>
      <c r="X1129"/>
      <c r="Y1129"/>
      <c r="Z1129"/>
      <c r="AA1129"/>
      <c r="AB1129"/>
      <c r="AC1129"/>
      <c r="AD1129"/>
      <c r="AE1129"/>
      <c r="AF1129"/>
      <c r="AG1129"/>
      <c r="AH1129"/>
      <c r="AI1129" t="s">
        <v>737</v>
      </c>
      <c r="AJ1129"/>
      <c r="AK1129"/>
      <c r="AL1129"/>
      <c r="AM1129"/>
      <c r="AN1129"/>
    </row>
    <row r="1130" spans="1:40" x14ac:dyDescent="0.25">
      <c r="A1130">
        <v>216071</v>
      </c>
      <c r="B1130" t="s">
        <v>3129</v>
      </c>
      <c r="C1130" t="s">
        <v>103</v>
      </c>
      <c r="D1130" t="s">
        <v>2946</v>
      </c>
      <c r="E1130" t="s">
        <v>388</v>
      </c>
      <c r="F1130" s="229">
        <v>35632</v>
      </c>
      <c r="G1130" t="s">
        <v>371</v>
      </c>
      <c r="H1130" t="s">
        <v>399</v>
      </c>
      <c r="I1130" t="s">
        <v>487</v>
      </c>
      <c r="J1130"/>
      <c r="K1130">
        <v>0</v>
      </c>
      <c r="L1130">
        <v>0</v>
      </c>
      <c r="M1130">
        <v>0</v>
      </c>
      <c r="N1130" t="s">
        <v>762</v>
      </c>
      <c r="O1130"/>
      <c r="P1130"/>
      <c r="Q1130"/>
      <c r="R1130"/>
      <c r="S1130"/>
      <c r="T1130"/>
      <c r="U1130"/>
      <c r="V1130"/>
      <c r="W1130"/>
      <c r="X1130"/>
      <c r="Y1130"/>
      <c r="Z1130"/>
      <c r="AA1130"/>
      <c r="AB1130"/>
      <c r="AC1130"/>
      <c r="AD1130"/>
      <c r="AE1130"/>
      <c r="AF1130"/>
      <c r="AG1130"/>
      <c r="AH1130"/>
      <c r="AI1130" t="s">
        <v>737</v>
      </c>
      <c r="AJ1130"/>
      <c r="AK1130"/>
      <c r="AL1130"/>
      <c r="AM1130"/>
      <c r="AN1130"/>
    </row>
    <row r="1131" spans="1:40" x14ac:dyDescent="0.25">
      <c r="A1131">
        <v>216074</v>
      </c>
      <c r="B1131" t="s">
        <v>833</v>
      </c>
      <c r="C1131" t="s">
        <v>616</v>
      </c>
      <c r="D1131" t="s">
        <v>1047</v>
      </c>
      <c r="E1131" t="s">
        <v>388</v>
      </c>
      <c r="F1131" s="229">
        <v>33604</v>
      </c>
      <c r="G1131" t="s">
        <v>384</v>
      </c>
      <c r="H1131" t="s">
        <v>390</v>
      </c>
      <c r="I1131" t="s">
        <v>487</v>
      </c>
      <c r="J1131"/>
      <c r="K1131" t="s">
        <v>391</v>
      </c>
      <c r="L1131">
        <v>2011</v>
      </c>
      <c r="M1131" t="s">
        <v>384</v>
      </c>
      <c r="N1131"/>
      <c r="O1131"/>
      <c r="P1131"/>
      <c r="Q1131"/>
      <c r="R1131"/>
      <c r="S1131"/>
      <c r="T1131"/>
      <c r="U1131"/>
      <c r="V1131"/>
      <c r="W1131"/>
      <c r="X1131"/>
      <c r="Y1131"/>
      <c r="Z1131"/>
      <c r="AA1131"/>
      <c r="AB1131"/>
      <c r="AC1131"/>
      <c r="AD1131"/>
      <c r="AE1131"/>
      <c r="AF1131"/>
      <c r="AG1131"/>
      <c r="AH1131"/>
      <c r="AI1131" t="s">
        <v>737</v>
      </c>
      <c r="AJ1131"/>
      <c r="AK1131"/>
      <c r="AL1131"/>
      <c r="AM1131"/>
      <c r="AN1131"/>
    </row>
    <row r="1132" spans="1:40" x14ac:dyDescent="0.25">
      <c r="A1132">
        <v>216077</v>
      </c>
      <c r="B1132" t="s">
        <v>2015</v>
      </c>
      <c r="C1132" t="s">
        <v>2016</v>
      </c>
      <c r="D1132" t="s">
        <v>612</v>
      </c>
      <c r="E1132" t="s">
        <v>389</v>
      </c>
      <c r="F1132" s="229">
        <v>35497</v>
      </c>
      <c r="G1132" t="s">
        <v>2017</v>
      </c>
      <c r="H1132" t="s">
        <v>390</v>
      </c>
      <c r="I1132" t="s">
        <v>487</v>
      </c>
      <c r="J1132"/>
      <c r="K1132">
        <v>0</v>
      </c>
      <c r="L1132">
        <v>0</v>
      </c>
      <c r="M1132">
        <v>0</v>
      </c>
      <c r="N1132" t="s">
        <v>375</v>
      </c>
      <c r="O1132"/>
      <c r="P1132"/>
      <c r="Q1132"/>
      <c r="R1132"/>
      <c r="S1132"/>
      <c r="T1132"/>
      <c r="U1132"/>
      <c r="V1132"/>
      <c r="W1132"/>
      <c r="X1132"/>
      <c r="Y1132"/>
      <c r="Z1132"/>
      <c r="AA1132"/>
      <c r="AB1132"/>
      <c r="AC1132"/>
      <c r="AD1132"/>
      <c r="AE1132"/>
      <c r="AF1132"/>
      <c r="AG1132"/>
      <c r="AH1132"/>
      <c r="AI1132"/>
      <c r="AJ1132"/>
      <c r="AK1132"/>
      <c r="AL1132"/>
      <c r="AM1132"/>
      <c r="AN1132"/>
    </row>
    <row r="1133" spans="1:40" x14ac:dyDescent="0.25">
      <c r="A1133">
        <v>216080</v>
      </c>
      <c r="B1133" t="s">
        <v>2439</v>
      </c>
      <c r="C1133" t="s">
        <v>164</v>
      </c>
      <c r="D1133" t="s">
        <v>260</v>
      </c>
      <c r="E1133" t="s">
        <v>389</v>
      </c>
      <c r="F1133" s="229">
        <v>36174</v>
      </c>
      <c r="G1133" t="s">
        <v>382</v>
      </c>
      <c r="H1133" t="s">
        <v>390</v>
      </c>
      <c r="I1133" t="s">
        <v>65</v>
      </c>
      <c r="J1133"/>
      <c r="K1133" t="s">
        <v>391</v>
      </c>
      <c r="L1133">
        <v>2017</v>
      </c>
      <c r="M1133" t="s">
        <v>382</v>
      </c>
      <c r="N1133" t="s">
        <v>382</v>
      </c>
      <c r="O1133"/>
      <c r="P1133"/>
      <c r="Q1133"/>
      <c r="R1133"/>
      <c r="S1133"/>
      <c r="T1133"/>
      <c r="U1133"/>
      <c r="V1133"/>
      <c r="W1133"/>
      <c r="X1133"/>
      <c r="Y1133"/>
      <c r="Z1133"/>
      <c r="AA1133"/>
      <c r="AB1133"/>
      <c r="AC1133"/>
      <c r="AD1133"/>
      <c r="AE1133"/>
      <c r="AF1133"/>
      <c r="AG1133"/>
      <c r="AH1133"/>
      <c r="AI1133"/>
      <c r="AJ1133"/>
      <c r="AK1133"/>
      <c r="AL1133"/>
      <c r="AM1133"/>
      <c r="AN1133"/>
    </row>
    <row r="1134" spans="1:40" x14ac:dyDescent="0.25">
      <c r="A1134">
        <v>216082</v>
      </c>
      <c r="B1134" t="s">
        <v>2501</v>
      </c>
      <c r="C1134" t="s">
        <v>569</v>
      </c>
      <c r="D1134" t="s">
        <v>454</v>
      </c>
      <c r="E1134" t="s">
        <v>389</v>
      </c>
      <c r="F1134" s="229">
        <v>36540</v>
      </c>
      <c r="G1134" t="s">
        <v>1079</v>
      </c>
      <c r="H1134" t="s">
        <v>390</v>
      </c>
      <c r="I1134" t="s">
        <v>3630</v>
      </c>
      <c r="J1134"/>
      <c r="K1134" t="s">
        <v>372</v>
      </c>
      <c r="L1134">
        <v>2017</v>
      </c>
      <c r="M1134" t="s">
        <v>373</v>
      </c>
      <c r="N1134" t="s">
        <v>373</v>
      </c>
      <c r="O1134"/>
      <c r="P1134"/>
      <c r="Q1134"/>
      <c r="R1134"/>
      <c r="S1134"/>
      <c r="T1134"/>
      <c r="U1134"/>
      <c r="V1134"/>
      <c r="W1134"/>
      <c r="X1134"/>
      <c r="Y1134"/>
      <c r="Z1134"/>
      <c r="AA1134"/>
      <c r="AB1134"/>
      <c r="AC1134"/>
      <c r="AD1134"/>
      <c r="AE1134"/>
      <c r="AF1134"/>
      <c r="AG1134"/>
      <c r="AH1134"/>
      <c r="AI1134"/>
      <c r="AJ1134"/>
      <c r="AK1134"/>
      <c r="AL1134"/>
      <c r="AM1134"/>
      <c r="AN1134"/>
    </row>
    <row r="1135" spans="1:40" x14ac:dyDescent="0.25">
      <c r="A1135">
        <v>216084</v>
      </c>
      <c r="B1135" t="s">
        <v>1355</v>
      </c>
      <c r="C1135" t="s">
        <v>1356</v>
      </c>
      <c r="D1135" t="s">
        <v>603</v>
      </c>
      <c r="E1135" t="s">
        <v>389</v>
      </c>
      <c r="F1135" s="229">
        <v>33147</v>
      </c>
      <c r="G1135" t="s">
        <v>371</v>
      </c>
      <c r="H1135" t="s">
        <v>390</v>
      </c>
      <c r="I1135" t="s">
        <v>3629</v>
      </c>
      <c r="J1135"/>
      <c r="K1135" t="s">
        <v>391</v>
      </c>
      <c r="L1135">
        <v>2008</v>
      </c>
      <c r="M1135" t="s">
        <v>371</v>
      </c>
      <c r="N1135" t="s">
        <v>376</v>
      </c>
      <c r="O1135"/>
      <c r="P1135"/>
      <c r="Q1135"/>
      <c r="R1135"/>
      <c r="S1135"/>
      <c r="T1135"/>
      <c r="U1135"/>
      <c r="V1135"/>
      <c r="W1135"/>
      <c r="X1135"/>
      <c r="Y1135"/>
      <c r="Z1135"/>
      <c r="AA1135"/>
      <c r="AB1135"/>
      <c r="AC1135"/>
      <c r="AD1135"/>
      <c r="AE1135"/>
      <c r="AF1135"/>
      <c r="AG1135"/>
      <c r="AH1135"/>
      <c r="AI1135"/>
      <c r="AJ1135"/>
      <c r="AK1135"/>
      <c r="AL1135"/>
      <c r="AM1135"/>
      <c r="AN1135"/>
    </row>
    <row r="1136" spans="1:40" x14ac:dyDescent="0.25">
      <c r="A1136">
        <v>216087</v>
      </c>
      <c r="B1136" t="s">
        <v>834</v>
      </c>
      <c r="C1136" t="s">
        <v>631</v>
      </c>
      <c r="D1136" t="s">
        <v>250</v>
      </c>
      <c r="E1136" t="s">
        <v>388</v>
      </c>
      <c r="F1136" s="229">
        <v>35551</v>
      </c>
      <c r="G1136" t="s">
        <v>1036</v>
      </c>
      <c r="H1136" t="s">
        <v>390</v>
      </c>
      <c r="I1136" t="s">
        <v>3632</v>
      </c>
      <c r="J1136"/>
      <c r="K1136">
        <v>0</v>
      </c>
      <c r="L1136">
        <v>0</v>
      </c>
      <c r="M1136">
        <v>0</v>
      </c>
      <c r="N1136"/>
      <c r="O1136"/>
      <c r="P1136"/>
      <c r="Q1136"/>
      <c r="R1136"/>
      <c r="S1136"/>
      <c r="T1136"/>
      <c r="U1136"/>
      <c r="V1136"/>
      <c r="W1136"/>
      <c r="X1136"/>
      <c r="Y1136"/>
      <c r="Z1136"/>
      <c r="AA1136"/>
      <c r="AB1136"/>
      <c r="AC1136"/>
      <c r="AD1136"/>
      <c r="AE1136"/>
      <c r="AF1136"/>
      <c r="AG1136"/>
      <c r="AH1136"/>
      <c r="AI1136" t="s">
        <v>737</v>
      </c>
      <c r="AJ1136"/>
      <c r="AK1136"/>
      <c r="AL1136"/>
      <c r="AM1136"/>
      <c r="AN1136" t="s">
        <v>788</v>
      </c>
    </row>
    <row r="1137" spans="1:40" x14ac:dyDescent="0.25">
      <c r="A1137">
        <v>216089</v>
      </c>
      <c r="B1137" t="s">
        <v>2341</v>
      </c>
      <c r="C1137" t="s">
        <v>544</v>
      </c>
      <c r="D1137" t="s">
        <v>587</v>
      </c>
      <c r="E1137" t="s">
        <v>388</v>
      </c>
      <c r="F1137" s="229">
        <v>35475</v>
      </c>
      <c r="G1137" t="s">
        <v>1362</v>
      </c>
      <c r="H1137" t="s">
        <v>390</v>
      </c>
      <c r="I1137" t="s">
        <v>485</v>
      </c>
      <c r="J1137"/>
      <c r="K1137" t="s">
        <v>391</v>
      </c>
      <c r="L1137">
        <v>2015</v>
      </c>
      <c r="M1137" t="s">
        <v>373</v>
      </c>
      <c r="N1137"/>
      <c r="O1137"/>
      <c r="P1137"/>
      <c r="Q1137"/>
      <c r="R1137"/>
      <c r="S1137"/>
      <c r="T1137"/>
      <c r="U1137"/>
      <c r="V1137"/>
      <c r="W1137"/>
      <c r="X1137"/>
      <c r="Y1137"/>
      <c r="Z1137"/>
      <c r="AA1137"/>
      <c r="AB1137"/>
      <c r="AC1137"/>
      <c r="AD1137"/>
      <c r="AE1137"/>
      <c r="AF1137"/>
      <c r="AG1137"/>
      <c r="AH1137"/>
      <c r="AI1137"/>
      <c r="AJ1137"/>
      <c r="AK1137"/>
      <c r="AL1137"/>
      <c r="AM1137"/>
      <c r="AN1137" t="s">
        <v>788</v>
      </c>
    </row>
    <row r="1138" spans="1:40" x14ac:dyDescent="0.25">
      <c r="A1138">
        <v>216091</v>
      </c>
      <c r="B1138" t="s">
        <v>2228</v>
      </c>
      <c r="C1138" t="s">
        <v>66</v>
      </c>
      <c r="D1138" t="s">
        <v>256</v>
      </c>
      <c r="E1138" t="s">
        <v>389</v>
      </c>
      <c r="F1138" s="229">
        <v>34700</v>
      </c>
      <c r="G1138" t="s">
        <v>2229</v>
      </c>
      <c r="H1138" t="s">
        <v>390</v>
      </c>
      <c r="I1138" t="s">
        <v>488</v>
      </c>
      <c r="J1138"/>
      <c r="K1138" t="s">
        <v>372</v>
      </c>
      <c r="L1138">
        <v>2014</v>
      </c>
      <c r="M1138" t="s">
        <v>376</v>
      </c>
      <c r="N1138" t="s">
        <v>376</v>
      </c>
      <c r="O1138"/>
      <c r="P1138"/>
      <c r="Q1138"/>
      <c r="R1138"/>
      <c r="S1138"/>
      <c r="T1138"/>
      <c r="U1138"/>
      <c r="V1138"/>
      <c r="W1138"/>
      <c r="X1138"/>
      <c r="Y1138"/>
      <c r="Z1138"/>
      <c r="AA1138"/>
      <c r="AB1138"/>
      <c r="AC1138"/>
      <c r="AD1138"/>
      <c r="AE1138"/>
      <c r="AF1138"/>
      <c r="AG1138"/>
      <c r="AH1138"/>
      <c r="AI1138" t="s">
        <v>737</v>
      </c>
      <c r="AJ1138"/>
      <c r="AK1138"/>
      <c r="AL1138"/>
      <c r="AM1138"/>
      <c r="AN1138"/>
    </row>
    <row r="1139" spans="1:40" x14ac:dyDescent="0.25">
      <c r="A1139">
        <v>216094</v>
      </c>
      <c r="B1139" t="s">
        <v>2028</v>
      </c>
      <c r="C1139" t="s">
        <v>2029</v>
      </c>
      <c r="D1139" t="s">
        <v>332</v>
      </c>
      <c r="E1139" t="s">
        <v>389</v>
      </c>
      <c r="F1139" s="229">
        <v>36126</v>
      </c>
      <c r="G1139" t="s">
        <v>382</v>
      </c>
      <c r="H1139" t="s">
        <v>390</v>
      </c>
      <c r="I1139" t="s">
        <v>3630</v>
      </c>
      <c r="J1139"/>
      <c r="K1139">
        <v>0</v>
      </c>
      <c r="L1139">
        <v>0</v>
      </c>
      <c r="M1139">
        <v>0</v>
      </c>
      <c r="N1139"/>
      <c r="O1139"/>
      <c r="P1139"/>
      <c r="Q1139"/>
      <c r="R1139"/>
      <c r="S1139"/>
      <c r="T1139"/>
      <c r="U1139"/>
      <c r="V1139"/>
      <c r="W1139"/>
      <c r="X1139"/>
      <c r="Y1139"/>
      <c r="Z1139"/>
      <c r="AA1139"/>
      <c r="AB1139"/>
      <c r="AC1139"/>
      <c r="AD1139"/>
      <c r="AE1139"/>
      <c r="AF1139"/>
      <c r="AG1139"/>
      <c r="AH1139"/>
      <c r="AI1139"/>
      <c r="AJ1139"/>
      <c r="AK1139"/>
      <c r="AL1139"/>
      <c r="AM1139"/>
      <c r="AN1139" t="s">
        <v>788</v>
      </c>
    </row>
    <row r="1140" spans="1:40" x14ac:dyDescent="0.25">
      <c r="A1140">
        <v>216097</v>
      </c>
      <c r="B1140" t="s">
        <v>1751</v>
      </c>
      <c r="C1140" t="s">
        <v>88</v>
      </c>
      <c r="D1140" t="s">
        <v>349</v>
      </c>
      <c r="E1140" t="s">
        <v>1327</v>
      </c>
      <c r="F1140" s="229">
        <v>34931</v>
      </c>
      <c r="G1140" t="s">
        <v>4073</v>
      </c>
      <c r="H1140" t="s">
        <v>390</v>
      </c>
      <c r="I1140" t="s">
        <v>485</v>
      </c>
      <c r="J1140"/>
      <c r="K1140" t="s">
        <v>372</v>
      </c>
      <c r="L1140">
        <v>2014</v>
      </c>
      <c r="M1140" t="s">
        <v>384</v>
      </c>
      <c r="N1140" t="s">
        <v>384</v>
      </c>
      <c r="O1140"/>
      <c r="P1140"/>
      <c r="Q1140"/>
      <c r="R1140"/>
      <c r="S1140"/>
      <c r="T1140"/>
      <c r="U1140"/>
      <c r="V1140"/>
      <c r="W1140"/>
      <c r="X1140"/>
      <c r="Y1140"/>
      <c r="Z1140"/>
      <c r="AA1140"/>
      <c r="AB1140"/>
      <c r="AC1140"/>
      <c r="AD1140"/>
      <c r="AE1140"/>
      <c r="AF1140"/>
      <c r="AG1140"/>
      <c r="AH1140"/>
      <c r="AI1140" t="s">
        <v>737</v>
      </c>
      <c r="AJ1140"/>
      <c r="AK1140"/>
      <c r="AL1140"/>
      <c r="AM1140"/>
      <c r="AN1140"/>
    </row>
    <row r="1141" spans="1:40" x14ac:dyDescent="0.25">
      <c r="A1141">
        <v>216098</v>
      </c>
      <c r="B1141" t="s">
        <v>2450</v>
      </c>
      <c r="C1141" t="s">
        <v>447</v>
      </c>
      <c r="D1141" t="s">
        <v>3130</v>
      </c>
      <c r="E1141" t="s">
        <v>389</v>
      </c>
      <c r="F1141" s="229">
        <v>36267</v>
      </c>
      <c r="G1141" t="s">
        <v>1055</v>
      </c>
      <c r="H1141" t="s">
        <v>390</v>
      </c>
      <c r="I1141" t="s">
        <v>487</v>
      </c>
      <c r="J1141"/>
      <c r="K1141" t="s">
        <v>391</v>
      </c>
      <c r="L1141">
        <v>2017</v>
      </c>
      <c r="M1141" t="s">
        <v>371</v>
      </c>
      <c r="N1141"/>
      <c r="O1141"/>
      <c r="P1141"/>
      <c r="Q1141"/>
      <c r="R1141"/>
      <c r="S1141"/>
      <c r="T1141"/>
      <c r="U1141"/>
      <c r="V1141"/>
      <c r="W1141"/>
      <c r="X1141"/>
      <c r="Y1141"/>
      <c r="Z1141"/>
      <c r="AA1141"/>
      <c r="AB1141"/>
      <c r="AC1141"/>
      <c r="AD1141"/>
      <c r="AE1141"/>
      <c r="AF1141"/>
      <c r="AG1141"/>
      <c r="AH1141"/>
      <c r="AI1141" t="s">
        <v>737</v>
      </c>
      <c r="AJ1141"/>
      <c r="AK1141"/>
      <c r="AL1141"/>
      <c r="AM1141"/>
      <c r="AN1141"/>
    </row>
    <row r="1142" spans="1:40" x14ac:dyDescent="0.25">
      <c r="A1142">
        <v>216101</v>
      </c>
      <c r="B1142" t="s">
        <v>835</v>
      </c>
      <c r="C1142" t="s">
        <v>3131</v>
      </c>
      <c r="D1142" t="s">
        <v>811</v>
      </c>
      <c r="E1142" t="s">
        <v>389</v>
      </c>
      <c r="F1142" s="229">
        <v>34033</v>
      </c>
      <c r="G1142" t="s">
        <v>1048</v>
      </c>
      <c r="H1142" t="s">
        <v>390</v>
      </c>
      <c r="I1142" t="s">
        <v>489</v>
      </c>
      <c r="J1142"/>
      <c r="K1142" t="s">
        <v>372</v>
      </c>
      <c r="L1142">
        <v>2014</v>
      </c>
      <c r="M1142" t="s">
        <v>376</v>
      </c>
      <c r="N1142" t="s">
        <v>376</v>
      </c>
      <c r="O1142"/>
      <c r="P1142"/>
      <c r="Q1142"/>
      <c r="R1142"/>
      <c r="S1142"/>
      <c r="T1142"/>
      <c r="U1142"/>
      <c r="V1142"/>
      <c r="W1142"/>
      <c r="X1142"/>
      <c r="Y1142"/>
      <c r="Z1142"/>
      <c r="AA1142"/>
      <c r="AB1142"/>
      <c r="AC1142"/>
      <c r="AD1142"/>
      <c r="AE1142"/>
      <c r="AF1142"/>
      <c r="AG1142"/>
      <c r="AH1142"/>
      <c r="AI1142" t="s">
        <v>737</v>
      </c>
      <c r="AJ1142"/>
      <c r="AK1142"/>
      <c r="AL1142"/>
      <c r="AM1142"/>
      <c r="AN1142"/>
    </row>
    <row r="1143" spans="1:40" x14ac:dyDescent="0.25">
      <c r="A1143">
        <v>216102</v>
      </c>
      <c r="B1143" t="s">
        <v>2486</v>
      </c>
      <c r="C1143" t="s">
        <v>171</v>
      </c>
      <c r="D1143" t="s">
        <v>450</v>
      </c>
      <c r="E1143" t="s">
        <v>389</v>
      </c>
      <c r="F1143" s="229">
        <v>36526</v>
      </c>
      <c r="G1143" t="s">
        <v>2487</v>
      </c>
      <c r="H1143" t="s">
        <v>390</v>
      </c>
      <c r="I1143" t="s">
        <v>3630</v>
      </c>
      <c r="J1143"/>
      <c r="K1143">
        <v>0</v>
      </c>
      <c r="L1143">
        <v>0</v>
      </c>
      <c r="M1143">
        <v>0</v>
      </c>
      <c r="N1143" t="s">
        <v>382</v>
      </c>
      <c r="O1143"/>
      <c r="P1143"/>
      <c r="Q1143"/>
      <c r="R1143"/>
      <c r="S1143"/>
      <c r="T1143"/>
      <c r="U1143"/>
      <c r="V1143"/>
      <c r="W1143"/>
      <c r="X1143"/>
      <c r="Y1143"/>
      <c r="Z1143"/>
      <c r="AA1143"/>
      <c r="AB1143"/>
      <c r="AC1143"/>
      <c r="AD1143"/>
      <c r="AE1143"/>
      <c r="AF1143"/>
      <c r="AG1143"/>
      <c r="AH1143"/>
      <c r="AI1143"/>
      <c r="AJ1143"/>
      <c r="AK1143"/>
      <c r="AL1143"/>
      <c r="AM1143"/>
      <c r="AN1143"/>
    </row>
    <row r="1144" spans="1:40" x14ac:dyDescent="0.25">
      <c r="A1144">
        <v>216103</v>
      </c>
      <c r="B1144" t="s">
        <v>2476</v>
      </c>
      <c r="C1144" t="s">
        <v>60</v>
      </c>
      <c r="D1144" t="s">
        <v>1425</v>
      </c>
      <c r="E1144" t="s">
        <v>1327</v>
      </c>
      <c r="F1144" s="229">
        <v>36414</v>
      </c>
      <c r="G1144" t="s">
        <v>393</v>
      </c>
      <c r="H1144" t="s">
        <v>390</v>
      </c>
      <c r="I1144" t="s">
        <v>487</v>
      </c>
      <c r="J1144"/>
      <c r="K1144" t="s">
        <v>1323</v>
      </c>
      <c r="L1144">
        <v>2018</v>
      </c>
      <c r="M1144" t="s">
        <v>371</v>
      </c>
      <c r="N1144" t="s">
        <v>373</v>
      </c>
      <c r="O1144"/>
      <c r="P1144"/>
      <c r="Q1144"/>
      <c r="R1144"/>
      <c r="S1144"/>
      <c r="T1144"/>
      <c r="U1144"/>
      <c r="V1144"/>
      <c r="W1144"/>
      <c r="X1144"/>
      <c r="Y1144"/>
      <c r="Z1144"/>
      <c r="AA1144"/>
      <c r="AB1144"/>
      <c r="AC1144"/>
      <c r="AD1144"/>
      <c r="AE1144"/>
      <c r="AF1144"/>
      <c r="AG1144"/>
      <c r="AH1144"/>
      <c r="AI1144" t="s">
        <v>737</v>
      </c>
      <c r="AJ1144"/>
      <c r="AK1144"/>
      <c r="AL1144"/>
      <c r="AM1144"/>
      <c r="AN1144"/>
    </row>
    <row r="1145" spans="1:40" x14ac:dyDescent="0.25">
      <c r="A1145">
        <v>216105</v>
      </c>
      <c r="B1145" t="s">
        <v>2214</v>
      </c>
      <c r="C1145" t="s">
        <v>69</v>
      </c>
      <c r="D1145" t="s">
        <v>3132</v>
      </c>
      <c r="E1145" t="s">
        <v>389</v>
      </c>
      <c r="F1145" s="229">
        <v>34403</v>
      </c>
      <c r="G1145" t="s">
        <v>1081</v>
      </c>
      <c r="H1145" t="s">
        <v>390</v>
      </c>
      <c r="I1145" t="s">
        <v>3630</v>
      </c>
      <c r="J1145"/>
      <c r="K1145" t="s">
        <v>391</v>
      </c>
      <c r="L1145">
        <v>2013</v>
      </c>
      <c r="M1145" t="s">
        <v>374</v>
      </c>
      <c r="N1145" t="s">
        <v>385</v>
      </c>
      <c r="O1145"/>
      <c r="P1145"/>
      <c r="Q1145"/>
      <c r="R1145"/>
      <c r="S1145"/>
      <c r="T1145"/>
      <c r="U1145"/>
      <c r="V1145"/>
      <c r="W1145"/>
      <c r="X1145"/>
      <c r="Y1145"/>
      <c r="Z1145"/>
      <c r="AA1145"/>
      <c r="AB1145"/>
      <c r="AC1145"/>
      <c r="AD1145"/>
      <c r="AE1145"/>
      <c r="AF1145"/>
      <c r="AG1145"/>
      <c r="AH1145"/>
      <c r="AI1145"/>
      <c r="AJ1145"/>
      <c r="AK1145"/>
      <c r="AL1145"/>
      <c r="AM1145"/>
      <c r="AN1145"/>
    </row>
    <row r="1146" spans="1:40" x14ac:dyDescent="0.25">
      <c r="A1146">
        <v>216106</v>
      </c>
      <c r="B1146" t="s">
        <v>2344</v>
      </c>
      <c r="C1146" t="s">
        <v>451</v>
      </c>
      <c r="D1146" t="s">
        <v>232</v>
      </c>
      <c r="E1146" t="s">
        <v>1327</v>
      </c>
      <c r="F1146" s="229">
        <v>35537</v>
      </c>
      <c r="G1146" t="s">
        <v>6</v>
      </c>
      <c r="H1146" t="s">
        <v>390</v>
      </c>
      <c r="I1146" t="s">
        <v>3630</v>
      </c>
      <c r="J1146"/>
      <c r="K1146" t="s">
        <v>1323</v>
      </c>
      <c r="L1146">
        <v>2017</v>
      </c>
      <c r="M1146" t="s">
        <v>373</v>
      </c>
      <c r="N1146" t="s">
        <v>380</v>
      </c>
      <c r="O1146"/>
      <c r="P1146"/>
      <c r="Q1146"/>
      <c r="R1146"/>
      <c r="S1146"/>
      <c r="T1146"/>
      <c r="U1146"/>
      <c r="V1146"/>
      <c r="W1146"/>
      <c r="X1146"/>
      <c r="Y1146"/>
      <c r="Z1146"/>
      <c r="AA1146"/>
      <c r="AB1146"/>
      <c r="AC1146"/>
      <c r="AD1146"/>
      <c r="AE1146"/>
      <c r="AF1146"/>
      <c r="AG1146"/>
      <c r="AH1146"/>
      <c r="AI1146"/>
      <c r="AJ1146"/>
      <c r="AK1146"/>
      <c r="AL1146"/>
      <c r="AM1146"/>
      <c r="AN1146"/>
    </row>
    <row r="1147" spans="1:40" x14ac:dyDescent="0.25">
      <c r="A1147">
        <v>216108</v>
      </c>
      <c r="B1147" t="s">
        <v>2130</v>
      </c>
      <c r="C1147" t="s">
        <v>63</v>
      </c>
      <c r="D1147" t="s">
        <v>202</v>
      </c>
      <c r="E1147" t="s">
        <v>389</v>
      </c>
      <c r="F1147" s="229">
        <v>32143</v>
      </c>
      <c r="G1147" t="s">
        <v>371</v>
      </c>
      <c r="H1147" t="s">
        <v>390</v>
      </c>
      <c r="I1147" t="s">
        <v>3630</v>
      </c>
      <c r="J1147"/>
      <c r="K1147" t="s">
        <v>391</v>
      </c>
      <c r="L1147">
        <v>2019</v>
      </c>
      <c r="M1147" t="s">
        <v>371</v>
      </c>
      <c r="N1147" t="s">
        <v>371</v>
      </c>
      <c r="O1147"/>
      <c r="P1147"/>
      <c r="Q1147"/>
      <c r="R1147"/>
      <c r="S1147"/>
      <c r="T1147"/>
      <c r="U1147"/>
      <c r="V1147"/>
      <c r="W1147"/>
      <c r="X1147"/>
      <c r="Y1147"/>
      <c r="Z1147"/>
      <c r="AA1147"/>
      <c r="AB1147"/>
      <c r="AC1147"/>
      <c r="AD1147"/>
      <c r="AE1147"/>
      <c r="AF1147"/>
      <c r="AG1147"/>
      <c r="AH1147"/>
      <c r="AI1147"/>
      <c r="AJ1147"/>
      <c r="AK1147"/>
      <c r="AL1147"/>
      <c r="AM1147"/>
      <c r="AN1147"/>
    </row>
    <row r="1148" spans="1:40" x14ac:dyDescent="0.25">
      <c r="A1148">
        <v>216109</v>
      </c>
      <c r="B1148" t="s">
        <v>3133</v>
      </c>
      <c r="C1148" t="s">
        <v>3134</v>
      </c>
      <c r="D1148" t="s">
        <v>2987</v>
      </c>
      <c r="E1148" t="s">
        <v>389</v>
      </c>
      <c r="F1148" s="229">
        <v>34905</v>
      </c>
      <c r="G1148" t="s">
        <v>3922</v>
      </c>
      <c r="H1148" t="s">
        <v>390</v>
      </c>
      <c r="I1148" t="s">
        <v>487</v>
      </c>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t="s">
        <v>788</v>
      </c>
    </row>
    <row r="1149" spans="1:40" x14ac:dyDescent="0.25">
      <c r="A1149">
        <v>216110</v>
      </c>
      <c r="B1149" t="s">
        <v>1384</v>
      </c>
      <c r="C1149" t="s">
        <v>168</v>
      </c>
      <c r="D1149" t="s">
        <v>261</v>
      </c>
      <c r="E1149" t="s">
        <v>389</v>
      </c>
      <c r="F1149" s="229">
        <v>35434</v>
      </c>
      <c r="G1149" t="s">
        <v>1385</v>
      </c>
      <c r="H1149" t="s">
        <v>390</v>
      </c>
      <c r="I1149" t="s">
        <v>3629</v>
      </c>
      <c r="J1149"/>
      <c r="K1149" t="s">
        <v>391</v>
      </c>
      <c r="L1149">
        <v>0</v>
      </c>
      <c r="M1149" t="s">
        <v>373</v>
      </c>
      <c r="N1149" t="s">
        <v>373</v>
      </c>
      <c r="O1149"/>
      <c r="P1149"/>
      <c r="Q1149"/>
      <c r="R1149"/>
      <c r="S1149"/>
      <c r="T1149"/>
      <c r="U1149"/>
      <c r="V1149"/>
      <c r="W1149"/>
      <c r="X1149"/>
      <c r="Y1149"/>
      <c r="Z1149"/>
      <c r="AA1149"/>
      <c r="AB1149"/>
      <c r="AC1149"/>
      <c r="AD1149"/>
      <c r="AE1149"/>
      <c r="AF1149"/>
      <c r="AG1149"/>
      <c r="AH1149"/>
      <c r="AI1149"/>
      <c r="AJ1149"/>
      <c r="AK1149"/>
      <c r="AL1149"/>
      <c r="AM1149"/>
      <c r="AN1149"/>
    </row>
    <row r="1150" spans="1:40" x14ac:dyDescent="0.25">
      <c r="A1150">
        <v>216112</v>
      </c>
      <c r="B1150" t="s">
        <v>3135</v>
      </c>
      <c r="C1150" t="s">
        <v>576</v>
      </c>
      <c r="D1150" t="s">
        <v>2044</v>
      </c>
      <c r="E1150" t="s">
        <v>389</v>
      </c>
      <c r="F1150" s="229">
        <v>35351</v>
      </c>
      <c r="G1150" t="s">
        <v>371</v>
      </c>
      <c r="H1150" t="s">
        <v>390</v>
      </c>
      <c r="I1150" t="s">
        <v>487</v>
      </c>
      <c r="J1150"/>
      <c r="K1150"/>
      <c r="L1150"/>
      <c r="M1150"/>
      <c r="N1150"/>
      <c r="O1150"/>
      <c r="P1150"/>
      <c r="Q1150"/>
      <c r="R1150"/>
      <c r="S1150"/>
      <c r="T1150"/>
      <c r="U1150"/>
      <c r="V1150"/>
      <c r="W1150"/>
      <c r="X1150"/>
      <c r="Y1150"/>
      <c r="Z1150"/>
      <c r="AA1150"/>
      <c r="AB1150"/>
      <c r="AC1150"/>
      <c r="AD1150"/>
      <c r="AE1150"/>
      <c r="AF1150"/>
      <c r="AG1150"/>
      <c r="AH1150"/>
      <c r="AI1150" t="s">
        <v>737</v>
      </c>
      <c r="AJ1150"/>
      <c r="AK1150"/>
      <c r="AL1150"/>
      <c r="AM1150"/>
      <c r="AN1150" t="s">
        <v>788</v>
      </c>
    </row>
    <row r="1151" spans="1:40" x14ac:dyDescent="0.25">
      <c r="A1151">
        <v>216113</v>
      </c>
      <c r="B1151" t="s">
        <v>1887</v>
      </c>
      <c r="C1151" t="s">
        <v>533</v>
      </c>
      <c r="D1151" t="s">
        <v>225</v>
      </c>
      <c r="E1151" t="s">
        <v>389</v>
      </c>
      <c r="F1151" s="229">
        <v>35942</v>
      </c>
      <c r="G1151" t="s">
        <v>722</v>
      </c>
      <c r="H1151" t="s">
        <v>390</v>
      </c>
      <c r="I1151" t="s">
        <v>485</v>
      </c>
      <c r="J1151"/>
      <c r="K1151">
        <v>0</v>
      </c>
      <c r="L1151">
        <v>0</v>
      </c>
      <c r="M1151">
        <v>0</v>
      </c>
      <c r="N1151"/>
      <c r="O1151"/>
      <c r="P1151"/>
      <c r="Q1151"/>
      <c r="R1151"/>
      <c r="S1151"/>
      <c r="T1151"/>
      <c r="U1151"/>
      <c r="V1151"/>
      <c r="W1151"/>
      <c r="X1151"/>
      <c r="Y1151"/>
      <c r="Z1151"/>
      <c r="AA1151"/>
      <c r="AB1151"/>
      <c r="AC1151"/>
      <c r="AD1151"/>
      <c r="AE1151"/>
      <c r="AF1151"/>
      <c r="AG1151"/>
      <c r="AH1151"/>
      <c r="AI1151" t="s">
        <v>737</v>
      </c>
      <c r="AJ1151"/>
      <c r="AK1151"/>
      <c r="AL1151"/>
      <c r="AM1151"/>
      <c r="AN1151" t="s">
        <v>788</v>
      </c>
    </row>
    <row r="1152" spans="1:40" x14ac:dyDescent="0.25">
      <c r="A1152">
        <v>216121</v>
      </c>
      <c r="B1152" t="s">
        <v>4076</v>
      </c>
      <c r="C1152" t="s">
        <v>107</v>
      </c>
      <c r="D1152" t="s">
        <v>258</v>
      </c>
      <c r="E1152" t="s">
        <v>389</v>
      </c>
      <c r="F1152" s="229">
        <v>37258</v>
      </c>
      <c r="G1152" t="s">
        <v>3595</v>
      </c>
      <c r="H1152" t="s">
        <v>390</v>
      </c>
      <c r="I1152" t="s">
        <v>487</v>
      </c>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t="s">
        <v>788</v>
      </c>
    </row>
    <row r="1153" spans="1:40" x14ac:dyDescent="0.25">
      <c r="A1153">
        <v>216122</v>
      </c>
      <c r="B1153" t="s">
        <v>1841</v>
      </c>
      <c r="C1153" t="s">
        <v>3136</v>
      </c>
      <c r="D1153" t="s">
        <v>1421</v>
      </c>
      <c r="E1153" t="s">
        <v>389</v>
      </c>
      <c r="F1153" s="229">
        <v>35610</v>
      </c>
      <c r="G1153" t="s">
        <v>1017</v>
      </c>
      <c r="H1153" t="s">
        <v>390</v>
      </c>
      <c r="I1153" t="s">
        <v>3629</v>
      </c>
      <c r="J1153"/>
      <c r="K1153" t="s">
        <v>372</v>
      </c>
      <c r="L1153">
        <v>2015</v>
      </c>
      <c r="M1153" t="s">
        <v>371</v>
      </c>
      <c r="N1153" t="s">
        <v>376</v>
      </c>
      <c r="O1153"/>
      <c r="P1153"/>
      <c r="Q1153"/>
      <c r="R1153"/>
      <c r="S1153"/>
      <c r="T1153"/>
      <c r="U1153"/>
      <c r="V1153"/>
      <c r="W1153"/>
      <c r="X1153"/>
      <c r="Y1153"/>
      <c r="Z1153"/>
      <c r="AA1153"/>
      <c r="AB1153"/>
      <c r="AC1153"/>
      <c r="AD1153"/>
      <c r="AE1153"/>
      <c r="AF1153"/>
      <c r="AG1153"/>
      <c r="AH1153"/>
      <c r="AI1153"/>
      <c r="AJ1153"/>
      <c r="AK1153"/>
      <c r="AL1153"/>
      <c r="AM1153"/>
      <c r="AN1153"/>
    </row>
    <row r="1154" spans="1:40" x14ac:dyDescent="0.25">
      <c r="A1154">
        <v>216125</v>
      </c>
      <c r="B1154" t="s">
        <v>1572</v>
      </c>
      <c r="C1154" t="s">
        <v>1573</v>
      </c>
      <c r="D1154" t="s">
        <v>280</v>
      </c>
      <c r="E1154" t="s">
        <v>389</v>
      </c>
      <c r="F1154" s="229">
        <v>32750</v>
      </c>
      <c r="G1154" t="s">
        <v>1574</v>
      </c>
      <c r="H1154" t="s">
        <v>390</v>
      </c>
      <c r="I1154" t="s">
        <v>65</v>
      </c>
      <c r="J1154"/>
      <c r="K1154" t="s">
        <v>391</v>
      </c>
      <c r="L1154">
        <v>2008</v>
      </c>
      <c r="M1154" t="s">
        <v>384</v>
      </c>
      <c r="N1154" t="s">
        <v>384</v>
      </c>
      <c r="O1154"/>
      <c r="P1154"/>
      <c r="Q1154"/>
      <c r="R1154"/>
      <c r="S1154"/>
      <c r="T1154"/>
      <c r="U1154"/>
      <c r="V1154"/>
      <c r="W1154"/>
      <c r="X1154"/>
      <c r="Y1154"/>
      <c r="Z1154"/>
      <c r="AA1154"/>
      <c r="AB1154"/>
      <c r="AC1154"/>
      <c r="AD1154"/>
      <c r="AE1154"/>
      <c r="AF1154"/>
      <c r="AG1154"/>
      <c r="AH1154"/>
      <c r="AI1154"/>
      <c r="AJ1154"/>
      <c r="AK1154"/>
      <c r="AL1154"/>
      <c r="AM1154"/>
      <c r="AN1154"/>
    </row>
    <row r="1155" spans="1:40" x14ac:dyDescent="0.25">
      <c r="A1155">
        <v>216126</v>
      </c>
      <c r="B1155" t="s">
        <v>1997</v>
      </c>
      <c r="C1155" t="s">
        <v>451</v>
      </c>
      <c r="D1155" t="s">
        <v>226</v>
      </c>
      <c r="E1155" t="s">
        <v>389</v>
      </c>
      <c r="F1155" s="229">
        <v>32747</v>
      </c>
      <c r="G1155" t="s">
        <v>394</v>
      </c>
      <c r="H1155" t="s">
        <v>390</v>
      </c>
      <c r="I1155" t="s">
        <v>3630</v>
      </c>
      <c r="J1155"/>
      <c r="K1155" t="s">
        <v>391</v>
      </c>
      <c r="L1155">
        <v>2017</v>
      </c>
      <c r="M1155" t="s">
        <v>373</v>
      </c>
      <c r="N1155" t="s">
        <v>373</v>
      </c>
      <c r="O1155"/>
      <c r="P1155"/>
      <c r="Q1155"/>
      <c r="R1155"/>
      <c r="S1155"/>
      <c r="T1155"/>
      <c r="U1155"/>
      <c r="V1155"/>
      <c r="W1155"/>
      <c r="X1155"/>
      <c r="Y1155"/>
      <c r="Z1155"/>
      <c r="AA1155"/>
      <c r="AB1155"/>
      <c r="AC1155"/>
      <c r="AD1155"/>
      <c r="AE1155"/>
      <c r="AF1155"/>
      <c r="AG1155"/>
      <c r="AH1155"/>
      <c r="AI1155"/>
      <c r="AJ1155"/>
      <c r="AK1155"/>
      <c r="AL1155"/>
      <c r="AM1155"/>
      <c r="AN1155"/>
    </row>
    <row r="1156" spans="1:40" x14ac:dyDescent="0.25">
      <c r="A1156">
        <v>216129</v>
      </c>
      <c r="B1156" t="s">
        <v>1365</v>
      </c>
      <c r="C1156" t="s">
        <v>1366</v>
      </c>
      <c r="D1156" t="s">
        <v>272</v>
      </c>
      <c r="E1156" t="s">
        <v>389</v>
      </c>
      <c r="F1156" s="229">
        <v>34130</v>
      </c>
      <c r="G1156" t="s">
        <v>1018</v>
      </c>
      <c r="H1156" t="s">
        <v>390</v>
      </c>
      <c r="I1156" t="s">
        <v>3629</v>
      </c>
      <c r="J1156"/>
      <c r="K1156" t="s">
        <v>372</v>
      </c>
      <c r="L1156">
        <v>2011</v>
      </c>
      <c r="M1156" t="s">
        <v>373</v>
      </c>
      <c r="N1156" t="s">
        <v>373</v>
      </c>
      <c r="O1156"/>
      <c r="P1156"/>
      <c r="Q1156"/>
      <c r="R1156"/>
      <c r="S1156"/>
      <c r="T1156"/>
      <c r="U1156"/>
      <c r="V1156"/>
      <c r="W1156"/>
      <c r="X1156"/>
      <c r="Y1156"/>
      <c r="Z1156"/>
      <c r="AA1156"/>
      <c r="AB1156"/>
      <c r="AC1156"/>
      <c r="AD1156"/>
      <c r="AE1156"/>
      <c r="AF1156"/>
      <c r="AG1156"/>
      <c r="AH1156"/>
      <c r="AI1156"/>
      <c r="AJ1156"/>
      <c r="AK1156"/>
      <c r="AL1156"/>
      <c r="AM1156"/>
      <c r="AN1156"/>
    </row>
    <row r="1157" spans="1:40" x14ac:dyDescent="0.25">
      <c r="A1157">
        <v>216130</v>
      </c>
      <c r="B1157" t="s">
        <v>2265</v>
      </c>
      <c r="C1157" t="s">
        <v>139</v>
      </c>
      <c r="D1157" t="s">
        <v>3137</v>
      </c>
      <c r="E1157" t="s">
        <v>389</v>
      </c>
      <c r="F1157" s="229">
        <v>34978</v>
      </c>
      <c r="G1157" t="s">
        <v>1018</v>
      </c>
      <c r="H1157" t="s">
        <v>390</v>
      </c>
      <c r="I1157" t="s">
        <v>3630</v>
      </c>
      <c r="J1157"/>
      <c r="K1157" t="s">
        <v>391</v>
      </c>
      <c r="L1157">
        <v>2015</v>
      </c>
      <c r="M1157" t="s">
        <v>373</v>
      </c>
      <c r="N1157" t="s">
        <v>373</v>
      </c>
      <c r="O1157">
        <v>16</v>
      </c>
      <c r="P1157"/>
      <c r="Q1157">
        <v>20000</v>
      </c>
      <c r="R1157"/>
      <c r="S1157"/>
      <c r="T1157"/>
      <c r="U1157"/>
      <c r="V1157"/>
      <c r="W1157"/>
      <c r="X1157"/>
      <c r="Y1157"/>
      <c r="Z1157"/>
      <c r="AA1157"/>
      <c r="AB1157"/>
      <c r="AC1157"/>
      <c r="AD1157"/>
      <c r="AE1157"/>
      <c r="AF1157"/>
      <c r="AG1157"/>
      <c r="AH1157"/>
      <c r="AI1157"/>
      <c r="AJ1157"/>
      <c r="AK1157"/>
      <c r="AL1157"/>
      <c r="AM1157"/>
      <c r="AN1157"/>
    </row>
    <row r="1158" spans="1:40" x14ac:dyDescent="0.25">
      <c r="A1158">
        <v>216131</v>
      </c>
      <c r="B1158" t="s">
        <v>1544</v>
      </c>
      <c r="C1158" t="s">
        <v>430</v>
      </c>
      <c r="D1158" t="s">
        <v>2599</v>
      </c>
      <c r="E1158" t="s">
        <v>389</v>
      </c>
      <c r="F1158" s="229">
        <v>31871</v>
      </c>
      <c r="G1158" t="e">
        <v>#N/A</v>
      </c>
      <c r="H1158" t="s">
        <v>390</v>
      </c>
      <c r="I1158" t="s">
        <v>485</v>
      </c>
      <c r="J1158"/>
      <c r="K1158">
        <v>0</v>
      </c>
      <c r="L1158">
        <v>0</v>
      </c>
      <c r="M1158">
        <v>0</v>
      </c>
      <c r="N1158" t="s">
        <v>373</v>
      </c>
      <c r="O1158"/>
      <c r="P1158"/>
      <c r="Q1158"/>
      <c r="R1158"/>
      <c r="S1158"/>
      <c r="T1158"/>
      <c r="U1158"/>
      <c r="V1158"/>
      <c r="W1158"/>
      <c r="X1158"/>
      <c r="Y1158"/>
      <c r="Z1158"/>
      <c r="AA1158"/>
      <c r="AB1158"/>
      <c r="AC1158"/>
      <c r="AD1158"/>
      <c r="AE1158"/>
      <c r="AF1158"/>
      <c r="AG1158"/>
      <c r="AH1158"/>
      <c r="AI1158" t="s">
        <v>737</v>
      </c>
      <c r="AJ1158"/>
      <c r="AK1158"/>
      <c r="AL1158"/>
      <c r="AM1158"/>
      <c r="AN1158"/>
    </row>
    <row r="1159" spans="1:40" x14ac:dyDescent="0.25">
      <c r="A1159">
        <v>216132</v>
      </c>
      <c r="B1159" t="s">
        <v>1733</v>
      </c>
      <c r="C1159" t="s">
        <v>63</v>
      </c>
      <c r="D1159" t="s">
        <v>3138</v>
      </c>
      <c r="E1159" t="s">
        <v>389</v>
      </c>
      <c r="F1159" s="229">
        <v>34819</v>
      </c>
      <c r="G1159" t="s">
        <v>1050</v>
      </c>
      <c r="H1159" t="s">
        <v>390</v>
      </c>
      <c r="I1159" t="s">
        <v>3629</v>
      </c>
      <c r="J1159"/>
      <c r="K1159" t="s">
        <v>372</v>
      </c>
      <c r="L1159">
        <v>2013</v>
      </c>
      <c r="M1159" t="s">
        <v>371</v>
      </c>
      <c r="N1159" t="s">
        <v>379</v>
      </c>
      <c r="O1159"/>
      <c r="P1159"/>
      <c r="Q1159"/>
      <c r="R1159"/>
      <c r="S1159"/>
      <c r="T1159"/>
      <c r="U1159"/>
      <c r="V1159"/>
      <c r="W1159"/>
      <c r="X1159"/>
      <c r="Y1159"/>
      <c r="Z1159"/>
      <c r="AA1159"/>
      <c r="AB1159"/>
      <c r="AC1159"/>
      <c r="AD1159"/>
      <c r="AE1159"/>
      <c r="AF1159"/>
      <c r="AG1159"/>
      <c r="AH1159"/>
      <c r="AI1159"/>
      <c r="AJ1159"/>
      <c r="AK1159"/>
      <c r="AL1159"/>
      <c r="AM1159"/>
      <c r="AN1159"/>
    </row>
    <row r="1160" spans="1:40" x14ac:dyDescent="0.25">
      <c r="A1160">
        <v>216133</v>
      </c>
      <c r="B1160" t="s">
        <v>2173</v>
      </c>
      <c r="C1160" t="s">
        <v>153</v>
      </c>
      <c r="D1160" t="s">
        <v>287</v>
      </c>
      <c r="E1160" t="s">
        <v>389</v>
      </c>
      <c r="F1160" s="229">
        <v>33623</v>
      </c>
      <c r="G1160" t="s">
        <v>1037</v>
      </c>
      <c r="H1160" t="s">
        <v>390</v>
      </c>
      <c r="I1160" t="s">
        <v>487</v>
      </c>
      <c r="J1160"/>
      <c r="K1160" t="s">
        <v>372</v>
      </c>
      <c r="L1160">
        <v>2012</v>
      </c>
      <c r="M1160" t="s">
        <v>374</v>
      </c>
      <c r="N1160"/>
      <c r="O1160"/>
      <c r="P1160"/>
      <c r="Q1160"/>
      <c r="R1160"/>
      <c r="S1160"/>
      <c r="T1160"/>
      <c r="U1160"/>
      <c r="V1160"/>
      <c r="W1160"/>
      <c r="X1160"/>
      <c r="Y1160"/>
      <c r="Z1160"/>
      <c r="AA1160"/>
      <c r="AB1160"/>
      <c r="AC1160"/>
      <c r="AD1160"/>
      <c r="AE1160"/>
      <c r="AF1160"/>
      <c r="AG1160"/>
      <c r="AH1160"/>
      <c r="AI1160" t="s">
        <v>737</v>
      </c>
      <c r="AJ1160"/>
      <c r="AK1160"/>
      <c r="AL1160"/>
      <c r="AM1160"/>
      <c r="AN1160" t="s">
        <v>788</v>
      </c>
    </row>
    <row r="1161" spans="1:40" x14ac:dyDescent="0.25">
      <c r="A1161">
        <v>216136</v>
      </c>
      <c r="B1161" t="s">
        <v>2137</v>
      </c>
      <c r="C1161" t="s">
        <v>601</v>
      </c>
      <c r="D1161" t="s">
        <v>339</v>
      </c>
      <c r="E1161" t="s">
        <v>389</v>
      </c>
      <c r="F1161" s="229">
        <v>32369</v>
      </c>
      <c r="G1161" t="s">
        <v>4078</v>
      </c>
      <c r="H1161" t="s">
        <v>390</v>
      </c>
      <c r="I1161" t="s">
        <v>3630</v>
      </c>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t="s">
        <v>788</v>
      </c>
    </row>
    <row r="1162" spans="1:40" x14ac:dyDescent="0.25">
      <c r="A1162">
        <v>216137</v>
      </c>
      <c r="B1162" t="s">
        <v>2504</v>
      </c>
      <c r="C1162" t="s">
        <v>2505</v>
      </c>
      <c r="D1162" t="s">
        <v>231</v>
      </c>
      <c r="E1162" t="s">
        <v>389</v>
      </c>
      <c r="F1162" s="229">
        <v>36541</v>
      </c>
      <c r="G1162" t="s">
        <v>1017</v>
      </c>
      <c r="H1162" t="s">
        <v>390</v>
      </c>
      <c r="I1162" t="s">
        <v>3630</v>
      </c>
      <c r="J1162"/>
      <c r="K1162" t="s">
        <v>391</v>
      </c>
      <c r="L1162">
        <v>2017</v>
      </c>
      <c r="M1162" t="s">
        <v>371</v>
      </c>
      <c r="N1162" t="s">
        <v>377</v>
      </c>
      <c r="O1162"/>
      <c r="P1162"/>
      <c r="Q1162"/>
      <c r="R1162"/>
      <c r="S1162"/>
      <c r="T1162"/>
      <c r="U1162"/>
      <c r="V1162"/>
      <c r="W1162"/>
      <c r="X1162"/>
      <c r="Y1162"/>
      <c r="Z1162"/>
      <c r="AA1162"/>
      <c r="AB1162"/>
      <c r="AC1162"/>
      <c r="AD1162"/>
      <c r="AE1162"/>
      <c r="AF1162"/>
      <c r="AG1162"/>
      <c r="AH1162"/>
      <c r="AI1162"/>
      <c r="AJ1162"/>
      <c r="AK1162"/>
      <c r="AL1162"/>
      <c r="AM1162"/>
      <c r="AN1162"/>
    </row>
    <row r="1163" spans="1:40" x14ac:dyDescent="0.25">
      <c r="A1163">
        <v>216138</v>
      </c>
      <c r="B1163" t="s">
        <v>2202</v>
      </c>
      <c r="C1163" t="s">
        <v>64</v>
      </c>
      <c r="D1163" t="s">
        <v>239</v>
      </c>
      <c r="E1163" t="s">
        <v>389</v>
      </c>
      <c r="F1163" s="229">
        <v>34194</v>
      </c>
      <c r="G1163" t="s">
        <v>1019</v>
      </c>
      <c r="H1163" t="s">
        <v>390</v>
      </c>
      <c r="I1163" t="s">
        <v>65</v>
      </c>
      <c r="J1163"/>
      <c r="K1163" t="s">
        <v>372</v>
      </c>
      <c r="L1163">
        <v>2012</v>
      </c>
      <c r="M1163" t="s">
        <v>382</v>
      </c>
      <c r="N1163" t="s">
        <v>382</v>
      </c>
      <c r="O1163"/>
      <c r="P1163"/>
      <c r="Q1163"/>
      <c r="R1163"/>
      <c r="S1163"/>
      <c r="T1163"/>
      <c r="U1163"/>
      <c r="V1163"/>
      <c r="W1163"/>
      <c r="X1163"/>
      <c r="Y1163"/>
      <c r="Z1163"/>
      <c r="AA1163"/>
      <c r="AB1163"/>
      <c r="AC1163"/>
      <c r="AD1163"/>
      <c r="AE1163"/>
      <c r="AF1163"/>
      <c r="AG1163"/>
      <c r="AH1163"/>
      <c r="AI1163"/>
      <c r="AJ1163"/>
      <c r="AK1163"/>
      <c r="AL1163"/>
      <c r="AM1163"/>
      <c r="AN1163"/>
    </row>
    <row r="1164" spans="1:40" x14ac:dyDescent="0.25">
      <c r="A1164">
        <v>216140</v>
      </c>
      <c r="B1164" t="s">
        <v>836</v>
      </c>
      <c r="C1164" t="s">
        <v>551</v>
      </c>
      <c r="D1164" t="s">
        <v>284</v>
      </c>
      <c r="E1164" t="s">
        <v>389</v>
      </c>
      <c r="F1164" s="229">
        <v>30713</v>
      </c>
      <c r="G1164" t="s">
        <v>701</v>
      </c>
      <c r="H1164" t="s">
        <v>390</v>
      </c>
      <c r="I1164" t="s">
        <v>485</v>
      </c>
      <c r="J1164"/>
      <c r="K1164"/>
      <c r="L1164"/>
      <c r="M1164"/>
      <c r="N1164"/>
      <c r="O1164"/>
      <c r="P1164"/>
      <c r="Q1164"/>
      <c r="R1164"/>
      <c r="S1164"/>
      <c r="T1164"/>
      <c r="U1164"/>
      <c r="V1164"/>
      <c r="W1164"/>
      <c r="X1164"/>
      <c r="Y1164"/>
      <c r="Z1164"/>
      <c r="AA1164"/>
      <c r="AB1164"/>
      <c r="AC1164"/>
      <c r="AD1164"/>
      <c r="AE1164"/>
      <c r="AF1164"/>
      <c r="AG1164"/>
      <c r="AH1164"/>
      <c r="AI1164" t="s">
        <v>737</v>
      </c>
      <c r="AJ1164"/>
      <c r="AK1164"/>
      <c r="AL1164"/>
      <c r="AM1164"/>
      <c r="AN1164" t="s">
        <v>788</v>
      </c>
    </row>
    <row r="1165" spans="1:40" x14ac:dyDescent="0.25">
      <c r="A1165">
        <v>216143</v>
      </c>
      <c r="B1165" t="s">
        <v>3139</v>
      </c>
      <c r="C1165" t="s">
        <v>71</v>
      </c>
      <c r="D1165" t="s">
        <v>306</v>
      </c>
      <c r="E1165" t="s">
        <v>389</v>
      </c>
      <c r="F1165" s="229">
        <v>36267</v>
      </c>
      <c r="G1165" t="s">
        <v>2081</v>
      </c>
      <c r="H1165" t="s">
        <v>390</v>
      </c>
      <c r="I1165" t="s">
        <v>485</v>
      </c>
      <c r="J1165"/>
      <c r="K1165" t="s">
        <v>391</v>
      </c>
      <c r="L1165">
        <v>2017</v>
      </c>
      <c r="M1165" t="s">
        <v>371</v>
      </c>
      <c r="N1165" t="s">
        <v>373</v>
      </c>
      <c r="O1165"/>
      <c r="P1165"/>
      <c r="Q1165"/>
      <c r="R1165"/>
      <c r="S1165"/>
      <c r="T1165"/>
      <c r="U1165"/>
      <c r="V1165"/>
      <c r="W1165"/>
      <c r="X1165"/>
      <c r="Y1165"/>
      <c r="Z1165"/>
      <c r="AA1165"/>
      <c r="AB1165"/>
      <c r="AC1165"/>
      <c r="AD1165"/>
      <c r="AE1165"/>
      <c r="AF1165"/>
      <c r="AG1165"/>
      <c r="AH1165"/>
      <c r="AI1165"/>
      <c r="AJ1165"/>
      <c r="AK1165"/>
      <c r="AL1165"/>
      <c r="AM1165"/>
      <c r="AN1165"/>
    </row>
    <row r="1166" spans="1:40" x14ac:dyDescent="0.25">
      <c r="A1166">
        <v>216147</v>
      </c>
      <c r="B1166" t="s">
        <v>1943</v>
      </c>
      <c r="C1166" t="s">
        <v>91</v>
      </c>
      <c r="D1166" t="s">
        <v>520</v>
      </c>
      <c r="E1166" t="s">
        <v>388</v>
      </c>
      <c r="F1166" s="229">
        <v>36166</v>
      </c>
      <c r="G1166" t="s">
        <v>1028</v>
      </c>
      <c r="H1166" t="s">
        <v>390</v>
      </c>
      <c r="I1166" t="s">
        <v>3629</v>
      </c>
      <c r="J1166"/>
      <c r="K1166" t="s">
        <v>372</v>
      </c>
      <c r="L1166">
        <v>2017</v>
      </c>
      <c r="M1166" t="s">
        <v>373</v>
      </c>
      <c r="N1166" t="s">
        <v>373</v>
      </c>
      <c r="O1166"/>
      <c r="P1166"/>
      <c r="Q1166"/>
      <c r="R1166"/>
      <c r="S1166"/>
      <c r="T1166"/>
      <c r="U1166"/>
      <c r="V1166"/>
      <c r="W1166"/>
      <c r="X1166"/>
      <c r="Y1166"/>
      <c r="Z1166"/>
      <c r="AA1166"/>
      <c r="AB1166"/>
      <c r="AC1166"/>
      <c r="AD1166"/>
      <c r="AE1166"/>
      <c r="AF1166"/>
      <c r="AG1166"/>
      <c r="AH1166"/>
      <c r="AI1166"/>
      <c r="AJ1166"/>
      <c r="AK1166"/>
      <c r="AL1166"/>
      <c r="AM1166"/>
      <c r="AN1166"/>
    </row>
    <row r="1167" spans="1:40" x14ac:dyDescent="0.25">
      <c r="A1167">
        <v>216149</v>
      </c>
      <c r="B1167" t="s">
        <v>4154</v>
      </c>
      <c r="C1167" t="s">
        <v>63</v>
      </c>
      <c r="D1167" t="s">
        <v>329</v>
      </c>
      <c r="E1167" t="s">
        <v>1327</v>
      </c>
      <c r="F1167" s="229">
        <v>31898</v>
      </c>
      <c r="G1167" t="s">
        <v>371</v>
      </c>
      <c r="H1167" t="s">
        <v>390</v>
      </c>
      <c r="I1167" t="s">
        <v>3631</v>
      </c>
      <c r="J1167"/>
      <c r="K1167"/>
      <c r="L1167"/>
      <c r="M1167"/>
      <c r="N1167"/>
      <c r="O1167"/>
      <c r="P1167"/>
      <c r="Q1167"/>
      <c r="R1167"/>
      <c r="S1167"/>
      <c r="T1167"/>
      <c r="U1167"/>
      <c r="V1167"/>
      <c r="W1167"/>
      <c r="X1167"/>
      <c r="Y1167"/>
      <c r="Z1167"/>
      <c r="AA1167"/>
      <c r="AB1167"/>
      <c r="AC1167"/>
      <c r="AD1167"/>
      <c r="AE1167"/>
      <c r="AF1167"/>
      <c r="AG1167"/>
      <c r="AH1167"/>
      <c r="AI1167" t="s">
        <v>737</v>
      </c>
      <c r="AJ1167"/>
      <c r="AK1167"/>
      <c r="AL1167"/>
      <c r="AM1167"/>
      <c r="AN1167" t="s">
        <v>788</v>
      </c>
    </row>
    <row r="1168" spans="1:40" x14ac:dyDescent="0.25">
      <c r="A1168">
        <v>216150</v>
      </c>
      <c r="B1168" t="s">
        <v>1744</v>
      </c>
      <c r="C1168" t="s">
        <v>1095</v>
      </c>
      <c r="D1168" t="s">
        <v>299</v>
      </c>
      <c r="E1168" t="s">
        <v>389</v>
      </c>
      <c r="F1168" s="229">
        <v>34335</v>
      </c>
      <c r="G1168" t="s">
        <v>1017</v>
      </c>
      <c r="H1168" t="s">
        <v>390</v>
      </c>
      <c r="I1168" t="s">
        <v>3630</v>
      </c>
      <c r="J1168"/>
      <c r="K1168" t="s">
        <v>391</v>
      </c>
      <c r="L1168">
        <v>2011</v>
      </c>
      <c r="M1168" t="s">
        <v>371</v>
      </c>
      <c r="N1168" t="s">
        <v>371</v>
      </c>
      <c r="O1168"/>
      <c r="P1168"/>
      <c r="Q1168"/>
      <c r="R1168"/>
      <c r="S1168"/>
      <c r="T1168"/>
      <c r="U1168"/>
      <c r="V1168"/>
      <c r="W1168"/>
      <c r="X1168"/>
      <c r="Y1168"/>
      <c r="Z1168"/>
      <c r="AA1168"/>
      <c r="AB1168"/>
      <c r="AC1168"/>
      <c r="AD1168"/>
      <c r="AE1168"/>
      <c r="AF1168"/>
      <c r="AG1168"/>
      <c r="AH1168"/>
      <c r="AI1168"/>
      <c r="AJ1168"/>
      <c r="AK1168"/>
      <c r="AL1168"/>
      <c r="AM1168"/>
      <c r="AN1168"/>
    </row>
    <row r="1169" spans="1:40" x14ac:dyDescent="0.25">
      <c r="A1169">
        <v>216152</v>
      </c>
      <c r="B1169" t="s">
        <v>1980</v>
      </c>
      <c r="C1169" t="s">
        <v>66</v>
      </c>
      <c r="D1169" t="s">
        <v>229</v>
      </c>
      <c r="E1169" t="s">
        <v>389</v>
      </c>
      <c r="F1169" s="229">
        <v>36530</v>
      </c>
      <c r="G1169" t="s">
        <v>1017</v>
      </c>
      <c r="H1169" t="s">
        <v>390</v>
      </c>
      <c r="I1169" t="s">
        <v>3629</v>
      </c>
      <c r="J1169"/>
      <c r="K1169" t="s">
        <v>372</v>
      </c>
      <c r="L1169">
        <v>2018</v>
      </c>
      <c r="M1169" t="s">
        <v>371</v>
      </c>
      <c r="N1169" t="s">
        <v>371</v>
      </c>
      <c r="O1169"/>
      <c r="P1169"/>
      <c r="Q1169"/>
      <c r="R1169"/>
      <c r="S1169"/>
      <c r="T1169"/>
      <c r="U1169"/>
      <c r="V1169"/>
      <c r="W1169"/>
      <c r="X1169"/>
      <c r="Y1169"/>
      <c r="Z1169"/>
      <c r="AA1169"/>
      <c r="AB1169"/>
      <c r="AC1169"/>
      <c r="AD1169"/>
      <c r="AE1169"/>
      <c r="AF1169"/>
      <c r="AG1169"/>
      <c r="AH1169"/>
      <c r="AI1169"/>
      <c r="AJ1169"/>
      <c r="AK1169"/>
      <c r="AL1169"/>
      <c r="AM1169"/>
      <c r="AN1169"/>
    </row>
    <row r="1170" spans="1:40" x14ac:dyDescent="0.25">
      <c r="A1170">
        <v>216153</v>
      </c>
      <c r="B1170" t="s">
        <v>2170</v>
      </c>
      <c r="C1170" t="s">
        <v>599</v>
      </c>
      <c r="D1170" t="s">
        <v>3141</v>
      </c>
      <c r="E1170" t="s">
        <v>389</v>
      </c>
      <c r="F1170" s="229">
        <v>33604</v>
      </c>
      <c r="G1170" t="s">
        <v>2171</v>
      </c>
      <c r="H1170" t="s">
        <v>390</v>
      </c>
      <c r="I1170" t="s">
        <v>485</v>
      </c>
      <c r="J1170"/>
      <c r="K1170" t="s">
        <v>391</v>
      </c>
      <c r="L1170">
        <v>2011</v>
      </c>
      <c r="M1170" t="s">
        <v>373</v>
      </c>
      <c r="N1170" t="s">
        <v>386</v>
      </c>
      <c r="O1170"/>
      <c r="P1170"/>
      <c r="Q1170"/>
      <c r="R1170"/>
      <c r="S1170"/>
      <c r="T1170"/>
      <c r="U1170"/>
      <c r="V1170"/>
      <c r="W1170"/>
      <c r="X1170"/>
      <c r="Y1170"/>
      <c r="Z1170"/>
      <c r="AA1170"/>
      <c r="AB1170"/>
      <c r="AC1170"/>
      <c r="AD1170"/>
      <c r="AE1170"/>
      <c r="AF1170"/>
      <c r="AG1170"/>
      <c r="AH1170"/>
      <c r="AI1170"/>
      <c r="AJ1170"/>
      <c r="AK1170"/>
      <c r="AL1170"/>
      <c r="AM1170"/>
      <c r="AN1170"/>
    </row>
    <row r="1171" spans="1:40" x14ac:dyDescent="0.25">
      <c r="A1171">
        <v>216154</v>
      </c>
      <c r="B1171" t="s">
        <v>4155</v>
      </c>
      <c r="C1171" t="s">
        <v>497</v>
      </c>
      <c r="D1171" t="s">
        <v>4156</v>
      </c>
      <c r="E1171" t="s">
        <v>1327</v>
      </c>
      <c r="F1171" s="229">
        <v>26268</v>
      </c>
      <c r="G1171" t="s">
        <v>4157</v>
      </c>
      <c r="H1171" t="s">
        <v>390</v>
      </c>
      <c r="I1171" t="s">
        <v>3631</v>
      </c>
      <c r="J1171"/>
      <c r="K1171"/>
      <c r="L1171"/>
      <c r="M1171"/>
      <c r="N1171"/>
      <c r="O1171"/>
      <c r="P1171"/>
      <c r="Q1171"/>
      <c r="R1171"/>
      <c r="S1171"/>
      <c r="T1171"/>
      <c r="U1171"/>
      <c r="V1171"/>
      <c r="W1171"/>
      <c r="X1171"/>
      <c r="Y1171"/>
      <c r="Z1171"/>
      <c r="AA1171"/>
      <c r="AB1171"/>
      <c r="AC1171"/>
      <c r="AD1171"/>
      <c r="AE1171"/>
      <c r="AF1171"/>
      <c r="AG1171"/>
      <c r="AH1171"/>
      <c r="AI1171" t="s">
        <v>737</v>
      </c>
      <c r="AJ1171"/>
      <c r="AK1171"/>
      <c r="AL1171"/>
      <c r="AM1171"/>
      <c r="AN1171" t="s">
        <v>788</v>
      </c>
    </row>
    <row r="1172" spans="1:40" x14ac:dyDescent="0.25">
      <c r="A1172">
        <v>216155</v>
      </c>
      <c r="B1172" t="s">
        <v>3142</v>
      </c>
      <c r="C1172" t="s">
        <v>1797</v>
      </c>
      <c r="D1172" t="s">
        <v>799</v>
      </c>
      <c r="E1172" t="s">
        <v>389</v>
      </c>
      <c r="F1172" s="229">
        <v>35297</v>
      </c>
      <c r="G1172" t="s">
        <v>1603</v>
      </c>
      <c r="H1172" t="s">
        <v>390</v>
      </c>
      <c r="I1172" t="s">
        <v>59</v>
      </c>
      <c r="J1172"/>
      <c r="K1172" t="s">
        <v>372</v>
      </c>
      <c r="L1172">
        <v>2014</v>
      </c>
      <c r="M1172" t="s">
        <v>386</v>
      </c>
      <c r="N1172" t="s">
        <v>386</v>
      </c>
      <c r="O1172"/>
      <c r="P1172"/>
      <c r="Q1172"/>
      <c r="R1172"/>
      <c r="S1172"/>
      <c r="T1172"/>
      <c r="U1172"/>
      <c r="V1172"/>
      <c r="W1172"/>
      <c r="X1172"/>
      <c r="Y1172"/>
      <c r="Z1172"/>
      <c r="AA1172"/>
      <c r="AB1172"/>
      <c r="AC1172"/>
      <c r="AD1172"/>
      <c r="AE1172"/>
      <c r="AF1172"/>
      <c r="AG1172"/>
      <c r="AH1172"/>
      <c r="AI1172"/>
      <c r="AJ1172"/>
      <c r="AK1172"/>
      <c r="AL1172"/>
      <c r="AM1172"/>
      <c r="AN1172"/>
    </row>
    <row r="1173" spans="1:40" x14ac:dyDescent="0.25">
      <c r="A1173">
        <v>216156</v>
      </c>
      <c r="B1173" t="s">
        <v>837</v>
      </c>
      <c r="C1173" t="s">
        <v>128</v>
      </c>
      <c r="D1173" t="s">
        <v>243</v>
      </c>
      <c r="E1173" t="s">
        <v>389</v>
      </c>
      <c r="F1173" s="229">
        <v>35674</v>
      </c>
      <c r="G1173" t="s">
        <v>1049</v>
      </c>
      <c r="H1173" t="s">
        <v>390</v>
      </c>
      <c r="I1173" t="s">
        <v>488</v>
      </c>
      <c r="J1173"/>
      <c r="K1173">
        <v>0</v>
      </c>
      <c r="L1173">
        <v>0</v>
      </c>
      <c r="M1173">
        <v>0</v>
      </c>
      <c r="N1173" t="s">
        <v>376</v>
      </c>
      <c r="O1173"/>
      <c r="P1173"/>
      <c r="Q1173"/>
      <c r="R1173"/>
      <c r="S1173"/>
      <c r="T1173"/>
      <c r="U1173"/>
      <c r="V1173"/>
      <c r="W1173"/>
      <c r="X1173"/>
      <c r="Y1173"/>
      <c r="Z1173"/>
      <c r="AA1173"/>
      <c r="AB1173"/>
      <c r="AC1173"/>
      <c r="AD1173"/>
      <c r="AE1173"/>
      <c r="AF1173"/>
      <c r="AG1173"/>
      <c r="AH1173"/>
      <c r="AI1173" t="s">
        <v>737</v>
      </c>
      <c r="AJ1173"/>
      <c r="AK1173"/>
      <c r="AL1173"/>
      <c r="AM1173"/>
      <c r="AN1173"/>
    </row>
    <row r="1174" spans="1:40" x14ac:dyDescent="0.25">
      <c r="A1174">
        <v>216161</v>
      </c>
      <c r="B1174" t="s">
        <v>2271</v>
      </c>
      <c r="C1174" t="s">
        <v>533</v>
      </c>
      <c r="D1174" t="s">
        <v>245</v>
      </c>
      <c r="E1174" t="s">
        <v>389</v>
      </c>
      <c r="F1174" s="229">
        <v>35065</v>
      </c>
      <c r="G1174" t="s">
        <v>1018</v>
      </c>
      <c r="H1174" t="s">
        <v>390</v>
      </c>
      <c r="I1174" t="s">
        <v>59</v>
      </c>
      <c r="J1174"/>
      <c r="K1174" t="s">
        <v>391</v>
      </c>
      <c r="L1174">
        <v>2016</v>
      </c>
      <c r="M1174" t="s">
        <v>373</v>
      </c>
      <c r="N1174" t="s">
        <v>373</v>
      </c>
      <c r="O1174"/>
      <c r="P1174"/>
      <c r="Q1174"/>
      <c r="R1174"/>
      <c r="S1174"/>
      <c r="T1174"/>
      <c r="U1174"/>
      <c r="V1174"/>
      <c r="W1174"/>
      <c r="X1174"/>
      <c r="Y1174"/>
      <c r="Z1174"/>
      <c r="AA1174"/>
      <c r="AB1174"/>
      <c r="AC1174"/>
      <c r="AD1174"/>
      <c r="AE1174"/>
      <c r="AF1174"/>
      <c r="AG1174"/>
      <c r="AH1174"/>
      <c r="AI1174"/>
      <c r="AJ1174"/>
      <c r="AK1174"/>
      <c r="AL1174"/>
      <c r="AM1174"/>
      <c r="AN1174"/>
    </row>
    <row r="1175" spans="1:40" x14ac:dyDescent="0.25">
      <c r="A1175">
        <v>216163</v>
      </c>
      <c r="B1175" t="s">
        <v>2001</v>
      </c>
      <c r="C1175" t="s">
        <v>104</v>
      </c>
      <c r="D1175" t="s">
        <v>503</v>
      </c>
      <c r="E1175" t="s">
        <v>389</v>
      </c>
      <c r="F1175" s="229">
        <v>34180</v>
      </c>
      <c r="G1175" t="s">
        <v>1041</v>
      </c>
      <c r="H1175" t="s">
        <v>390</v>
      </c>
      <c r="I1175" t="s">
        <v>487</v>
      </c>
      <c r="J1175"/>
      <c r="K1175" t="s">
        <v>372</v>
      </c>
      <c r="L1175">
        <v>2019</v>
      </c>
      <c r="M1175" t="s">
        <v>373</v>
      </c>
      <c r="N1175" t="s">
        <v>373</v>
      </c>
      <c r="O1175"/>
      <c r="P1175"/>
      <c r="Q1175"/>
      <c r="R1175"/>
      <c r="S1175"/>
      <c r="T1175"/>
      <c r="U1175"/>
      <c r="V1175"/>
      <c r="W1175"/>
      <c r="X1175"/>
      <c r="Y1175"/>
      <c r="Z1175"/>
      <c r="AA1175"/>
      <c r="AB1175"/>
      <c r="AC1175"/>
      <c r="AD1175"/>
      <c r="AE1175"/>
      <c r="AF1175"/>
      <c r="AG1175"/>
      <c r="AH1175"/>
      <c r="AI1175"/>
      <c r="AJ1175"/>
      <c r="AK1175"/>
      <c r="AL1175"/>
      <c r="AM1175"/>
      <c r="AN1175"/>
    </row>
    <row r="1176" spans="1:40" x14ac:dyDescent="0.25">
      <c r="A1176">
        <v>216165</v>
      </c>
      <c r="B1176" t="s">
        <v>3143</v>
      </c>
      <c r="C1176" t="s">
        <v>143</v>
      </c>
      <c r="D1176" t="s">
        <v>264</v>
      </c>
      <c r="E1176" t="s">
        <v>389</v>
      </c>
      <c r="F1176" s="229">
        <v>36189</v>
      </c>
      <c r="G1176" t="s">
        <v>1403</v>
      </c>
      <c r="H1176" t="s">
        <v>390</v>
      </c>
      <c r="I1176" t="s">
        <v>3629</v>
      </c>
      <c r="J1176"/>
      <c r="K1176">
        <v>0</v>
      </c>
      <c r="L1176">
        <v>0</v>
      </c>
      <c r="M1176">
        <v>0</v>
      </c>
      <c r="N1176" t="s">
        <v>373</v>
      </c>
      <c r="O1176"/>
      <c r="P1176"/>
      <c r="Q1176"/>
      <c r="R1176"/>
      <c r="S1176"/>
      <c r="T1176"/>
      <c r="U1176"/>
      <c r="V1176"/>
      <c r="W1176"/>
      <c r="X1176"/>
      <c r="Y1176"/>
      <c r="Z1176"/>
      <c r="AA1176"/>
      <c r="AB1176"/>
      <c r="AC1176"/>
      <c r="AD1176"/>
      <c r="AE1176"/>
      <c r="AF1176"/>
      <c r="AG1176"/>
      <c r="AH1176"/>
      <c r="AI1176"/>
      <c r="AJ1176"/>
      <c r="AK1176"/>
      <c r="AL1176"/>
      <c r="AM1176"/>
      <c r="AN1176"/>
    </row>
    <row r="1177" spans="1:40" x14ac:dyDescent="0.25">
      <c r="A1177">
        <v>216166</v>
      </c>
      <c r="B1177" t="s">
        <v>838</v>
      </c>
      <c r="C1177" t="s">
        <v>85</v>
      </c>
      <c r="D1177" t="s">
        <v>291</v>
      </c>
      <c r="E1177" t="s">
        <v>389</v>
      </c>
      <c r="F1177" s="229">
        <v>34980</v>
      </c>
      <c r="G1177" t="s">
        <v>1017</v>
      </c>
      <c r="H1177" t="s">
        <v>390</v>
      </c>
      <c r="I1177" t="s">
        <v>487</v>
      </c>
      <c r="J1177"/>
      <c r="K1177" t="s">
        <v>372</v>
      </c>
      <c r="L1177">
        <v>2014</v>
      </c>
      <c r="M1177" t="s">
        <v>382</v>
      </c>
      <c r="N1177" t="s">
        <v>382</v>
      </c>
      <c r="O1177"/>
      <c r="P1177"/>
      <c r="Q1177"/>
      <c r="R1177"/>
      <c r="S1177"/>
      <c r="T1177"/>
      <c r="U1177"/>
      <c r="V1177"/>
      <c r="W1177"/>
      <c r="X1177"/>
      <c r="Y1177"/>
      <c r="Z1177"/>
      <c r="AA1177"/>
      <c r="AB1177"/>
      <c r="AC1177"/>
      <c r="AD1177"/>
      <c r="AE1177"/>
      <c r="AF1177"/>
      <c r="AG1177"/>
      <c r="AH1177"/>
      <c r="AI1177"/>
      <c r="AJ1177"/>
      <c r="AK1177"/>
      <c r="AL1177"/>
      <c r="AM1177"/>
      <c r="AN1177"/>
    </row>
    <row r="1178" spans="1:40" x14ac:dyDescent="0.25">
      <c r="A1178">
        <v>216169</v>
      </c>
      <c r="B1178" t="s">
        <v>4158</v>
      </c>
      <c r="C1178" t="s">
        <v>69</v>
      </c>
      <c r="D1178" t="s">
        <v>231</v>
      </c>
      <c r="E1178" t="s">
        <v>1327</v>
      </c>
      <c r="F1178" s="229">
        <v>34349</v>
      </c>
      <c r="G1178" t="s">
        <v>682</v>
      </c>
      <c r="H1178" t="s">
        <v>390</v>
      </c>
      <c r="I1178" t="s">
        <v>487</v>
      </c>
      <c r="J1178"/>
      <c r="K1178"/>
      <c r="L1178"/>
      <c r="M1178"/>
      <c r="N1178"/>
      <c r="O1178"/>
      <c r="P1178"/>
      <c r="Q1178"/>
      <c r="R1178"/>
      <c r="S1178"/>
      <c r="T1178"/>
      <c r="U1178"/>
      <c r="V1178"/>
      <c r="W1178"/>
      <c r="X1178"/>
      <c r="Y1178"/>
      <c r="Z1178"/>
      <c r="AA1178"/>
      <c r="AB1178"/>
      <c r="AC1178"/>
      <c r="AD1178"/>
      <c r="AE1178"/>
      <c r="AF1178"/>
      <c r="AG1178"/>
      <c r="AH1178"/>
      <c r="AI1178" t="s">
        <v>737</v>
      </c>
      <c r="AJ1178"/>
      <c r="AK1178"/>
      <c r="AL1178"/>
      <c r="AM1178"/>
      <c r="AN1178" t="s">
        <v>788</v>
      </c>
    </row>
    <row r="1179" spans="1:40" x14ac:dyDescent="0.25">
      <c r="A1179">
        <v>216170</v>
      </c>
      <c r="B1179" t="s">
        <v>1627</v>
      </c>
      <c r="C1179" t="s">
        <v>66</v>
      </c>
      <c r="D1179" t="s">
        <v>302</v>
      </c>
      <c r="E1179" t="s">
        <v>389</v>
      </c>
      <c r="F1179" s="229">
        <v>33600</v>
      </c>
      <c r="G1179" t="s">
        <v>1028</v>
      </c>
      <c r="H1179" t="s">
        <v>390</v>
      </c>
      <c r="I1179" t="s">
        <v>59</v>
      </c>
      <c r="J1179"/>
      <c r="K1179" t="s">
        <v>391</v>
      </c>
      <c r="L1179">
        <v>2009</v>
      </c>
      <c r="M1179" t="s">
        <v>382</v>
      </c>
      <c r="N1179" t="s">
        <v>376</v>
      </c>
      <c r="O1179"/>
      <c r="P1179"/>
      <c r="Q1179"/>
      <c r="R1179"/>
      <c r="S1179"/>
      <c r="T1179"/>
      <c r="U1179"/>
      <c r="V1179"/>
      <c r="W1179"/>
      <c r="X1179"/>
      <c r="Y1179"/>
      <c r="Z1179"/>
      <c r="AA1179"/>
      <c r="AB1179"/>
      <c r="AC1179"/>
      <c r="AD1179"/>
      <c r="AE1179"/>
      <c r="AF1179"/>
      <c r="AG1179"/>
      <c r="AH1179"/>
      <c r="AI1179"/>
      <c r="AJ1179"/>
      <c r="AK1179"/>
      <c r="AL1179"/>
      <c r="AM1179"/>
      <c r="AN1179"/>
    </row>
    <row r="1180" spans="1:40" x14ac:dyDescent="0.25">
      <c r="A1180">
        <v>216174</v>
      </c>
      <c r="B1180" t="s">
        <v>2186</v>
      </c>
      <c r="C1180" t="s">
        <v>2046</v>
      </c>
      <c r="D1180" t="s">
        <v>2936</v>
      </c>
      <c r="E1180" t="s">
        <v>389</v>
      </c>
      <c r="F1180" s="229">
        <v>33970</v>
      </c>
      <c r="G1180" t="s">
        <v>1017</v>
      </c>
      <c r="H1180" t="s">
        <v>390</v>
      </c>
      <c r="I1180" t="s">
        <v>485</v>
      </c>
      <c r="J1180"/>
      <c r="K1180" t="s">
        <v>372</v>
      </c>
      <c r="L1180">
        <v>2010</v>
      </c>
      <c r="M1180" t="s">
        <v>371</v>
      </c>
      <c r="N1180" t="s">
        <v>383</v>
      </c>
      <c r="O1180"/>
      <c r="P1180"/>
      <c r="Q1180"/>
      <c r="R1180"/>
      <c r="S1180"/>
      <c r="T1180"/>
      <c r="U1180"/>
      <c r="V1180"/>
      <c r="W1180"/>
      <c r="X1180"/>
      <c r="Y1180"/>
      <c r="Z1180"/>
      <c r="AA1180"/>
      <c r="AB1180"/>
      <c r="AC1180"/>
      <c r="AD1180"/>
      <c r="AE1180"/>
      <c r="AF1180"/>
      <c r="AG1180"/>
      <c r="AH1180"/>
      <c r="AI1180"/>
      <c r="AJ1180"/>
      <c r="AK1180"/>
      <c r="AL1180"/>
      <c r="AM1180"/>
      <c r="AN1180"/>
    </row>
    <row r="1181" spans="1:40" x14ac:dyDescent="0.25">
      <c r="A1181">
        <v>216176</v>
      </c>
      <c r="B1181" t="s">
        <v>2319</v>
      </c>
      <c r="C1181" t="s">
        <v>66</v>
      </c>
      <c r="D1181" t="s">
        <v>3144</v>
      </c>
      <c r="E1181" t="s">
        <v>389</v>
      </c>
      <c r="F1181" s="229">
        <v>35431</v>
      </c>
      <c r="G1181" t="s">
        <v>1017</v>
      </c>
      <c r="H1181" t="s">
        <v>390</v>
      </c>
      <c r="I1181" t="s">
        <v>3630</v>
      </c>
      <c r="J1181"/>
      <c r="K1181" t="s">
        <v>391</v>
      </c>
      <c r="L1181">
        <v>2015</v>
      </c>
      <c r="M1181" t="s">
        <v>371</v>
      </c>
      <c r="N1181" t="s">
        <v>376</v>
      </c>
      <c r="O1181"/>
      <c r="P1181"/>
      <c r="Q1181"/>
      <c r="R1181"/>
      <c r="S1181"/>
      <c r="T1181"/>
      <c r="U1181"/>
      <c r="V1181"/>
      <c r="W1181"/>
      <c r="X1181"/>
      <c r="Y1181"/>
      <c r="Z1181"/>
      <c r="AA1181"/>
      <c r="AB1181"/>
      <c r="AC1181"/>
      <c r="AD1181"/>
      <c r="AE1181"/>
      <c r="AF1181"/>
      <c r="AG1181"/>
      <c r="AH1181"/>
      <c r="AI1181"/>
      <c r="AJ1181"/>
      <c r="AK1181"/>
      <c r="AL1181"/>
      <c r="AM1181"/>
      <c r="AN1181"/>
    </row>
    <row r="1182" spans="1:40" x14ac:dyDescent="0.25">
      <c r="A1182">
        <v>216179</v>
      </c>
      <c r="B1182" t="s">
        <v>1749</v>
      </c>
      <c r="C1182" t="s">
        <v>1750</v>
      </c>
      <c r="D1182" t="s">
        <v>320</v>
      </c>
      <c r="E1182" t="s">
        <v>389</v>
      </c>
      <c r="F1182" s="229">
        <v>34930</v>
      </c>
      <c r="G1182" t="s">
        <v>1017</v>
      </c>
      <c r="H1182" t="s">
        <v>390</v>
      </c>
      <c r="I1182" t="s">
        <v>3629</v>
      </c>
      <c r="J1182"/>
      <c r="K1182" t="s">
        <v>372</v>
      </c>
      <c r="L1182">
        <v>2016</v>
      </c>
      <c r="M1182" t="s">
        <v>373</v>
      </c>
      <c r="N1182" t="s">
        <v>373</v>
      </c>
      <c r="O1182"/>
      <c r="P1182"/>
      <c r="Q1182"/>
      <c r="R1182"/>
      <c r="S1182"/>
      <c r="T1182"/>
      <c r="U1182"/>
      <c r="V1182"/>
      <c r="W1182"/>
      <c r="X1182"/>
      <c r="Y1182"/>
      <c r="Z1182"/>
      <c r="AA1182"/>
      <c r="AB1182"/>
      <c r="AC1182"/>
      <c r="AD1182"/>
      <c r="AE1182"/>
      <c r="AF1182"/>
      <c r="AG1182"/>
      <c r="AH1182"/>
      <c r="AI1182"/>
      <c r="AJ1182"/>
      <c r="AK1182"/>
      <c r="AL1182"/>
      <c r="AM1182"/>
      <c r="AN1182"/>
    </row>
    <row r="1183" spans="1:40" x14ac:dyDescent="0.25">
      <c r="A1183">
        <v>216182</v>
      </c>
      <c r="B1183" t="s">
        <v>2311</v>
      </c>
      <c r="C1183" t="s">
        <v>2312</v>
      </c>
      <c r="D1183" t="s">
        <v>279</v>
      </c>
      <c r="E1183" t="s">
        <v>389</v>
      </c>
      <c r="F1183" s="229">
        <v>35346</v>
      </c>
      <c r="G1183" t="s">
        <v>374</v>
      </c>
      <c r="H1183" t="s">
        <v>651</v>
      </c>
      <c r="I1183" t="s">
        <v>485</v>
      </c>
      <c r="J1183"/>
      <c r="K1183" t="s">
        <v>391</v>
      </c>
      <c r="L1183">
        <v>2015</v>
      </c>
      <c r="M1183" t="s">
        <v>371</v>
      </c>
      <c r="N1183" t="s">
        <v>762</v>
      </c>
      <c r="O1183"/>
      <c r="P1183"/>
      <c r="Q1183"/>
      <c r="R1183"/>
      <c r="S1183"/>
      <c r="T1183"/>
      <c r="U1183"/>
      <c r="V1183"/>
      <c r="W1183"/>
      <c r="X1183"/>
      <c r="Y1183"/>
      <c r="Z1183"/>
      <c r="AA1183"/>
      <c r="AB1183"/>
      <c r="AC1183"/>
      <c r="AD1183"/>
      <c r="AE1183"/>
      <c r="AF1183"/>
      <c r="AG1183"/>
      <c r="AH1183"/>
      <c r="AI1183"/>
      <c r="AJ1183"/>
      <c r="AK1183"/>
      <c r="AL1183"/>
      <c r="AM1183"/>
      <c r="AN1183"/>
    </row>
    <row r="1184" spans="1:40" x14ac:dyDescent="0.25">
      <c r="A1184">
        <v>216184</v>
      </c>
      <c r="B1184" t="s">
        <v>2092</v>
      </c>
      <c r="C1184" t="s">
        <v>1328</v>
      </c>
      <c r="D1184" t="s">
        <v>3145</v>
      </c>
      <c r="E1184" t="s">
        <v>389</v>
      </c>
      <c r="F1184" s="229">
        <v>35461</v>
      </c>
      <c r="G1184" t="s">
        <v>2489</v>
      </c>
      <c r="H1184" t="s">
        <v>390</v>
      </c>
      <c r="I1184" t="s">
        <v>487</v>
      </c>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t="s">
        <v>788</v>
      </c>
    </row>
    <row r="1185" spans="1:40" x14ac:dyDescent="0.25">
      <c r="A1185">
        <v>216185</v>
      </c>
      <c r="B1185" t="s">
        <v>1576</v>
      </c>
      <c r="C1185" t="s">
        <v>153</v>
      </c>
      <c r="D1185" t="s">
        <v>342</v>
      </c>
      <c r="E1185" t="s">
        <v>389</v>
      </c>
      <c r="F1185" s="229">
        <v>32782</v>
      </c>
      <c r="G1185" t="s">
        <v>1017</v>
      </c>
      <c r="H1185" t="s">
        <v>390</v>
      </c>
      <c r="I1185" t="s">
        <v>59</v>
      </c>
      <c r="J1185"/>
      <c r="K1185" t="s">
        <v>391</v>
      </c>
      <c r="L1185">
        <v>2013</v>
      </c>
      <c r="M1185" t="s">
        <v>371</v>
      </c>
      <c r="N1185" t="s">
        <v>376</v>
      </c>
      <c r="O1185"/>
      <c r="P1185"/>
      <c r="Q1185"/>
      <c r="R1185"/>
      <c r="S1185"/>
      <c r="T1185"/>
      <c r="U1185"/>
      <c r="V1185"/>
      <c r="W1185"/>
      <c r="X1185"/>
      <c r="Y1185"/>
      <c r="Z1185"/>
      <c r="AA1185"/>
      <c r="AB1185"/>
      <c r="AC1185"/>
      <c r="AD1185"/>
      <c r="AE1185"/>
      <c r="AF1185"/>
      <c r="AG1185"/>
      <c r="AH1185"/>
      <c r="AI1185"/>
      <c r="AJ1185"/>
      <c r="AK1185"/>
      <c r="AL1185"/>
      <c r="AM1185"/>
      <c r="AN1185"/>
    </row>
    <row r="1186" spans="1:40" x14ac:dyDescent="0.25">
      <c r="A1186">
        <v>216190</v>
      </c>
      <c r="B1186" t="s">
        <v>2485</v>
      </c>
      <c r="C1186" t="s">
        <v>139</v>
      </c>
      <c r="D1186" t="s">
        <v>225</v>
      </c>
      <c r="E1186" t="s">
        <v>388</v>
      </c>
      <c r="F1186" s="229">
        <v>36526</v>
      </c>
      <c r="G1186" t="s">
        <v>1055</v>
      </c>
      <c r="H1186" t="s">
        <v>390</v>
      </c>
      <c r="I1186" t="s">
        <v>487</v>
      </c>
      <c r="J1186"/>
      <c r="K1186" t="s">
        <v>372</v>
      </c>
      <c r="L1186">
        <v>2017</v>
      </c>
      <c r="M1186" t="s">
        <v>373</v>
      </c>
      <c r="N1186" t="s">
        <v>386</v>
      </c>
      <c r="O1186"/>
      <c r="P1186"/>
      <c r="Q1186"/>
      <c r="R1186"/>
      <c r="S1186"/>
      <c r="T1186"/>
      <c r="U1186"/>
      <c r="V1186"/>
      <c r="W1186"/>
      <c r="X1186"/>
      <c r="Y1186"/>
      <c r="Z1186"/>
      <c r="AA1186"/>
      <c r="AB1186"/>
      <c r="AC1186"/>
      <c r="AD1186"/>
      <c r="AE1186"/>
      <c r="AF1186"/>
      <c r="AG1186"/>
      <c r="AH1186"/>
      <c r="AI1186" t="s">
        <v>737</v>
      </c>
      <c r="AJ1186"/>
      <c r="AK1186"/>
      <c r="AL1186"/>
      <c r="AM1186"/>
      <c r="AN1186"/>
    </row>
    <row r="1187" spans="1:40" x14ac:dyDescent="0.25">
      <c r="A1187">
        <v>216192</v>
      </c>
      <c r="B1187" t="s">
        <v>2478</v>
      </c>
      <c r="C1187" t="s">
        <v>81</v>
      </c>
      <c r="D1187" t="s">
        <v>306</v>
      </c>
      <c r="E1187" t="s">
        <v>388</v>
      </c>
      <c r="F1187" s="229">
        <v>36450</v>
      </c>
      <c r="G1187" t="s">
        <v>1036</v>
      </c>
      <c r="H1187" t="s">
        <v>390</v>
      </c>
      <c r="I1187" t="s">
        <v>485</v>
      </c>
      <c r="J1187"/>
      <c r="K1187" t="s">
        <v>391</v>
      </c>
      <c r="L1187">
        <v>2017</v>
      </c>
      <c r="M1187" t="s">
        <v>375</v>
      </c>
      <c r="N1187" t="s">
        <v>375</v>
      </c>
      <c r="O1187"/>
      <c r="P1187"/>
      <c r="Q1187"/>
      <c r="R1187"/>
      <c r="S1187"/>
      <c r="T1187"/>
      <c r="U1187"/>
      <c r="V1187"/>
      <c r="W1187"/>
      <c r="X1187"/>
      <c r="Y1187"/>
      <c r="Z1187"/>
      <c r="AA1187"/>
      <c r="AB1187"/>
      <c r="AC1187"/>
      <c r="AD1187"/>
      <c r="AE1187"/>
      <c r="AF1187"/>
      <c r="AG1187"/>
      <c r="AH1187"/>
      <c r="AI1187"/>
      <c r="AJ1187"/>
      <c r="AK1187"/>
      <c r="AL1187"/>
      <c r="AM1187"/>
      <c r="AN1187"/>
    </row>
    <row r="1188" spans="1:40" x14ac:dyDescent="0.25">
      <c r="A1188">
        <v>216195</v>
      </c>
      <c r="B1188" t="s">
        <v>2492</v>
      </c>
      <c r="C1188" t="s">
        <v>69</v>
      </c>
      <c r="D1188" t="s">
        <v>2676</v>
      </c>
      <c r="E1188" t="s">
        <v>388</v>
      </c>
      <c r="F1188" s="229">
        <v>36528</v>
      </c>
      <c r="G1188" t="s">
        <v>1017</v>
      </c>
      <c r="H1188" t="s">
        <v>390</v>
      </c>
      <c r="I1188" t="s">
        <v>3630</v>
      </c>
      <c r="J1188"/>
      <c r="K1188" t="s">
        <v>372</v>
      </c>
      <c r="L1188">
        <v>2017</v>
      </c>
      <c r="M1188" t="s">
        <v>377</v>
      </c>
      <c r="N1188" t="s">
        <v>377</v>
      </c>
      <c r="O1188"/>
      <c r="P1188"/>
      <c r="Q1188"/>
      <c r="R1188"/>
      <c r="S1188"/>
      <c r="T1188"/>
      <c r="U1188"/>
      <c r="V1188"/>
      <c r="W1188"/>
      <c r="X1188"/>
      <c r="Y1188"/>
      <c r="Z1188"/>
      <c r="AA1188"/>
      <c r="AB1188"/>
      <c r="AC1188"/>
      <c r="AD1188"/>
      <c r="AE1188"/>
      <c r="AF1188"/>
      <c r="AG1188"/>
      <c r="AH1188"/>
      <c r="AI1188"/>
      <c r="AJ1188"/>
      <c r="AK1188"/>
      <c r="AL1188"/>
      <c r="AM1188"/>
      <c r="AN1188"/>
    </row>
    <row r="1189" spans="1:40" x14ac:dyDescent="0.25">
      <c r="A1189">
        <v>216198</v>
      </c>
      <c r="B1189" t="s">
        <v>1372</v>
      </c>
      <c r="C1189" t="s">
        <v>1373</v>
      </c>
      <c r="D1189" t="s">
        <v>279</v>
      </c>
      <c r="E1189" t="s">
        <v>389</v>
      </c>
      <c r="F1189" s="229">
        <v>34434</v>
      </c>
      <c r="G1189" t="s">
        <v>375</v>
      </c>
      <c r="H1189" t="s">
        <v>390</v>
      </c>
      <c r="I1189" t="s">
        <v>65</v>
      </c>
      <c r="J1189"/>
      <c r="K1189" t="s">
        <v>372</v>
      </c>
      <c r="L1189">
        <v>2014</v>
      </c>
      <c r="M1189" t="s">
        <v>375</v>
      </c>
      <c r="N1189" t="s">
        <v>375</v>
      </c>
      <c r="O1189"/>
      <c r="P1189"/>
      <c r="Q1189"/>
      <c r="R1189"/>
      <c r="S1189"/>
      <c r="T1189"/>
      <c r="U1189"/>
      <c r="V1189"/>
      <c r="W1189"/>
      <c r="X1189"/>
      <c r="Y1189"/>
      <c r="Z1189"/>
      <c r="AA1189"/>
      <c r="AB1189"/>
      <c r="AC1189"/>
      <c r="AD1189"/>
      <c r="AE1189"/>
      <c r="AF1189"/>
      <c r="AG1189"/>
      <c r="AH1189"/>
      <c r="AI1189"/>
      <c r="AJ1189"/>
      <c r="AK1189"/>
      <c r="AL1189"/>
      <c r="AM1189"/>
      <c r="AN1189"/>
    </row>
    <row r="1190" spans="1:40" x14ac:dyDescent="0.25">
      <c r="A1190">
        <v>216202</v>
      </c>
      <c r="B1190" t="s">
        <v>2459</v>
      </c>
      <c r="C1190" t="s">
        <v>1103</v>
      </c>
      <c r="D1190" t="s">
        <v>300</v>
      </c>
      <c r="E1190" t="s">
        <v>388</v>
      </c>
      <c r="F1190" s="229">
        <v>36323</v>
      </c>
      <c r="G1190" t="s">
        <v>1017</v>
      </c>
      <c r="H1190" t="s">
        <v>390</v>
      </c>
      <c r="I1190" t="s">
        <v>65</v>
      </c>
      <c r="J1190"/>
      <c r="K1190" t="s">
        <v>372</v>
      </c>
      <c r="L1190">
        <v>2017</v>
      </c>
      <c r="M1190" t="s">
        <v>376</v>
      </c>
      <c r="N1190" t="s">
        <v>376</v>
      </c>
      <c r="O1190"/>
      <c r="P1190"/>
      <c r="Q1190"/>
      <c r="R1190"/>
      <c r="S1190"/>
      <c r="T1190"/>
      <c r="U1190"/>
      <c r="V1190"/>
      <c r="W1190"/>
      <c r="X1190"/>
      <c r="Y1190"/>
      <c r="Z1190"/>
      <c r="AA1190"/>
      <c r="AB1190"/>
      <c r="AC1190"/>
      <c r="AD1190"/>
      <c r="AE1190"/>
      <c r="AF1190"/>
      <c r="AG1190"/>
      <c r="AH1190"/>
      <c r="AI1190"/>
      <c r="AJ1190"/>
      <c r="AK1190"/>
      <c r="AL1190"/>
      <c r="AM1190"/>
      <c r="AN1190"/>
    </row>
    <row r="1191" spans="1:40" x14ac:dyDescent="0.25">
      <c r="A1191">
        <v>216203</v>
      </c>
      <c r="B1191" t="s">
        <v>1424</v>
      </c>
      <c r="C1191" t="s">
        <v>161</v>
      </c>
      <c r="D1191" t="s">
        <v>291</v>
      </c>
      <c r="E1191" t="s">
        <v>389</v>
      </c>
      <c r="F1191" s="229">
        <v>36636</v>
      </c>
      <c r="G1191" t="s">
        <v>371</v>
      </c>
      <c r="H1191" t="s">
        <v>390</v>
      </c>
      <c r="I1191" t="s">
        <v>3629</v>
      </c>
      <c r="J1191"/>
      <c r="K1191" t="s">
        <v>391</v>
      </c>
      <c r="L1191">
        <v>2018</v>
      </c>
      <c r="M1191" t="s">
        <v>371</v>
      </c>
      <c r="N1191" t="s">
        <v>371</v>
      </c>
      <c r="O1191"/>
      <c r="P1191"/>
      <c r="Q1191"/>
      <c r="R1191"/>
      <c r="S1191"/>
      <c r="T1191"/>
      <c r="U1191"/>
      <c r="V1191"/>
      <c r="W1191"/>
      <c r="X1191"/>
      <c r="Y1191"/>
      <c r="Z1191"/>
      <c r="AA1191"/>
      <c r="AB1191"/>
      <c r="AC1191"/>
      <c r="AD1191"/>
      <c r="AE1191"/>
      <c r="AF1191"/>
      <c r="AG1191"/>
      <c r="AH1191"/>
      <c r="AI1191"/>
      <c r="AJ1191"/>
      <c r="AK1191"/>
      <c r="AL1191"/>
      <c r="AM1191"/>
      <c r="AN1191"/>
    </row>
    <row r="1192" spans="1:40" x14ac:dyDescent="0.25">
      <c r="A1192">
        <v>216204</v>
      </c>
      <c r="B1192" t="s">
        <v>2082</v>
      </c>
      <c r="C1192" t="s">
        <v>100</v>
      </c>
      <c r="D1192" t="s">
        <v>273</v>
      </c>
      <c r="E1192" t="s">
        <v>388</v>
      </c>
      <c r="F1192" s="229">
        <v>35450</v>
      </c>
      <c r="G1192" t="s">
        <v>371</v>
      </c>
      <c r="H1192" t="s">
        <v>390</v>
      </c>
      <c r="I1192" t="s">
        <v>487</v>
      </c>
      <c r="J1192"/>
      <c r="K1192" t="s">
        <v>391</v>
      </c>
      <c r="L1192">
        <v>2015</v>
      </c>
      <c r="M1192" t="s">
        <v>371</v>
      </c>
      <c r="N1192" t="s">
        <v>371</v>
      </c>
      <c r="O1192"/>
      <c r="P1192"/>
      <c r="Q1192"/>
      <c r="R1192"/>
      <c r="S1192"/>
      <c r="T1192"/>
      <c r="U1192"/>
      <c r="V1192"/>
      <c r="W1192"/>
      <c r="X1192"/>
      <c r="Y1192"/>
      <c r="Z1192"/>
      <c r="AA1192"/>
      <c r="AB1192"/>
      <c r="AC1192"/>
      <c r="AD1192"/>
      <c r="AE1192"/>
      <c r="AF1192"/>
      <c r="AG1192"/>
      <c r="AH1192"/>
      <c r="AI1192"/>
      <c r="AJ1192"/>
      <c r="AK1192"/>
      <c r="AL1192"/>
      <c r="AM1192"/>
      <c r="AN1192"/>
    </row>
    <row r="1193" spans="1:40" x14ac:dyDescent="0.25">
      <c r="A1193">
        <v>216210</v>
      </c>
      <c r="B1193" t="s">
        <v>2220</v>
      </c>
      <c r="C1193" t="s">
        <v>143</v>
      </c>
      <c r="D1193" t="s">
        <v>1495</v>
      </c>
      <c r="E1193" t="s">
        <v>389</v>
      </c>
      <c r="F1193" s="229">
        <v>34547</v>
      </c>
      <c r="G1193" t="s">
        <v>371</v>
      </c>
      <c r="H1193" t="s">
        <v>765</v>
      </c>
      <c r="I1193" t="s">
        <v>3630</v>
      </c>
      <c r="J1193"/>
      <c r="K1193" t="s">
        <v>391</v>
      </c>
      <c r="L1193">
        <v>2012</v>
      </c>
      <c r="M1193" t="s">
        <v>371</v>
      </c>
      <c r="N1193" t="s">
        <v>762</v>
      </c>
      <c r="O1193"/>
      <c r="P1193"/>
      <c r="Q1193"/>
      <c r="R1193"/>
      <c r="S1193"/>
      <c r="T1193"/>
      <c r="U1193"/>
      <c r="V1193"/>
      <c r="W1193"/>
      <c r="X1193"/>
      <c r="Y1193"/>
      <c r="Z1193"/>
      <c r="AA1193"/>
      <c r="AB1193"/>
      <c r="AC1193"/>
      <c r="AD1193"/>
      <c r="AE1193"/>
      <c r="AF1193"/>
      <c r="AG1193"/>
      <c r="AH1193"/>
      <c r="AI1193"/>
      <c r="AJ1193"/>
      <c r="AK1193"/>
      <c r="AL1193"/>
      <c r="AM1193"/>
      <c r="AN1193"/>
    </row>
    <row r="1194" spans="1:40" x14ac:dyDescent="0.25">
      <c r="A1194">
        <v>216212</v>
      </c>
      <c r="B1194" t="s">
        <v>3146</v>
      </c>
      <c r="C1194" t="s">
        <v>1411</v>
      </c>
      <c r="D1194" t="s">
        <v>256</v>
      </c>
      <c r="E1194" t="s">
        <v>389</v>
      </c>
      <c r="F1194" s="229">
        <v>33117</v>
      </c>
      <c r="G1194" t="s">
        <v>1033</v>
      </c>
      <c r="H1194" t="s">
        <v>390</v>
      </c>
      <c r="I1194" t="s">
        <v>3630</v>
      </c>
      <c r="J1194"/>
      <c r="K1194" t="s">
        <v>372</v>
      </c>
      <c r="L1194">
        <v>2008</v>
      </c>
      <c r="M1194" t="s">
        <v>376</v>
      </c>
      <c r="N1194" t="s">
        <v>376</v>
      </c>
      <c r="O1194"/>
      <c r="P1194"/>
      <c r="Q1194"/>
      <c r="R1194"/>
      <c r="S1194"/>
      <c r="T1194"/>
      <c r="U1194"/>
      <c r="V1194"/>
      <c r="W1194"/>
      <c r="X1194"/>
      <c r="Y1194"/>
      <c r="Z1194"/>
      <c r="AA1194"/>
      <c r="AB1194"/>
      <c r="AC1194"/>
      <c r="AD1194"/>
      <c r="AE1194"/>
      <c r="AF1194"/>
      <c r="AG1194"/>
      <c r="AH1194"/>
      <c r="AI1194"/>
      <c r="AJ1194"/>
      <c r="AK1194"/>
      <c r="AL1194"/>
      <c r="AM1194"/>
      <c r="AN1194"/>
    </row>
    <row r="1195" spans="1:40" x14ac:dyDescent="0.25">
      <c r="A1195">
        <v>216216</v>
      </c>
      <c r="B1195" t="s">
        <v>2193</v>
      </c>
      <c r="C1195" t="s">
        <v>2194</v>
      </c>
      <c r="D1195" t="s">
        <v>3147</v>
      </c>
      <c r="E1195" t="s">
        <v>388</v>
      </c>
      <c r="F1195" s="229">
        <v>34043</v>
      </c>
      <c r="G1195" t="s">
        <v>1017</v>
      </c>
      <c r="H1195" t="s">
        <v>390</v>
      </c>
      <c r="I1195" t="s">
        <v>487</v>
      </c>
      <c r="J1195"/>
      <c r="K1195" t="s">
        <v>372</v>
      </c>
      <c r="L1195">
        <v>2011</v>
      </c>
      <c r="M1195" t="s">
        <v>373</v>
      </c>
      <c r="N1195"/>
      <c r="O1195"/>
      <c r="P1195"/>
      <c r="Q1195"/>
      <c r="R1195"/>
      <c r="S1195"/>
      <c r="T1195"/>
      <c r="U1195"/>
      <c r="V1195"/>
      <c r="W1195"/>
      <c r="X1195"/>
      <c r="Y1195"/>
      <c r="Z1195"/>
      <c r="AA1195"/>
      <c r="AB1195"/>
      <c r="AC1195"/>
      <c r="AD1195"/>
      <c r="AE1195"/>
      <c r="AF1195"/>
      <c r="AG1195"/>
      <c r="AH1195"/>
      <c r="AI1195"/>
      <c r="AJ1195"/>
      <c r="AK1195"/>
      <c r="AL1195"/>
      <c r="AM1195" t="s">
        <v>788</v>
      </c>
      <c r="AN1195" t="s">
        <v>788</v>
      </c>
    </row>
    <row r="1196" spans="1:40" x14ac:dyDescent="0.25">
      <c r="A1196">
        <v>216220</v>
      </c>
      <c r="B1196" t="s">
        <v>2512</v>
      </c>
      <c r="C1196" t="s">
        <v>70</v>
      </c>
      <c r="D1196" t="s">
        <v>2513</v>
      </c>
      <c r="E1196" t="s">
        <v>388</v>
      </c>
      <c r="F1196" s="229">
        <v>36707</v>
      </c>
      <c r="G1196" t="s">
        <v>1087</v>
      </c>
      <c r="H1196" t="s">
        <v>390</v>
      </c>
      <c r="I1196" t="s">
        <v>3630</v>
      </c>
      <c r="J1196"/>
      <c r="K1196" t="s">
        <v>372</v>
      </c>
      <c r="L1196">
        <v>2018</v>
      </c>
      <c r="M1196" t="s">
        <v>375</v>
      </c>
      <c r="N1196" t="s">
        <v>375</v>
      </c>
      <c r="O1196"/>
      <c r="P1196"/>
      <c r="Q1196"/>
      <c r="R1196"/>
      <c r="S1196"/>
      <c r="T1196"/>
      <c r="U1196"/>
      <c r="V1196"/>
      <c r="W1196"/>
      <c r="X1196"/>
      <c r="Y1196"/>
      <c r="Z1196"/>
      <c r="AA1196"/>
      <c r="AB1196"/>
      <c r="AC1196"/>
      <c r="AD1196"/>
      <c r="AE1196"/>
      <c r="AF1196"/>
      <c r="AG1196"/>
      <c r="AH1196"/>
      <c r="AI1196"/>
      <c r="AJ1196"/>
      <c r="AK1196"/>
      <c r="AL1196"/>
      <c r="AM1196"/>
      <c r="AN1196"/>
    </row>
    <row r="1197" spans="1:40" x14ac:dyDescent="0.25">
      <c r="A1197">
        <v>216226</v>
      </c>
      <c r="B1197" t="s">
        <v>666</v>
      </c>
      <c r="C1197" t="s">
        <v>66</v>
      </c>
      <c r="D1197" t="s">
        <v>257</v>
      </c>
      <c r="E1197" t="s">
        <v>388</v>
      </c>
      <c r="F1197" s="229">
        <v>33344</v>
      </c>
      <c r="G1197" t="s">
        <v>1052</v>
      </c>
      <c r="H1197" t="s">
        <v>390</v>
      </c>
      <c r="I1197" t="s">
        <v>487</v>
      </c>
      <c r="J1197"/>
      <c r="K1197">
        <v>0</v>
      </c>
      <c r="L1197">
        <v>0</v>
      </c>
      <c r="M1197">
        <v>0</v>
      </c>
      <c r="N1197"/>
      <c r="O1197"/>
      <c r="P1197"/>
      <c r="Q1197"/>
      <c r="R1197"/>
      <c r="S1197"/>
      <c r="T1197"/>
      <c r="U1197"/>
      <c r="V1197"/>
      <c r="W1197"/>
      <c r="X1197"/>
      <c r="Y1197"/>
      <c r="Z1197"/>
      <c r="AA1197"/>
      <c r="AB1197"/>
      <c r="AC1197"/>
      <c r="AD1197"/>
      <c r="AE1197"/>
      <c r="AF1197"/>
      <c r="AG1197"/>
      <c r="AH1197"/>
      <c r="AI1197"/>
      <c r="AJ1197"/>
      <c r="AK1197"/>
      <c r="AL1197"/>
      <c r="AM1197"/>
      <c r="AN1197" t="s">
        <v>788</v>
      </c>
    </row>
    <row r="1198" spans="1:40" x14ac:dyDescent="0.25">
      <c r="A1198">
        <v>216229</v>
      </c>
      <c r="B1198" t="s">
        <v>2498</v>
      </c>
      <c r="C1198" t="s">
        <v>639</v>
      </c>
      <c r="D1198" t="s">
        <v>263</v>
      </c>
      <c r="E1198" t="s">
        <v>388</v>
      </c>
      <c r="F1198" s="229">
        <v>36536</v>
      </c>
      <c r="G1198" t="s">
        <v>1019</v>
      </c>
      <c r="H1198" t="s">
        <v>390</v>
      </c>
      <c r="I1198" t="s">
        <v>487</v>
      </c>
      <c r="J1198"/>
      <c r="K1198" t="s">
        <v>372</v>
      </c>
      <c r="L1198">
        <v>2018</v>
      </c>
      <c r="M1198" t="s">
        <v>384</v>
      </c>
      <c r="N1198"/>
      <c r="O1198"/>
      <c r="P1198"/>
      <c r="Q1198"/>
      <c r="R1198"/>
      <c r="S1198"/>
      <c r="T1198"/>
      <c r="U1198"/>
      <c r="V1198"/>
      <c r="W1198"/>
      <c r="X1198"/>
      <c r="Y1198"/>
      <c r="Z1198"/>
      <c r="AA1198"/>
      <c r="AB1198"/>
      <c r="AC1198"/>
      <c r="AD1198"/>
      <c r="AE1198"/>
      <c r="AF1198"/>
      <c r="AG1198"/>
      <c r="AH1198"/>
      <c r="AI1198" t="s">
        <v>737</v>
      </c>
      <c r="AJ1198"/>
      <c r="AK1198"/>
      <c r="AL1198"/>
      <c r="AM1198" t="s">
        <v>788</v>
      </c>
      <c r="AN1198" t="s">
        <v>788</v>
      </c>
    </row>
    <row r="1199" spans="1:40" x14ac:dyDescent="0.25">
      <c r="A1199">
        <v>216232</v>
      </c>
      <c r="B1199" t="s">
        <v>944</v>
      </c>
      <c r="C1199" t="s">
        <v>945</v>
      </c>
      <c r="D1199" t="s">
        <v>284</v>
      </c>
      <c r="E1199" t="s">
        <v>389</v>
      </c>
      <c r="F1199" s="229">
        <v>33956</v>
      </c>
      <c r="G1199" t="s">
        <v>946</v>
      </c>
      <c r="H1199" t="s">
        <v>390</v>
      </c>
      <c r="I1199" t="s">
        <v>3632</v>
      </c>
      <c r="J1199"/>
      <c r="K1199">
        <v>0</v>
      </c>
      <c r="L1199">
        <v>0</v>
      </c>
      <c r="M1199">
        <v>0</v>
      </c>
      <c r="N1199"/>
      <c r="O1199"/>
      <c r="P1199"/>
      <c r="Q1199"/>
      <c r="R1199"/>
      <c r="S1199"/>
      <c r="T1199"/>
      <c r="U1199"/>
      <c r="V1199"/>
      <c r="W1199"/>
      <c r="X1199"/>
      <c r="Y1199"/>
      <c r="Z1199"/>
      <c r="AA1199"/>
      <c r="AB1199"/>
      <c r="AC1199"/>
      <c r="AD1199"/>
      <c r="AE1199"/>
      <c r="AF1199"/>
      <c r="AG1199"/>
      <c r="AH1199"/>
      <c r="AI1199"/>
      <c r="AJ1199"/>
      <c r="AK1199"/>
      <c r="AL1199"/>
      <c r="AM1199" t="s">
        <v>788</v>
      </c>
      <c r="AN1199" t="s">
        <v>788</v>
      </c>
    </row>
    <row r="1200" spans="1:40" x14ac:dyDescent="0.25">
      <c r="A1200">
        <v>216235</v>
      </c>
      <c r="B1200" t="s">
        <v>2522</v>
      </c>
      <c r="C1200" t="s">
        <v>3099</v>
      </c>
      <c r="D1200" t="s">
        <v>1815</v>
      </c>
      <c r="E1200" t="s">
        <v>389</v>
      </c>
      <c r="F1200" s="229">
        <v>36892</v>
      </c>
      <c r="G1200" t="s">
        <v>1017</v>
      </c>
      <c r="H1200" t="s">
        <v>390</v>
      </c>
      <c r="I1200" t="s">
        <v>3629</v>
      </c>
      <c r="J1200"/>
      <c r="K1200" t="s">
        <v>372</v>
      </c>
      <c r="L1200">
        <v>2019</v>
      </c>
      <c r="M1200" t="s">
        <v>371</v>
      </c>
      <c r="N1200" t="s">
        <v>371</v>
      </c>
      <c r="O1200"/>
      <c r="P1200"/>
      <c r="Q1200"/>
      <c r="R1200"/>
      <c r="S1200"/>
      <c r="T1200"/>
      <c r="U1200"/>
      <c r="V1200"/>
      <c r="W1200"/>
      <c r="X1200"/>
      <c r="Y1200"/>
      <c r="Z1200"/>
      <c r="AA1200"/>
      <c r="AB1200"/>
      <c r="AC1200"/>
      <c r="AD1200"/>
      <c r="AE1200"/>
      <c r="AF1200"/>
      <c r="AG1200"/>
      <c r="AH1200"/>
      <c r="AI1200"/>
      <c r="AJ1200"/>
      <c r="AK1200"/>
      <c r="AL1200"/>
      <c r="AM1200" t="s">
        <v>788</v>
      </c>
      <c r="AN1200"/>
    </row>
    <row r="1201" spans="1:40" x14ac:dyDescent="0.25">
      <c r="A1201">
        <v>216237</v>
      </c>
      <c r="B1201" t="s">
        <v>3148</v>
      </c>
      <c r="C1201" t="s">
        <v>108</v>
      </c>
      <c r="D1201" t="s">
        <v>2930</v>
      </c>
      <c r="E1201" t="s">
        <v>389</v>
      </c>
      <c r="F1201" s="229">
        <v>35153</v>
      </c>
      <c r="G1201" t="s">
        <v>1017</v>
      </c>
      <c r="H1201" t="s">
        <v>390</v>
      </c>
      <c r="I1201" t="s">
        <v>65</v>
      </c>
      <c r="J1201"/>
      <c r="K1201" t="s">
        <v>372</v>
      </c>
      <c r="L1201">
        <v>2014</v>
      </c>
      <c r="M1201" t="s">
        <v>373</v>
      </c>
      <c r="N1201" t="s">
        <v>383</v>
      </c>
      <c r="O1201"/>
      <c r="P1201"/>
      <c r="Q1201"/>
      <c r="R1201"/>
      <c r="S1201"/>
      <c r="T1201"/>
      <c r="U1201"/>
      <c r="V1201"/>
      <c r="W1201"/>
      <c r="X1201"/>
      <c r="Y1201"/>
      <c r="Z1201"/>
      <c r="AA1201"/>
      <c r="AB1201"/>
      <c r="AC1201"/>
      <c r="AD1201"/>
      <c r="AE1201"/>
      <c r="AF1201"/>
      <c r="AG1201"/>
      <c r="AH1201"/>
      <c r="AI1201"/>
      <c r="AJ1201"/>
      <c r="AK1201"/>
      <c r="AL1201"/>
      <c r="AM1201"/>
      <c r="AN1201"/>
    </row>
    <row r="1202" spans="1:40" x14ac:dyDescent="0.25">
      <c r="A1202">
        <v>216238</v>
      </c>
      <c r="B1202" t="s">
        <v>3149</v>
      </c>
      <c r="C1202" t="s">
        <v>613</v>
      </c>
      <c r="D1202" t="s">
        <v>314</v>
      </c>
      <c r="E1202" t="s">
        <v>389</v>
      </c>
      <c r="F1202"/>
      <c r="G1202" t="s">
        <v>3883</v>
      </c>
      <c r="H1202" t="s">
        <v>390</v>
      </c>
      <c r="I1202" t="s">
        <v>3630</v>
      </c>
      <c r="J1202"/>
      <c r="K1202" t="s">
        <v>391</v>
      </c>
      <c r="L1202">
        <v>2011</v>
      </c>
      <c r="M1202" t="s">
        <v>384</v>
      </c>
      <c r="N1202" t="s">
        <v>384</v>
      </c>
      <c r="O1202"/>
      <c r="P1202"/>
      <c r="Q1202"/>
      <c r="R1202"/>
      <c r="S1202"/>
      <c r="T1202"/>
      <c r="U1202"/>
      <c r="V1202"/>
      <c r="W1202"/>
      <c r="X1202"/>
      <c r="Y1202"/>
      <c r="Z1202"/>
      <c r="AA1202"/>
      <c r="AB1202"/>
      <c r="AC1202"/>
      <c r="AD1202"/>
      <c r="AE1202"/>
      <c r="AF1202"/>
      <c r="AG1202"/>
      <c r="AH1202"/>
      <c r="AI1202"/>
      <c r="AJ1202"/>
      <c r="AK1202"/>
      <c r="AL1202"/>
      <c r="AM1202"/>
      <c r="AN1202"/>
    </row>
    <row r="1203" spans="1:40" x14ac:dyDescent="0.25">
      <c r="A1203">
        <v>216239</v>
      </c>
      <c r="B1203" t="s">
        <v>3150</v>
      </c>
      <c r="C1203" t="s">
        <v>115</v>
      </c>
      <c r="D1203" t="s">
        <v>2782</v>
      </c>
      <c r="E1203" t="s">
        <v>389</v>
      </c>
      <c r="F1203" s="229">
        <v>35065</v>
      </c>
      <c r="G1203" t="s">
        <v>1079</v>
      </c>
      <c r="H1203" t="s">
        <v>390</v>
      </c>
      <c r="I1203" t="s">
        <v>487</v>
      </c>
      <c r="J1203"/>
      <c r="K1203" t="s">
        <v>372</v>
      </c>
      <c r="L1203">
        <v>2014</v>
      </c>
      <c r="M1203" t="s">
        <v>373</v>
      </c>
      <c r="N1203"/>
      <c r="O1203"/>
      <c r="P1203"/>
      <c r="Q1203"/>
      <c r="R1203"/>
      <c r="S1203"/>
      <c r="T1203"/>
      <c r="U1203"/>
      <c r="V1203"/>
      <c r="W1203"/>
      <c r="X1203"/>
      <c r="Y1203"/>
      <c r="Z1203"/>
      <c r="AA1203"/>
      <c r="AB1203"/>
      <c r="AC1203"/>
      <c r="AD1203"/>
      <c r="AE1203"/>
      <c r="AF1203"/>
      <c r="AG1203"/>
      <c r="AH1203"/>
      <c r="AI1203" t="s">
        <v>737</v>
      </c>
      <c r="AJ1203"/>
      <c r="AK1203"/>
      <c r="AL1203"/>
      <c r="AM1203" t="s">
        <v>788</v>
      </c>
      <c r="AN1203" t="s">
        <v>788</v>
      </c>
    </row>
    <row r="1204" spans="1:40" x14ac:dyDescent="0.25">
      <c r="A1204">
        <v>216241</v>
      </c>
      <c r="B1204" t="s">
        <v>840</v>
      </c>
      <c r="C1204" t="s">
        <v>3151</v>
      </c>
      <c r="D1204" t="s">
        <v>839</v>
      </c>
      <c r="E1204" t="s">
        <v>388</v>
      </c>
      <c r="F1204" s="229">
        <v>36555</v>
      </c>
      <c r="G1204" t="s">
        <v>1020</v>
      </c>
      <c r="H1204" t="s">
        <v>390</v>
      </c>
      <c r="I1204" t="s">
        <v>3632</v>
      </c>
      <c r="J1204"/>
      <c r="K1204" t="s">
        <v>391</v>
      </c>
      <c r="L1204">
        <v>2018</v>
      </c>
      <c r="M1204" t="s">
        <v>373</v>
      </c>
      <c r="N1204"/>
      <c r="O1204"/>
      <c r="P1204"/>
      <c r="Q1204"/>
      <c r="R1204"/>
      <c r="S1204"/>
      <c r="T1204"/>
      <c r="U1204"/>
      <c r="V1204"/>
      <c r="W1204"/>
      <c r="X1204"/>
      <c r="Y1204"/>
      <c r="Z1204"/>
      <c r="AA1204"/>
      <c r="AB1204"/>
      <c r="AC1204"/>
      <c r="AD1204"/>
      <c r="AE1204"/>
      <c r="AF1204"/>
      <c r="AG1204"/>
      <c r="AH1204"/>
      <c r="AI1204"/>
      <c r="AJ1204"/>
      <c r="AK1204"/>
      <c r="AL1204"/>
      <c r="AM1204"/>
      <c r="AN1204" t="s">
        <v>788</v>
      </c>
    </row>
    <row r="1205" spans="1:40" x14ac:dyDescent="0.25">
      <c r="A1205">
        <v>216244</v>
      </c>
      <c r="B1205" t="s">
        <v>2025</v>
      </c>
      <c r="C1205" t="s">
        <v>422</v>
      </c>
      <c r="D1205" t="s">
        <v>3152</v>
      </c>
      <c r="E1205" t="s">
        <v>389</v>
      </c>
      <c r="F1205" s="229">
        <v>35933</v>
      </c>
      <c r="G1205" t="s">
        <v>1041</v>
      </c>
      <c r="H1205" t="s">
        <v>390</v>
      </c>
      <c r="I1205" t="s">
        <v>487</v>
      </c>
      <c r="J1205"/>
      <c r="K1205" t="s">
        <v>391</v>
      </c>
      <c r="L1205">
        <v>2016</v>
      </c>
      <c r="M1205" t="s">
        <v>373</v>
      </c>
      <c r="N1205"/>
      <c r="O1205"/>
      <c r="P1205"/>
      <c r="Q1205"/>
      <c r="R1205"/>
      <c r="S1205"/>
      <c r="T1205"/>
      <c r="U1205"/>
      <c r="V1205"/>
      <c r="W1205"/>
      <c r="X1205"/>
      <c r="Y1205"/>
      <c r="Z1205"/>
      <c r="AA1205"/>
      <c r="AB1205"/>
      <c r="AC1205"/>
      <c r="AD1205"/>
      <c r="AE1205"/>
      <c r="AF1205"/>
      <c r="AG1205"/>
      <c r="AH1205"/>
      <c r="AI1205"/>
      <c r="AJ1205"/>
      <c r="AK1205"/>
      <c r="AL1205"/>
      <c r="AM1205" t="s">
        <v>788</v>
      </c>
      <c r="AN1205" t="s">
        <v>788</v>
      </c>
    </row>
    <row r="1206" spans="1:40" x14ac:dyDescent="0.25">
      <c r="A1206">
        <v>216247</v>
      </c>
      <c r="B1206" t="s">
        <v>2291</v>
      </c>
      <c r="C1206" t="s">
        <v>2292</v>
      </c>
      <c r="D1206" t="s">
        <v>1077</v>
      </c>
      <c r="E1206" t="s">
        <v>389</v>
      </c>
      <c r="F1206" s="229">
        <v>35160</v>
      </c>
      <c r="G1206" t="s">
        <v>2293</v>
      </c>
      <c r="H1206" t="s">
        <v>390</v>
      </c>
      <c r="I1206" t="s">
        <v>487</v>
      </c>
      <c r="J1206"/>
      <c r="K1206" t="s">
        <v>391</v>
      </c>
      <c r="L1206">
        <v>2018</v>
      </c>
      <c r="M1206" t="s">
        <v>373</v>
      </c>
      <c r="N1206"/>
      <c r="O1206"/>
      <c r="P1206"/>
      <c r="Q1206"/>
      <c r="R1206"/>
      <c r="S1206"/>
      <c r="T1206"/>
      <c r="U1206"/>
      <c r="V1206"/>
      <c r="W1206"/>
      <c r="X1206"/>
      <c r="Y1206"/>
      <c r="Z1206"/>
      <c r="AA1206"/>
      <c r="AB1206"/>
      <c r="AC1206"/>
      <c r="AD1206"/>
      <c r="AE1206"/>
      <c r="AF1206"/>
      <c r="AG1206"/>
      <c r="AH1206"/>
      <c r="AI1206"/>
      <c r="AJ1206"/>
      <c r="AK1206"/>
      <c r="AL1206"/>
      <c r="AM1206" t="s">
        <v>788</v>
      </c>
      <c r="AN1206" t="s">
        <v>788</v>
      </c>
    </row>
    <row r="1207" spans="1:40" x14ac:dyDescent="0.25">
      <c r="A1207">
        <v>216248</v>
      </c>
      <c r="B1207" t="s">
        <v>2515</v>
      </c>
      <c r="C1207" t="s">
        <v>259</v>
      </c>
      <c r="D1207" t="s">
        <v>1896</v>
      </c>
      <c r="E1207" t="s">
        <v>389</v>
      </c>
      <c r="F1207" s="229">
        <v>36738</v>
      </c>
      <c r="G1207" t="s">
        <v>2516</v>
      </c>
      <c r="H1207" t="s">
        <v>390</v>
      </c>
      <c r="I1207" t="s">
        <v>487</v>
      </c>
      <c r="J1207"/>
      <c r="K1207" t="s">
        <v>372</v>
      </c>
      <c r="L1207">
        <v>2018</v>
      </c>
      <c r="M1207" t="s">
        <v>382</v>
      </c>
      <c r="N1207"/>
      <c r="O1207"/>
      <c r="P1207"/>
      <c r="Q1207"/>
      <c r="R1207"/>
      <c r="S1207"/>
      <c r="T1207"/>
      <c r="U1207"/>
      <c r="V1207"/>
      <c r="W1207"/>
      <c r="X1207"/>
      <c r="Y1207"/>
      <c r="Z1207"/>
      <c r="AA1207"/>
      <c r="AB1207"/>
      <c r="AC1207"/>
      <c r="AD1207"/>
      <c r="AE1207"/>
      <c r="AF1207"/>
      <c r="AG1207"/>
      <c r="AH1207"/>
      <c r="AI1207"/>
      <c r="AJ1207"/>
      <c r="AK1207"/>
      <c r="AL1207"/>
      <c r="AM1207" t="s">
        <v>788</v>
      </c>
      <c r="AN1207" t="s">
        <v>788</v>
      </c>
    </row>
    <row r="1208" spans="1:40" x14ac:dyDescent="0.25">
      <c r="A1208">
        <v>216249</v>
      </c>
      <c r="B1208" t="s">
        <v>936</v>
      </c>
      <c r="C1208" t="s">
        <v>937</v>
      </c>
      <c r="D1208" t="s">
        <v>938</v>
      </c>
      <c r="E1208" t="s">
        <v>388</v>
      </c>
      <c r="F1208" s="229">
        <v>35278</v>
      </c>
      <c r="G1208" t="s">
        <v>923</v>
      </c>
      <c r="H1208" t="s">
        <v>390</v>
      </c>
      <c r="I1208" t="s">
        <v>65</v>
      </c>
      <c r="J1208"/>
      <c r="K1208" t="s">
        <v>391</v>
      </c>
      <c r="L1208">
        <v>2014</v>
      </c>
      <c r="M1208" t="s">
        <v>383</v>
      </c>
      <c r="N1208" t="s">
        <v>383</v>
      </c>
      <c r="O1208"/>
      <c r="P1208"/>
      <c r="Q1208"/>
      <c r="R1208"/>
      <c r="S1208"/>
      <c r="T1208"/>
      <c r="U1208"/>
      <c r="V1208"/>
      <c r="W1208"/>
      <c r="X1208"/>
      <c r="Y1208"/>
      <c r="Z1208"/>
      <c r="AA1208"/>
      <c r="AB1208"/>
      <c r="AC1208"/>
      <c r="AD1208"/>
      <c r="AE1208"/>
      <c r="AF1208"/>
      <c r="AG1208"/>
      <c r="AH1208"/>
      <c r="AI1208"/>
      <c r="AJ1208"/>
      <c r="AK1208"/>
      <c r="AL1208"/>
      <c r="AM1208"/>
      <c r="AN1208"/>
    </row>
    <row r="1209" spans="1:40" x14ac:dyDescent="0.25">
      <c r="A1209">
        <v>216250</v>
      </c>
      <c r="B1209" t="s">
        <v>2260</v>
      </c>
      <c r="C1209" t="s">
        <v>574</v>
      </c>
      <c r="D1209" t="s">
        <v>554</v>
      </c>
      <c r="E1209" t="s">
        <v>388</v>
      </c>
      <c r="F1209" s="229">
        <v>34937</v>
      </c>
      <c r="G1209" t="s">
        <v>1017</v>
      </c>
      <c r="H1209" t="s">
        <v>390</v>
      </c>
      <c r="I1209" t="s">
        <v>485</v>
      </c>
      <c r="J1209"/>
      <c r="K1209" t="s">
        <v>391</v>
      </c>
      <c r="L1209">
        <v>2013</v>
      </c>
      <c r="M1209" t="s">
        <v>371</v>
      </c>
      <c r="N1209" t="s">
        <v>379</v>
      </c>
      <c r="O1209" t="s">
        <v>3894</v>
      </c>
      <c r="P1209"/>
      <c r="Q1209">
        <v>2500</v>
      </c>
      <c r="R1209"/>
      <c r="S1209"/>
      <c r="T1209"/>
      <c r="U1209"/>
      <c r="V1209"/>
      <c r="W1209"/>
      <c r="X1209"/>
      <c r="Y1209"/>
      <c r="Z1209"/>
      <c r="AA1209"/>
      <c r="AB1209"/>
      <c r="AC1209"/>
      <c r="AD1209"/>
      <c r="AE1209"/>
      <c r="AF1209"/>
      <c r="AG1209"/>
      <c r="AH1209"/>
      <c r="AI1209"/>
      <c r="AJ1209"/>
      <c r="AK1209"/>
      <c r="AL1209"/>
      <c r="AM1209"/>
      <c r="AN1209"/>
    </row>
    <row r="1210" spans="1:40" x14ac:dyDescent="0.25">
      <c r="A1210">
        <v>216252</v>
      </c>
      <c r="B1210" t="s">
        <v>3153</v>
      </c>
      <c r="C1210" t="s">
        <v>535</v>
      </c>
      <c r="D1210" t="s">
        <v>289</v>
      </c>
      <c r="E1210" t="s">
        <v>389</v>
      </c>
      <c r="F1210" s="229">
        <v>36670</v>
      </c>
      <c r="G1210" t="s">
        <v>1054</v>
      </c>
      <c r="H1210" t="s">
        <v>390</v>
      </c>
      <c r="I1210" t="s">
        <v>3630</v>
      </c>
      <c r="J1210"/>
      <c r="K1210" t="s">
        <v>391</v>
      </c>
      <c r="L1210">
        <v>2017</v>
      </c>
      <c r="M1210" t="s">
        <v>371</v>
      </c>
      <c r="N1210" t="s">
        <v>371</v>
      </c>
      <c r="O1210"/>
      <c r="P1210"/>
      <c r="Q1210"/>
      <c r="R1210"/>
      <c r="S1210"/>
      <c r="T1210"/>
      <c r="U1210"/>
      <c r="V1210"/>
      <c r="W1210"/>
      <c r="X1210"/>
      <c r="Y1210"/>
      <c r="Z1210"/>
      <c r="AA1210"/>
      <c r="AB1210"/>
      <c r="AC1210"/>
      <c r="AD1210"/>
      <c r="AE1210"/>
      <c r="AF1210"/>
      <c r="AG1210"/>
      <c r="AH1210"/>
      <c r="AI1210"/>
      <c r="AJ1210"/>
      <c r="AK1210"/>
      <c r="AL1210"/>
      <c r="AM1210"/>
      <c r="AN1210"/>
    </row>
    <row r="1211" spans="1:40" x14ac:dyDescent="0.25">
      <c r="A1211">
        <v>216253</v>
      </c>
      <c r="B1211" t="s">
        <v>3154</v>
      </c>
      <c r="C1211" t="s">
        <v>2334</v>
      </c>
      <c r="D1211" t="s">
        <v>450</v>
      </c>
      <c r="E1211" t="s">
        <v>389</v>
      </c>
      <c r="F1211" s="229">
        <v>35455</v>
      </c>
      <c r="G1211" t="s">
        <v>2335</v>
      </c>
      <c r="H1211" t="s">
        <v>390</v>
      </c>
      <c r="I1211" t="s">
        <v>3629</v>
      </c>
      <c r="J1211"/>
      <c r="K1211" t="s">
        <v>372</v>
      </c>
      <c r="L1211">
        <v>2016</v>
      </c>
      <c r="M1211" t="s">
        <v>373</v>
      </c>
      <c r="N1211" t="s">
        <v>373</v>
      </c>
      <c r="O1211"/>
      <c r="P1211"/>
      <c r="Q1211"/>
      <c r="R1211"/>
      <c r="S1211"/>
      <c r="T1211"/>
      <c r="U1211"/>
      <c r="V1211"/>
      <c r="W1211"/>
      <c r="X1211"/>
      <c r="Y1211"/>
      <c r="Z1211"/>
      <c r="AA1211"/>
      <c r="AB1211"/>
      <c r="AC1211"/>
      <c r="AD1211"/>
      <c r="AE1211"/>
      <c r="AF1211"/>
      <c r="AG1211"/>
      <c r="AH1211"/>
      <c r="AI1211"/>
      <c r="AJ1211"/>
      <c r="AK1211"/>
      <c r="AL1211"/>
      <c r="AM1211"/>
      <c r="AN1211"/>
    </row>
    <row r="1212" spans="1:40" x14ac:dyDescent="0.25">
      <c r="A1212">
        <v>216254</v>
      </c>
      <c r="B1212" t="s">
        <v>939</v>
      </c>
      <c r="C1212" t="s">
        <v>66</v>
      </c>
      <c r="D1212" t="s">
        <v>258</v>
      </c>
      <c r="E1212" t="s">
        <v>389</v>
      </c>
      <c r="F1212" s="229">
        <v>35487</v>
      </c>
      <c r="G1212" t="s">
        <v>386</v>
      </c>
      <c r="H1212" t="s">
        <v>390</v>
      </c>
      <c r="I1212" t="s">
        <v>486</v>
      </c>
      <c r="J1212"/>
      <c r="K1212" t="s">
        <v>372</v>
      </c>
      <c r="L1212">
        <v>2014</v>
      </c>
      <c r="M1212" t="s">
        <v>386</v>
      </c>
      <c r="N1212"/>
      <c r="O1212"/>
      <c r="P1212"/>
      <c r="Q1212"/>
      <c r="R1212"/>
      <c r="S1212"/>
      <c r="T1212"/>
      <c r="U1212"/>
      <c r="V1212"/>
      <c r="W1212"/>
      <c r="X1212"/>
      <c r="Y1212"/>
      <c r="Z1212"/>
      <c r="AA1212"/>
      <c r="AB1212"/>
      <c r="AC1212"/>
      <c r="AD1212"/>
      <c r="AE1212"/>
      <c r="AF1212"/>
      <c r="AG1212"/>
      <c r="AH1212"/>
      <c r="AI1212" t="s">
        <v>737</v>
      </c>
      <c r="AJ1212"/>
      <c r="AK1212"/>
      <c r="AL1212"/>
      <c r="AM1212"/>
      <c r="AN1212" t="s">
        <v>788</v>
      </c>
    </row>
    <row r="1213" spans="1:40" x14ac:dyDescent="0.25">
      <c r="A1213">
        <v>216259</v>
      </c>
      <c r="B1213" t="s">
        <v>841</v>
      </c>
      <c r="C1213" t="s">
        <v>565</v>
      </c>
      <c r="D1213" t="s">
        <v>234</v>
      </c>
      <c r="E1213" t="s">
        <v>389</v>
      </c>
      <c r="F1213" s="229">
        <v>32509</v>
      </c>
      <c r="G1213" t="s">
        <v>3896</v>
      </c>
      <c r="H1213" t="s">
        <v>390</v>
      </c>
      <c r="I1213" t="s">
        <v>487</v>
      </c>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t="s">
        <v>788</v>
      </c>
      <c r="AN1213" t="s">
        <v>788</v>
      </c>
    </row>
    <row r="1214" spans="1:40" x14ac:dyDescent="0.25">
      <c r="A1214">
        <v>216262</v>
      </c>
      <c r="B1214" t="s">
        <v>3156</v>
      </c>
      <c r="C1214" t="s">
        <v>1619</v>
      </c>
      <c r="D1214" t="s">
        <v>260</v>
      </c>
      <c r="E1214" t="s">
        <v>389</v>
      </c>
      <c r="F1214" s="229">
        <v>36264</v>
      </c>
      <c r="G1214" t="s">
        <v>677</v>
      </c>
      <c r="H1214" t="s">
        <v>390</v>
      </c>
      <c r="I1214" t="s">
        <v>3629</v>
      </c>
      <c r="J1214"/>
      <c r="K1214" t="s">
        <v>391</v>
      </c>
      <c r="L1214">
        <v>2017</v>
      </c>
      <c r="M1214" t="s">
        <v>371</v>
      </c>
      <c r="N1214" t="s">
        <v>382</v>
      </c>
      <c r="O1214"/>
      <c r="P1214"/>
      <c r="Q1214"/>
      <c r="R1214"/>
      <c r="S1214"/>
      <c r="T1214"/>
      <c r="U1214"/>
      <c r="V1214"/>
      <c r="W1214"/>
      <c r="X1214"/>
      <c r="Y1214"/>
      <c r="Z1214"/>
      <c r="AA1214"/>
      <c r="AB1214"/>
      <c r="AC1214"/>
      <c r="AD1214"/>
      <c r="AE1214"/>
      <c r="AF1214"/>
      <c r="AG1214"/>
      <c r="AH1214"/>
      <c r="AI1214"/>
      <c r="AJ1214"/>
      <c r="AK1214"/>
      <c r="AL1214"/>
      <c r="AM1214"/>
      <c r="AN1214"/>
    </row>
    <row r="1215" spans="1:40" x14ac:dyDescent="0.25">
      <c r="A1215">
        <v>216263</v>
      </c>
      <c r="B1215" t="s">
        <v>842</v>
      </c>
      <c r="C1215" t="s">
        <v>668</v>
      </c>
      <c r="D1215" t="s">
        <v>299</v>
      </c>
      <c r="E1215" t="s">
        <v>389</v>
      </c>
      <c r="F1215" s="229">
        <v>36717</v>
      </c>
      <c r="G1215" t="s">
        <v>398</v>
      </c>
      <c r="H1215" t="s">
        <v>390</v>
      </c>
      <c r="I1215" t="s">
        <v>3632</v>
      </c>
      <c r="J1215"/>
      <c r="K1215" t="s">
        <v>372</v>
      </c>
      <c r="L1215">
        <v>2018</v>
      </c>
      <c r="M1215" t="s">
        <v>373</v>
      </c>
      <c r="N1215"/>
      <c r="O1215"/>
      <c r="P1215"/>
      <c r="Q1215"/>
      <c r="R1215"/>
      <c r="S1215"/>
      <c r="T1215"/>
      <c r="U1215"/>
      <c r="V1215"/>
      <c r="W1215"/>
      <c r="X1215"/>
      <c r="Y1215"/>
      <c r="Z1215"/>
      <c r="AA1215"/>
      <c r="AB1215"/>
      <c r="AC1215"/>
      <c r="AD1215"/>
      <c r="AE1215"/>
      <c r="AF1215"/>
      <c r="AG1215"/>
      <c r="AH1215"/>
      <c r="AI1215"/>
      <c r="AJ1215"/>
      <c r="AK1215"/>
      <c r="AL1215"/>
      <c r="AM1215"/>
      <c r="AN1215" t="s">
        <v>788</v>
      </c>
    </row>
    <row r="1216" spans="1:40" x14ac:dyDescent="0.25">
      <c r="A1216">
        <v>216265</v>
      </c>
      <c r="B1216" t="s">
        <v>843</v>
      </c>
      <c r="C1216" t="s">
        <v>3157</v>
      </c>
      <c r="D1216" t="s">
        <v>626</v>
      </c>
      <c r="E1216" t="s">
        <v>388</v>
      </c>
      <c r="F1216" s="229">
        <v>36257</v>
      </c>
      <c r="G1216" t="s">
        <v>1017</v>
      </c>
      <c r="H1216" t="s">
        <v>390</v>
      </c>
      <c r="I1216" t="s">
        <v>485</v>
      </c>
      <c r="J1216"/>
      <c r="K1216" t="s">
        <v>372</v>
      </c>
      <c r="L1216">
        <v>2018</v>
      </c>
      <c r="M1216" t="s">
        <v>371</v>
      </c>
      <c r="N1216" t="s">
        <v>373</v>
      </c>
      <c r="O1216"/>
      <c r="P1216"/>
      <c r="Q1216"/>
      <c r="R1216"/>
      <c r="S1216"/>
      <c r="T1216"/>
      <c r="U1216"/>
      <c r="V1216"/>
      <c r="W1216"/>
      <c r="X1216"/>
      <c r="Y1216"/>
      <c r="Z1216"/>
      <c r="AA1216"/>
      <c r="AB1216"/>
      <c r="AC1216"/>
      <c r="AD1216"/>
      <c r="AE1216"/>
      <c r="AF1216"/>
      <c r="AG1216"/>
      <c r="AH1216"/>
      <c r="AI1216"/>
      <c r="AJ1216"/>
      <c r="AK1216"/>
      <c r="AL1216"/>
      <c r="AM1216"/>
      <c r="AN1216"/>
    </row>
    <row r="1217" spans="1:40" x14ac:dyDescent="0.25">
      <c r="A1217">
        <v>216268</v>
      </c>
      <c r="B1217" t="s">
        <v>2509</v>
      </c>
      <c r="C1217" t="s">
        <v>122</v>
      </c>
      <c r="D1217" t="s">
        <v>272</v>
      </c>
      <c r="E1217" t="s">
        <v>389</v>
      </c>
      <c r="F1217" s="229">
        <v>36553</v>
      </c>
      <c r="G1217" t="s">
        <v>1017</v>
      </c>
      <c r="H1217" t="s">
        <v>390</v>
      </c>
      <c r="I1217" t="s">
        <v>485</v>
      </c>
      <c r="J1217"/>
      <c r="K1217" t="s">
        <v>372</v>
      </c>
      <c r="L1217">
        <v>2017</v>
      </c>
      <c r="M1217" t="s">
        <v>371</v>
      </c>
      <c r="N1217" t="s">
        <v>371</v>
      </c>
      <c r="O1217"/>
      <c r="P1217"/>
      <c r="Q1217"/>
      <c r="R1217"/>
      <c r="S1217"/>
      <c r="T1217"/>
      <c r="U1217"/>
      <c r="V1217"/>
      <c r="W1217"/>
      <c r="X1217"/>
      <c r="Y1217"/>
      <c r="Z1217"/>
      <c r="AA1217"/>
      <c r="AB1217"/>
      <c r="AC1217"/>
      <c r="AD1217"/>
      <c r="AE1217"/>
      <c r="AF1217"/>
      <c r="AG1217"/>
      <c r="AH1217"/>
      <c r="AI1217"/>
      <c r="AJ1217"/>
      <c r="AK1217"/>
      <c r="AL1217"/>
      <c r="AM1217"/>
      <c r="AN1217"/>
    </row>
    <row r="1218" spans="1:40" x14ac:dyDescent="0.25">
      <c r="A1218">
        <v>216269</v>
      </c>
      <c r="B1218" t="s">
        <v>2451</v>
      </c>
      <c r="C1218" t="s">
        <v>63</v>
      </c>
      <c r="D1218" t="s">
        <v>3055</v>
      </c>
      <c r="E1218" t="s">
        <v>389</v>
      </c>
      <c r="F1218" s="229">
        <v>36281</v>
      </c>
      <c r="G1218" t="s">
        <v>1029</v>
      </c>
      <c r="H1218" t="s">
        <v>390</v>
      </c>
      <c r="I1218" t="s">
        <v>65</v>
      </c>
      <c r="J1218"/>
      <c r="K1218" t="s">
        <v>372</v>
      </c>
      <c r="L1218">
        <v>2017</v>
      </c>
      <c r="M1218" t="s">
        <v>377</v>
      </c>
      <c r="N1218" t="s">
        <v>377</v>
      </c>
      <c r="O1218"/>
      <c r="P1218"/>
      <c r="Q1218"/>
      <c r="R1218"/>
      <c r="S1218"/>
      <c r="T1218"/>
      <c r="U1218"/>
      <c r="V1218"/>
      <c r="W1218"/>
      <c r="X1218"/>
      <c r="Y1218"/>
      <c r="Z1218"/>
      <c r="AA1218"/>
      <c r="AB1218"/>
      <c r="AC1218"/>
      <c r="AD1218"/>
      <c r="AE1218"/>
      <c r="AF1218"/>
      <c r="AG1218"/>
      <c r="AH1218"/>
      <c r="AI1218"/>
      <c r="AJ1218"/>
      <c r="AK1218"/>
      <c r="AL1218"/>
      <c r="AM1218"/>
      <c r="AN1218"/>
    </row>
    <row r="1219" spans="1:40" x14ac:dyDescent="0.25">
      <c r="A1219">
        <v>216270</v>
      </c>
      <c r="B1219" t="s">
        <v>2361</v>
      </c>
      <c r="C1219" t="s">
        <v>3158</v>
      </c>
      <c r="D1219" t="s">
        <v>670</v>
      </c>
      <c r="E1219" t="s">
        <v>389</v>
      </c>
      <c r="F1219" s="229">
        <v>35701</v>
      </c>
      <c r="G1219" t="s">
        <v>1017</v>
      </c>
      <c r="H1219" t="s">
        <v>390</v>
      </c>
      <c r="I1219" t="s">
        <v>3629</v>
      </c>
      <c r="J1219"/>
      <c r="K1219" t="s">
        <v>391</v>
      </c>
      <c r="L1219">
        <v>2015</v>
      </c>
      <c r="M1219" t="s">
        <v>371</v>
      </c>
      <c r="N1219" t="s">
        <v>373</v>
      </c>
      <c r="O1219"/>
      <c r="P1219"/>
      <c r="Q1219"/>
      <c r="R1219"/>
      <c r="S1219"/>
      <c r="T1219"/>
      <c r="U1219"/>
      <c r="V1219"/>
      <c r="W1219"/>
      <c r="X1219"/>
      <c r="Y1219"/>
      <c r="Z1219"/>
      <c r="AA1219"/>
      <c r="AB1219"/>
      <c r="AC1219"/>
      <c r="AD1219"/>
      <c r="AE1219"/>
      <c r="AF1219"/>
      <c r="AG1219"/>
      <c r="AH1219"/>
      <c r="AI1219"/>
      <c r="AJ1219"/>
      <c r="AK1219"/>
      <c r="AL1219"/>
      <c r="AM1219"/>
      <c r="AN1219"/>
    </row>
    <row r="1220" spans="1:40" x14ac:dyDescent="0.25">
      <c r="A1220">
        <v>216274</v>
      </c>
      <c r="B1220" t="s">
        <v>2158</v>
      </c>
      <c r="C1220" t="s">
        <v>421</v>
      </c>
      <c r="D1220" t="s">
        <v>264</v>
      </c>
      <c r="E1220" t="s">
        <v>389</v>
      </c>
      <c r="F1220" s="229">
        <v>33260</v>
      </c>
      <c r="G1220" t="s">
        <v>3910</v>
      </c>
      <c r="H1220" t="s">
        <v>390</v>
      </c>
      <c r="I1220" t="s">
        <v>487</v>
      </c>
      <c r="J1220"/>
      <c r="K1220" t="s">
        <v>391</v>
      </c>
      <c r="L1220">
        <v>2008</v>
      </c>
      <c r="M1220" t="s">
        <v>384</v>
      </c>
      <c r="N1220" t="s">
        <v>379</v>
      </c>
      <c r="O1220"/>
      <c r="P1220"/>
      <c r="Q1220"/>
      <c r="R1220"/>
      <c r="S1220"/>
      <c r="T1220"/>
      <c r="U1220"/>
      <c r="V1220"/>
      <c r="W1220"/>
      <c r="X1220"/>
      <c r="Y1220"/>
      <c r="Z1220"/>
      <c r="AA1220"/>
      <c r="AB1220"/>
      <c r="AC1220"/>
      <c r="AD1220"/>
      <c r="AE1220"/>
      <c r="AF1220"/>
      <c r="AG1220"/>
      <c r="AH1220"/>
      <c r="AI1220" t="s">
        <v>737</v>
      </c>
      <c r="AJ1220"/>
      <c r="AK1220"/>
      <c r="AL1220"/>
      <c r="AM1220"/>
      <c r="AN1220"/>
    </row>
    <row r="1221" spans="1:40" x14ac:dyDescent="0.25">
      <c r="A1221">
        <v>216275</v>
      </c>
      <c r="B1221" t="s">
        <v>844</v>
      </c>
      <c r="C1221" t="s">
        <v>77</v>
      </c>
      <c r="D1221" t="s">
        <v>450</v>
      </c>
      <c r="E1221" t="s">
        <v>389</v>
      </c>
      <c r="F1221" s="229">
        <v>33420</v>
      </c>
      <c r="G1221" t="s">
        <v>1055</v>
      </c>
      <c r="H1221" t="s">
        <v>390</v>
      </c>
      <c r="I1221" t="s">
        <v>487</v>
      </c>
      <c r="J1221"/>
      <c r="K1221" t="s">
        <v>372</v>
      </c>
      <c r="L1221">
        <v>2010</v>
      </c>
      <c r="M1221" t="s">
        <v>386</v>
      </c>
      <c r="N1221" t="s">
        <v>386</v>
      </c>
      <c r="O1221"/>
      <c r="P1221"/>
      <c r="Q1221"/>
      <c r="R1221"/>
      <c r="S1221"/>
      <c r="T1221"/>
      <c r="U1221"/>
      <c r="V1221"/>
      <c r="W1221"/>
      <c r="X1221"/>
      <c r="Y1221"/>
      <c r="Z1221"/>
      <c r="AA1221"/>
      <c r="AB1221"/>
      <c r="AC1221"/>
      <c r="AD1221"/>
      <c r="AE1221"/>
      <c r="AF1221"/>
      <c r="AG1221"/>
      <c r="AH1221"/>
      <c r="AI1221"/>
      <c r="AJ1221"/>
      <c r="AK1221"/>
      <c r="AL1221"/>
      <c r="AM1221" t="s">
        <v>788</v>
      </c>
      <c r="AN1221"/>
    </row>
    <row r="1222" spans="1:40" x14ac:dyDescent="0.25">
      <c r="A1222">
        <v>216277</v>
      </c>
      <c r="B1222" t="s">
        <v>2147</v>
      </c>
      <c r="C1222" t="s">
        <v>115</v>
      </c>
      <c r="D1222" t="s">
        <v>233</v>
      </c>
      <c r="E1222" t="s">
        <v>389</v>
      </c>
      <c r="F1222" s="229">
        <v>32509</v>
      </c>
      <c r="G1222" t="s">
        <v>371</v>
      </c>
      <c r="H1222" t="s">
        <v>390</v>
      </c>
      <c r="I1222" t="s">
        <v>3629</v>
      </c>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t="s">
        <v>788</v>
      </c>
      <c r="AN1222" t="s">
        <v>788</v>
      </c>
    </row>
    <row r="1223" spans="1:40" x14ac:dyDescent="0.25">
      <c r="A1223">
        <v>216280</v>
      </c>
      <c r="B1223" t="s">
        <v>845</v>
      </c>
      <c r="C1223" t="s">
        <v>1724</v>
      </c>
      <c r="D1223" t="s">
        <v>644</v>
      </c>
      <c r="E1223" t="s">
        <v>389</v>
      </c>
      <c r="F1223" s="229">
        <v>35521</v>
      </c>
      <c r="G1223" t="s">
        <v>1056</v>
      </c>
      <c r="H1223" t="s">
        <v>390</v>
      </c>
      <c r="I1223" t="s">
        <v>487</v>
      </c>
      <c r="J1223"/>
      <c r="K1223" t="s">
        <v>391</v>
      </c>
      <c r="L1223">
        <v>2016</v>
      </c>
      <c r="M1223" t="s">
        <v>383</v>
      </c>
      <c r="N1223"/>
      <c r="O1223"/>
      <c r="P1223"/>
      <c r="Q1223"/>
      <c r="R1223"/>
      <c r="S1223"/>
      <c r="T1223"/>
      <c r="U1223"/>
      <c r="V1223"/>
      <c r="W1223"/>
      <c r="X1223"/>
      <c r="Y1223"/>
      <c r="Z1223"/>
      <c r="AA1223"/>
      <c r="AB1223"/>
      <c r="AC1223"/>
      <c r="AD1223"/>
      <c r="AE1223"/>
      <c r="AF1223"/>
      <c r="AG1223"/>
      <c r="AH1223"/>
      <c r="AI1223"/>
      <c r="AJ1223"/>
      <c r="AK1223"/>
      <c r="AL1223"/>
      <c r="AM1223" t="s">
        <v>788</v>
      </c>
      <c r="AN1223" t="s">
        <v>788</v>
      </c>
    </row>
    <row r="1224" spans="1:40" x14ac:dyDescent="0.25">
      <c r="A1224">
        <v>216282</v>
      </c>
      <c r="B1224" t="s">
        <v>2195</v>
      </c>
      <c r="C1224" t="s">
        <v>628</v>
      </c>
      <c r="D1224" t="s">
        <v>360</v>
      </c>
      <c r="E1224" t="s">
        <v>389</v>
      </c>
      <c r="F1224" s="229">
        <v>34055</v>
      </c>
      <c r="G1224" t="s">
        <v>1017</v>
      </c>
      <c r="H1224" t="s">
        <v>390</v>
      </c>
      <c r="I1224" t="s">
        <v>487</v>
      </c>
      <c r="J1224"/>
      <c r="K1224" t="s">
        <v>391</v>
      </c>
      <c r="L1224">
        <v>2010</v>
      </c>
      <c r="M1224" t="s">
        <v>383</v>
      </c>
      <c r="N1224"/>
      <c r="O1224"/>
      <c r="P1224"/>
      <c r="Q1224"/>
      <c r="R1224"/>
      <c r="S1224"/>
      <c r="T1224"/>
      <c r="U1224"/>
      <c r="V1224"/>
      <c r="W1224"/>
      <c r="X1224"/>
      <c r="Y1224"/>
      <c r="Z1224"/>
      <c r="AA1224"/>
      <c r="AB1224"/>
      <c r="AC1224"/>
      <c r="AD1224"/>
      <c r="AE1224"/>
      <c r="AF1224"/>
      <c r="AG1224"/>
      <c r="AH1224"/>
      <c r="AI1224" t="s">
        <v>737</v>
      </c>
      <c r="AJ1224"/>
      <c r="AK1224"/>
      <c r="AL1224"/>
      <c r="AM1224"/>
      <c r="AN1224" t="s">
        <v>788</v>
      </c>
    </row>
    <row r="1225" spans="1:40" x14ac:dyDescent="0.25">
      <c r="A1225">
        <v>216284</v>
      </c>
      <c r="B1225" t="s">
        <v>2454</v>
      </c>
      <c r="C1225" t="s">
        <v>3065</v>
      </c>
      <c r="D1225" t="s">
        <v>250</v>
      </c>
      <c r="E1225" t="s">
        <v>389</v>
      </c>
      <c r="F1225" s="229">
        <v>36297</v>
      </c>
      <c r="G1225" t="s">
        <v>2455</v>
      </c>
      <c r="H1225" t="s">
        <v>390</v>
      </c>
      <c r="I1225" t="s">
        <v>3629</v>
      </c>
      <c r="J1225"/>
      <c r="K1225" t="s">
        <v>372</v>
      </c>
      <c r="L1225">
        <v>2017</v>
      </c>
      <c r="M1225" t="s">
        <v>379</v>
      </c>
      <c r="N1225"/>
      <c r="O1225"/>
      <c r="P1225"/>
      <c r="Q1225"/>
      <c r="R1225"/>
      <c r="S1225"/>
      <c r="T1225"/>
      <c r="U1225"/>
      <c r="V1225"/>
      <c r="W1225"/>
      <c r="X1225"/>
      <c r="Y1225"/>
      <c r="Z1225"/>
      <c r="AA1225"/>
      <c r="AB1225"/>
      <c r="AC1225"/>
      <c r="AD1225"/>
      <c r="AE1225"/>
      <c r="AF1225"/>
      <c r="AG1225"/>
      <c r="AH1225"/>
      <c r="AI1225"/>
      <c r="AJ1225"/>
      <c r="AK1225"/>
      <c r="AL1225"/>
      <c r="AM1225"/>
      <c r="AN1225"/>
    </row>
    <row r="1226" spans="1:40" x14ac:dyDescent="0.25">
      <c r="A1226">
        <v>216287</v>
      </c>
      <c r="B1226" t="s">
        <v>846</v>
      </c>
      <c r="C1226" t="s">
        <v>105</v>
      </c>
      <c r="D1226" t="s">
        <v>847</v>
      </c>
      <c r="E1226" t="s">
        <v>388</v>
      </c>
      <c r="F1226" s="229">
        <v>29221</v>
      </c>
      <c r="G1226" t="e">
        <v>#N/A</v>
      </c>
      <c r="H1226" t="s">
        <v>390</v>
      </c>
      <c r="I1226" t="s">
        <v>3630</v>
      </c>
      <c r="J1226"/>
      <c r="K1226">
        <v>0</v>
      </c>
      <c r="L1226">
        <v>0</v>
      </c>
      <c r="M1226">
        <v>0</v>
      </c>
      <c r="N1226" t="s">
        <v>376</v>
      </c>
      <c r="O1226"/>
      <c r="P1226"/>
      <c r="Q1226"/>
      <c r="R1226"/>
      <c r="S1226"/>
      <c r="T1226"/>
      <c r="U1226"/>
      <c r="V1226"/>
      <c r="W1226"/>
      <c r="X1226"/>
      <c r="Y1226"/>
      <c r="Z1226"/>
      <c r="AA1226"/>
      <c r="AB1226"/>
      <c r="AC1226"/>
      <c r="AD1226"/>
      <c r="AE1226"/>
      <c r="AF1226"/>
      <c r="AG1226"/>
      <c r="AH1226"/>
      <c r="AI1226"/>
      <c r="AJ1226"/>
      <c r="AK1226"/>
      <c r="AL1226"/>
      <c r="AM1226"/>
      <c r="AN1226"/>
    </row>
    <row r="1227" spans="1:40" x14ac:dyDescent="0.25">
      <c r="A1227">
        <v>216288</v>
      </c>
      <c r="B1227" t="s">
        <v>2279</v>
      </c>
      <c r="C1227" t="s">
        <v>557</v>
      </c>
      <c r="D1227" t="s">
        <v>2280</v>
      </c>
      <c r="E1227" t="s">
        <v>388</v>
      </c>
      <c r="F1227" s="229">
        <v>35065</v>
      </c>
      <c r="G1227" t="s">
        <v>2281</v>
      </c>
      <c r="H1227" t="s">
        <v>3668</v>
      </c>
      <c r="I1227" t="s">
        <v>487</v>
      </c>
      <c r="J1227"/>
      <c r="K1227" t="s">
        <v>391</v>
      </c>
      <c r="L1227">
        <v>2013</v>
      </c>
      <c r="M1227" t="s">
        <v>373</v>
      </c>
      <c r="N1227"/>
      <c r="O1227"/>
      <c r="P1227"/>
      <c r="Q1227"/>
      <c r="R1227"/>
      <c r="S1227"/>
      <c r="T1227"/>
      <c r="U1227"/>
      <c r="V1227"/>
      <c r="W1227"/>
      <c r="X1227"/>
      <c r="Y1227"/>
      <c r="Z1227"/>
      <c r="AA1227"/>
      <c r="AB1227"/>
      <c r="AC1227"/>
      <c r="AD1227"/>
      <c r="AE1227"/>
      <c r="AF1227"/>
      <c r="AG1227"/>
      <c r="AH1227"/>
      <c r="AI1227" t="s">
        <v>737</v>
      </c>
      <c r="AJ1227"/>
      <c r="AK1227"/>
      <c r="AL1227"/>
      <c r="AM1227"/>
      <c r="AN1227" t="s">
        <v>788</v>
      </c>
    </row>
    <row r="1228" spans="1:40" x14ac:dyDescent="0.25">
      <c r="A1228">
        <v>216294</v>
      </c>
      <c r="B1228" t="s">
        <v>2471</v>
      </c>
      <c r="C1228" t="s">
        <v>109</v>
      </c>
      <c r="D1228" t="s">
        <v>231</v>
      </c>
      <c r="E1228" t="s">
        <v>389</v>
      </c>
      <c r="F1228" s="229">
        <v>36390</v>
      </c>
      <c r="G1228" t="s">
        <v>1792</v>
      </c>
      <c r="H1228" t="s">
        <v>390</v>
      </c>
      <c r="I1228" t="s">
        <v>3629</v>
      </c>
      <c r="J1228"/>
      <c r="K1228" t="s">
        <v>372</v>
      </c>
      <c r="L1228">
        <v>2017</v>
      </c>
      <c r="M1228" t="s">
        <v>373</v>
      </c>
      <c r="N1228" t="s">
        <v>373</v>
      </c>
      <c r="O1228"/>
      <c r="P1228"/>
      <c r="Q1228"/>
      <c r="R1228"/>
      <c r="S1228"/>
      <c r="T1228"/>
      <c r="U1228"/>
      <c r="V1228"/>
      <c r="W1228"/>
      <c r="X1228"/>
      <c r="Y1228"/>
      <c r="Z1228"/>
      <c r="AA1228"/>
      <c r="AB1228"/>
      <c r="AC1228"/>
      <c r="AD1228"/>
      <c r="AE1228"/>
      <c r="AF1228"/>
      <c r="AG1228"/>
      <c r="AH1228"/>
      <c r="AI1228"/>
      <c r="AJ1228"/>
      <c r="AK1228"/>
      <c r="AL1228"/>
      <c r="AM1228"/>
      <c r="AN1228"/>
    </row>
    <row r="1229" spans="1:40" x14ac:dyDescent="0.25">
      <c r="A1229">
        <v>216295</v>
      </c>
      <c r="B1229" t="s">
        <v>2520</v>
      </c>
      <c r="C1229" t="s">
        <v>501</v>
      </c>
      <c r="D1229" t="s">
        <v>249</v>
      </c>
      <c r="E1229" t="s">
        <v>388</v>
      </c>
      <c r="F1229" s="229">
        <v>36892</v>
      </c>
      <c r="G1229" t="s">
        <v>723</v>
      </c>
      <c r="H1229" t="s">
        <v>390</v>
      </c>
      <c r="I1229" t="s">
        <v>3629</v>
      </c>
      <c r="J1229"/>
      <c r="K1229" t="s">
        <v>372</v>
      </c>
      <c r="L1229">
        <v>2018</v>
      </c>
      <c r="M1229" t="s">
        <v>382</v>
      </c>
      <c r="N1229" t="s">
        <v>382</v>
      </c>
      <c r="O1229"/>
      <c r="P1229"/>
      <c r="Q1229"/>
      <c r="R1229"/>
      <c r="S1229"/>
      <c r="T1229"/>
      <c r="U1229"/>
      <c r="V1229"/>
      <c r="W1229"/>
      <c r="X1229"/>
      <c r="Y1229"/>
      <c r="Z1229"/>
      <c r="AA1229"/>
      <c r="AB1229"/>
      <c r="AC1229"/>
      <c r="AD1229"/>
      <c r="AE1229"/>
      <c r="AF1229"/>
      <c r="AG1229"/>
      <c r="AH1229"/>
      <c r="AI1229"/>
      <c r="AJ1229"/>
      <c r="AK1229"/>
      <c r="AL1229"/>
      <c r="AM1229"/>
      <c r="AN1229"/>
    </row>
    <row r="1230" spans="1:40" x14ac:dyDescent="0.25">
      <c r="A1230">
        <v>216296</v>
      </c>
      <c r="B1230" t="s">
        <v>3159</v>
      </c>
      <c r="C1230" t="s">
        <v>557</v>
      </c>
      <c r="D1230" t="s">
        <v>577</v>
      </c>
      <c r="E1230" t="s">
        <v>388</v>
      </c>
      <c r="F1230" s="229">
        <v>36892</v>
      </c>
      <c r="G1230" t="s">
        <v>716</v>
      </c>
      <c r="H1230" t="s">
        <v>390</v>
      </c>
      <c r="I1230" t="s">
        <v>487</v>
      </c>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t="s">
        <v>788</v>
      </c>
    </row>
    <row r="1231" spans="1:40" x14ac:dyDescent="0.25">
      <c r="A1231">
        <v>216297</v>
      </c>
      <c r="B1231" t="s">
        <v>2102</v>
      </c>
      <c r="C1231" t="s">
        <v>63</v>
      </c>
      <c r="D1231" t="s">
        <v>554</v>
      </c>
      <c r="E1231" t="s">
        <v>388</v>
      </c>
      <c r="F1231" s="229">
        <v>28491</v>
      </c>
      <c r="G1231" t="s">
        <v>1017</v>
      </c>
      <c r="H1231" t="s">
        <v>390</v>
      </c>
      <c r="I1231" t="s">
        <v>487</v>
      </c>
      <c r="J1231"/>
      <c r="K1231"/>
      <c r="L1231"/>
      <c r="M1231"/>
      <c r="N1231"/>
      <c r="O1231"/>
      <c r="P1231"/>
      <c r="Q1231"/>
      <c r="R1231"/>
      <c r="S1231"/>
      <c r="T1231"/>
      <c r="U1231"/>
      <c r="V1231"/>
      <c r="W1231"/>
      <c r="X1231"/>
      <c r="Y1231"/>
      <c r="Z1231"/>
      <c r="AA1231"/>
      <c r="AB1231"/>
      <c r="AC1231"/>
      <c r="AD1231"/>
      <c r="AE1231"/>
      <c r="AF1231"/>
      <c r="AG1231"/>
      <c r="AH1231"/>
      <c r="AI1231" t="s">
        <v>737</v>
      </c>
      <c r="AJ1231"/>
      <c r="AK1231"/>
      <c r="AL1231"/>
      <c r="AM1231"/>
      <c r="AN1231" t="s">
        <v>788</v>
      </c>
    </row>
    <row r="1232" spans="1:40" x14ac:dyDescent="0.25">
      <c r="A1232">
        <v>216298</v>
      </c>
      <c r="B1232" t="s">
        <v>2320</v>
      </c>
      <c r="C1232" t="s">
        <v>91</v>
      </c>
      <c r="D1232" t="s">
        <v>114</v>
      </c>
      <c r="E1232" t="s">
        <v>388</v>
      </c>
      <c r="F1232" s="229">
        <v>35431</v>
      </c>
      <c r="G1232" t="s">
        <v>1058</v>
      </c>
      <c r="H1232" t="s">
        <v>390</v>
      </c>
      <c r="I1232" t="s">
        <v>3630</v>
      </c>
      <c r="J1232"/>
      <c r="K1232" t="s">
        <v>372</v>
      </c>
      <c r="L1232">
        <v>2015</v>
      </c>
      <c r="M1232" t="s">
        <v>373</v>
      </c>
      <c r="N1232" t="s">
        <v>373</v>
      </c>
      <c r="O1232"/>
      <c r="P1232"/>
      <c r="Q1232"/>
      <c r="R1232"/>
      <c r="S1232"/>
      <c r="T1232"/>
      <c r="U1232"/>
      <c r="V1232"/>
      <c r="W1232"/>
      <c r="X1232"/>
      <c r="Y1232"/>
      <c r="Z1232"/>
      <c r="AA1232"/>
      <c r="AB1232"/>
      <c r="AC1232"/>
      <c r="AD1232"/>
      <c r="AE1232"/>
      <c r="AF1232"/>
      <c r="AG1232"/>
      <c r="AH1232"/>
      <c r="AI1232"/>
      <c r="AJ1232"/>
      <c r="AK1232"/>
      <c r="AL1232"/>
      <c r="AM1232"/>
      <c r="AN1232"/>
    </row>
    <row r="1233" spans="1:40" x14ac:dyDescent="0.25">
      <c r="A1233">
        <v>216299</v>
      </c>
      <c r="B1233" t="s">
        <v>3160</v>
      </c>
      <c r="C1233" t="s">
        <v>69</v>
      </c>
      <c r="D1233" t="s">
        <v>2740</v>
      </c>
      <c r="E1233" t="s">
        <v>388</v>
      </c>
      <c r="F1233" s="229">
        <v>36161</v>
      </c>
      <c r="G1233" t="s">
        <v>710</v>
      </c>
      <c r="H1233" t="s">
        <v>390</v>
      </c>
      <c r="I1233" t="s">
        <v>3630</v>
      </c>
      <c r="J1233"/>
      <c r="K1233">
        <v>0</v>
      </c>
      <c r="L1233">
        <v>0</v>
      </c>
      <c r="M1233">
        <v>0</v>
      </c>
      <c r="N1233" t="s">
        <v>373</v>
      </c>
      <c r="O1233"/>
      <c r="P1233"/>
      <c r="Q1233"/>
      <c r="R1233"/>
      <c r="S1233"/>
      <c r="T1233"/>
      <c r="U1233"/>
      <c r="V1233"/>
      <c r="W1233"/>
      <c r="X1233"/>
      <c r="Y1233"/>
      <c r="Z1233"/>
      <c r="AA1233"/>
      <c r="AB1233"/>
      <c r="AC1233"/>
      <c r="AD1233"/>
      <c r="AE1233"/>
      <c r="AF1233"/>
      <c r="AG1233"/>
      <c r="AH1233"/>
      <c r="AI1233"/>
      <c r="AJ1233"/>
      <c r="AK1233"/>
      <c r="AL1233"/>
      <c r="AM1233"/>
      <c r="AN1233"/>
    </row>
    <row r="1234" spans="1:40" x14ac:dyDescent="0.25">
      <c r="A1234">
        <v>216300</v>
      </c>
      <c r="B1234" t="s">
        <v>2191</v>
      </c>
      <c r="C1234" t="s">
        <v>127</v>
      </c>
      <c r="D1234" t="s">
        <v>283</v>
      </c>
      <c r="E1234" t="s">
        <v>389</v>
      </c>
      <c r="F1234" s="229">
        <v>34000</v>
      </c>
      <c r="G1234" t="s">
        <v>2192</v>
      </c>
      <c r="H1234" t="s">
        <v>390</v>
      </c>
      <c r="I1234" t="s">
        <v>3629</v>
      </c>
      <c r="J1234"/>
      <c r="K1234" t="s">
        <v>372</v>
      </c>
      <c r="L1234">
        <v>2012</v>
      </c>
      <c r="M1234" t="s">
        <v>387</v>
      </c>
      <c r="N1234" t="s">
        <v>374</v>
      </c>
      <c r="O1234"/>
      <c r="P1234"/>
      <c r="Q1234"/>
      <c r="R1234"/>
      <c r="S1234"/>
      <c r="T1234"/>
      <c r="U1234"/>
      <c r="V1234"/>
      <c r="W1234"/>
      <c r="X1234"/>
      <c r="Y1234"/>
      <c r="Z1234"/>
      <c r="AA1234"/>
      <c r="AB1234"/>
      <c r="AC1234"/>
      <c r="AD1234"/>
      <c r="AE1234"/>
      <c r="AF1234"/>
      <c r="AG1234"/>
      <c r="AH1234"/>
      <c r="AI1234"/>
      <c r="AJ1234"/>
      <c r="AK1234"/>
      <c r="AL1234"/>
      <c r="AM1234"/>
      <c r="AN1234"/>
    </row>
    <row r="1235" spans="1:40" x14ac:dyDescent="0.25">
      <c r="A1235">
        <v>216304</v>
      </c>
      <c r="B1235" t="s">
        <v>2510</v>
      </c>
      <c r="C1235" t="s">
        <v>2511</v>
      </c>
      <c r="D1235" t="s">
        <v>235</v>
      </c>
      <c r="E1235" t="s">
        <v>389</v>
      </c>
      <c r="F1235" s="229">
        <v>36567</v>
      </c>
      <c r="G1235" t="s">
        <v>342</v>
      </c>
      <c r="H1235" t="s">
        <v>401</v>
      </c>
      <c r="I1235" t="s">
        <v>485</v>
      </c>
      <c r="J1235"/>
      <c r="K1235" t="s">
        <v>391</v>
      </c>
      <c r="L1235">
        <v>2018</v>
      </c>
      <c r="M1235" t="s">
        <v>371</v>
      </c>
      <c r="N1235"/>
      <c r="O1235"/>
      <c r="P1235"/>
      <c r="Q1235"/>
      <c r="R1235"/>
      <c r="S1235"/>
      <c r="T1235"/>
      <c r="U1235"/>
      <c r="V1235"/>
      <c r="W1235"/>
      <c r="X1235"/>
      <c r="Y1235"/>
      <c r="Z1235"/>
      <c r="AA1235"/>
      <c r="AB1235"/>
      <c r="AC1235"/>
      <c r="AD1235"/>
      <c r="AE1235"/>
      <c r="AF1235"/>
      <c r="AG1235"/>
      <c r="AH1235"/>
      <c r="AI1235"/>
      <c r="AJ1235"/>
      <c r="AK1235"/>
      <c r="AL1235"/>
      <c r="AM1235"/>
      <c r="AN1235" t="s">
        <v>788</v>
      </c>
    </row>
    <row r="1236" spans="1:40" x14ac:dyDescent="0.25">
      <c r="A1236">
        <v>216311</v>
      </c>
      <c r="B1236" t="s">
        <v>2519</v>
      </c>
      <c r="C1236" t="s">
        <v>105</v>
      </c>
      <c r="D1236" t="s">
        <v>606</v>
      </c>
      <c r="E1236" t="s">
        <v>389</v>
      </c>
      <c r="F1236" s="229">
        <v>36882</v>
      </c>
      <c r="G1236" t="s">
        <v>1017</v>
      </c>
      <c r="H1236" t="s">
        <v>390</v>
      </c>
      <c r="I1236" t="s">
        <v>3630</v>
      </c>
      <c r="J1236"/>
      <c r="K1236" t="s">
        <v>372</v>
      </c>
      <c r="L1236">
        <v>2018</v>
      </c>
      <c r="M1236" t="s">
        <v>371</v>
      </c>
      <c r="N1236" t="s">
        <v>371</v>
      </c>
      <c r="O1236"/>
      <c r="P1236"/>
      <c r="Q1236"/>
      <c r="R1236"/>
      <c r="S1236"/>
      <c r="T1236"/>
      <c r="U1236"/>
      <c r="V1236"/>
      <c r="W1236"/>
      <c r="X1236"/>
      <c r="Y1236"/>
      <c r="Z1236"/>
      <c r="AA1236"/>
      <c r="AB1236"/>
      <c r="AC1236"/>
      <c r="AD1236"/>
      <c r="AE1236"/>
      <c r="AF1236"/>
      <c r="AG1236"/>
      <c r="AH1236"/>
      <c r="AI1236"/>
      <c r="AJ1236"/>
      <c r="AK1236"/>
      <c r="AL1236"/>
      <c r="AM1236"/>
      <c r="AN1236"/>
    </row>
    <row r="1237" spans="1:40" x14ac:dyDescent="0.25">
      <c r="A1237">
        <v>216312</v>
      </c>
      <c r="B1237" t="s">
        <v>3161</v>
      </c>
      <c r="C1237" t="s">
        <v>87</v>
      </c>
      <c r="D1237" t="s">
        <v>566</v>
      </c>
      <c r="E1237" t="s">
        <v>389</v>
      </c>
      <c r="F1237" s="229">
        <v>35796</v>
      </c>
      <c r="G1237" t="s">
        <v>2372</v>
      </c>
      <c r="H1237" t="s">
        <v>390</v>
      </c>
      <c r="I1237" t="s">
        <v>487</v>
      </c>
      <c r="J1237"/>
      <c r="K1237" t="s">
        <v>372</v>
      </c>
      <c r="L1237">
        <v>2014</v>
      </c>
      <c r="M1237" t="s">
        <v>377</v>
      </c>
      <c r="N1237"/>
      <c r="O1237"/>
      <c r="P1237"/>
      <c r="Q1237"/>
      <c r="R1237"/>
      <c r="S1237"/>
      <c r="T1237"/>
      <c r="U1237"/>
      <c r="V1237"/>
      <c r="W1237"/>
      <c r="X1237"/>
      <c r="Y1237"/>
      <c r="Z1237"/>
      <c r="AA1237"/>
      <c r="AB1237"/>
      <c r="AC1237"/>
      <c r="AD1237"/>
      <c r="AE1237"/>
      <c r="AF1237"/>
      <c r="AG1237"/>
      <c r="AH1237"/>
      <c r="AI1237" t="s">
        <v>737</v>
      </c>
      <c r="AJ1237"/>
      <c r="AK1237"/>
      <c r="AL1237"/>
      <c r="AM1237"/>
      <c r="AN1237" t="s">
        <v>788</v>
      </c>
    </row>
    <row r="1238" spans="1:40" x14ac:dyDescent="0.25">
      <c r="A1238">
        <v>216317</v>
      </c>
      <c r="B1238" t="s">
        <v>1996</v>
      </c>
      <c r="C1238" t="s">
        <v>75</v>
      </c>
      <c r="D1238" t="s">
        <v>3162</v>
      </c>
      <c r="E1238" t="s">
        <v>389</v>
      </c>
      <c r="F1238" s="229">
        <v>32509</v>
      </c>
      <c r="G1238" t="s">
        <v>3931</v>
      </c>
      <c r="H1238" t="s">
        <v>390</v>
      </c>
      <c r="I1238" t="s">
        <v>3630</v>
      </c>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t="s">
        <v>788</v>
      </c>
    </row>
    <row r="1239" spans="1:40" x14ac:dyDescent="0.25">
      <c r="A1239">
        <v>216318</v>
      </c>
      <c r="B1239" t="s">
        <v>849</v>
      </c>
      <c r="C1239" t="s">
        <v>468</v>
      </c>
      <c r="D1239" t="s">
        <v>202</v>
      </c>
      <c r="E1239" t="s">
        <v>389</v>
      </c>
      <c r="F1239" s="229">
        <v>34573</v>
      </c>
      <c r="G1239" t="s">
        <v>1061</v>
      </c>
      <c r="H1239" t="s">
        <v>390</v>
      </c>
      <c r="I1239" t="s">
        <v>487</v>
      </c>
      <c r="J1239"/>
      <c r="K1239" t="s">
        <v>391</v>
      </c>
      <c r="L1239">
        <v>2013</v>
      </c>
      <c r="M1239" t="s">
        <v>384</v>
      </c>
      <c r="N1239" t="s">
        <v>384</v>
      </c>
      <c r="O1239" t="s">
        <v>3938</v>
      </c>
      <c r="P1239"/>
      <c r="Q1239">
        <v>40000</v>
      </c>
      <c r="R1239"/>
      <c r="S1239"/>
      <c r="T1239"/>
      <c r="U1239"/>
      <c r="V1239"/>
      <c r="W1239"/>
      <c r="X1239"/>
      <c r="Y1239"/>
      <c r="Z1239"/>
      <c r="AA1239"/>
      <c r="AB1239"/>
      <c r="AC1239"/>
      <c r="AD1239"/>
      <c r="AE1239"/>
      <c r="AF1239"/>
      <c r="AG1239"/>
      <c r="AH1239"/>
      <c r="AI1239"/>
      <c r="AJ1239"/>
      <c r="AK1239"/>
      <c r="AL1239"/>
      <c r="AM1239"/>
      <c r="AN1239"/>
    </row>
    <row r="1240" spans="1:40" x14ac:dyDescent="0.25">
      <c r="A1240">
        <v>216319</v>
      </c>
      <c r="B1240" t="s">
        <v>947</v>
      </c>
      <c r="C1240" t="s">
        <v>184</v>
      </c>
      <c r="D1240" t="s">
        <v>948</v>
      </c>
      <c r="E1240" t="s">
        <v>389</v>
      </c>
      <c r="F1240" s="229">
        <v>36362</v>
      </c>
      <c r="G1240" t="s">
        <v>949</v>
      </c>
      <c r="H1240" t="s">
        <v>390</v>
      </c>
      <c r="I1240" t="s">
        <v>487</v>
      </c>
      <c r="J1240"/>
      <c r="K1240">
        <v>0</v>
      </c>
      <c r="L1240">
        <v>0</v>
      </c>
      <c r="M1240">
        <v>0</v>
      </c>
      <c r="N1240"/>
      <c r="O1240"/>
      <c r="P1240"/>
      <c r="Q1240"/>
      <c r="R1240"/>
      <c r="S1240"/>
      <c r="T1240"/>
      <c r="U1240"/>
      <c r="V1240"/>
      <c r="W1240"/>
      <c r="X1240"/>
      <c r="Y1240"/>
      <c r="Z1240"/>
      <c r="AA1240"/>
      <c r="AB1240"/>
      <c r="AC1240"/>
      <c r="AD1240"/>
      <c r="AE1240"/>
      <c r="AF1240"/>
      <c r="AG1240"/>
      <c r="AH1240"/>
      <c r="AI1240"/>
      <c r="AJ1240"/>
      <c r="AK1240"/>
      <c r="AL1240"/>
      <c r="AM1240"/>
      <c r="AN1240" t="s">
        <v>788</v>
      </c>
    </row>
    <row r="1241" spans="1:40" x14ac:dyDescent="0.25">
      <c r="A1241">
        <v>216324</v>
      </c>
      <c r="B1241" t="s">
        <v>2425</v>
      </c>
      <c r="C1241" t="s">
        <v>3163</v>
      </c>
      <c r="D1241" t="s">
        <v>2426</v>
      </c>
      <c r="E1241" t="s">
        <v>389</v>
      </c>
      <c r="F1241" s="229">
        <v>36161</v>
      </c>
      <c r="G1241" t="s">
        <v>1415</v>
      </c>
      <c r="H1241" t="s">
        <v>390</v>
      </c>
      <c r="I1241" t="s">
        <v>3630</v>
      </c>
      <c r="J1241"/>
      <c r="K1241" t="s">
        <v>391</v>
      </c>
      <c r="L1241">
        <v>2018</v>
      </c>
      <c r="M1241" t="s">
        <v>373</v>
      </c>
      <c r="N1241"/>
      <c r="O1241"/>
      <c r="P1241"/>
      <c r="Q1241"/>
      <c r="R1241"/>
      <c r="S1241"/>
      <c r="T1241"/>
      <c r="U1241"/>
      <c r="V1241"/>
      <c r="W1241"/>
      <c r="X1241"/>
      <c r="Y1241"/>
      <c r="Z1241"/>
      <c r="AA1241"/>
      <c r="AB1241"/>
      <c r="AC1241"/>
      <c r="AD1241"/>
      <c r="AE1241"/>
      <c r="AF1241"/>
      <c r="AG1241"/>
      <c r="AH1241"/>
      <c r="AI1241"/>
      <c r="AJ1241"/>
      <c r="AK1241"/>
      <c r="AL1241"/>
      <c r="AM1241"/>
      <c r="AN1241" t="s">
        <v>788</v>
      </c>
    </row>
    <row r="1242" spans="1:40" x14ac:dyDescent="0.25">
      <c r="A1242">
        <v>216326</v>
      </c>
      <c r="B1242" t="s">
        <v>934</v>
      </c>
      <c r="C1242" t="s">
        <v>420</v>
      </c>
      <c r="D1242" t="s">
        <v>263</v>
      </c>
      <c r="E1242" t="s">
        <v>389</v>
      </c>
      <c r="F1242" s="229">
        <v>36526</v>
      </c>
      <c r="G1242" t="s">
        <v>371</v>
      </c>
      <c r="H1242" t="s">
        <v>390</v>
      </c>
      <c r="I1242" t="s">
        <v>486</v>
      </c>
      <c r="J1242"/>
      <c r="K1242" t="s">
        <v>372</v>
      </c>
      <c r="L1242">
        <v>2018</v>
      </c>
      <c r="M1242" t="s">
        <v>371</v>
      </c>
      <c r="N1242" t="s">
        <v>371</v>
      </c>
      <c r="O1242"/>
      <c r="P1242"/>
      <c r="Q1242"/>
      <c r="R1242"/>
      <c r="S1242"/>
      <c r="T1242"/>
      <c r="U1242"/>
      <c r="V1242"/>
      <c r="W1242"/>
      <c r="X1242"/>
      <c r="Y1242"/>
      <c r="Z1242"/>
      <c r="AA1242"/>
      <c r="AB1242"/>
      <c r="AC1242"/>
      <c r="AD1242"/>
      <c r="AE1242"/>
      <c r="AF1242"/>
      <c r="AG1242"/>
      <c r="AH1242"/>
      <c r="AI1242"/>
      <c r="AJ1242"/>
      <c r="AK1242"/>
      <c r="AL1242"/>
      <c r="AM1242"/>
      <c r="AN1242"/>
    </row>
    <row r="1243" spans="1:40" x14ac:dyDescent="0.25">
      <c r="A1243">
        <v>216331</v>
      </c>
      <c r="B1243" t="s">
        <v>850</v>
      </c>
      <c r="C1243" t="s">
        <v>105</v>
      </c>
      <c r="D1243" t="s">
        <v>241</v>
      </c>
      <c r="E1243" t="s">
        <v>389</v>
      </c>
      <c r="F1243" s="229">
        <v>34700</v>
      </c>
      <c r="G1243" t="s">
        <v>371</v>
      </c>
      <c r="H1243" t="s">
        <v>390</v>
      </c>
      <c r="I1243" t="s">
        <v>487</v>
      </c>
      <c r="J1243"/>
      <c r="K1243" t="s">
        <v>372</v>
      </c>
      <c r="L1243">
        <v>2013</v>
      </c>
      <c r="M1243" t="s">
        <v>371</v>
      </c>
      <c r="N1243" t="s">
        <v>371</v>
      </c>
      <c r="O1243"/>
      <c r="P1243"/>
      <c r="Q1243"/>
      <c r="R1243"/>
      <c r="S1243"/>
      <c r="T1243"/>
      <c r="U1243"/>
      <c r="V1243"/>
      <c r="W1243"/>
      <c r="X1243"/>
      <c r="Y1243"/>
      <c r="Z1243"/>
      <c r="AA1243"/>
      <c r="AB1243"/>
      <c r="AC1243"/>
      <c r="AD1243"/>
      <c r="AE1243"/>
      <c r="AF1243"/>
      <c r="AG1243"/>
      <c r="AH1243"/>
      <c r="AI1243"/>
      <c r="AJ1243"/>
      <c r="AK1243"/>
      <c r="AL1243"/>
      <c r="AM1243"/>
      <c r="AN1243"/>
    </row>
    <row r="1244" spans="1:40" x14ac:dyDescent="0.25">
      <c r="A1244">
        <v>216333</v>
      </c>
      <c r="B1244" t="s">
        <v>851</v>
      </c>
      <c r="C1244" t="s">
        <v>105</v>
      </c>
      <c r="D1244" t="s">
        <v>254</v>
      </c>
      <c r="E1244" t="s">
        <v>389</v>
      </c>
      <c r="F1244" s="229">
        <v>36915</v>
      </c>
      <c r="G1244" t="s">
        <v>1017</v>
      </c>
      <c r="H1244" t="s">
        <v>390</v>
      </c>
      <c r="I1244" t="s">
        <v>65</v>
      </c>
      <c r="J1244"/>
      <c r="K1244" t="s">
        <v>372</v>
      </c>
      <c r="L1244">
        <v>2018</v>
      </c>
      <c r="M1244" t="s">
        <v>371</v>
      </c>
      <c r="N1244" t="s">
        <v>376</v>
      </c>
      <c r="O1244"/>
      <c r="P1244"/>
      <c r="Q1244"/>
      <c r="R1244"/>
      <c r="S1244"/>
      <c r="T1244"/>
      <c r="U1244"/>
      <c r="V1244"/>
      <c r="W1244"/>
      <c r="X1244"/>
      <c r="Y1244"/>
      <c r="Z1244"/>
      <c r="AA1244"/>
      <c r="AB1244"/>
      <c r="AC1244"/>
      <c r="AD1244"/>
      <c r="AE1244"/>
      <c r="AF1244"/>
      <c r="AG1244"/>
      <c r="AH1244"/>
      <c r="AI1244"/>
      <c r="AJ1244"/>
      <c r="AK1244"/>
      <c r="AL1244"/>
      <c r="AM1244"/>
      <c r="AN1244"/>
    </row>
    <row r="1245" spans="1:40" x14ac:dyDescent="0.25">
      <c r="A1245">
        <v>216336</v>
      </c>
      <c r="B1245" t="s">
        <v>2521</v>
      </c>
      <c r="C1245" t="s">
        <v>1435</v>
      </c>
      <c r="D1245" t="s">
        <v>306</v>
      </c>
      <c r="E1245" t="s">
        <v>389</v>
      </c>
      <c r="F1245" s="229">
        <v>36892</v>
      </c>
      <c r="G1245" t="s">
        <v>1057</v>
      </c>
      <c r="H1245" t="s">
        <v>3668</v>
      </c>
      <c r="I1245" t="s">
        <v>3630</v>
      </c>
      <c r="J1245"/>
      <c r="K1245" t="s">
        <v>372</v>
      </c>
      <c r="L1245">
        <v>2018</v>
      </c>
      <c r="M1245" t="s">
        <v>371</v>
      </c>
      <c r="N1245" t="s">
        <v>762</v>
      </c>
      <c r="O1245"/>
      <c r="P1245"/>
      <c r="Q1245"/>
      <c r="R1245"/>
      <c r="S1245"/>
      <c r="T1245"/>
      <c r="U1245"/>
      <c r="V1245"/>
      <c r="W1245"/>
      <c r="X1245"/>
      <c r="Y1245"/>
      <c r="Z1245"/>
      <c r="AA1245"/>
      <c r="AB1245"/>
      <c r="AC1245"/>
      <c r="AD1245"/>
      <c r="AE1245"/>
      <c r="AF1245"/>
      <c r="AG1245"/>
      <c r="AH1245"/>
      <c r="AI1245"/>
      <c r="AJ1245"/>
      <c r="AK1245"/>
      <c r="AL1245"/>
      <c r="AM1245"/>
      <c r="AN1245"/>
    </row>
    <row r="1246" spans="1:40" x14ac:dyDescent="0.25">
      <c r="A1246">
        <v>216338</v>
      </c>
      <c r="B1246" t="s">
        <v>2109</v>
      </c>
      <c r="C1246" t="s">
        <v>61</v>
      </c>
      <c r="D1246" t="s">
        <v>500</v>
      </c>
      <c r="E1246" t="s">
        <v>389</v>
      </c>
      <c r="F1246" s="229">
        <v>29221</v>
      </c>
      <c r="G1246" t="s">
        <v>377</v>
      </c>
      <c r="H1246" t="s">
        <v>390</v>
      </c>
      <c r="I1246" t="s">
        <v>3629</v>
      </c>
      <c r="J1246"/>
      <c r="K1246" t="s">
        <v>372</v>
      </c>
      <c r="L1246">
        <v>2000</v>
      </c>
      <c r="M1246" t="s">
        <v>377</v>
      </c>
      <c r="N1246" t="s">
        <v>377</v>
      </c>
      <c r="O1246"/>
      <c r="P1246"/>
      <c r="Q1246"/>
      <c r="R1246"/>
      <c r="S1246"/>
      <c r="T1246"/>
      <c r="U1246"/>
      <c r="V1246"/>
      <c r="W1246"/>
      <c r="X1246"/>
      <c r="Y1246"/>
      <c r="Z1246"/>
      <c r="AA1246"/>
      <c r="AB1246"/>
      <c r="AC1246"/>
      <c r="AD1246"/>
      <c r="AE1246"/>
      <c r="AF1246"/>
      <c r="AG1246"/>
      <c r="AH1246"/>
      <c r="AI1246"/>
      <c r="AJ1246"/>
      <c r="AK1246"/>
      <c r="AL1246"/>
      <c r="AM1246"/>
      <c r="AN1246"/>
    </row>
    <row r="1247" spans="1:40" x14ac:dyDescent="0.25">
      <c r="A1247">
        <v>216340</v>
      </c>
      <c r="B1247" t="s">
        <v>2161</v>
      </c>
      <c r="C1247" t="s">
        <v>199</v>
      </c>
      <c r="D1247" t="s">
        <v>3164</v>
      </c>
      <c r="E1247" t="s">
        <v>389</v>
      </c>
      <c r="F1247" s="229">
        <v>32874</v>
      </c>
      <c r="G1247" t="s">
        <v>377</v>
      </c>
      <c r="H1247" t="s">
        <v>390</v>
      </c>
      <c r="I1247" t="s">
        <v>487</v>
      </c>
      <c r="J1247"/>
      <c r="K1247"/>
      <c r="L1247"/>
      <c r="M1247"/>
      <c r="N1247"/>
      <c r="O1247"/>
      <c r="P1247"/>
      <c r="Q1247"/>
      <c r="R1247"/>
      <c r="S1247"/>
      <c r="T1247"/>
      <c r="U1247"/>
      <c r="V1247"/>
      <c r="W1247"/>
      <c r="X1247"/>
      <c r="Y1247"/>
      <c r="Z1247"/>
      <c r="AA1247"/>
      <c r="AB1247"/>
      <c r="AC1247"/>
      <c r="AD1247"/>
      <c r="AE1247"/>
      <c r="AF1247"/>
      <c r="AG1247"/>
      <c r="AH1247"/>
      <c r="AI1247" t="s">
        <v>737</v>
      </c>
      <c r="AJ1247"/>
      <c r="AK1247"/>
      <c r="AL1247"/>
      <c r="AM1247"/>
      <c r="AN1247" t="s">
        <v>788</v>
      </c>
    </row>
    <row r="1248" spans="1:40" x14ac:dyDescent="0.25">
      <c r="A1248">
        <v>216343</v>
      </c>
      <c r="B1248" t="s">
        <v>852</v>
      </c>
      <c r="C1248" t="s">
        <v>158</v>
      </c>
      <c r="D1248" t="s">
        <v>310</v>
      </c>
      <c r="E1248" t="s">
        <v>389</v>
      </c>
      <c r="F1248" s="229">
        <v>35877</v>
      </c>
      <c r="G1248" t="s">
        <v>1030</v>
      </c>
      <c r="H1248" t="s">
        <v>390</v>
      </c>
      <c r="I1248" t="s">
        <v>487</v>
      </c>
      <c r="J1248"/>
      <c r="K1248">
        <v>0</v>
      </c>
      <c r="L1248">
        <v>0</v>
      </c>
      <c r="M1248">
        <v>0</v>
      </c>
      <c r="N1248"/>
      <c r="O1248"/>
      <c r="P1248"/>
      <c r="Q1248"/>
      <c r="R1248"/>
      <c r="S1248"/>
      <c r="T1248"/>
      <c r="U1248"/>
      <c r="V1248"/>
      <c r="W1248"/>
      <c r="X1248"/>
      <c r="Y1248"/>
      <c r="Z1248"/>
      <c r="AA1248"/>
      <c r="AB1248"/>
      <c r="AC1248"/>
      <c r="AD1248"/>
      <c r="AE1248"/>
      <c r="AF1248"/>
      <c r="AG1248"/>
      <c r="AH1248"/>
      <c r="AI1248"/>
      <c r="AJ1248"/>
      <c r="AK1248"/>
      <c r="AL1248"/>
      <c r="AM1248"/>
      <c r="AN1248" t="s">
        <v>788</v>
      </c>
    </row>
    <row r="1249" spans="1:40" x14ac:dyDescent="0.25">
      <c r="A1249">
        <v>216344</v>
      </c>
      <c r="B1249" t="s">
        <v>2517</v>
      </c>
      <c r="C1249" t="s">
        <v>66</v>
      </c>
      <c r="D1249" t="s">
        <v>450</v>
      </c>
      <c r="E1249" t="s">
        <v>389</v>
      </c>
      <c r="F1249" s="229">
        <v>36765</v>
      </c>
      <c r="G1249" t="s">
        <v>1017</v>
      </c>
      <c r="H1249" t="s">
        <v>390</v>
      </c>
      <c r="I1249" t="s">
        <v>3630</v>
      </c>
      <c r="J1249"/>
      <c r="K1249" t="s">
        <v>372</v>
      </c>
      <c r="L1249">
        <v>2018</v>
      </c>
      <c r="M1249" t="s">
        <v>373</v>
      </c>
      <c r="N1249" t="s">
        <v>376</v>
      </c>
      <c r="O1249"/>
      <c r="P1249"/>
      <c r="Q1249"/>
      <c r="R1249"/>
      <c r="S1249"/>
      <c r="T1249"/>
      <c r="U1249"/>
      <c r="V1249"/>
      <c r="W1249"/>
      <c r="X1249"/>
      <c r="Y1249"/>
      <c r="Z1249"/>
      <c r="AA1249"/>
      <c r="AB1249"/>
      <c r="AC1249"/>
      <c r="AD1249"/>
      <c r="AE1249"/>
      <c r="AF1249"/>
      <c r="AG1249"/>
      <c r="AH1249"/>
      <c r="AI1249"/>
      <c r="AJ1249"/>
      <c r="AK1249"/>
      <c r="AL1249"/>
      <c r="AM1249"/>
      <c r="AN1249"/>
    </row>
    <row r="1250" spans="1:40" x14ac:dyDescent="0.25">
      <c r="A1250">
        <v>216345</v>
      </c>
      <c r="B1250" t="s">
        <v>3165</v>
      </c>
      <c r="C1250" t="s">
        <v>3065</v>
      </c>
      <c r="D1250" t="s">
        <v>3166</v>
      </c>
      <c r="E1250" t="s">
        <v>389</v>
      </c>
      <c r="F1250" s="229">
        <v>31413</v>
      </c>
      <c r="G1250" t="s">
        <v>393</v>
      </c>
      <c r="H1250" t="s">
        <v>390</v>
      </c>
      <c r="I1250" t="s">
        <v>3629</v>
      </c>
      <c r="J1250"/>
      <c r="K1250" t="s">
        <v>391</v>
      </c>
      <c r="L1250">
        <v>2003</v>
      </c>
      <c r="M1250" t="s">
        <v>373</v>
      </c>
      <c r="N1250" t="s">
        <v>373</v>
      </c>
      <c r="O1250"/>
      <c r="P1250"/>
      <c r="Q1250"/>
      <c r="R1250"/>
      <c r="S1250"/>
      <c r="T1250"/>
      <c r="U1250"/>
      <c r="V1250"/>
      <c r="W1250"/>
      <c r="X1250"/>
      <c r="Y1250"/>
      <c r="Z1250"/>
      <c r="AA1250"/>
      <c r="AB1250"/>
      <c r="AC1250"/>
      <c r="AD1250"/>
      <c r="AE1250"/>
      <c r="AF1250"/>
      <c r="AG1250"/>
      <c r="AH1250"/>
      <c r="AI1250"/>
      <c r="AJ1250"/>
      <c r="AK1250"/>
      <c r="AL1250"/>
      <c r="AM1250"/>
      <c r="AN1250"/>
    </row>
    <row r="1251" spans="1:40" x14ac:dyDescent="0.25">
      <c r="A1251">
        <v>216346</v>
      </c>
      <c r="B1251" t="s">
        <v>2217</v>
      </c>
      <c r="C1251" t="s">
        <v>496</v>
      </c>
      <c r="D1251" t="s">
        <v>279</v>
      </c>
      <c r="E1251" t="s">
        <v>389</v>
      </c>
      <c r="F1251" s="229">
        <v>34527</v>
      </c>
      <c r="G1251" t="s">
        <v>1072</v>
      </c>
      <c r="H1251" t="s">
        <v>390</v>
      </c>
      <c r="I1251" t="s">
        <v>3629</v>
      </c>
      <c r="J1251"/>
      <c r="K1251" t="s">
        <v>391</v>
      </c>
      <c r="L1251">
        <v>2012</v>
      </c>
      <c r="M1251" t="s">
        <v>384</v>
      </c>
      <c r="N1251" t="s">
        <v>384</v>
      </c>
      <c r="O1251"/>
      <c r="P1251"/>
      <c r="Q1251"/>
      <c r="R1251"/>
      <c r="S1251"/>
      <c r="T1251"/>
      <c r="U1251"/>
      <c r="V1251"/>
      <c r="W1251"/>
      <c r="X1251"/>
      <c r="Y1251"/>
      <c r="Z1251"/>
      <c r="AA1251"/>
      <c r="AB1251"/>
      <c r="AC1251"/>
      <c r="AD1251"/>
      <c r="AE1251"/>
      <c r="AF1251"/>
      <c r="AG1251"/>
      <c r="AH1251"/>
      <c r="AI1251"/>
      <c r="AJ1251"/>
      <c r="AK1251"/>
      <c r="AL1251"/>
      <c r="AM1251"/>
      <c r="AN1251"/>
    </row>
    <row r="1252" spans="1:40" x14ac:dyDescent="0.25">
      <c r="A1252">
        <v>216347</v>
      </c>
      <c r="B1252" t="s">
        <v>2327</v>
      </c>
      <c r="C1252" t="s">
        <v>3167</v>
      </c>
      <c r="D1252" t="s">
        <v>3168</v>
      </c>
      <c r="E1252" t="s">
        <v>389</v>
      </c>
      <c r="F1252" s="229">
        <v>35433</v>
      </c>
      <c r="G1252" t="s">
        <v>1073</v>
      </c>
      <c r="H1252" t="s">
        <v>390</v>
      </c>
      <c r="I1252" t="s">
        <v>65</v>
      </c>
      <c r="J1252"/>
      <c r="K1252" t="s">
        <v>391</v>
      </c>
      <c r="L1252">
        <v>2014</v>
      </c>
      <c r="M1252" t="s">
        <v>376</v>
      </c>
      <c r="N1252" t="s">
        <v>377</v>
      </c>
      <c r="O1252"/>
      <c r="P1252"/>
      <c r="Q1252"/>
      <c r="R1252"/>
      <c r="S1252"/>
      <c r="T1252"/>
      <c r="U1252"/>
      <c r="V1252"/>
      <c r="W1252"/>
      <c r="X1252"/>
      <c r="Y1252"/>
      <c r="Z1252"/>
      <c r="AA1252"/>
      <c r="AB1252"/>
      <c r="AC1252"/>
      <c r="AD1252"/>
      <c r="AE1252"/>
      <c r="AF1252"/>
      <c r="AG1252"/>
      <c r="AH1252"/>
      <c r="AI1252"/>
      <c r="AJ1252"/>
      <c r="AK1252"/>
      <c r="AL1252"/>
      <c r="AM1252"/>
      <c r="AN1252"/>
    </row>
    <row r="1253" spans="1:40" x14ac:dyDescent="0.25">
      <c r="A1253">
        <v>216353</v>
      </c>
      <c r="B1253" t="s">
        <v>2189</v>
      </c>
      <c r="C1253" t="s">
        <v>93</v>
      </c>
      <c r="D1253" t="s">
        <v>2785</v>
      </c>
      <c r="E1253" t="s">
        <v>389</v>
      </c>
      <c r="F1253" s="229">
        <v>33981</v>
      </c>
      <c r="G1253" t="s">
        <v>2190</v>
      </c>
      <c r="H1253" t="s">
        <v>390</v>
      </c>
      <c r="I1253" t="s">
        <v>3629</v>
      </c>
      <c r="J1253"/>
      <c r="K1253" t="s">
        <v>391</v>
      </c>
      <c r="L1253">
        <v>2011</v>
      </c>
      <c r="M1253" t="s">
        <v>383</v>
      </c>
      <c r="N1253" t="s">
        <v>383</v>
      </c>
      <c r="O1253"/>
      <c r="P1253"/>
      <c r="Q1253"/>
      <c r="R1253"/>
      <c r="S1253"/>
      <c r="T1253"/>
      <c r="U1253"/>
      <c r="V1253"/>
      <c r="W1253"/>
      <c r="X1253"/>
      <c r="Y1253"/>
      <c r="Z1253"/>
      <c r="AA1253"/>
      <c r="AB1253"/>
      <c r="AC1253"/>
      <c r="AD1253"/>
      <c r="AE1253"/>
      <c r="AF1253"/>
      <c r="AG1253"/>
      <c r="AH1253"/>
      <c r="AI1253"/>
      <c r="AJ1253"/>
      <c r="AK1253"/>
      <c r="AL1253"/>
      <c r="AM1253"/>
      <c r="AN1253"/>
    </row>
    <row r="1254" spans="1:40" x14ac:dyDescent="0.25">
      <c r="A1254">
        <v>216356</v>
      </c>
      <c r="B1254" t="s">
        <v>2140</v>
      </c>
      <c r="C1254" t="s">
        <v>908</v>
      </c>
      <c r="D1254" t="s">
        <v>247</v>
      </c>
      <c r="E1254" t="s">
        <v>389</v>
      </c>
      <c r="F1254" s="229">
        <v>32143</v>
      </c>
      <c r="G1254" t="s">
        <v>377</v>
      </c>
      <c r="H1254" t="s">
        <v>390</v>
      </c>
      <c r="I1254" t="s">
        <v>3630</v>
      </c>
      <c r="J1254"/>
      <c r="K1254" t="s">
        <v>372</v>
      </c>
      <c r="L1254">
        <v>2006</v>
      </c>
      <c r="M1254" t="s">
        <v>371</v>
      </c>
      <c r="N1254" t="s">
        <v>377</v>
      </c>
      <c r="O1254"/>
      <c r="P1254"/>
      <c r="Q1254"/>
      <c r="R1254"/>
      <c r="S1254"/>
      <c r="T1254"/>
      <c r="U1254"/>
      <c r="V1254"/>
      <c r="W1254"/>
      <c r="X1254"/>
      <c r="Y1254"/>
      <c r="Z1254"/>
      <c r="AA1254"/>
      <c r="AB1254"/>
      <c r="AC1254"/>
      <c r="AD1254"/>
      <c r="AE1254"/>
      <c r="AF1254"/>
      <c r="AG1254"/>
      <c r="AH1254"/>
      <c r="AI1254"/>
      <c r="AJ1254"/>
      <c r="AK1254"/>
      <c r="AL1254"/>
      <c r="AM1254"/>
      <c r="AN1254"/>
    </row>
    <row r="1255" spans="1:40" x14ac:dyDescent="0.25">
      <c r="A1255">
        <v>216357</v>
      </c>
      <c r="B1255" t="s">
        <v>2122</v>
      </c>
      <c r="C1255" t="s">
        <v>3169</v>
      </c>
      <c r="D1255" t="s">
        <v>333</v>
      </c>
      <c r="E1255" t="s">
        <v>389</v>
      </c>
      <c r="F1255" s="229">
        <v>31413</v>
      </c>
      <c r="G1255" t="s">
        <v>675</v>
      </c>
      <c r="H1255" t="s">
        <v>390</v>
      </c>
      <c r="I1255" t="s">
        <v>3629</v>
      </c>
      <c r="J1255"/>
      <c r="K1255" t="s">
        <v>391</v>
      </c>
      <c r="L1255">
        <v>2005</v>
      </c>
      <c r="M1255" t="s">
        <v>373</v>
      </c>
      <c r="N1255" t="s">
        <v>371</v>
      </c>
      <c r="O1255"/>
      <c r="P1255"/>
      <c r="Q1255"/>
      <c r="R1255"/>
      <c r="S1255"/>
      <c r="T1255"/>
      <c r="U1255"/>
      <c r="V1255"/>
      <c r="W1255"/>
      <c r="X1255"/>
      <c r="Y1255"/>
      <c r="Z1255"/>
      <c r="AA1255"/>
      <c r="AB1255"/>
      <c r="AC1255"/>
      <c r="AD1255"/>
      <c r="AE1255"/>
      <c r="AF1255"/>
      <c r="AG1255"/>
      <c r="AH1255"/>
      <c r="AI1255"/>
      <c r="AJ1255"/>
      <c r="AK1255"/>
      <c r="AL1255"/>
      <c r="AM1255"/>
      <c r="AN1255"/>
    </row>
    <row r="1256" spans="1:40" x14ac:dyDescent="0.25">
      <c r="A1256">
        <v>216358</v>
      </c>
      <c r="B1256" t="s">
        <v>2518</v>
      </c>
      <c r="C1256" t="s">
        <v>355</v>
      </c>
      <c r="D1256" t="s">
        <v>572</v>
      </c>
      <c r="E1256" t="s">
        <v>389</v>
      </c>
      <c r="F1256" s="229">
        <v>36838</v>
      </c>
      <c r="G1256" t="s">
        <v>665</v>
      </c>
      <c r="H1256" t="s">
        <v>390</v>
      </c>
      <c r="I1256" t="s">
        <v>485</v>
      </c>
      <c r="J1256"/>
      <c r="K1256" t="s">
        <v>372</v>
      </c>
      <c r="L1256">
        <v>2018</v>
      </c>
      <c r="M1256" t="s">
        <v>376</v>
      </c>
      <c r="N1256" t="s">
        <v>376</v>
      </c>
      <c r="O1256"/>
      <c r="P1256"/>
      <c r="Q1256"/>
      <c r="R1256"/>
      <c r="S1256"/>
      <c r="T1256"/>
      <c r="U1256"/>
      <c r="V1256"/>
      <c r="W1256"/>
      <c r="X1256"/>
      <c r="Y1256"/>
      <c r="Z1256"/>
      <c r="AA1256"/>
      <c r="AB1256"/>
      <c r="AC1256"/>
      <c r="AD1256"/>
      <c r="AE1256"/>
      <c r="AF1256"/>
      <c r="AG1256"/>
      <c r="AH1256"/>
      <c r="AI1256"/>
      <c r="AJ1256"/>
      <c r="AK1256"/>
      <c r="AL1256"/>
      <c r="AM1256"/>
      <c r="AN1256"/>
    </row>
    <row r="1257" spans="1:40" x14ac:dyDescent="0.25">
      <c r="A1257">
        <v>216361</v>
      </c>
      <c r="B1257" t="s">
        <v>672</v>
      </c>
      <c r="C1257" t="s">
        <v>134</v>
      </c>
      <c r="D1257" t="s">
        <v>793</v>
      </c>
      <c r="E1257" t="s">
        <v>389</v>
      </c>
      <c r="F1257" s="229">
        <v>34700</v>
      </c>
      <c r="G1257" t="s">
        <v>371</v>
      </c>
      <c r="H1257" t="s">
        <v>390</v>
      </c>
      <c r="I1257" t="s">
        <v>486</v>
      </c>
      <c r="J1257"/>
      <c r="K1257"/>
      <c r="L1257"/>
      <c r="M1257"/>
      <c r="N1257"/>
      <c r="O1257"/>
      <c r="P1257"/>
      <c r="Q1257"/>
      <c r="R1257"/>
      <c r="S1257"/>
      <c r="T1257"/>
      <c r="U1257"/>
      <c r="V1257"/>
      <c r="W1257"/>
      <c r="X1257"/>
      <c r="Y1257"/>
      <c r="Z1257"/>
      <c r="AA1257"/>
      <c r="AB1257"/>
      <c r="AC1257"/>
      <c r="AD1257"/>
      <c r="AE1257"/>
      <c r="AF1257"/>
      <c r="AG1257"/>
      <c r="AH1257"/>
      <c r="AI1257" t="s">
        <v>737</v>
      </c>
      <c r="AJ1257"/>
      <c r="AK1257"/>
      <c r="AL1257"/>
      <c r="AM1257"/>
      <c r="AN1257" t="s">
        <v>788</v>
      </c>
    </row>
    <row r="1258" spans="1:40" x14ac:dyDescent="0.25">
      <c r="A1258">
        <v>216362</v>
      </c>
      <c r="B1258" t="s">
        <v>853</v>
      </c>
      <c r="C1258" t="s">
        <v>89</v>
      </c>
      <c r="D1258" t="s">
        <v>227</v>
      </c>
      <c r="E1258" t="s">
        <v>389</v>
      </c>
      <c r="F1258" s="229">
        <v>34881</v>
      </c>
      <c r="G1258" t="s">
        <v>1063</v>
      </c>
      <c r="H1258" t="s">
        <v>390</v>
      </c>
      <c r="I1258" t="s">
        <v>3632</v>
      </c>
      <c r="J1258"/>
      <c r="K1258" t="s">
        <v>391</v>
      </c>
      <c r="L1258">
        <v>2013</v>
      </c>
      <c r="M1258" t="s">
        <v>371</v>
      </c>
      <c r="N1258" t="s">
        <v>373</v>
      </c>
      <c r="O1258"/>
      <c r="P1258"/>
      <c r="Q1258"/>
      <c r="R1258"/>
      <c r="S1258"/>
      <c r="T1258"/>
      <c r="U1258"/>
      <c r="V1258"/>
      <c r="W1258"/>
      <c r="X1258"/>
      <c r="Y1258"/>
      <c r="Z1258"/>
      <c r="AA1258"/>
      <c r="AB1258"/>
      <c r="AC1258"/>
      <c r="AD1258"/>
      <c r="AE1258"/>
      <c r="AF1258"/>
      <c r="AG1258"/>
      <c r="AH1258"/>
      <c r="AI1258"/>
      <c r="AJ1258"/>
      <c r="AK1258"/>
      <c r="AL1258"/>
      <c r="AM1258"/>
      <c r="AN1258"/>
    </row>
    <row r="1259" spans="1:40" x14ac:dyDescent="0.25">
      <c r="A1259">
        <v>216363</v>
      </c>
      <c r="B1259" t="s">
        <v>2121</v>
      </c>
      <c r="C1259" t="s">
        <v>75</v>
      </c>
      <c r="D1259" t="s">
        <v>3170</v>
      </c>
      <c r="E1259" t="s">
        <v>389</v>
      </c>
      <c r="F1259" s="229">
        <v>34700</v>
      </c>
      <c r="G1259" t="s">
        <v>371</v>
      </c>
      <c r="H1259" t="s">
        <v>390</v>
      </c>
      <c r="I1259" t="s">
        <v>485</v>
      </c>
      <c r="J1259"/>
      <c r="K1259" t="s">
        <v>391</v>
      </c>
      <c r="L1259">
        <v>0</v>
      </c>
      <c r="M1259" t="s">
        <v>371</v>
      </c>
      <c r="N1259" t="s">
        <v>379</v>
      </c>
      <c r="O1259"/>
      <c r="P1259"/>
      <c r="Q1259"/>
      <c r="R1259"/>
      <c r="S1259"/>
      <c r="T1259"/>
      <c r="U1259"/>
      <c r="V1259"/>
      <c r="W1259"/>
      <c r="X1259"/>
      <c r="Y1259"/>
      <c r="Z1259"/>
      <c r="AA1259"/>
      <c r="AB1259"/>
      <c r="AC1259"/>
      <c r="AD1259"/>
      <c r="AE1259"/>
      <c r="AF1259"/>
      <c r="AG1259"/>
      <c r="AH1259"/>
      <c r="AI1259"/>
      <c r="AJ1259"/>
      <c r="AK1259"/>
      <c r="AL1259"/>
      <c r="AM1259"/>
      <c r="AN1259"/>
    </row>
    <row r="1260" spans="1:40" x14ac:dyDescent="0.25">
      <c r="A1260">
        <v>216364</v>
      </c>
      <c r="B1260" t="s">
        <v>854</v>
      </c>
      <c r="C1260" t="s">
        <v>444</v>
      </c>
      <c r="D1260" t="s">
        <v>855</v>
      </c>
      <c r="E1260" t="s">
        <v>389</v>
      </c>
      <c r="F1260" s="229">
        <v>36413</v>
      </c>
      <c r="G1260" t="s">
        <v>1017</v>
      </c>
      <c r="H1260" t="s">
        <v>390</v>
      </c>
      <c r="I1260" t="s">
        <v>487</v>
      </c>
      <c r="J1260"/>
      <c r="K1260" t="s">
        <v>372</v>
      </c>
      <c r="L1260">
        <v>2018</v>
      </c>
      <c r="M1260" t="s">
        <v>371</v>
      </c>
      <c r="N1260" t="s">
        <v>377</v>
      </c>
      <c r="O1260"/>
      <c r="P1260"/>
      <c r="Q1260"/>
      <c r="R1260"/>
      <c r="S1260"/>
      <c r="T1260"/>
      <c r="U1260"/>
      <c r="V1260"/>
      <c r="W1260"/>
      <c r="X1260"/>
      <c r="Y1260"/>
      <c r="Z1260"/>
      <c r="AA1260"/>
      <c r="AB1260"/>
      <c r="AC1260"/>
      <c r="AD1260"/>
      <c r="AE1260"/>
      <c r="AF1260"/>
      <c r="AG1260"/>
      <c r="AH1260"/>
      <c r="AI1260"/>
      <c r="AJ1260"/>
      <c r="AK1260"/>
      <c r="AL1260"/>
      <c r="AM1260"/>
      <c r="AN1260"/>
    </row>
    <row r="1261" spans="1:40" x14ac:dyDescent="0.25">
      <c r="A1261">
        <v>216366</v>
      </c>
      <c r="B1261" t="s">
        <v>2437</v>
      </c>
      <c r="C1261" t="s">
        <v>524</v>
      </c>
      <c r="D1261" t="s">
        <v>3171</v>
      </c>
      <c r="E1261" t="s">
        <v>389</v>
      </c>
      <c r="F1261" s="229">
        <v>36170</v>
      </c>
      <c r="G1261" t="s">
        <v>1036</v>
      </c>
      <c r="H1261" t="s">
        <v>390</v>
      </c>
      <c r="I1261" t="s">
        <v>487</v>
      </c>
      <c r="J1261"/>
      <c r="K1261">
        <v>0</v>
      </c>
      <c r="L1261">
        <v>0</v>
      </c>
      <c r="M1261">
        <v>0</v>
      </c>
      <c r="N1261"/>
      <c r="O1261"/>
      <c r="P1261"/>
      <c r="Q1261"/>
      <c r="R1261"/>
      <c r="S1261"/>
      <c r="T1261"/>
      <c r="U1261"/>
      <c r="V1261"/>
      <c r="W1261"/>
      <c r="X1261"/>
      <c r="Y1261"/>
      <c r="Z1261"/>
      <c r="AA1261"/>
      <c r="AB1261"/>
      <c r="AC1261"/>
      <c r="AD1261"/>
      <c r="AE1261"/>
      <c r="AF1261"/>
      <c r="AG1261"/>
      <c r="AH1261"/>
      <c r="AI1261" t="s">
        <v>737</v>
      </c>
      <c r="AJ1261"/>
      <c r="AK1261"/>
      <c r="AL1261"/>
      <c r="AM1261"/>
      <c r="AN1261" t="s">
        <v>788</v>
      </c>
    </row>
    <row r="1262" spans="1:40" x14ac:dyDescent="0.25">
      <c r="A1262">
        <v>216367</v>
      </c>
      <c r="B1262" t="s">
        <v>916</v>
      </c>
      <c r="C1262" t="s">
        <v>66</v>
      </c>
      <c r="D1262" t="s">
        <v>258</v>
      </c>
      <c r="E1262" t="s">
        <v>389</v>
      </c>
      <c r="F1262" s="229">
        <v>36051</v>
      </c>
      <c r="G1262" t="s">
        <v>2055</v>
      </c>
      <c r="H1262" t="s">
        <v>390</v>
      </c>
      <c r="I1262" t="s">
        <v>59</v>
      </c>
      <c r="J1262"/>
      <c r="K1262" t="s">
        <v>391</v>
      </c>
      <c r="L1262">
        <v>2016</v>
      </c>
      <c r="M1262" t="s">
        <v>376</v>
      </c>
      <c r="N1262" t="s">
        <v>377</v>
      </c>
      <c r="O1262"/>
      <c r="P1262"/>
      <c r="Q1262"/>
      <c r="R1262"/>
      <c r="S1262"/>
      <c r="T1262"/>
      <c r="U1262"/>
      <c r="V1262"/>
      <c r="W1262"/>
      <c r="X1262"/>
      <c r="Y1262"/>
      <c r="Z1262"/>
      <c r="AA1262"/>
      <c r="AB1262"/>
      <c r="AC1262"/>
      <c r="AD1262"/>
      <c r="AE1262"/>
      <c r="AF1262"/>
      <c r="AG1262"/>
      <c r="AH1262"/>
      <c r="AI1262"/>
      <c r="AJ1262"/>
      <c r="AK1262"/>
      <c r="AL1262"/>
      <c r="AM1262"/>
      <c r="AN1262"/>
    </row>
    <row r="1263" spans="1:40" x14ac:dyDescent="0.25">
      <c r="A1263">
        <v>216370</v>
      </c>
      <c r="B1263" t="s">
        <v>3172</v>
      </c>
      <c r="C1263" t="s">
        <v>812</v>
      </c>
      <c r="D1263" t="s">
        <v>3173</v>
      </c>
      <c r="E1263" t="s">
        <v>389</v>
      </c>
      <c r="F1263" s="297">
        <v>0</v>
      </c>
      <c r="G1263" t="s">
        <v>371</v>
      </c>
      <c r="H1263" t="s">
        <v>390</v>
      </c>
      <c r="I1263" t="s">
        <v>487</v>
      </c>
      <c r="J1263"/>
      <c r="K1263" t="s">
        <v>391</v>
      </c>
      <c r="L1263">
        <v>2014</v>
      </c>
      <c r="M1263" t="s">
        <v>373</v>
      </c>
      <c r="N1263"/>
      <c r="O1263"/>
      <c r="P1263"/>
      <c r="Q1263"/>
      <c r="R1263"/>
      <c r="S1263"/>
      <c r="T1263"/>
      <c r="U1263"/>
      <c r="V1263"/>
      <c r="W1263"/>
      <c r="X1263"/>
      <c r="Y1263"/>
      <c r="Z1263"/>
      <c r="AA1263"/>
      <c r="AB1263"/>
      <c r="AC1263"/>
      <c r="AD1263"/>
      <c r="AE1263"/>
      <c r="AF1263"/>
      <c r="AG1263"/>
      <c r="AH1263"/>
      <c r="AI1263"/>
      <c r="AJ1263"/>
      <c r="AK1263"/>
      <c r="AL1263"/>
      <c r="AM1263"/>
      <c r="AN1263" t="s">
        <v>788</v>
      </c>
    </row>
    <row r="1264" spans="1:40" x14ac:dyDescent="0.25">
      <c r="A1264">
        <v>216371</v>
      </c>
      <c r="B1264" t="s">
        <v>2131</v>
      </c>
      <c r="C1264" t="s">
        <v>101</v>
      </c>
      <c r="D1264" t="s">
        <v>642</v>
      </c>
      <c r="E1264" t="s">
        <v>389</v>
      </c>
      <c r="F1264" s="229">
        <v>36920</v>
      </c>
      <c r="G1264" t="s">
        <v>1019</v>
      </c>
      <c r="H1264" t="s">
        <v>390</v>
      </c>
      <c r="I1264" t="s">
        <v>487</v>
      </c>
      <c r="J1264"/>
      <c r="K1264" t="s">
        <v>372</v>
      </c>
      <c r="L1264">
        <v>2018</v>
      </c>
      <c r="M1264" t="s">
        <v>382</v>
      </c>
      <c r="N1264"/>
      <c r="O1264"/>
      <c r="P1264"/>
      <c r="Q1264"/>
      <c r="R1264"/>
      <c r="S1264"/>
      <c r="T1264"/>
      <c r="U1264"/>
      <c r="V1264"/>
      <c r="W1264"/>
      <c r="X1264"/>
      <c r="Y1264"/>
      <c r="Z1264"/>
      <c r="AA1264"/>
      <c r="AB1264"/>
      <c r="AC1264"/>
      <c r="AD1264"/>
      <c r="AE1264"/>
      <c r="AF1264"/>
      <c r="AG1264"/>
      <c r="AH1264"/>
      <c r="AI1264"/>
      <c r="AJ1264"/>
      <c r="AK1264"/>
      <c r="AL1264"/>
      <c r="AM1264"/>
      <c r="AN1264" t="s">
        <v>788</v>
      </c>
    </row>
    <row r="1265" spans="1:40" x14ac:dyDescent="0.25">
      <c r="A1265">
        <v>216372</v>
      </c>
      <c r="B1265" t="s">
        <v>2323</v>
      </c>
      <c r="C1265" t="s">
        <v>68</v>
      </c>
      <c r="D1265" t="s">
        <v>289</v>
      </c>
      <c r="E1265" t="s">
        <v>389</v>
      </c>
      <c r="F1265" s="229">
        <v>35431</v>
      </c>
      <c r="G1265" t="s">
        <v>1053</v>
      </c>
      <c r="H1265" t="s">
        <v>390</v>
      </c>
      <c r="I1265" t="s">
        <v>487</v>
      </c>
      <c r="J1265"/>
      <c r="K1265" t="s">
        <v>372</v>
      </c>
      <c r="L1265">
        <v>2014</v>
      </c>
      <c r="M1265" t="s">
        <v>379</v>
      </c>
      <c r="N1265"/>
      <c r="O1265"/>
      <c r="P1265"/>
      <c r="Q1265"/>
      <c r="R1265"/>
      <c r="S1265"/>
      <c r="T1265"/>
      <c r="U1265"/>
      <c r="V1265"/>
      <c r="W1265"/>
      <c r="X1265"/>
      <c r="Y1265"/>
      <c r="Z1265"/>
      <c r="AA1265"/>
      <c r="AB1265"/>
      <c r="AC1265"/>
      <c r="AD1265"/>
      <c r="AE1265"/>
      <c r="AF1265"/>
      <c r="AG1265"/>
      <c r="AH1265"/>
      <c r="AI1265" t="s">
        <v>737</v>
      </c>
      <c r="AJ1265"/>
      <c r="AK1265"/>
      <c r="AL1265"/>
      <c r="AM1265"/>
      <c r="AN1265" t="s">
        <v>788</v>
      </c>
    </row>
    <row r="1266" spans="1:40" x14ac:dyDescent="0.25">
      <c r="A1266">
        <v>216373</v>
      </c>
      <c r="B1266" t="s">
        <v>3174</v>
      </c>
      <c r="C1266" t="s">
        <v>153</v>
      </c>
      <c r="D1266" t="s">
        <v>344</v>
      </c>
      <c r="E1266" t="s">
        <v>389</v>
      </c>
      <c r="F1266" s="229">
        <v>35688</v>
      </c>
      <c r="G1266" t="s">
        <v>1017</v>
      </c>
      <c r="H1266" t="s">
        <v>390</v>
      </c>
      <c r="I1266" t="s">
        <v>3630</v>
      </c>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t="s">
        <v>788</v>
      </c>
    </row>
    <row r="1267" spans="1:40" x14ac:dyDescent="0.25">
      <c r="A1267">
        <v>216382</v>
      </c>
      <c r="B1267" t="s">
        <v>3175</v>
      </c>
      <c r="C1267" t="s">
        <v>615</v>
      </c>
      <c r="D1267" t="s">
        <v>553</v>
      </c>
      <c r="E1267" t="s">
        <v>389</v>
      </c>
      <c r="F1267" s="229">
        <v>35933</v>
      </c>
      <c r="G1267" t="s">
        <v>371</v>
      </c>
      <c r="H1267" t="s">
        <v>390</v>
      </c>
      <c r="I1267" t="s">
        <v>487</v>
      </c>
      <c r="J1267"/>
      <c r="K1267" t="s">
        <v>372</v>
      </c>
      <c r="L1267">
        <v>2018</v>
      </c>
      <c r="M1267" t="s">
        <v>383</v>
      </c>
      <c r="N1267"/>
      <c r="O1267"/>
      <c r="P1267"/>
      <c r="Q1267"/>
      <c r="R1267"/>
      <c r="S1267"/>
      <c r="T1267"/>
      <c r="U1267"/>
      <c r="V1267"/>
      <c r="W1267"/>
      <c r="X1267"/>
      <c r="Y1267"/>
      <c r="Z1267"/>
      <c r="AA1267"/>
      <c r="AB1267"/>
      <c r="AC1267"/>
      <c r="AD1267"/>
      <c r="AE1267"/>
      <c r="AF1267"/>
      <c r="AG1267"/>
      <c r="AH1267"/>
      <c r="AI1267"/>
      <c r="AJ1267"/>
      <c r="AK1267"/>
      <c r="AL1267"/>
      <c r="AM1267"/>
      <c r="AN1267" t="s">
        <v>788</v>
      </c>
    </row>
    <row r="1268" spans="1:40" x14ac:dyDescent="0.25">
      <c r="A1268">
        <v>216387</v>
      </c>
      <c r="B1268" t="s">
        <v>2261</v>
      </c>
      <c r="C1268" t="s">
        <v>444</v>
      </c>
      <c r="D1268" t="s">
        <v>276</v>
      </c>
      <c r="E1268" t="s">
        <v>389</v>
      </c>
      <c r="F1268" s="229">
        <v>34940</v>
      </c>
      <c r="G1268" t="s">
        <v>1017</v>
      </c>
      <c r="H1268" t="s">
        <v>390</v>
      </c>
      <c r="I1268" t="s">
        <v>3629</v>
      </c>
      <c r="J1268"/>
      <c r="K1268" t="s">
        <v>391</v>
      </c>
      <c r="L1268">
        <v>2012</v>
      </c>
      <c r="M1268" t="s">
        <v>373</v>
      </c>
      <c r="N1268" t="s">
        <v>375</v>
      </c>
      <c r="O1268"/>
      <c r="P1268"/>
      <c r="Q1268"/>
      <c r="R1268"/>
      <c r="S1268"/>
      <c r="T1268"/>
      <c r="U1268"/>
      <c r="V1268"/>
      <c r="W1268"/>
      <c r="X1268"/>
      <c r="Y1268"/>
      <c r="Z1268"/>
      <c r="AA1268"/>
      <c r="AB1268"/>
      <c r="AC1268"/>
      <c r="AD1268"/>
      <c r="AE1268"/>
      <c r="AF1268"/>
      <c r="AG1268"/>
      <c r="AH1268"/>
      <c r="AI1268"/>
      <c r="AJ1268"/>
      <c r="AK1268"/>
      <c r="AL1268"/>
      <c r="AM1268"/>
      <c r="AN1268"/>
    </row>
    <row r="1269" spans="1:40" x14ac:dyDescent="0.25">
      <c r="A1269">
        <v>216389</v>
      </c>
      <c r="B1269" t="s">
        <v>2299</v>
      </c>
      <c r="C1269" t="s">
        <v>69</v>
      </c>
      <c r="D1269" t="s">
        <v>1151</v>
      </c>
      <c r="E1269" t="s">
        <v>389</v>
      </c>
      <c r="F1269" s="229">
        <v>35251</v>
      </c>
      <c r="G1269" t="s">
        <v>371</v>
      </c>
      <c r="H1269" t="s">
        <v>390</v>
      </c>
      <c r="I1269" t="s">
        <v>3629</v>
      </c>
      <c r="J1269"/>
      <c r="K1269" t="s">
        <v>372</v>
      </c>
      <c r="L1269">
        <v>2014</v>
      </c>
      <c r="M1269" t="s">
        <v>371</v>
      </c>
      <c r="N1269" t="s">
        <v>373</v>
      </c>
      <c r="O1269"/>
      <c r="P1269"/>
      <c r="Q1269"/>
      <c r="R1269"/>
      <c r="S1269"/>
      <c r="T1269"/>
      <c r="U1269"/>
      <c r="V1269"/>
      <c r="W1269"/>
      <c r="X1269"/>
      <c r="Y1269"/>
      <c r="Z1269"/>
      <c r="AA1269"/>
      <c r="AB1269"/>
      <c r="AC1269"/>
      <c r="AD1269"/>
      <c r="AE1269"/>
      <c r="AF1269"/>
      <c r="AG1269"/>
      <c r="AH1269"/>
      <c r="AI1269"/>
      <c r="AJ1269"/>
      <c r="AK1269"/>
      <c r="AL1269"/>
      <c r="AM1269"/>
      <c r="AN1269"/>
    </row>
    <row r="1270" spans="1:40" x14ac:dyDescent="0.25">
      <c r="A1270">
        <v>216390</v>
      </c>
      <c r="B1270" t="s">
        <v>2008</v>
      </c>
      <c r="C1270" t="s">
        <v>127</v>
      </c>
      <c r="D1270" t="s">
        <v>585</v>
      </c>
      <c r="E1270" t="s">
        <v>388</v>
      </c>
      <c r="F1270" s="229">
        <v>34582</v>
      </c>
      <c r="G1270" t="s">
        <v>3970</v>
      </c>
      <c r="H1270" t="s">
        <v>390</v>
      </c>
      <c r="I1270" t="s">
        <v>3630</v>
      </c>
      <c r="J1270"/>
      <c r="K1270">
        <v>0</v>
      </c>
      <c r="L1270">
        <v>0</v>
      </c>
      <c r="M1270">
        <v>0</v>
      </c>
      <c r="N1270" t="s">
        <v>374</v>
      </c>
      <c r="O1270"/>
      <c r="P1270"/>
      <c r="Q1270"/>
      <c r="R1270"/>
      <c r="S1270"/>
      <c r="T1270"/>
      <c r="U1270"/>
      <c r="V1270"/>
      <c r="W1270"/>
      <c r="X1270"/>
      <c r="Y1270"/>
      <c r="Z1270"/>
      <c r="AA1270"/>
      <c r="AB1270"/>
      <c r="AC1270"/>
      <c r="AD1270"/>
      <c r="AE1270"/>
      <c r="AF1270"/>
      <c r="AG1270"/>
      <c r="AH1270"/>
      <c r="AI1270"/>
      <c r="AJ1270"/>
      <c r="AK1270"/>
      <c r="AL1270"/>
      <c r="AM1270"/>
      <c r="AN1270"/>
    </row>
    <row r="1271" spans="1:40" x14ac:dyDescent="0.25">
      <c r="A1271">
        <v>216392</v>
      </c>
      <c r="B1271" t="s">
        <v>3176</v>
      </c>
      <c r="C1271" t="s">
        <v>476</v>
      </c>
      <c r="D1271" t="s">
        <v>3177</v>
      </c>
      <c r="E1271" t="s">
        <v>389</v>
      </c>
      <c r="F1271" s="229">
        <v>34561</v>
      </c>
      <c r="G1271" t="s">
        <v>1065</v>
      </c>
      <c r="H1271" t="s">
        <v>390</v>
      </c>
      <c r="I1271" t="s">
        <v>486</v>
      </c>
      <c r="J1271"/>
      <c r="K1271" t="s">
        <v>391</v>
      </c>
      <c r="L1271">
        <v>2012</v>
      </c>
      <c r="M1271" t="s">
        <v>386</v>
      </c>
      <c r="N1271" t="s">
        <v>386</v>
      </c>
      <c r="O1271"/>
      <c r="P1271"/>
      <c r="Q1271"/>
      <c r="R1271"/>
      <c r="S1271"/>
      <c r="T1271"/>
      <c r="U1271"/>
      <c r="V1271"/>
      <c r="W1271"/>
      <c r="X1271"/>
      <c r="Y1271"/>
      <c r="Z1271"/>
      <c r="AA1271"/>
      <c r="AB1271"/>
      <c r="AC1271"/>
      <c r="AD1271"/>
      <c r="AE1271"/>
      <c r="AF1271"/>
      <c r="AG1271"/>
      <c r="AH1271"/>
      <c r="AI1271" t="s">
        <v>737</v>
      </c>
      <c r="AJ1271"/>
      <c r="AK1271"/>
      <c r="AL1271"/>
      <c r="AM1271"/>
      <c r="AN1271"/>
    </row>
    <row r="1272" spans="1:40" x14ac:dyDescent="0.25">
      <c r="A1272">
        <v>216396</v>
      </c>
      <c r="B1272" t="s">
        <v>2345</v>
      </c>
      <c r="C1272" t="s">
        <v>153</v>
      </c>
      <c r="D1272" t="s">
        <v>239</v>
      </c>
      <c r="E1272" t="s">
        <v>389</v>
      </c>
      <c r="F1272" s="229">
        <v>35540</v>
      </c>
      <c r="G1272" t="s">
        <v>1017</v>
      </c>
      <c r="H1272" t="s">
        <v>390</v>
      </c>
      <c r="I1272" t="s">
        <v>487</v>
      </c>
      <c r="J1272"/>
      <c r="K1272" t="s">
        <v>372</v>
      </c>
      <c r="L1272">
        <v>2015</v>
      </c>
      <c r="M1272" t="s">
        <v>373</v>
      </c>
      <c r="N1272"/>
      <c r="O1272"/>
      <c r="P1272"/>
      <c r="Q1272"/>
      <c r="R1272"/>
      <c r="S1272"/>
      <c r="T1272"/>
      <c r="U1272"/>
      <c r="V1272"/>
      <c r="W1272"/>
      <c r="X1272"/>
      <c r="Y1272"/>
      <c r="Z1272"/>
      <c r="AA1272"/>
      <c r="AB1272"/>
      <c r="AC1272"/>
      <c r="AD1272"/>
      <c r="AE1272"/>
      <c r="AF1272"/>
      <c r="AG1272"/>
      <c r="AH1272"/>
      <c r="AI1272" t="s">
        <v>737</v>
      </c>
      <c r="AJ1272"/>
      <c r="AK1272"/>
      <c r="AL1272"/>
      <c r="AM1272"/>
      <c r="AN1272" t="s">
        <v>788</v>
      </c>
    </row>
    <row r="1273" spans="1:40" x14ac:dyDescent="0.25">
      <c r="A1273">
        <v>216403</v>
      </c>
      <c r="B1273" t="s">
        <v>2332</v>
      </c>
      <c r="C1273" t="s">
        <v>910</v>
      </c>
      <c r="D1273" t="s">
        <v>300</v>
      </c>
      <c r="E1273" t="s">
        <v>388</v>
      </c>
      <c r="F1273" s="229">
        <v>35447</v>
      </c>
      <c r="G1273" t="s">
        <v>703</v>
      </c>
      <c r="H1273" t="s">
        <v>390</v>
      </c>
      <c r="I1273" t="s">
        <v>485</v>
      </c>
      <c r="J1273"/>
      <c r="K1273" t="s">
        <v>372</v>
      </c>
      <c r="L1273">
        <v>2015</v>
      </c>
      <c r="M1273" t="s">
        <v>380</v>
      </c>
      <c r="N1273"/>
      <c r="O1273"/>
      <c r="P1273"/>
      <c r="Q1273"/>
      <c r="R1273"/>
      <c r="S1273"/>
      <c r="T1273"/>
      <c r="U1273"/>
      <c r="V1273"/>
      <c r="W1273"/>
      <c r="X1273"/>
      <c r="Y1273"/>
      <c r="Z1273"/>
      <c r="AA1273"/>
      <c r="AB1273"/>
      <c r="AC1273"/>
      <c r="AD1273"/>
      <c r="AE1273"/>
      <c r="AF1273"/>
      <c r="AG1273"/>
      <c r="AH1273"/>
      <c r="AI1273"/>
      <c r="AJ1273"/>
      <c r="AK1273"/>
      <c r="AL1273"/>
      <c r="AM1273"/>
      <c r="AN1273" t="s">
        <v>788</v>
      </c>
    </row>
    <row r="1274" spans="1:40" x14ac:dyDescent="0.25">
      <c r="A1274">
        <v>216407</v>
      </c>
      <c r="B1274" t="s">
        <v>2303</v>
      </c>
      <c r="C1274" t="s">
        <v>2511</v>
      </c>
      <c r="D1274" t="s">
        <v>2304</v>
      </c>
      <c r="E1274" t="s">
        <v>388</v>
      </c>
      <c r="F1274" s="229">
        <v>35257</v>
      </c>
      <c r="G1274" t="s">
        <v>1017</v>
      </c>
      <c r="H1274" t="s">
        <v>390</v>
      </c>
      <c r="I1274" t="s">
        <v>3629</v>
      </c>
      <c r="J1274"/>
      <c r="K1274" t="s">
        <v>372</v>
      </c>
      <c r="L1274">
        <v>2014</v>
      </c>
      <c r="M1274" t="s">
        <v>371</v>
      </c>
      <c r="N1274" t="s">
        <v>371</v>
      </c>
      <c r="O1274"/>
      <c r="P1274"/>
      <c r="Q1274"/>
      <c r="R1274"/>
      <c r="S1274"/>
      <c r="T1274"/>
      <c r="U1274"/>
      <c r="V1274"/>
      <c r="W1274"/>
      <c r="X1274"/>
      <c r="Y1274"/>
      <c r="Z1274"/>
      <c r="AA1274"/>
      <c r="AB1274"/>
      <c r="AC1274"/>
      <c r="AD1274"/>
      <c r="AE1274"/>
      <c r="AF1274"/>
      <c r="AG1274"/>
      <c r="AH1274"/>
      <c r="AI1274"/>
      <c r="AJ1274"/>
      <c r="AK1274"/>
      <c r="AL1274"/>
      <c r="AM1274"/>
      <c r="AN1274"/>
    </row>
    <row r="1275" spans="1:40" x14ac:dyDescent="0.25">
      <c r="A1275">
        <v>216408</v>
      </c>
      <c r="B1275" t="s">
        <v>3178</v>
      </c>
      <c r="C1275" t="s">
        <v>77</v>
      </c>
      <c r="D1275" t="s">
        <v>856</v>
      </c>
      <c r="E1275" t="s">
        <v>388</v>
      </c>
      <c r="F1275" s="229">
        <v>33586</v>
      </c>
      <c r="G1275" t="s">
        <v>371</v>
      </c>
      <c r="H1275" t="s">
        <v>390</v>
      </c>
      <c r="I1275" t="s">
        <v>3632</v>
      </c>
      <c r="J1275"/>
      <c r="K1275" t="s">
        <v>391</v>
      </c>
      <c r="L1275">
        <v>2013</v>
      </c>
      <c r="M1275" t="s">
        <v>373</v>
      </c>
      <c r="N1275" t="s">
        <v>373</v>
      </c>
      <c r="O1275"/>
      <c r="P1275"/>
      <c r="Q1275"/>
      <c r="R1275"/>
      <c r="S1275"/>
      <c r="T1275"/>
      <c r="U1275"/>
      <c r="V1275"/>
      <c r="W1275"/>
      <c r="X1275"/>
      <c r="Y1275"/>
      <c r="Z1275"/>
      <c r="AA1275"/>
      <c r="AB1275"/>
      <c r="AC1275"/>
      <c r="AD1275"/>
      <c r="AE1275"/>
      <c r="AF1275"/>
      <c r="AG1275"/>
      <c r="AH1275"/>
      <c r="AI1275"/>
      <c r="AJ1275"/>
      <c r="AK1275"/>
      <c r="AL1275"/>
      <c r="AM1275"/>
      <c r="AN1275"/>
    </row>
    <row r="1276" spans="1:40" x14ac:dyDescent="0.25">
      <c r="A1276">
        <v>216409</v>
      </c>
      <c r="B1276" t="s">
        <v>857</v>
      </c>
      <c r="C1276" t="s">
        <v>63</v>
      </c>
      <c r="D1276" t="s">
        <v>1421</v>
      </c>
      <c r="E1276" t="s">
        <v>389</v>
      </c>
      <c r="F1276" s="229">
        <v>36547</v>
      </c>
      <c r="G1276" t="s">
        <v>1066</v>
      </c>
      <c r="H1276" t="s">
        <v>390</v>
      </c>
      <c r="I1276" t="s">
        <v>3632</v>
      </c>
      <c r="J1276"/>
      <c r="K1276" t="s">
        <v>391</v>
      </c>
      <c r="L1276">
        <v>0</v>
      </c>
      <c r="M1276" t="s">
        <v>379</v>
      </c>
      <c r="N1276" t="s">
        <v>379</v>
      </c>
      <c r="O1276"/>
      <c r="P1276"/>
      <c r="Q1276"/>
      <c r="R1276"/>
      <c r="S1276"/>
      <c r="T1276"/>
      <c r="U1276"/>
      <c r="V1276"/>
      <c r="W1276"/>
      <c r="X1276"/>
      <c r="Y1276"/>
      <c r="Z1276"/>
      <c r="AA1276"/>
      <c r="AB1276"/>
      <c r="AC1276"/>
      <c r="AD1276"/>
      <c r="AE1276"/>
      <c r="AF1276"/>
      <c r="AG1276"/>
      <c r="AH1276"/>
      <c r="AI1276"/>
      <c r="AJ1276"/>
      <c r="AK1276"/>
      <c r="AL1276"/>
      <c r="AM1276"/>
      <c r="AN1276"/>
    </row>
    <row r="1277" spans="1:40" x14ac:dyDescent="0.25">
      <c r="A1277">
        <v>216411</v>
      </c>
      <c r="B1277" t="s">
        <v>2162</v>
      </c>
      <c r="C1277" t="s">
        <v>70</v>
      </c>
      <c r="D1277" t="s">
        <v>244</v>
      </c>
      <c r="E1277" t="s">
        <v>389</v>
      </c>
      <c r="F1277" s="229">
        <v>33006</v>
      </c>
      <c r="G1277" t="s">
        <v>371</v>
      </c>
      <c r="H1277" t="s">
        <v>390</v>
      </c>
      <c r="I1277" t="s">
        <v>3629</v>
      </c>
      <c r="J1277"/>
      <c r="K1277" t="s">
        <v>391</v>
      </c>
      <c r="L1277">
        <v>2009</v>
      </c>
      <c r="M1277" t="s">
        <v>371</v>
      </c>
      <c r="N1277" t="s">
        <v>376</v>
      </c>
      <c r="O1277"/>
      <c r="P1277"/>
      <c r="Q1277"/>
      <c r="R1277"/>
      <c r="S1277"/>
      <c r="T1277"/>
      <c r="U1277"/>
      <c r="V1277"/>
      <c r="W1277"/>
      <c r="X1277"/>
      <c r="Y1277"/>
      <c r="Z1277"/>
      <c r="AA1277"/>
      <c r="AB1277"/>
      <c r="AC1277"/>
      <c r="AD1277"/>
      <c r="AE1277"/>
      <c r="AF1277"/>
      <c r="AG1277"/>
      <c r="AH1277"/>
      <c r="AI1277"/>
      <c r="AJ1277"/>
      <c r="AK1277"/>
      <c r="AL1277"/>
      <c r="AM1277"/>
      <c r="AN1277"/>
    </row>
    <row r="1278" spans="1:40" x14ac:dyDescent="0.25">
      <c r="A1278">
        <v>216414</v>
      </c>
      <c r="B1278" t="s">
        <v>884</v>
      </c>
      <c r="C1278" t="s">
        <v>85</v>
      </c>
      <c r="D1278" t="s">
        <v>292</v>
      </c>
      <c r="E1278" t="s">
        <v>388</v>
      </c>
      <c r="F1278" s="229">
        <v>36543</v>
      </c>
      <c r="G1278" t="s">
        <v>2506</v>
      </c>
      <c r="H1278" t="s">
        <v>390</v>
      </c>
      <c r="I1278" t="s">
        <v>3630</v>
      </c>
      <c r="J1278"/>
      <c r="K1278">
        <v>0</v>
      </c>
      <c r="L1278">
        <v>0</v>
      </c>
      <c r="M1278">
        <v>0</v>
      </c>
      <c r="N1278" t="s">
        <v>383</v>
      </c>
      <c r="O1278"/>
      <c r="P1278"/>
      <c r="Q1278"/>
      <c r="R1278"/>
      <c r="S1278"/>
      <c r="T1278"/>
      <c r="U1278"/>
      <c r="V1278"/>
      <c r="W1278"/>
      <c r="X1278"/>
      <c r="Y1278"/>
      <c r="Z1278"/>
      <c r="AA1278"/>
      <c r="AB1278"/>
      <c r="AC1278"/>
      <c r="AD1278"/>
      <c r="AE1278"/>
      <c r="AF1278"/>
      <c r="AG1278"/>
      <c r="AH1278"/>
      <c r="AI1278"/>
      <c r="AJ1278"/>
      <c r="AK1278"/>
      <c r="AL1278"/>
      <c r="AM1278"/>
      <c r="AN1278"/>
    </row>
    <row r="1279" spans="1:40" x14ac:dyDescent="0.25">
      <c r="A1279">
        <v>216416</v>
      </c>
      <c r="B1279" t="s">
        <v>3179</v>
      </c>
      <c r="C1279" t="s">
        <v>2052</v>
      </c>
      <c r="D1279" t="s">
        <v>291</v>
      </c>
      <c r="E1279" t="s">
        <v>388</v>
      </c>
      <c r="F1279" s="229">
        <v>35673</v>
      </c>
      <c r="G1279" t="s">
        <v>371</v>
      </c>
      <c r="H1279" t="s">
        <v>390</v>
      </c>
      <c r="I1279" t="s">
        <v>3629</v>
      </c>
      <c r="J1279"/>
      <c r="K1279" t="s">
        <v>391</v>
      </c>
      <c r="L1279">
        <v>2015</v>
      </c>
      <c r="M1279" t="s">
        <v>371</v>
      </c>
      <c r="N1279" t="s">
        <v>371</v>
      </c>
      <c r="O1279"/>
      <c r="P1279"/>
      <c r="Q1279"/>
      <c r="R1279"/>
      <c r="S1279"/>
      <c r="T1279"/>
      <c r="U1279"/>
      <c r="V1279"/>
      <c r="W1279"/>
      <c r="X1279"/>
      <c r="Y1279"/>
      <c r="Z1279"/>
      <c r="AA1279"/>
      <c r="AB1279"/>
      <c r="AC1279"/>
      <c r="AD1279"/>
      <c r="AE1279"/>
      <c r="AF1279"/>
      <c r="AG1279"/>
      <c r="AH1279"/>
      <c r="AI1279"/>
      <c r="AJ1279"/>
      <c r="AK1279"/>
      <c r="AL1279"/>
      <c r="AM1279"/>
      <c r="AN1279"/>
    </row>
    <row r="1280" spans="1:40" x14ac:dyDescent="0.25">
      <c r="A1280">
        <v>216417</v>
      </c>
      <c r="B1280" t="s">
        <v>2523</v>
      </c>
      <c r="C1280" t="s">
        <v>63</v>
      </c>
      <c r="D1280" t="s">
        <v>295</v>
      </c>
      <c r="E1280" t="s">
        <v>388</v>
      </c>
      <c r="F1280" s="229">
        <v>36922</v>
      </c>
      <c r="G1280" t="s">
        <v>2524</v>
      </c>
      <c r="H1280" t="s">
        <v>390</v>
      </c>
      <c r="I1280" t="s">
        <v>487</v>
      </c>
      <c r="J1280"/>
      <c r="K1280">
        <v>0</v>
      </c>
      <c r="L1280">
        <v>0</v>
      </c>
      <c r="M1280">
        <v>0</v>
      </c>
      <c r="N1280"/>
      <c r="O1280"/>
      <c r="P1280"/>
      <c r="Q1280"/>
      <c r="R1280"/>
      <c r="S1280"/>
      <c r="T1280"/>
      <c r="U1280"/>
      <c r="V1280"/>
      <c r="W1280"/>
      <c r="X1280"/>
      <c r="Y1280"/>
      <c r="Z1280"/>
      <c r="AA1280"/>
      <c r="AB1280"/>
      <c r="AC1280"/>
      <c r="AD1280"/>
      <c r="AE1280"/>
      <c r="AF1280"/>
      <c r="AG1280"/>
      <c r="AH1280"/>
      <c r="AI1280" t="s">
        <v>737</v>
      </c>
      <c r="AJ1280"/>
      <c r="AK1280"/>
      <c r="AL1280"/>
      <c r="AM1280"/>
      <c r="AN1280" t="s">
        <v>788</v>
      </c>
    </row>
    <row r="1281" spans="1:40" x14ac:dyDescent="0.25">
      <c r="A1281">
        <v>216419</v>
      </c>
      <c r="B1281" t="s">
        <v>558</v>
      </c>
      <c r="C1281" t="s">
        <v>2488</v>
      </c>
      <c r="D1281" t="s">
        <v>2411</v>
      </c>
      <c r="E1281" t="s">
        <v>388</v>
      </c>
      <c r="F1281" s="229">
        <v>36526</v>
      </c>
      <c r="G1281" t="s">
        <v>371</v>
      </c>
      <c r="H1281" t="s">
        <v>390</v>
      </c>
      <c r="I1281" t="s">
        <v>3630</v>
      </c>
      <c r="J1281"/>
      <c r="K1281" t="s">
        <v>372</v>
      </c>
      <c r="L1281">
        <v>2017</v>
      </c>
      <c r="M1281" t="s">
        <v>371</v>
      </c>
      <c r="N1281"/>
      <c r="O1281"/>
      <c r="P1281"/>
      <c r="Q1281"/>
      <c r="R1281"/>
      <c r="S1281"/>
      <c r="T1281"/>
      <c r="U1281"/>
      <c r="V1281"/>
      <c r="W1281"/>
      <c r="X1281"/>
      <c r="Y1281"/>
      <c r="Z1281"/>
      <c r="AA1281"/>
      <c r="AB1281"/>
      <c r="AC1281"/>
      <c r="AD1281"/>
      <c r="AE1281"/>
      <c r="AF1281"/>
      <c r="AG1281"/>
      <c r="AH1281"/>
      <c r="AI1281"/>
      <c r="AJ1281"/>
      <c r="AK1281"/>
      <c r="AL1281"/>
      <c r="AM1281"/>
      <c r="AN1281"/>
    </row>
    <row r="1282" spans="1:40" x14ac:dyDescent="0.25">
      <c r="A1282">
        <v>216421</v>
      </c>
      <c r="B1282" t="s">
        <v>950</v>
      </c>
      <c r="C1282" t="s">
        <v>430</v>
      </c>
      <c r="D1282" t="s">
        <v>498</v>
      </c>
      <c r="E1282" t="s">
        <v>388</v>
      </c>
      <c r="F1282" s="229">
        <v>36911</v>
      </c>
      <c r="G1282" t="s">
        <v>693</v>
      </c>
      <c r="H1282" t="s">
        <v>390</v>
      </c>
      <c r="I1282" t="s">
        <v>487</v>
      </c>
      <c r="J1282"/>
      <c r="K1282">
        <v>0</v>
      </c>
      <c r="L1282">
        <v>0</v>
      </c>
      <c r="M1282">
        <v>0</v>
      </c>
      <c r="N1282"/>
      <c r="O1282"/>
      <c r="P1282"/>
      <c r="Q1282"/>
      <c r="R1282"/>
      <c r="S1282"/>
      <c r="T1282"/>
      <c r="U1282"/>
      <c r="V1282"/>
      <c r="W1282"/>
      <c r="X1282"/>
      <c r="Y1282"/>
      <c r="Z1282"/>
      <c r="AA1282"/>
      <c r="AB1282"/>
      <c r="AC1282"/>
      <c r="AD1282"/>
      <c r="AE1282"/>
      <c r="AF1282"/>
      <c r="AG1282"/>
      <c r="AH1282"/>
      <c r="AI1282"/>
      <c r="AJ1282"/>
      <c r="AK1282"/>
      <c r="AL1282"/>
      <c r="AM1282"/>
      <c r="AN1282" t="s">
        <v>788</v>
      </c>
    </row>
    <row r="1283" spans="1:40" x14ac:dyDescent="0.25">
      <c r="A1283">
        <v>216423</v>
      </c>
      <c r="B1283" t="s">
        <v>2197</v>
      </c>
      <c r="C1283" t="s">
        <v>322</v>
      </c>
      <c r="D1283" t="s">
        <v>114</v>
      </c>
      <c r="E1283" t="s">
        <v>388</v>
      </c>
      <c r="F1283" s="229">
        <v>34062</v>
      </c>
      <c r="G1283"/>
      <c r="H1283" t="s">
        <v>390</v>
      </c>
      <c r="I1283" t="s">
        <v>485</v>
      </c>
      <c r="J1283"/>
      <c r="K1283" t="s">
        <v>372</v>
      </c>
      <c r="L1283">
        <v>2011</v>
      </c>
      <c r="M1283" t="s">
        <v>371</v>
      </c>
      <c r="N1283"/>
      <c r="O1283"/>
      <c r="P1283"/>
      <c r="Q1283"/>
      <c r="R1283"/>
      <c r="S1283"/>
      <c r="T1283"/>
      <c r="U1283"/>
      <c r="V1283"/>
      <c r="W1283"/>
      <c r="X1283"/>
      <c r="Y1283"/>
      <c r="Z1283"/>
      <c r="AA1283"/>
      <c r="AB1283"/>
      <c r="AC1283"/>
      <c r="AD1283"/>
      <c r="AE1283"/>
      <c r="AF1283"/>
      <c r="AG1283"/>
      <c r="AH1283"/>
      <c r="AI1283"/>
      <c r="AJ1283"/>
      <c r="AK1283"/>
      <c r="AL1283"/>
      <c r="AM1283"/>
      <c r="AN1283" t="s">
        <v>788</v>
      </c>
    </row>
    <row r="1284" spans="1:40" x14ac:dyDescent="0.25">
      <c r="A1284">
        <v>216424</v>
      </c>
      <c r="B1284" t="s">
        <v>2263</v>
      </c>
      <c r="C1284" t="s">
        <v>66</v>
      </c>
      <c r="D1284" t="s">
        <v>562</v>
      </c>
      <c r="E1284" t="s">
        <v>388</v>
      </c>
      <c r="F1284" s="229">
        <v>34978</v>
      </c>
      <c r="G1284" t="s">
        <v>2264</v>
      </c>
      <c r="H1284" t="s">
        <v>390</v>
      </c>
      <c r="I1284" t="s">
        <v>485</v>
      </c>
      <c r="J1284"/>
      <c r="K1284" t="s">
        <v>372</v>
      </c>
      <c r="L1284">
        <v>2013</v>
      </c>
      <c r="M1284" t="s">
        <v>373</v>
      </c>
      <c r="N1284" t="s">
        <v>379</v>
      </c>
      <c r="O1284"/>
      <c r="P1284"/>
      <c r="Q1284"/>
      <c r="R1284"/>
      <c r="S1284"/>
      <c r="T1284"/>
      <c r="U1284"/>
      <c r="V1284"/>
      <c r="W1284"/>
      <c r="X1284"/>
      <c r="Y1284"/>
      <c r="Z1284"/>
      <c r="AA1284"/>
      <c r="AB1284"/>
      <c r="AC1284"/>
      <c r="AD1284"/>
      <c r="AE1284"/>
      <c r="AF1284"/>
      <c r="AG1284"/>
      <c r="AH1284"/>
      <c r="AI1284"/>
      <c r="AJ1284"/>
      <c r="AK1284"/>
      <c r="AL1284"/>
      <c r="AM1284"/>
      <c r="AN1284"/>
    </row>
    <row r="1285" spans="1:40" x14ac:dyDescent="0.25">
      <c r="A1285">
        <v>216425</v>
      </c>
      <c r="B1285" t="s">
        <v>858</v>
      </c>
      <c r="C1285" t="s">
        <v>859</v>
      </c>
      <c r="D1285" t="s">
        <v>291</v>
      </c>
      <c r="E1285" t="s">
        <v>389</v>
      </c>
      <c r="F1285" s="229">
        <v>36836</v>
      </c>
      <c r="G1285" t="s">
        <v>1017</v>
      </c>
      <c r="H1285" t="s">
        <v>390</v>
      </c>
      <c r="I1285" t="s">
        <v>488</v>
      </c>
      <c r="J1285"/>
      <c r="K1285" t="s">
        <v>372</v>
      </c>
      <c r="L1285">
        <v>2018</v>
      </c>
      <c r="M1285" t="s">
        <v>371</v>
      </c>
      <c r="N1285" t="s">
        <v>375</v>
      </c>
      <c r="O1285"/>
      <c r="P1285"/>
      <c r="Q1285"/>
      <c r="R1285"/>
      <c r="S1285"/>
      <c r="T1285"/>
      <c r="U1285"/>
      <c r="V1285"/>
      <c r="W1285"/>
      <c r="X1285"/>
      <c r="Y1285"/>
      <c r="Z1285"/>
      <c r="AA1285"/>
      <c r="AB1285"/>
      <c r="AC1285"/>
      <c r="AD1285"/>
      <c r="AE1285"/>
      <c r="AF1285"/>
      <c r="AG1285"/>
      <c r="AH1285"/>
      <c r="AI1285"/>
      <c r="AJ1285"/>
      <c r="AK1285"/>
      <c r="AL1285"/>
      <c r="AM1285"/>
      <c r="AN1285"/>
    </row>
    <row r="1286" spans="1:40" x14ac:dyDescent="0.25">
      <c r="A1286">
        <v>216434</v>
      </c>
      <c r="B1286" t="s">
        <v>2143</v>
      </c>
      <c r="C1286" t="s">
        <v>494</v>
      </c>
      <c r="D1286" t="s">
        <v>2899</v>
      </c>
      <c r="E1286" t="s">
        <v>389</v>
      </c>
      <c r="F1286" s="229">
        <v>32509</v>
      </c>
      <c r="G1286" t="s">
        <v>3423</v>
      </c>
      <c r="H1286" t="s">
        <v>390</v>
      </c>
      <c r="I1286" t="s">
        <v>485</v>
      </c>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t="s">
        <v>788</v>
      </c>
    </row>
    <row r="1287" spans="1:40" x14ac:dyDescent="0.25">
      <c r="A1287">
        <v>216435</v>
      </c>
      <c r="B1287" t="s">
        <v>2313</v>
      </c>
      <c r="C1287" t="s">
        <v>1891</v>
      </c>
      <c r="D1287" t="s">
        <v>2977</v>
      </c>
      <c r="E1287" t="s">
        <v>389</v>
      </c>
      <c r="F1287" s="229">
        <v>35414</v>
      </c>
      <c r="G1287" t="s">
        <v>2314</v>
      </c>
      <c r="H1287" t="s">
        <v>390</v>
      </c>
      <c r="I1287" t="s">
        <v>487</v>
      </c>
      <c r="J1287"/>
      <c r="K1287" t="s">
        <v>391</v>
      </c>
      <c r="L1287">
        <v>2015</v>
      </c>
      <c r="M1287" t="s">
        <v>377</v>
      </c>
      <c r="N1287"/>
      <c r="O1287"/>
      <c r="P1287"/>
      <c r="Q1287"/>
      <c r="R1287"/>
      <c r="S1287"/>
      <c r="T1287"/>
      <c r="U1287"/>
      <c r="V1287"/>
      <c r="W1287"/>
      <c r="X1287"/>
      <c r="Y1287"/>
      <c r="Z1287"/>
      <c r="AA1287"/>
      <c r="AB1287"/>
      <c r="AC1287"/>
      <c r="AD1287"/>
      <c r="AE1287"/>
      <c r="AF1287"/>
      <c r="AG1287"/>
      <c r="AH1287"/>
      <c r="AI1287" t="s">
        <v>737</v>
      </c>
      <c r="AJ1287"/>
      <c r="AK1287"/>
      <c r="AL1287"/>
      <c r="AM1287"/>
      <c r="AN1287" t="s">
        <v>788</v>
      </c>
    </row>
    <row r="1288" spans="1:40" x14ac:dyDescent="0.25">
      <c r="A1288">
        <v>216436</v>
      </c>
      <c r="B1288" t="s">
        <v>2353</v>
      </c>
      <c r="C1288" t="s">
        <v>3180</v>
      </c>
      <c r="D1288" t="s">
        <v>3181</v>
      </c>
      <c r="E1288" t="s">
        <v>389</v>
      </c>
      <c r="F1288" s="229">
        <v>35655</v>
      </c>
      <c r="G1288" t="s">
        <v>1017</v>
      </c>
      <c r="H1288" t="s">
        <v>390</v>
      </c>
      <c r="I1288" t="s">
        <v>3629</v>
      </c>
      <c r="J1288"/>
      <c r="K1288" t="s">
        <v>391</v>
      </c>
      <c r="L1288">
        <v>2015</v>
      </c>
      <c r="M1288" t="s">
        <v>371</v>
      </c>
      <c r="N1288" t="s">
        <v>371</v>
      </c>
      <c r="O1288"/>
      <c r="P1288"/>
      <c r="Q1288"/>
      <c r="R1288"/>
      <c r="S1288"/>
      <c r="T1288"/>
      <c r="U1288"/>
      <c r="V1288"/>
      <c r="W1288"/>
      <c r="X1288"/>
      <c r="Y1288"/>
      <c r="Z1288"/>
      <c r="AA1288"/>
      <c r="AB1288"/>
      <c r="AC1288"/>
      <c r="AD1288"/>
      <c r="AE1288"/>
      <c r="AF1288"/>
      <c r="AG1288"/>
      <c r="AH1288"/>
      <c r="AI1288"/>
      <c r="AJ1288"/>
      <c r="AK1288"/>
      <c r="AL1288"/>
      <c r="AM1288"/>
      <c r="AN1288"/>
    </row>
    <row r="1289" spans="1:40" x14ac:dyDescent="0.25">
      <c r="A1289">
        <v>216438</v>
      </c>
      <c r="B1289" t="s">
        <v>2225</v>
      </c>
      <c r="C1289" t="s">
        <v>3182</v>
      </c>
      <c r="D1289" t="s">
        <v>310</v>
      </c>
      <c r="E1289" t="s">
        <v>389</v>
      </c>
      <c r="F1289" s="229">
        <v>34674</v>
      </c>
      <c r="G1289" t="s">
        <v>2226</v>
      </c>
      <c r="H1289" t="s">
        <v>390</v>
      </c>
      <c r="I1289" t="s">
        <v>3630</v>
      </c>
      <c r="J1289"/>
      <c r="K1289">
        <v>0</v>
      </c>
      <c r="L1289">
        <v>0</v>
      </c>
      <c r="M1289">
        <v>0</v>
      </c>
      <c r="N1289"/>
      <c r="O1289"/>
      <c r="P1289"/>
      <c r="Q1289"/>
      <c r="R1289"/>
      <c r="S1289"/>
      <c r="T1289"/>
      <c r="U1289"/>
      <c r="V1289"/>
      <c r="W1289"/>
      <c r="X1289"/>
      <c r="Y1289"/>
      <c r="Z1289"/>
      <c r="AA1289"/>
      <c r="AB1289"/>
      <c r="AC1289"/>
      <c r="AD1289"/>
      <c r="AE1289"/>
      <c r="AF1289"/>
      <c r="AG1289"/>
      <c r="AH1289"/>
      <c r="AI1289"/>
      <c r="AJ1289"/>
      <c r="AK1289"/>
      <c r="AL1289"/>
      <c r="AM1289"/>
      <c r="AN1289" t="s">
        <v>788</v>
      </c>
    </row>
    <row r="1290" spans="1:40" x14ac:dyDescent="0.25">
      <c r="A1290">
        <v>216444</v>
      </c>
      <c r="B1290" t="s">
        <v>2142</v>
      </c>
      <c r="C1290" t="s">
        <v>66</v>
      </c>
      <c r="D1290" t="s">
        <v>278</v>
      </c>
      <c r="E1290" t="s">
        <v>389</v>
      </c>
      <c r="F1290" s="229">
        <v>32509</v>
      </c>
      <c r="G1290" t="s">
        <v>371</v>
      </c>
      <c r="H1290" t="s">
        <v>390</v>
      </c>
      <c r="I1290" t="s">
        <v>487</v>
      </c>
      <c r="J1290"/>
      <c r="K1290"/>
      <c r="L1290"/>
      <c r="M1290"/>
      <c r="N1290"/>
      <c r="O1290"/>
      <c r="P1290"/>
      <c r="Q1290"/>
      <c r="R1290"/>
      <c r="S1290"/>
      <c r="T1290"/>
      <c r="U1290"/>
      <c r="V1290"/>
      <c r="W1290"/>
      <c r="X1290"/>
      <c r="Y1290"/>
      <c r="Z1290"/>
      <c r="AA1290"/>
      <c r="AB1290"/>
      <c r="AC1290"/>
      <c r="AD1290"/>
      <c r="AE1290"/>
      <c r="AF1290"/>
      <c r="AG1290"/>
      <c r="AH1290"/>
      <c r="AI1290" t="s">
        <v>737</v>
      </c>
      <c r="AJ1290"/>
      <c r="AK1290"/>
      <c r="AL1290"/>
      <c r="AM1290"/>
      <c r="AN1290" t="s">
        <v>788</v>
      </c>
    </row>
    <row r="1291" spans="1:40" x14ac:dyDescent="0.25">
      <c r="A1291">
        <v>216448</v>
      </c>
      <c r="B1291" t="s">
        <v>2396</v>
      </c>
      <c r="C1291" t="s">
        <v>141</v>
      </c>
      <c r="D1291" t="s">
        <v>239</v>
      </c>
      <c r="E1291" t="s">
        <v>388</v>
      </c>
      <c r="F1291" s="229">
        <v>35933</v>
      </c>
      <c r="G1291" t="s">
        <v>1036</v>
      </c>
      <c r="H1291" t="s">
        <v>390</v>
      </c>
      <c r="I1291" t="s">
        <v>3630</v>
      </c>
      <c r="J1291"/>
      <c r="K1291" t="s">
        <v>372</v>
      </c>
      <c r="L1291">
        <v>2016</v>
      </c>
      <c r="M1291" t="s">
        <v>373</v>
      </c>
      <c r="N1291"/>
      <c r="O1291"/>
      <c r="P1291"/>
      <c r="Q1291"/>
      <c r="R1291"/>
      <c r="S1291"/>
      <c r="T1291"/>
      <c r="U1291"/>
      <c r="V1291"/>
      <c r="W1291"/>
      <c r="X1291"/>
      <c r="Y1291"/>
      <c r="Z1291"/>
      <c r="AA1291"/>
      <c r="AB1291"/>
      <c r="AC1291"/>
      <c r="AD1291"/>
      <c r="AE1291"/>
      <c r="AF1291"/>
      <c r="AG1291"/>
      <c r="AH1291"/>
      <c r="AI1291"/>
      <c r="AJ1291"/>
      <c r="AK1291"/>
      <c r="AL1291"/>
      <c r="AM1291"/>
      <c r="AN1291" t="s">
        <v>788</v>
      </c>
    </row>
    <row r="1292" spans="1:40" x14ac:dyDescent="0.25">
      <c r="A1292">
        <v>216449</v>
      </c>
      <c r="B1292" t="s">
        <v>3183</v>
      </c>
      <c r="C1292" t="s">
        <v>3065</v>
      </c>
      <c r="D1292" t="s">
        <v>2119</v>
      </c>
      <c r="E1292" t="s">
        <v>388</v>
      </c>
      <c r="F1292" s="229">
        <v>35796</v>
      </c>
      <c r="G1292" t="s">
        <v>2375</v>
      </c>
      <c r="H1292" t="s">
        <v>390</v>
      </c>
      <c r="I1292" t="s">
        <v>3630</v>
      </c>
      <c r="J1292"/>
      <c r="K1292" t="s">
        <v>372</v>
      </c>
      <c r="L1292">
        <v>2016</v>
      </c>
      <c r="M1292" t="s">
        <v>379</v>
      </c>
      <c r="N1292" t="s">
        <v>379</v>
      </c>
      <c r="O1292"/>
      <c r="P1292"/>
      <c r="Q1292"/>
      <c r="R1292"/>
      <c r="S1292"/>
      <c r="T1292"/>
      <c r="U1292"/>
      <c r="V1292"/>
      <c r="W1292"/>
      <c r="X1292"/>
      <c r="Y1292"/>
      <c r="Z1292"/>
      <c r="AA1292"/>
      <c r="AB1292"/>
      <c r="AC1292"/>
      <c r="AD1292"/>
      <c r="AE1292"/>
      <c r="AF1292"/>
      <c r="AG1292"/>
      <c r="AH1292"/>
      <c r="AI1292"/>
      <c r="AJ1292"/>
      <c r="AK1292"/>
      <c r="AL1292"/>
      <c r="AM1292"/>
      <c r="AN1292"/>
    </row>
    <row r="1293" spans="1:40" x14ac:dyDescent="0.25">
      <c r="A1293">
        <v>216451</v>
      </c>
      <c r="B1293" t="s">
        <v>2433</v>
      </c>
      <c r="C1293" t="s">
        <v>71</v>
      </c>
      <c r="D1293" t="s">
        <v>3184</v>
      </c>
      <c r="E1293" t="s">
        <v>389</v>
      </c>
      <c r="F1293" s="229">
        <v>36164</v>
      </c>
      <c r="G1293" t="s">
        <v>1810</v>
      </c>
      <c r="H1293" t="s">
        <v>390</v>
      </c>
      <c r="I1293" t="s">
        <v>3630</v>
      </c>
      <c r="J1293"/>
      <c r="K1293" t="s">
        <v>372</v>
      </c>
      <c r="L1293">
        <v>2017</v>
      </c>
      <c r="M1293" t="s">
        <v>377</v>
      </c>
      <c r="N1293"/>
      <c r="O1293"/>
      <c r="P1293"/>
      <c r="Q1293"/>
      <c r="R1293"/>
      <c r="S1293"/>
      <c r="T1293"/>
      <c r="U1293"/>
      <c r="V1293"/>
      <c r="W1293"/>
      <c r="X1293"/>
      <c r="Y1293"/>
      <c r="Z1293"/>
      <c r="AA1293"/>
      <c r="AB1293"/>
      <c r="AC1293"/>
      <c r="AD1293"/>
      <c r="AE1293"/>
      <c r="AF1293"/>
      <c r="AG1293"/>
      <c r="AH1293"/>
      <c r="AI1293"/>
      <c r="AJ1293"/>
      <c r="AK1293"/>
      <c r="AL1293"/>
      <c r="AM1293"/>
      <c r="AN1293" t="s">
        <v>788</v>
      </c>
    </row>
    <row r="1294" spans="1:40" x14ac:dyDescent="0.25">
      <c r="A1294">
        <v>216457</v>
      </c>
      <c r="B1294" t="s">
        <v>860</v>
      </c>
      <c r="C1294" t="s">
        <v>95</v>
      </c>
      <c r="D1294" t="s">
        <v>432</v>
      </c>
      <c r="E1294" t="s">
        <v>389</v>
      </c>
      <c r="F1294" s="229">
        <v>36526</v>
      </c>
      <c r="G1294" t="s">
        <v>861</v>
      </c>
      <c r="H1294" t="s">
        <v>390</v>
      </c>
      <c r="I1294" t="s">
        <v>3632</v>
      </c>
      <c r="J1294"/>
      <c r="K1294" t="s">
        <v>372</v>
      </c>
      <c r="L1294">
        <v>2017</v>
      </c>
      <c r="M1294" t="s">
        <v>373</v>
      </c>
      <c r="N1294"/>
      <c r="O1294"/>
      <c r="P1294"/>
      <c r="Q1294"/>
      <c r="R1294"/>
      <c r="S1294"/>
      <c r="T1294"/>
      <c r="U1294"/>
      <c r="V1294"/>
      <c r="W1294"/>
      <c r="X1294"/>
      <c r="Y1294"/>
      <c r="Z1294"/>
      <c r="AA1294"/>
      <c r="AB1294"/>
      <c r="AC1294"/>
      <c r="AD1294"/>
      <c r="AE1294"/>
      <c r="AF1294"/>
      <c r="AG1294"/>
      <c r="AH1294"/>
      <c r="AI1294"/>
      <c r="AJ1294"/>
      <c r="AK1294"/>
      <c r="AL1294"/>
      <c r="AM1294"/>
      <c r="AN1294" t="s">
        <v>788</v>
      </c>
    </row>
    <row r="1295" spans="1:40" x14ac:dyDescent="0.25">
      <c r="A1295">
        <v>216459</v>
      </c>
      <c r="B1295" t="s">
        <v>2114</v>
      </c>
      <c r="C1295" t="s">
        <v>671</v>
      </c>
      <c r="D1295" t="s">
        <v>3185</v>
      </c>
      <c r="E1295" t="s">
        <v>389</v>
      </c>
      <c r="F1295" s="229">
        <v>30726</v>
      </c>
      <c r="G1295" t="s">
        <v>4022</v>
      </c>
      <c r="H1295" t="s">
        <v>390</v>
      </c>
      <c r="I1295" t="s">
        <v>3629</v>
      </c>
      <c r="J1295"/>
      <c r="K1295" t="s">
        <v>372</v>
      </c>
      <c r="L1295">
        <v>2002</v>
      </c>
      <c r="M1295" t="s">
        <v>376</v>
      </c>
      <c r="N1295" t="s">
        <v>376</v>
      </c>
      <c r="O1295"/>
      <c r="P1295"/>
      <c r="Q1295"/>
      <c r="R1295"/>
      <c r="S1295"/>
      <c r="T1295"/>
      <c r="U1295"/>
      <c r="V1295"/>
      <c r="W1295"/>
      <c r="X1295"/>
      <c r="Y1295"/>
      <c r="Z1295"/>
      <c r="AA1295"/>
      <c r="AB1295"/>
      <c r="AC1295"/>
      <c r="AD1295"/>
      <c r="AE1295"/>
      <c r="AF1295"/>
      <c r="AG1295"/>
      <c r="AH1295"/>
      <c r="AI1295"/>
      <c r="AJ1295"/>
      <c r="AK1295"/>
      <c r="AL1295"/>
      <c r="AM1295"/>
      <c r="AN1295"/>
    </row>
    <row r="1296" spans="1:40" x14ac:dyDescent="0.25">
      <c r="A1296">
        <v>216461</v>
      </c>
      <c r="B1296" t="s">
        <v>862</v>
      </c>
      <c r="C1296" t="s">
        <v>190</v>
      </c>
      <c r="D1296" t="s">
        <v>300</v>
      </c>
      <c r="E1296" t="s">
        <v>388</v>
      </c>
      <c r="F1296" s="229">
        <v>36227</v>
      </c>
      <c r="G1296" t="s">
        <v>1017</v>
      </c>
      <c r="H1296" t="s">
        <v>390</v>
      </c>
      <c r="I1296" t="s">
        <v>65</v>
      </c>
      <c r="J1296"/>
      <c r="K1296" t="s">
        <v>372</v>
      </c>
      <c r="L1296">
        <v>2017</v>
      </c>
      <c r="M1296" t="s">
        <v>371</v>
      </c>
      <c r="N1296" t="s">
        <v>377</v>
      </c>
      <c r="O1296"/>
      <c r="P1296"/>
      <c r="Q1296"/>
      <c r="R1296"/>
      <c r="S1296"/>
      <c r="T1296"/>
      <c r="U1296"/>
      <c r="V1296"/>
      <c r="W1296"/>
      <c r="X1296"/>
      <c r="Y1296"/>
      <c r="Z1296"/>
      <c r="AA1296"/>
      <c r="AB1296"/>
      <c r="AC1296"/>
      <c r="AD1296"/>
      <c r="AE1296"/>
      <c r="AF1296"/>
      <c r="AG1296"/>
      <c r="AH1296"/>
      <c r="AI1296"/>
      <c r="AJ1296"/>
      <c r="AK1296"/>
      <c r="AL1296"/>
      <c r="AM1296"/>
      <c r="AN1296"/>
    </row>
    <row r="1297" spans="1:40" x14ac:dyDescent="0.25">
      <c r="A1297">
        <v>216463</v>
      </c>
      <c r="B1297" t="s">
        <v>863</v>
      </c>
      <c r="C1297" t="s">
        <v>443</v>
      </c>
      <c r="D1297" t="s">
        <v>520</v>
      </c>
      <c r="E1297" t="s">
        <v>389</v>
      </c>
      <c r="F1297" s="229">
        <v>34636</v>
      </c>
      <c r="G1297" t="s">
        <v>4024</v>
      </c>
      <c r="H1297" t="s">
        <v>390</v>
      </c>
      <c r="I1297" t="s">
        <v>487</v>
      </c>
      <c r="J1297"/>
      <c r="K1297" t="s">
        <v>1323</v>
      </c>
      <c r="L1297">
        <v>2013</v>
      </c>
      <c r="M1297" t="s">
        <v>385</v>
      </c>
      <c r="N1297" t="s">
        <v>386</v>
      </c>
      <c r="O1297" t="s">
        <v>4025</v>
      </c>
      <c r="P1297"/>
      <c r="Q1297">
        <v>25000</v>
      </c>
      <c r="R1297"/>
      <c r="S1297"/>
      <c r="T1297"/>
      <c r="U1297"/>
      <c r="V1297"/>
      <c r="W1297"/>
      <c r="X1297"/>
      <c r="Y1297"/>
      <c r="Z1297"/>
      <c r="AA1297"/>
      <c r="AB1297"/>
      <c r="AC1297"/>
      <c r="AD1297"/>
      <c r="AE1297"/>
      <c r="AF1297"/>
      <c r="AG1297"/>
      <c r="AH1297"/>
      <c r="AI1297"/>
      <c r="AJ1297"/>
      <c r="AK1297"/>
      <c r="AL1297"/>
      <c r="AM1297"/>
      <c r="AN1297"/>
    </row>
    <row r="1298" spans="1:40" x14ac:dyDescent="0.25">
      <c r="A1298">
        <v>216464</v>
      </c>
      <c r="B1298" t="s">
        <v>864</v>
      </c>
      <c r="C1298" t="s">
        <v>504</v>
      </c>
      <c r="D1298" t="s">
        <v>281</v>
      </c>
      <c r="E1298" t="s">
        <v>389</v>
      </c>
      <c r="F1298" s="229">
        <v>36550</v>
      </c>
      <c r="G1298" t="s">
        <v>1041</v>
      </c>
      <c r="H1298" t="s">
        <v>390</v>
      </c>
      <c r="I1298" t="s">
        <v>3632</v>
      </c>
      <c r="J1298"/>
      <c r="K1298">
        <v>0</v>
      </c>
      <c r="L1298">
        <v>0</v>
      </c>
      <c r="M1298">
        <v>0</v>
      </c>
      <c r="N1298" t="s">
        <v>373</v>
      </c>
      <c r="O1298"/>
      <c r="P1298"/>
      <c r="Q1298"/>
      <c r="R1298"/>
      <c r="S1298"/>
      <c r="T1298"/>
      <c r="U1298"/>
      <c r="V1298"/>
      <c r="W1298"/>
      <c r="X1298"/>
      <c r="Y1298"/>
      <c r="Z1298"/>
      <c r="AA1298"/>
      <c r="AB1298"/>
      <c r="AC1298"/>
      <c r="AD1298"/>
      <c r="AE1298"/>
      <c r="AF1298"/>
      <c r="AG1298"/>
      <c r="AH1298"/>
      <c r="AI1298"/>
      <c r="AJ1298"/>
      <c r="AK1298"/>
      <c r="AL1298"/>
      <c r="AM1298"/>
      <c r="AN1298"/>
    </row>
    <row r="1299" spans="1:40" x14ac:dyDescent="0.25">
      <c r="A1299">
        <v>216465</v>
      </c>
      <c r="B1299" t="s">
        <v>865</v>
      </c>
      <c r="C1299" t="s">
        <v>66</v>
      </c>
      <c r="D1299" t="s">
        <v>3186</v>
      </c>
      <c r="E1299" t="s">
        <v>389</v>
      </c>
      <c r="F1299" s="229">
        <v>36560</v>
      </c>
      <c r="G1299" t="s">
        <v>1069</v>
      </c>
      <c r="H1299" t="s">
        <v>390</v>
      </c>
      <c r="I1299" t="s">
        <v>3632</v>
      </c>
      <c r="J1299"/>
      <c r="K1299" t="s">
        <v>372</v>
      </c>
      <c r="L1299">
        <v>2018</v>
      </c>
      <c r="M1299" t="s">
        <v>377</v>
      </c>
      <c r="N1299" t="s">
        <v>377</v>
      </c>
      <c r="O1299"/>
      <c r="P1299"/>
      <c r="Q1299"/>
      <c r="R1299"/>
      <c r="S1299"/>
      <c r="T1299"/>
      <c r="U1299"/>
      <c r="V1299"/>
      <c r="W1299"/>
      <c r="X1299"/>
      <c r="Y1299"/>
      <c r="Z1299"/>
      <c r="AA1299"/>
      <c r="AB1299"/>
      <c r="AC1299"/>
      <c r="AD1299"/>
      <c r="AE1299"/>
      <c r="AF1299"/>
      <c r="AG1299"/>
      <c r="AH1299"/>
      <c r="AI1299"/>
      <c r="AJ1299"/>
      <c r="AK1299"/>
      <c r="AL1299"/>
      <c r="AM1299"/>
      <c r="AN1299"/>
    </row>
    <row r="1300" spans="1:40" x14ac:dyDescent="0.25">
      <c r="A1300">
        <v>216466</v>
      </c>
      <c r="B1300" t="s">
        <v>3187</v>
      </c>
      <c r="C1300" t="s">
        <v>1392</v>
      </c>
      <c r="D1300" t="s">
        <v>227</v>
      </c>
      <c r="E1300" t="s">
        <v>389</v>
      </c>
      <c r="F1300" s="229">
        <v>36342</v>
      </c>
      <c r="G1300" t="s">
        <v>1870</v>
      </c>
      <c r="H1300" t="s">
        <v>390</v>
      </c>
      <c r="I1300" t="s">
        <v>59</v>
      </c>
      <c r="J1300"/>
      <c r="K1300" t="s">
        <v>391</v>
      </c>
      <c r="L1300">
        <v>2018</v>
      </c>
      <c r="M1300" t="s">
        <v>379</v>
      </c>
      <c r="N1300"/>
      <c r="O1300"/>
      <c r="P1300"/>
      <c r="Q1300"/>
      <c r="R1300"/>
      <c r="S1300"/>
      <c r="T1300"/>
      <c r="U1300"/>
      <c r="V1300"/>
      <c r="W1300"/>
      <c r="X1300"/>
      <c r="Y1300"/>
      <c r="Z1300"/>
      <c r="AA1300"/>
      <c r="AB1300"/>
      <c r="AC1300"/>
      <c r="AD1300"/>
      <c r="AE1300"/>
      <c r="AF1300"/>
      <c r="AG1300"/>
      <c r="AH1300"/>
      <c r="AI1300"/>
      <c r="AJ1300"/>
      <c r="AK1300"/>
      <c r="AL1300"/>
      <c r="AM1300"/>
      <c r="AN1300"/>
    </row>
    <row r="1301" spans="1:40" x14ac:dyDescent="0.25">
      <c r="A1301">
        <v>216467</v>
      </c>
      <c r="B1301" t="s">
        <v>3188</v>
      </c>
      <c r="C1301" t="s">
        <v>599</v>
      </c>
      <c r="D1301" t="s">
        <v>328</v>
      </c>
      <c r="E1301" t="s">
        <v>389</v>
      </c>
      <c r="F1301" s="229">
        <v>36731</v>
      </c>
      <c r="G1301" t="s">
        <v>2514</v>
      </c>
      <c r="H1301" t="s">
        <v>390</v>
      </c>
      <c r="I1301" t="s">
        <v>3629</v>
      </c>
      <c r="J1301"/>
      <c r="K1301" t="s">
        <v>391</v>
      </c>
      <c r="L1301">
        <v>2019</v>
      </c>
      <c r="M1301" t="s">
        <v>371</v>
      </c>
      <c r="N1301" t="s">
        <v>376</v>
      </c>
      <c r="O1301"/>
      <c r="P1301"/>
      <c r="Q1301"/>
      <c r="R1301"/>
      <c r="S1301"/>
      <c r="T1301"/>
      <c r="U1301"/>
      <c r="V1301"/>
      <c r="W1301"/>
      <c r="X1301"/>
      <c r="Y1301"/>
      <c r="Z1301"/>
      <c r="AA1301"/>
      <c r="AB1301"/>
      <c r="AC1301"/>
      <c r="AD1301"/>
      <c r="AE1301"/>
      <c r="AF1301"/>
      <c r="AG1301"/>
      <c r="AH1301"/>
      <c r="AI1301"/>
      <c r="AJ1301"/>
      <c r="AK1301"/>
      <c r="AL1301"/>
      <c r="AM1301"/>
      <c r="AN1301"/>
    </row>
    <row r="1302" spans="1:40" x14ac:dyDescent="0.25">
      <c r="A1302">
        <v>216468</v>
      </c>
      <c r="B1302" t="s">
        <v>3189</v>
      </c>
      <c r="C1302" t="s">
        <v>866</v>
      </c>
      <c r="D1302" t="s">
        <v>3190</v>
      </c>
      <c r="E1302" t="s">
        <v>389</v>
      </c>
      <c r="F1302" s="229">
        <v>36009</v>
      </c>
      <c r="G1302" t="s">
        <v>1017</v>
      </c>
      <c r="H1302" t="s">
        <v>390</v>
      </c>
      <c r="I1302" t="s">
        <v>488</v>
      </c>
      <c r="J1302"/>
      <c r="K1302" t="s">
        <v>4029</v>
      </c>
      <c r="L1302">
        <v>2017</v>
      </c>
      <c r="M1302" t="s">
        <v>4030</v>
      </c>
      <c r="N1302" t="s">
        <v>373</v>
      </c>
      <c r="O1302"/>
      <c r="P1302"/>
      <c r="Q1302"/>
      <c r="R1302"/>
      <c r="S1302"/>
      <c r="T1302"/>
      <c r="U1302"/>
      <c r="V1302"/>
      <c r="W1302"/>
      <c r="X1302"/>
      <c r="Y1302"/>
      <c r="Z1302"/>
      <c r="AA1302"/>
      <c r="AB1302"/>
      <c r="AC1302"/>
      <c r="AD1302"/>
      <c r="AE1302"/>
      <c r="AF1302"/>
      <c r="AG1302"/>
      <c r="AH1302"/>
      <c r="AI1302"/>
      <c r="AJ1302"/>
      <c r="AK1302"/>
      <c r="AL1302"/>
      <c r="AM1302"/>
      <c r="AN1302"/>
    </row>
    <row r="1303" spans="1:40" x14ac:dyDescent="0.25">
      <c r="A1303">
        <v>216471</v>
      </c>
      <c r="B1303" t="s">
        <v>867</v>
      </c>
      <c r="C1303" t="s">
        <v>130</v>
      </c>
      <c r="D1303" t="s">
        <v>281</v>
      </c>
      <c r="E1303" t="s">
        <v>389</v>
      </c>
      <c r="F1303" s="229">
        <v>36892</v>
      </c>
      <c r="G1303" t="s">
        <v>1071</v>
      </c>
      <c r="H1303" t="s">
        <v>390</v>
      </c>
      <c r="I1303" t="s">
        <v>487</v>
      </c>
      <c r="J1303"/>
      <c r="K1303" t="s">
        <v>372</v>
      </c>
      <c r="L1303">
        <v>2018</v>
      </c>
      <c r="M1303" t="s">
        <v>377</v>
      </c>
      <c r="N1303" t="s">
        <v>377</v>
      </c>
      <c r="O1303"/>
      <c r="P1303"/>
      <c r="Q1303"/>
      <c r="R1303"/>
      <c r="S1303"/>
      <c r="T1303"/>
      <c r="U1303"/>
      <c r="V1303"/>
      <c r="W1303"/>
      <c r="X1303"/>
      <c r="Y1303"/>
      <c r="Z1303"/>
      <c r="AA1303"/>
      <c r="AB1303"/>
      <c r="AC1303"/>
      <c r="AD1303"/>
      <c r="AE1303"/>
      <c r="AF1303"/>
      <c r="AG1303"/>
      <c r="AH1303"/>
      <c r="AI1303"/>
      <c r="AJ1303"/>
      <c r="AK1303"/>
      <c r="AL1303"/>
      <c r="AM1303"/>
      <c r="AN1303"/>
    </row>
    <row r="1304" spans="1:40" x14ac:dyDescent="0.25">
      <c r="A1304">
        <v>216472</v>
      </c>
      <c r="B1304" t="s">
        <v>827</v>
      </c>
      <c r="C1304" t="s">
        <v>3136</v>
      </c>
      <c r="D1304" t="s">
        <v>3072</v>
      </c>
      <c r="E1304" t="s">
        <v>389</v>
      </c>
      <c r="F1304" s="229">
        <v>36811</v>
      </c>
      <c r="G1304" t="s">
        <v>1017</v>
      </c>
      <c r="H1304" t="s">
        <v>390</v>
      </c>
      <c r="I1304" t="s">
        <v>3630</v>
      </c>
      <c r="J1304"/>
      <c r="K1304" t="s">
        <v>372</v>
      </c>
      <c r="L1304">
        <v>2018</v>
      </c>
      <c r="M1304" t="s">
        <v>371</v>
      </c>
      <c r="N1304" t="s">
        <v>376</v>
      </c>
      <c r="O1304"/>
      <c r="P1304"/>
      <c r="Q1304"/>
      <c r="R1304"/>
      <c r="S1304"/>
      <c r="T1304"/>
      <c r="U1304"/>
      <c r="V1304"/>
      <c r="W1304"/>
      <c r="X1304"/>
      <c r="Y1304"/>
      <c r="Z1304"/>
      <c r="AA1304"/>
      <c r="AB1304"/>
      <c r="AC1304"/>
      <c r="AD1304"/>
      <c r="AE1304"/>
      <c r="AF1304"/>
      <c r="AG1304"/>
      <c r="AH1304"/>
      <c r="AI1304"/>
      <c r="AJ1304"/>
      <c r="AK1304"/>
      <c r="AL1304"/>
      <c r="AM1304"/>
      <c r="AN1304"/>
    </row>
    <row r="1305" spans="1:40" x14ac:dyDescent="0.25">
      <c r="A1305">
        <v>216477</v>
      </c>
      <c r="B1305" t="s">
        <v>2110</v>
      </c>
      <c r="C1305" t="s">
        <v>3191</v>
      </c>
      <c r="D1305" t="s">
        <v>670</v>
      </c>
      <c r="E1305" t="s">
        <v>389</v>
      </c>
      <c r="F1305" s="229">
        <v>30082</v>
      </c>
      <c r="G1305" t="s">
        <v>375</v>
      </c>
      <c r="H1305" t="s">
        <v>390</v>
      </c>
      <c r="I1305" t="s">
        <v>3630</v>
      </c>
      <c r="J1305"/>
      <c r="K1305" t="s">
        <v>391</v>
      </c>
      <c r="L1305">
        <v>2000</v>
      </c>
      <c r="M1305" t="s">
        <v>375</v>
      </c>
      <c r="N1305" t="s">
        <v>375</v>
      </c>
      <c r="O1305" t="s">
        <v>4037</v>
      </c>
      <c r="P1305"/>
      <c r="Q1305">
        <v>25000</v>
      </c>
      <c r="R1305"/>
      <c r="S1305"/>
      <c r="T1305"/>
      <c r="U1305"/>
      <c r="V1305"/>
      <c r="W1305"/>
      <c r="X1305"/>
      <c r="Y1305"/>
      <c r="Z1305"/>
      <c r="AA1305"/>
      <c r="AB1305"/>
      <c r="AC1305"/>
      <c r="AD1305"/>
      <c r="AE1305"/>
      <c r="AF1305"/>
      <c r="AG1305"/>
      <c r="AH1305"/>
      <c r="AI1305"/>
      <c r="AJ1305"/>
      <c r="AK1305"/>
      <c r="AL1305"/>
      <c r="AM1305"/>
      <c r="AN1305"/>
    </row>
    <row r="1306" spans="1:40" x14ac:dyDescent="0.25">
      <c r="A1306">
        <v>216493</v>
      </c>
      <c r="B1306" t="s">
        <v>868</v>
      </c>
      <c r="C1306" t="s">
        <v>504</v>
      </c>
      <c r="D1306" t="s">
        <v>244</v>
      </c>
      <c r="E1306" t="s">
        <v>389</v>
      </c>
      <c r="F1306" s="229">
        <v>36161</v>
      </c>
      <c r="G1306" t="s">
        <v>1075</v>
      </c>
      <c r="H1306" t="s">
        <v>390</v>
      </c>
      <c r="I1306" t="s">
        <v>3632</v>
      </c>
      <c r="J1306"/>
      <c r="K1306" t="s">
        <v>372</v>
      </c>
      <c r="L1306">
        <v>2017</v>
      </c>
      <c r="M1306" t="s">
        <v>373</v>
      </c>
      <c r="N1306"/>
      <c r="O1306"/>
      <c r="P1306"/>
      <c r="Q1306"/>
      <c r="R1306"/>
      <c r="S1306"/>
      <c r="T1306"/>
      <c r="U1306"/>
      <c r="V1306"/>
      <c r="W1306"/>
      <c r="X1306"/>
      <c r="Y1306"/>
      <c r="Z1306"/>
      <c r="AA1306"/>
      <c r="AB1306"/>
      <c r="AC1306"/>
      <c r="AD1306"/>
      <c r="AE1306"/>
      <c r="AF1306"/>
      <c r="AG1306"/>
      <c r="AH1306"/>
      <c r="AI1306"/>
      <c r="AJ1306"/>
      <c r="AK1306"/>
      <c r="AL1306"/>
      <c r="AM1306"/>
      <c r="AN1306"/>
    </row>
    <row r="1307" spans="1:40" x14ac:dyDescent="0.25">
      <c r="A1307">
        <v>216501</v>
      </c>
      <c r="B1307" t="s">
        <v>794</v>
      </c>
      <c r="C1307" t="s">
        <v>423</v>
      </c>
      <c r="D1307" t="s">
        <v>795</v>
      </c>
      <c r="E1307" t="s">
        <v>388</v>
      </c>
      <c r="F1307" s="229">
        <v>34349</v>
      </c>
      <c r="G1307" t="s">
        <v>678</v>
      </c>
      <c r="H1307" t="s">
        <v>390</v>
      </c>
      <c r="I1307" t="s">
        <v>486</v>
      </c>
      <c r="J1307"/>
      <c r="K1307">
        <v>0</v>
      </c>
      <c r="L1307">
        <v>0</v>
      </c>
      <c r="M1307">
        <v>0</v>
      </c>
      <c r="N1307"/>
      <c r="O1307"/>
      <c r="P1307"/>
      <c r="Q1307"/>
      <c r="R1307"/>
      <c r="S1307"/>
      <c r="T1307"/>
      <c r="U1307"/>
      <c r="V1307"/>
      <c r="W1307"/>
      <c r="X1307"/>
      <c r="Y1307"/>
      <c r="Z1307"/>
      <c r="AA1307"/>
      <c r="AB1307"/>
      <c r="AC1307"/>
      <c r="AD1307"/>
      <c r="AE1307"/>
      <c r="AF1307"/>
      <c r="AG1307"/>
      <c r="AH1307"/>
      <c r="AI1307" t="s">
        <v>737</v>
      </c>
      <c r="AJ1307"/>
      <c r="AK1307"/>
      <c r="AL1307"/>
      <c r="AM1307"/>
      <c r="AN1307" t="s">
        <v>788</v>
      </c>
    </row>
    <row r="1308" spans="1:40" x14ac:dyDescent="0.25">
      <c r="A1308">
        <v>216504</v>
      </c>
      <c r="B1308" t="s">
        <v>2250</v>
      </c>
      <c r="C1308" t="s">
        <v>2251</v>
      </c>
      <c r="D1308" t="s">
        <v>281</v>
      </c>
      <c r="E1308" t="s">
        <v>388</v>
      </c>
      <c r="F1308" s="229">
        <v>34851</v>
      </c>
      <c r="G1308" t="s">
        <v>1017</v>
      </c>
      <c r="H1308" t="s">
        <v>390</v>
      </c>
      <c r="I1308" t="s">
        <v>3629</v>
      </c>
      <c r="J1308"/>
      <c r="K1308" t="s">
        <v>391</v>
      </c>
      <c r="L1308">
        <v>2015</v>
      </c>
      <c r="M1308" t="s">
        <v>371</v>
      </c>
      <c r="N1308" t="s">
        <v>371</v>
      </c>
      <c r="O1308"/>
      <c r="P1308"/>
      <c r="Q1308"/>
      <c r="R1308"/>
      <c r="S1308"/>
      <c r="T1308"/>
      <c r="U1308"/>
      <c r="V1308"/>
      <c r="W1308"/>
      <c r="X1308"/>
      <c r="Y1308"/>
      <c r="Z1308"/>
      <c r="AA1308"/>
      <c r="AB1308"/>
      <c r="AC1308"/>
      <c r="AD1308"/>
      <c r="AE1308"/>
      <c r="AF1308"/>
      <c r="AG1308"/>
      <c r="AH1308"/>
      <c r="AI1308"/>
      <c r="AJ1308"/>
      <c r="AK1308"/>
      <c r="AL1308"/>
      <c r="AM1308"/>
      <c r="AN1308"/>
    </row>
    <row r="1309" spans="1:40" x14ac:dyDescent="0.25">
      <c r="A1309">
        <v>216506</v>
      </c>
      <c r="B1309" t="s">
        <v>2164</v>
      </c>
      <c r="C1309" t="s">
        <v>70</v>
      </c>
      <c r="D1309" t="s">
        <v>279</v>
      </c>
      <c r="E1309" t="s">
        <v>389</v>
      </c>
      <c r="F1309" s="229">
        <v>33055</v>
      </c>
      <c r="G1309" t="s">
        <v>375</v>
      </c>
      <c r="H1309" t="s">
        <v>390</v>
      </c>
      <c r="I1309" t="s">
        <v>3629</v>
      </c>
      <c r="J1309"/>
      <c r="K1309">
        <v>0</v>
      </c>
      <c r="L1309">
        <v>0</v>
      </c>
      <c r="M1309">
        <v>0</v>
      </c>
      <c r="N1309" t="s">
        <v>375</v>
      </c>
      <c r="O1309"/>
      <c r="P1309"/>
      <c r="Q1309"/>
      <c r="R1309"/>
      <c r="S1309"/>
      <c r="T1309"/>
      <c r="U1309"/>
      <c r="V1309"/>
      <c r="W1309"/>
      <c r="X1309"/>
      <c r="Y1309"/>
      <c r="Z1309"/>
      <c r="AA1309"/>
      <c r="AB1309"/>
      <c r="AC1309"/>
      <c r="AD1309"/>
      <c r="AE1309"/>
      <c r="AF1309"/>
      <c r="AG1309"/>
      <c r="AH1309"/>
      <c r="AI1309"/>
      <c r="AJ1309"/>
      <c r="AK1309"/>
      <c r="AL1309"/>
      <c r="AM1309"/>
      <c r="AN1309"/>
    </row>
    <row r="1310" spans="1:40" x14ac:dyDescent="0.25">
      <c r="A1310">
        <v>216509</v>
      </c>
      <c r="B1310" t="s">
        <v>798</v>
      </c>
      <c r="C1310" t="s">
        <v>105</v>
      </c>
      <c r="D1310" t="s">
        <v>242</v>
      </c>
      <c r="E1310" t="s">
        <v>389</v>
      </c>
      <c r="F1310" s="229">
        <v>34335</v>
      </c>
      <c r="G1310" t="s">
        <v>371</v>
      </c>
      <c r="H1310" t="s">
        <v>390</v>
      </c>
      <c r="I1310" t="s">
        <v>486</v>
      </c>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t="s">
        <v>788</v>
      </c>
    </row>
    <row r="1311" spans="1:40" x14ac:dyDescent="0.25">
      <c r="A1311">
        <v>216513</v>
      </c>
      <c r="B1311" t="s">
        <v>3192</v>
      </c>
      <c r="C1311" t="s">
        <v>3193</v>
      </c>
      <c r="D1311" t="s">
        <v>3015</v>
      </c>
      <c r="E1311" t="s">
        <v>389</v>
      </c>
      <c r="F1311" s="229">
        <v>36362</v>
      </c>
      <c r="G1311" t="s">
        <v>371</v>
      </c>
      <c r="H1311" t="s">
        <v>869</v>
      </c>
      <c r="I1311" t="s">
        <v>3630</v>
      </c>
      <c r="J1311"/>
      <c r="K1311" t="s">
        <v>391</v>
      </c>
      <c r="L1311">
        <v>2018</v>
      </c>
      <c r="M1311" t="s">
        <v>386</v>
      </c>
      <c r="N1311" t="s">
        <v>762</v>
      </c>
      <c r="O1311"/>
      <c r="P1311"/>
      <c r="Q1311"/>
      <c r="R1311"/>
      <c r="S1311"/>
      <c r="T1311"/>
      <c r="U1311"/>
      <c r="V1311"/>
      <c r="W1311"/>
      <c r="X1311"/>
      <c r="Y1311"/>
      <c r="Z1311"/>
      <c r="AA1311"/>
      <c r="AB1311"/>
      <c r="AC1311"/>
      <c r="AD1311"/>
      <c r="AE1311"/>
      <c r="AF1311"/>
      <c r="AG1311"/>
      <c r="AH1311"/>
      <c r="AI1311"/>
      <c r="AJ1311"/>
      <c r="AK1311"/>
      <c r="AL1311"/>
      <c r="AM1311"/>
      <c r="AN1311"/>
    </row>
    <row r="1312" spans="1:40" x14ac:dyDescent="0.25">
      <c r="A1312">
        <v>216518</v>
      </c>
      <c r="B1312" t="s">
        <v>2328</v>
      </c>
      <c r="C1312" t="s">
        <v>576</v>
      </c>
      <c r="D1312" t="s">
        <v>2329</v>
      </c>
      <c r="E1312" t="s">
        <v>389</v>
      </c>
      <c r="F1312" s="229">
        <v>35434</v>
      </c>
      <c r="G1312" t="s">
        <v>687</v>
      </c>
      <c r="H1312" t="s">
        <v>390</v>
      </c>
      <c r="I1312" t="s">
        <v>3630</v>
      </c>
      <c r="J1312"/>
      <c r="K1312" t="s">
        <v>372</v>
      </c>
      <c r="L1312">
        <v>2014</v>
      </c>
      <c r="M1312" t="s">
        <v>373</v>
      </c>
      <c r="N1312" t="s">
        <v>375</v>
      </c>
      <c r="O1312"/>
      <c r="P1312"/>
      <c r="Q1312"/>
      <c r="R1312"/>
      <c r="S1312"/>
      <c r="T1312"/>
      <c r="U1312"/>
      <c r="V1312"/>
      <c r="W1312"/>
      <c r="X1312"/>
      <c r="Y1312"/>
      <c r="Z1312"/>
      <c r="AA1312"/>
      <c r="AB1312"/>
      <c r="AC1312"/>
      <c r="AD1312"/>
      <c r="AE1312"/>
      <c r="AF1312"/>
      <c r="AG1312"/>
      <c r="AH1312"/>
      <c r="AI1312"/>
      <c r="AJ1312"/>
      <c r="AK1312"/>
      <c r="AL1312"/>
      <c r="AM1312"/>
      <c r="AN1312"/>
    </row>
    <row r="1313" spans="1:40" x14ac:dyDescent="0.25">
      <c r="A1313">
        <v>216521</v>
      </c>
      <c r="B1313" t="s">
        <v>2377</v>
      </c>
      <c r="C1313" t="s">
        <v>95</v>
      </c>
      <c r="D1313" t="s">
        <v>236</v>
      </c>
      <c r="E1313" t="s">
        <v>389</v>
      </c>
      <c r="F1313" s="229">
        <v>35796</v>
      </c>
      <c r="G1313" t="s">
        <v>371</v>
      </c>
      <c r="H1313" t="s">
        <v>390</v>
      </c>
      <c r="I1313" t="s">
        <v>487</v>
      </c>
      <c r="J1313"/>
      <c r="K1313" t="s">
        <v>372</v>
      </c>
      <c r="L1313">
        <v>2015</v>
      </c>
      <c r="M1313" t="s">
        <v>373</v>
      </c>
      <c r="N1313" t="s">
        <v>375</v>
      </c>
      <c r="O1313"/>
      <c r="P1313"/>
      <c r="Q1313"/>
      <c r="R1313"/>
      <c r="S1313"/>
      <c r="T1313"/>
      <c r="U1313"/>
      <c r="V1313"/>
      <c r="W1313"/>
      <c r="X1313"/>
      <c r="Y1313"/>
      <c r="Z1313"/>
      <c r="AA1313"/>
      <c r="AB1313"/>
      <c r="AC1313"/>
      <c r="AD1313"/>
      <c r="AE1313"/>
      <c r="AF1313"/>
      <c r="AG1313"/>
      <c r="AH1313"/>
      <c r="AI1313"/>
      <c r="AJ1313"/>
      <c r="AK1313"/>
      <c r="AL1313"/>
      <c r="AM1313"/>
      <c r="AN1313"/>
    </row>
    <row r="1314" spans="1:40" x14ac:dyDescent="0.25">
      <c r="A1314">
        <v>216522</v>
      </c>
      <c r="B1314" t="s">
        <v>2042</v>
      </c>
      <c r="C1314" t="s">
        <v>2043</v>
      </c>
      <c r="D1314" t="s">
        <v>308</v>
      </c>
      <c r="E1314" t="s">
        <v>389</v>
      </c>
      <c r="F1314" s="229">
        <v>36892</v>
      </c>
      <c r="G1314" t="s">
        <v>1017</v>
      </c>
      <c r="H1314" t="s">
        <v>390</v>
      </c>
      <c r="I1314" t="s">
        <v>3630</v>
      </c>
      <c r="J1314"/>
      <c r="K1314" t="s">
        <v>372</v>
      </c>
      <c r="L1314">
        <v>2018</v>
      </c>
      <c r="M1314" t="s">
        <v>371</v>
      </c>
      <c r="N1314" t="s">
        <v>373</v>
      </c>
      <c r="O1314"/>
      <c r="P1314"/>
      <c r="Q1314"/>
      <c r="R1314"/>
      <c r="S1314"/>
      <c r="T1314"/>
      <c r="U1314"/>
      <c r="V1314"/>
      <c r="W1314"/>
      <c r="X1314"/>
      <c r="Y1314"/>
      <c r="Z1314"/>
      <c r="AA1314"/>
      <c r="AB1314"/>
      <c r="AC1314"/>
      <c r="AD1314"/>
      <c r="AE1314"/>
      <c r="AF1314"/>
      <c r="AG1314"/>
      <c r="AH1314"/>
      <c r="AI1314"/>
      <c r="AJ1314"/>
      <c r="AK1314"/>
      <c r="AL1314"/>
      <c r="AM1314"/>
      <c r="AN1314"/>
    </row>
    <row r="1315" spans="1:40" x14ac:dyDescent="0.25">
      <c r="A1315">
        <v>216524</v>
      </c>
      <c r="B1315" t="s">
        <v>870</v>
      </c>
      <c r="C1315" t="s">
        <v>3194</v>
      </c>
      <c r="D1315" t="s">
        <v>3195</v>
      </c>
      <c r="E1315" t="s">
        <v>389</v>
      </c>
      <c r="F1315" s="229">
        <v>31413</v>
      </c>
      <c r="G1315" t="s">
        <v>371</v>
      </c>
      <c r="H1315" t="s">
        <v>390</v>
      </c>
      <c r="I1315" t="s">
        <v>3632</v>
      </c>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t="s">
        <v>788</v>
      </c>
    </row>
    <row r="1316" spans="1:40" x14ac:dyDescent="0.25">
      <c r="A1316">
        <v>216527</v>
      </c>
      <c r="B1316" t="s">
        <v>2120</v>
      </c>
      <c r="C1316" t="s">
        <v>63</v>
      </c>
      <c r="D1316" t="s">
        <v>310</v>
      </c>
      <c r="E1316" t="s">
        <v>389</v>
      </c>
      <c r="F1316" s="229">
        <v>31053</v>
      </c>
      <c r="G1316" t="s">
        <v>371</v>
      </c>
      <c r="H1316" t="s">
        <v>390</v>
      </c>
      <c r="I1316" t="s">
        <v>3629</v>
      </c>
      <c r="J1316"/>
      <c r="K1316" t="s">
        <v>391</v>
      </c>
      <c r="L1316">
        <v>2004</v>
      </c>
      <c r="M1316" t="s">
        <v>371</v>
      </c>
      <c r="N1316" t="s">
        <v>383</v>
      </c>
      <c r="O1316"/>
      <c r="P1316"/>
      <c r="Q1316"/>
      <c r="R1316"/>
      <c r="S1316"/>
      <c r="T1316"/>
      <c r="U1316"/>
      <c r="V1316"/>
      <c r="W1316"/>
      <c r="X1316"/>
      <c r="Y1316"/>
      <c r="Z1316"/>
      <c r="AA1316"/>
      <c r="AB1316"/>
      <c r="AC1316"/>
      <c r="AD1316"/>
      <c r="AE1316"/>
      <c r="AF1316"/>
      <c r="AG1316"/>
      <c r="AH1316"/>
      <c r="AI1316"/>
      <c r="AJ1316"/>
      <c r="AK1316"/>
      <c r="AL1316"/>
      <c r="AM1316"/>
      <c r="AN1316"/>
    </row>
    <row r="1317" spans="1:40" x14ac:dyDescent="0.25">
      <c r="A1317">
        <v>216528</v>
      </c>
      <c r="B1317" t="s">
        <v>2367</v>
      </c>
      <c r="C1317" t="s">
        <v>66</v>
      </c>
      <c r="D1317" t="s">
        <v>573</v>
      </c>
      <c r="E1317" t="s">
        <v>389</v>
      </c>
      <c r="F1317" s="229">
        <v>35796</v>
      </c>
      <c r="G1317" t="s">
        <v>1055</v>
      </c>
      <c r="H1317" t="s">
        <v>390</v>
      </c>
      <c r="I1317" t="s">
        <v>485</v>
      </c>
      <c r="J1317"/>
      <c r="K1317">
        <v>0</v>
      </c>
      <c r="L1317">
        <v>0</v>
      </c>
      <c r="M1317">
        <v>0</v>
      </c>
      <c r="N1317" t="s">
        <v>386</v>
      </c>
      <c r="O1317"/>
      <c r="P1317"/>
      <c r="Q1317"/>
      <c r="R1317"/>
      <c r="S1317"/>
      <c r="T1317"/>
      <c r="U1317"/>
      <c r="V1317"/>
      <c r="W1317"/>
      <c r="X1317"/>
      <c r="Y1317"/>
      <c r="Z1317"/>
      <c r="AA1317"/>
      <c r="AB1317"/>
      <c r="AC1317"/>
      <c r="AD1317"/>
      <c r="AE1317"/>
      <c r="AF1317"/>
      <c r="AG1317"/>
      <c r="AH1317"/>
      <c r="AI1317"/>
      <c r="AJ1317"/>
      <c r="AK1317"/>
      <c r="AL1317"/>
      <c r="AM1317"/>
      <c r="AN1317"/>
    </row>
    <row r="1318" spans="1:40" x14ac:dyDescent="0.25">
      <c r="A1318">
        <v>216530</v>
      </c>
      <c r="B1318" t="s">
        <v>1998</v>
      </c>
      <c r="C1318" t="s">
        <v>63</v>
      </c>
      <c r="D1318" t="s">
        <v>248</v>
      </c>
      <c r="E1318" t="s">
        <v>389</v>
      </c>
      <c r="F1318" s="229">
        <v>33239</v>
      </c>
      <c r="G1318" t="s">
        <v>374</v>
      </c>
      <c r="H1318" t="s">
        <v>390</v>
      </c>
      <c r="I1318" t="s">
        <v>3630</v>
      </c>
      <c r="J1318"/>
      <c r="K1318" t="s">
        <v>391</v>
      </c>
      <c r="L1318">
        <v>2009</v>
      </c>
      <c r="M1318" t="s">
        <v>374</v>
      </c>
      <c r="N1318" t="s">
        <v>374</v>
      </c>
      <c r="O1318"/>
      <c r="P1318"/>
      <c r="Q1318"/>
      <c r="R1318"/>
      <c r="S1318"/>
      <c r="T1318"/>
      <c r="U1318"/>
      <c r="V1318"/>
      <c r="W1318"/>
      <c r="X1318"/>
      <c r="Y1318"/>
      <c r="Z1318"/>
      <c r="AA1318"/>
      <c r="AB1318"/>
      <c r="AC1318"/>
      <c r="AD1318"/>
      <c r="AE1318"/>
      <c r="AF1318"/>
      <c r="AG1318"/>
      <c r="AH1318"/>
      <c r="AI1318"/>
      <c r="AJ1318"/>
      <c r="AK1318"/>
      <c r="AL1318"/>
      <c r="AM1318"/>
      <c r="AN1318"/>
    </row>
    <row r="1319" spans="1:40" x14ac:dyDescent="0.25">
      <c r="A1319">
        <v>216531</v>
      </c>
      <c r="B1319" t="s">
        <v>2181</v>
      </c>
      <c r="C1319" t="s">
        <v>1186</v>
      </c>
      <c r="D1319" t="s">
        <v>3196</v>
      </c>
      <c r="E1319" t="s">
        <v>389</v>
      </c>
      <c r="F1319" s="229">
        <v>33781</v>
      </c>
      <c r="G1319" t="s">
        <v>4065</v>
      </c>
      <c r="H1319" t="s">
        <v>390</v>
      </c>
      <c r="I1319" t="s">
        <v>485</v>
      </c>
      <c r="J1319"/>
      <c r="K1319" t="s">
        <v>391</v>
      </c>
      <c r="L1319">
        <v>2012</v>
      </c>
      <c r="M1319" t="s">
        <v>375</v>
      </c>
      <c r="N1319" t="s">
        <v>375</v>
      </c>
      <c r="O1319"/>
      <c r="P1319"/>
      <c r="Q1319"/>
      <c r="R1319"/>
      <c r="S1319"/>
      <c r="T1319"/>
      <c r="U1319"/>
      <c r="V1319"/>
      <c r="W1319"/>
      <c r="X1319"/>
      <c r="Y1319"/>
      <c r="Z1319"/>
      <c r="AA1319"/>
      <c r="AB1319"/>
      <c r="AC1319"/>
      <c r="AD1319"/>
      <c r="AE1319"/>
      <c r="AF1319"/>
      <c r="AG1319"/>
      <c r="AH1319"/>
      <c r="AI1319"/>
      <c r="AJ1319"/>
      <c r="AK1319"/>
      <c r="AL1319"/>
      <c r="AM1319"/>
      <c r="AN1319"/>
    </row>
    <row r="1320" spans="1:40" x14ac:dyDescent="0.25">
      <c r="A1320">
        <v>216532</v>
      </c>
      <c r="B1320" t="s">
        <v>2106</v>
      </c>
      <c r="C1320" t="s">
        <v>1106</v>
      </c>
      <c r="D1320" t="s">
        <v>276</v>
      </c>
      <c r="E1320" t="s">
        <v>1327</v>
      </c>
      <c r="F1320" s="229">
        <v>29305</v>
      </c>
      <c r="G1320" t="s">
        <v>371</v>
      </c>
      <c r="H1320" t="s">
        <v>390</v>
      </c>
      <c r="I1320" t="s">
        <v>3630</v>
      </c>
      <c r="J1320"/>
      <c r="K1320" t="s">
        <v>372</v>
      </c>
      <c r="L1320">
        <v>1998</v>
      </c>
      <c r="M1320" t="s">
        <v>371</v>
      </c>
      <c r="N1320" t="s">
        <v>375</v>
      </c>
      <c r="O1320"/>
      <c r="P1320"/>
      <c r="Q1320"/>
      <c r="R1320"/>
      <c r="S1320"/>
      <c r="T1320"/>
      <c r="U1320"/>
      <c r="V1320"/>
      <c r="W1320"/>
      <c r="X1320"/>
      <c r="Y1320"/>
      <c r="Z1320"/>
      <c r="AA1320"/>
      <c r="AB1320"/>
      <c r="AC1320"/>
      <c r="AD1320"/>
      <c r="AE1320"/>
      <c r="AF1320"/>
      <c r="AG1320"/>
      <c r="AH1320"/>
      <c r="AI1320"/>
      <c r="AJ1320"/>
      <c r="AK1320"/>
      <c r="AL1320"/>
      <c r="AM1320"/>
      <c r="AN1320"/>
    </row>
    <row r="1321" spans="1:40" x14ac:dyDescent="0.25">
      <c r="A1321">
        <v>216534</v>
      </c>
      <c r="B1321" t="s">
        <v>871</v>
      </c>
      <c r="C1321" t="s">
        <v>872</v>
      </c>
      <c r="D1321" t="s">
        <v>577</v>
      </c>
      <c r="E1321" t="s">
        <v>389</v>
      </c>
      <c r="F1321" s="229">
        <v>36535</v>
      </c>
      <c r="G1321" t="s">
        <v>1017</v>
      </c>
      <c r="H1321" t="s">
        <v>390</v>
      </c>
      <c r="I1321" t="s">
        <v>487</v>
      </c>
      <c r="J1321"/>
      <c r="K1321" t="s">
        <v>391</v>
      </c>
      <c r="L1321">
        <v>2017</v>
      </c>
      <c r="M1321" t="s">
        <v>373</v>
      </c>
      <c r="N1321"/>
      <c r="O1321"/>
      <c r="P1321"/>
      <c r="Q1321"/>
      <c r="R1321"/>
      <c r="S1321"/>
      <c r="T1321"/>
      <c r="U1321"/>
      <c r="V1321"/>
      <c r="W1321"/>
      <c r="X1321"/>
      <c r="Y1321"/>
      <c r="Z1321"/>
      <c r="AA1321"/>
      <c r="AB1321"/>
      <c r="AC1321"/>
      <c r="AD1321"/>
      <c r="AE1321"/>
      <c r="AF1321"/>
      <c r="AG1321"/>
      <c r="AH1321"/>
      <c r="AI1321"/>
      <c r="AJ1321"/>
      <c r="AK1321"/>
      <c r="AL1321"/>
      <c r="AM1321"/>
      <c r="AN1321" t="s">
        <v>788</v>
      </c>
    </row>
    <row r="1322" spans="1:40" x14ac:dyDescent="0.25">
      <c r="A1322">
        <v>216535</v>
      </c>
      <c r="B1322" t="s">
        <v>3197</v>
      </c>
      <c r="C1322" t="s">
        <v>512</v>
      </c>
      <c r="D1322" t="s">
        <v>450</v>
      </c>
      <c r="E1322" t="s">
        <v>389</v>
      </c>
      <c r="F1322" s="297">
        <v>0</v>
      </c>
      <c r="G1322" t="s">
        <v>375</v>
      </c>
      <c r="H1322" t="s">
        <v>390</v>
      </c>
      <c r="I1322" t="s">
        <v>65</v>
      </c>
      <c r="J1322"/>
      <c r="K1322" t="s">
        <v>391</v>
      </c>
      <c r="L1322">
        <v>2014</v>
      </c>
      <c r="M1322" t="s">
        <v>375</v>
      </c>
      <c r="N1322" t="s">
        <v>375</v>
      </c>
      <c r="O1322"/>
      <c r="P1322"/>
      <c r="Q1322"/>
      <c r="R1322"/>
      <c r="S1322"/>
      <c r="T1322"/>
      <c r="U1322"/>
      <c r="V1322"/>
      <c r="W1322"/>
      <c r="X1322"/>
      <c r="Y1322"/>
      <c r="Z1322"/>
      <c r="AA1322"/>
      <c r="AB1322"/>
      <c r="AC1322"/>
      <c r="AD1322"/>
      <c r="AE1322"/>
      <c r="AF1322"/>
      <c r="AG1322"/>
      <c r="AH1322"/>
      <c r="AI1322"/>
      <c r="AJ1322"/>
      <c r="AK1322"/>
      <c r="AL1322"/>
      <c r="AM1322"/>
      <c r="AN1322"/>
    </row>
    <row r="1323" spans="1:40" x14ac:dyDescent="0.25">
      <c r="A1323">
        <v>216537</v>
      </c>
      <c r="B1323" t="s">
        <v>2031</v>
      </c>
      <c r="C1323" t="s">
        <v>2032</v>
      </c>
      <c r="D1323" t="s">
        <v>3198</v>
      </c>
      <c r="E1323" t="s">
        <v>389</v>
      </c>
      <c r="F1323" s="229">
        <v>36171</v>
      </c>
      <c r="G1323" t="s">
        <v>1036</v>
      </c>
      <c r="H1323" t="s">
        <v>390</v>
      </c>
      <c r="I1323" t="s">
        <v>59</v>
      </c>
      <c r="J1323"/>
      <c r="K1323" t="s">
        <v>372</v>
      </c>
      <c r="L1323">
        <v>2016</v>
      </c>
      <c r="M1323" t="s">
        <v>375</v>
      </c>
      <c r="N1323"/>
      <c r="O1323"/>
      <c r="P1323"/>
      <c r="Q1323"/>
      <c r="R1323"/>
      <c r="S1323"/>
      <c r="T1323"/>
      <c r="U1323"/>
      <c r="V1323"/>
      <c r="W1323"/>
      <c r="X1323"/>
      <c r="Y1323"/>
      <c r="Z1323"/>
      <c r="AA1323"/>
      <c r="AB1323"/>
      <c r="AC1323"/>
      <c r="AD1323"/>
      <c r="AE1323"/>
      <c r="AF1323"/>
      <c r="AG1323"/>
      <c r="AH1323"/>
      <c r="AI1323"/>
      <c r="AJ1323"/>
      <c r="AK1323"/>
      <c r="AL1323"/>
      <c r="AM1323"/>
      <c r="AN1323"/>
    </row>
    <row r="1324" spans="1:40" x14ac:dyDescent="0.25">
      <c r="A1324">
        <v>216542</v>
      </c>
      <c r="B1324" t="s">
        <v>2036</v>
      </c>
      <c r="C1324" t="s">
        <v>2037</v>
      </c>
      <c r="D1324" t="s">
        <v>445</v>
      </c>
      <c r="E1324" t="s">
        <v>389</v>
      </c>
      <c r="F1324" s="229">
        <v>36268</v>
      </c>
      <c r="G1324" t="s">
        <v>1017</v>
      </c>
      <c r="H1324" t="s">
        <v>390</v>
      </c>
      <c r="I1324" t="s">
        <v>487</v>
      </c>
      <c r="J1324"/>
      <c r="K1324" t="s">
        <v>372</v>
      </c>
      <c r="L1324">
        <v>2018</v>
      </c>
      <c r="M1324" t="s">
        <v>371</v>
      </c>
      <c r="N1324" t="s">
        <v>371</v>
      </c>
      <c r="O1324"/>
      <c r="P1324"/>
      <c r="Q1324"/>
      <c r="R1324"/>
      <c r="S1324"/>
      <c r="T1324"/>
      <c r="U1324"/>
      <c r="V1324"/>
      <c r="W1324"/>
      <c r="X1324"/>
      <c r="Y1324"/>
      <c r="Z1324"/>
      <c r="AA1324"/>
      <c r="AB1324"/>
      <c r="AC1324"/>
      <c r="AD1324"/>
      <c r="AE1324"/>
      <c r="AF1324"/>
      <c r="AG1324"/>
      <c r="AH1324"/>
      <c r="AI1324"/>
      <c r="AJ1324"/>
      <c r="AK1324"/>
      <c r="AL1324"/>
      <c r="AM1324"/>
      <c r="AN1324"/>
    </row>
    <row r="1325" spans="1:40" x14ac:dyDescent="0.25">
      <c r="A1325">
        <v>216544</v>
      </c>
      <c r="B1325" t="s">
        <v>2002</v>
      </c>
      <c r="C1325" t="s">
        <v>2003</v>
      </c>
      <c r="D1325" t="s">
        <v>253</v>
      </c>
      <c r="E1325" t="s">
        <v>389</v>
      </c>
      <c r="F1325" s="229">
        <v>34455</v>
      </c>
      <c r="G1325" t="s">
        <v>375</v>
      </c>
      <c r="H1325" t="s">
        <v>390</v>
      </c>
      <c r="I1325" t="s">
        <v>487</v>
      </c>
      <c r="J1325"/>
      <c r="K1325" t="s">
        <v>372</v>
      </c>
      <c r="L1325">
        <v>2013</v>
      </c>
      <c r="M1325" t="s">
        <v>375</v>
      </c>
      <c r="N1325" t="s">
        <v>379</v>
      </c>
      <c r="O1325"/>
      <c r="P1325"/>
      <c r="Q1325"/>
      <c r="R1325"/>
      <c r="S1325"/>
      <c r="T1325"/>
      <c r="U1325"/>
      <c r="V1325"/>
      <c r="W1325"/>
      <c r="X1325"/>
      <c r="Y1325"/>
      <c r="Z1325"/>
      <c r="AA1325"/>
      <c r="AB1325"/>
      <c r="AC1325"/>
      <c r="AD1325"/>
      <c r="AE1325"/>
      <c r="AF1325"/>
      <c r="AG1325"/>
      <c r="AH1325"/>
      <c r="AI1325"/>
      <c r="AJ1325"/>
      <c r="AK1325"/>
      <c r="AL1325"/>
      <c r="AM1325"/>
      <c r="AN1325"/>
    </row>
    <row r="1326" spans="1:40" x14ac:dyDescent="0.25">
      <c r="A1326">
        <v>216545</v>
      </c>
      <c r="B1326" t="s">
        <v>873</v>
      </c>
      <c r="C1326" t="s">
        <v>69</v>
      </c>
      <c r="D1326" t="s">
        <v>3199</v>
      </c>
      <c r="E1326" t="s">
        <v>389</v>
      </c>
      <c r="F1326" s="229">
        <v>33970</v>
      </c>
      <c r="G1326" t="s">
        <v>1029</v>
      </c>
      <c r="H1326" t="s">
        <v>390</v>
      </c>
      <c r="I1326" t="s">
        <v>3632</v>
      </c>
      <c r="J1326"/>
      <c r="K1326" t="s">
        <v>391</v>
      </c>
      <c r="L1326">
        <v>2010</v>
      </c>
      <c r="M1326" t="s">
        <v>377</v>
      </c>
      <c r="N1326"/>
      <c r="O1326"/>
      <c r="P1326"/>
      <c r="Q1326"/>
      <c r="R1326"/>
      <c r="S1326"/>
      <c r="T1326"/>
      <c r="U1326"/>
      <c r="V1326"/>
      <c r="W1326"/>
      <c r="X1326"/>
      <c r="Y1326"/>
      <c r="Z1326"/>
      <c r="AA1326"/>
      <c r="AB1326"/>
      <c r="AC1326"/>
      <c r="AD1326"/>
      <c r="AE1326"/>
      <c r="AF1326"/>
      <c r="AG1326"/>
      <c r="AH1326"/>
      <c r="AI1326"/>
      <c r="AJ1326"/>
      <c r="AK1326"/>
      <c r="AL1326"/>
      <c r="AM1326"/>
      <c r="AN1326" t="s">
        <v>788</v>
      </c>
    </row>
    <row r="1327" spans="1:40" x14ac:dyDescent="0.25">
      <c r="A1327">
        <v>216546</v>
      </c>
      <c r="B1327" t="s">
        <v>2479</v>
      </c>
      <c r="C1327" t="s">
        <v>1871</v>
      </c>
      <c r="D1327" t="s">
        <v>3200</v>
      </c>
      <c r="E1327" t="s">
        <v>389</v>
      </c>
      <c r="F1327" s="229">
        <v>36502</v>
      </c>
      <c r="G1327" t="s">
        <v>1053</v>
      </c>
      <c r="H1327" t="s">
        <v>390</v>
      </c>
      <c r="I1327" t="s">
        <v>3629</v>
      </c>
      <c r="J1327"/>
      <c r="K1327" t="s">
        <v>391</v>
      </c>
      <c r="L1327">
        <v>2017</v>
      </c>
      <c r="M1327" t="s">
        <v>371</v>
      </c>
      <c r="N1327" t="s">
        <v>379</v>
      </c>
      <c r="O1327"/>
      <c r="P1327"/>
      <c r="Q1327"/>
      <c r="R1327"/>
      <c r="S1327"/>
      <c r="T1327"/>
      <c r="U1327"/>
      <c r="V1327"/>
      <c r="W1327"/>
      <c r="X1327"/>
      <c r="Y1327"/>
      <c r="Z1327"/>
      <c r="AA1327"/>
      <c r="AB1327"/>
      <c r="AC1327"/>
      <c r="AD1327"/>
      <c r="AE1327"/>
      <c r="AF1327"/>
      <c r="AG1327"/>
      <c r="AH1327"/>
      <c r="AI1327"/>
      <c r="AJ1327"/>
      <c r="AK1327"/>
      <c r="AL1327"/>
      <c r="AM1327"/>
      <c r="AN1327"/>
    </row>
    <row r="1328" spans="1:40" x14ac:dyDescent="0.25">
      <c r="A1328">
        <v>216549</v>
      </c>
      <c r="B1328" t="s">
        <v>3201</v>
      </c>
      <c r="C1328" t="s">
        <v>424</v>
      </c>
      <c r="D1328" t="s">
        <v>2044</v>
      </c>
      <c r="E1328" t="s">
        <v>389</v>
      </c>
      <c r="F1328" s="229">
        <v>33748</v>
      </c>
      <c r="G1328" t="s">
        <v>701</v>
      </c>
      <c r="H1328" t="s">
        <v>390</v>
      </c>
      <c r="I1328" t="s">
        <v>3629</v>
      </c>
      <c r="J1328"/>
      <c r="K1328" t="s">
        <v>391</v>
      </c>
      <c r="L1328">
        <v>2010</v>
      </c>
      <c r="M1328" t="s">
        <v>373</v>
      </c>
      <c r="N1328" t="s">
        <v>379</v>
      </c>
      <c r="O1328"/>
      <c r="P1328"/>
      <c r="Q1328"/>
      <c r="R1328"/>
      <c r="S1328"/>
      <c r="T1328"/>
      <c r="U1328"/>
      <c r="V1328"/>
      <c r="W1328"/>
      <c r="X1328"/>
      <c r="Y1328"/>
      <c r="Z1328"/>
      <c r="AA1328"/>
      <c r="AB1328"/>
      <c r="AC1328"/>
      <c r="AD1328"/>
      <c r="AE1328"/>
      <c r="AF1328"/>
      <c r="AG1328"/>
      <c r="AH1328"/>
      <c r="AI1328"/>
      <c r="AJ1328"/>
      <c r="AK1328"/>
      <c r="AL1328"/>
      <c r="AM1328"/>
      <c r="AN1328"/>
    </row>
    <row r="1329" spans="1:40" x14ac:dyDescent="0.25">
      <c r="A1329">
        <v>216551</v>
      </c>
      <c r="B1329" t="s">
        <v>874</v>
      </c>
      <c r="C1329" t="s">
        <v>110</v>
      </c>
      <c r="D1329" t="s">
        <v>581</v>
      </c>
      <c r="E1329" t="s">
        <v>389</v>
      </c>
      <c r="F1329" s="229">
        <v>34465</v>
      </c>
      <c r="G1329" t="s">
        <v>1017</v>
      </c>
      <c r="H1329" t="s">
        <v>390</v>
      </c>
      <c r="I1329" t="s">
        <v>487</v>
      </c>
      <c r="J1329"/>
      <c r="K1329" t="s">
        <v>391</v>
      </c>
      <c r="L1329">
        <v>2013</v>
      </c>
      <c r="M1329" t="s">
        <v>383</v>
      </c>
      <c r="N1329" t="s">
        <v>383</v>
      </c>
      <c r="O1329"/>
      <c r="P1329"/>
      <c r="Q1329"/>
      <c r="R1329"/>
      <c r="S1329"/>
      <c r="T1329"/>
      <c r="U1329"/>
      <c r="V1329"/>
      <c r="W1329"/>
      <c r="X1329"/>
      <c r="Y1329"/>
      <c r="Z1329"/>
      <c r="AA1329"/>
      <c r="AB1329"/>
      <c r="AC1329"/>
      <c r="AD1329"/>
      <c r="AE1329"/>
      <c r="AF1329"/>
      <c r="AG1329"/>
      <c r="AH1329"/>
      <c r="AI1329"/>
      <c r="AJ1329"/>
      <c r="AK1329"/>
      <c r="AL1329"/>
      <c r="AM1329"/>
      <c r="AN1329"/>
    </row>
    <row r="1330" spans="1:40" x14ac:dyDescent="0.25">
      <c r="A1330">
        <v>216554</v>
      </c>
      <c r="B1330" t="s">
        <v>2021</v>
      </c>
      <c r="C1330" t="s">
        <v>2022</v>
      </c>
      <c r="D1330" t="s">
        <v>471</v>
      </c>
      <c r="E1330" t="s">
        <v>389</v>
      </c>
      <c r="F1330" s="229">
        <v>35796</v>
      </c>
      <c r="G1330" t="s">
        <v>1046</v>
      </c>
      <c r="H1330" t="s">
        <v>390</v>
      </c>
      <c r="I1330" t="s">
        <v>487</v>
      </c>
      <c r="J1330"/>
      <c r="K1330" t="s">
        <v>391</v>
      </c>
      <c r="L1330">
        <v>2015</v>
      </c>
      <c r="M1330" t="s">
        <v>373</v>
      </c>
      <c r="N1330" t="s">
        <v>373</v>
      </c>
      <c r="O1330"/>
      <c r="P1330"/>
      <c r="Q1330"/>
      <c r="R1330"/>
      <c r="S1330"/>
      <c r="T1330"/>
      <c r="U1330"/>
      <c r="V1330"/>
      <c r="W1330"/>
      <c r="X1330"/>
      <c r="Y1330"/>
      <c r="Z1330"/>
      <c r="AA1330"/>
      <c r="AB1330"/>
      <c r="AC1330"/>
      <c r="AD1330"/>
      <c r="AE1330"/>
      <c r="AF1330"/>
      <c r="AG1330"/>
      <c r="AH1330"/>
      <c r="AI1330"/>
      <c r="AJ1330"/>
      <c r="AK1330"/>
      <c r="AL1330"/>
      <c r="AM1330"/>
      <c r="AN1330"/>
    </row>
    <row r="1331" spans="1:40" x14ac:dyDescent="0.25">
      <c r="A1331">
        <v>216556</v>
      </c>
      <c r="B1331" t="s">
        <v>4150</v>
      </c>
      <c r="C1331" t="s">
        <v>93</v>
      </c>
      <c r="D1331" t="s">
        <v>317</v>
      </c>
      <c r="E1331" t="s">
        <v>388</v>
      </c>
      <c r="F1331" s="229">
        <v>34984</v>
      </c>
      <c r="G1331" t="s">
        <v>371</v>
      </c>
      <c r="H1331" t="s">
        <v>390</v>
      </c>
      <c r="I1331" t="s">
        <v>3631</v>
      </c>
      <c r="J1331"/>
      <c r="K1331"/>
      <c r="L1331"/>
      <c r="M1331"/>
      <c r="N1331"/>
      <c r="O1331"/>
      <c r="P1331"/>
      <c r="Q1331"/>
      <c r="R1331"/>
      <c r="S1331"/>
      <c r="T1331"/>
      <c r="U1331"/>
      <c r="V1331"/>
      <c r="W1331"/>
      <c r="X1331"/>
      <c r="Y1331"/>
      <c r="Z1331"/>
      <c r="AA1331"/>
      <c r="AB1331"/>
      <c r="AC1331"/>
      <c r="AD1331"/>
      <c r="AE1331"/>
      <c r="AF1331"/>
      <c r="AG1331"/>
      <c r="AH1331"/>
      <c r="AI1331" t="s">
        <v>737</v>
      </c>
      <c r="AJ1331"/>
      <c r="AK1331"/>
      <c r="AL1331"/>
      <c r="AM1331"/>
      <c r="AN1331" t="s">
        <v>788</v>
      </c>
    </row>
    <row r="1332" spans="1:40" x14ac:dyDescent="0.25">
      <c r="A1332">
        <v>216557</v>
      </c>
      <c r="B1332" t="s">
        <v>2358</v>
      </c>
      <c r="C1332" t="s">
        <v>2359</v>
      </c>
      <c r="D1332" t="s">
        <v>3202</v>
      </c>
      <c r="E1332" t="s">
        <v>389</v>
      </c>
      <c r="F1332" s="229">
        <v>35678</v>
      </c>
      <c r="G1332" t="s">
        <v>2360</v>
      </c>
      <c r="H1332" t="s">
        <v>390</v>
      </c>
      <c r="I1332" t="s">
        <v>487</v>
      </c>
      <c r="J1332"/>
      <c r="K1332" t="s">
        <v>372</v>
      </c>
      <c r="L1332">
        <v>2015</v>
      </c>
      <c r="M1332" t="s">
        <v>374</v>
      </c>
      <c r="N1332"/>
      <c r="O1332"/>
      <c r="P1332"/>
      <c r="Q1332"/>
      <c r="R1332"/>
      <c r="S1332"/>
      <c r="T1332"/>
      <c r="U1332"/>
      <c r="V1332"/>
      <c r="W1332"/>
      <c r="X1332"/>
      <c r="Y1332"/>
      <c r="Z1332"/>
      <c r="AA1332"/>
      <c r="AB1332"/>
      <c r="AC1332"/>
      <c r="AD1332"/>
      <c r="AE1332"/>
      <c r="AF1332"/>
      <c r="AG1332"/>
      <c r="AH1332"/>
      <c r="AI1332" t="s">
        <v>737</v>
      </c>
      <c r="AJ1332"/>
      <c r="AK1332"/>
      <c r="AL1332"/>
      <c r="AM1332"/>
      <c r="AN1332" t="s">
        <v>788</v>
      </c>
    </row>
    <row r="1333" spans="1:40" x14ac:dyDescent="0.25">
      <c r="A1333">
        <v>216560</v>
      </c>
      <c r="B1333" t="s">
        <v>2491</v>
      </c>
      <c r="C1333" t="s">
        <v>150</v>
      </c>
      <c r="D1333" t="s">
        <v>1060</v>
      </c>
      <c r="E1333" t="s">
        <v>389</v>
      </c>
      <c r="F1333" s="229">
        <v>36527</v>
      </c>
      <c r="G1333" t="s">
        <v>1017</v>
      </c>
      <c r="H1333" t="s">
        <v>390</v>
      </c>
      <c r="I1333" t="s">
        <v>3629</v>
      </c>
      <c r="J1333"/>
      <c r="K1333" t="s">
        <v>372</v>
      </c>
      <c r="L1333">
        <v>2018</v>
      </c>
      <c r="M1333" t="s">
        <v>371</v>
      </c>
      <c r="N1333" t="s">
        <v>376</v>
      </c>
      <c r="O1333"/>
      <c r="P1333"/>
      <c r="Q1333"/>
      <c r="R1333"/>
      <c r="S1333"/>
      <c r="T1333"/>
      <c r="U1333"/>
      <c r="V1333"/>
      <c r="W1333"/>
      <c r="X1333"/>
      <c r="Y1333"/>
      <c r="Z1333"/>
      <c r="AA1333"/>
      <c r="AB1333"/>
      <c r="AC1333"/>
      <c r="AD1333"/>
      <c r="AE1333"/>
      <c r="AF1333"/>
      <c r="AG1333"/>
      <c r="AH1333"/>
      <c r="AI1333"/>
      <c r="AJ1333"/>
      <c r="AK1333"/>
      <c r="AL1333"/>
      <c r="AM1333"/>
      <c r="AN1333"/>
    </row>
    <row r="1334" spans="1:40" x14ac:dyDescent="0.25">
      <c r="A1334">
        <v>216561</v>
      </c>
      <c r="B1334" t="s">
        <v>2393</v>
      </c>
      <c r="C1334" t="s">
        <v>105</v>
      </c>
      <c r="D1334" t="s">
        <v>252</v>
      </c>
      <c r="E1334" t="s">
        <v>389</v>
      </c>
      <c r="F1334" s="229">
        <v>35916</v>
      </c>
      <c r="G1334" t="s">
        <v>901</v>
      </c>
      <c r="H1334" t="s">
        <v>390</v>
      </c>
      <c r="I1334" t="s">
        <v>3630</v>
      </c>
      <c r="J1334"/>
      <c r="K1334" t="s">
        <v>372</v>
      </c>
      <c r="L1334">
        <v>2018</v>
      </c>
      <c r="M1334" t="s">
        <v>373</v>
      </c>
      <c r="N1334" t="s">
        <v>373</v>
      </c>
      <c r="O1334"/>
      <c r="P1334"/>
      <c r="Q1334"/>
      <c r="R1334"/>
      <c r="S1334"/>
      <c r="T1334"/>
      <c r="U1334"/>
      <c r="V1334"/>
      <c r="W1334"/>
      <c r="X1334"/>
      <c r="Y1334"/>
      <c r="Z1334"/>
      <c r="AA1334"/>
      <c r="AB1334"/>
      <c r="AC1334"/>
      <c r="AD1334"/>
      <c r="AE1334"/>
      <c r="AF1334"/>
      <c r="AG1334"/>
      <c r="AH1334"/>
      <c r="AI1334"/>
      <c r="AJ1334"/>
      <c r="AK1334"/>
      <c r="AL1334"/>
      <c r="AM1334"/>
      <c r="AN1334"/>
    </row>
    <row r="1335" spans="1:40" x14ac:dyDescent="0.25">
      <c r="A1335">
        <v>216562</v>
      </c>
      <c r="B1335" t="s">
        <v>2040</v>
      </c>
      <c r="C1335" t="s">
        <v>66</v>
      </c>
      <c r="D1335" t="s">
        <v>461</v>
      </c>
      <c r="E1335" t="s">
        <v>389</v>
      </c>
      <c r="F1335" s="229">
        <v>36711</v>
      </c>
      <c r="G1335" t="s">
        <v>2041</v>
      </c>
      <c r="H1335" t="s">
        <v>390</v>
      </c>
      <c r="I1335" t="s">
        <v>3630</v>
      </c>
      <c r="J1335"/>
      <c r="K1335" t="s">
        <v>391</v>
      </c>
      <c r="L1335">
        <v>2018</v>
      </c>
      <c r="M1335" t="s">
        <v>379</v>
      </c>
      <c r="N1335" t="s">
        <v>379</v>
      </c>
      <c r="O1335"/>
      <c r="P1335"/>
      <c r="Q1335"/>
      <c r="R1335"/>
      <c r="S1335"/>
      <c r="T1335"/>
      <c r="U1335"/>
      <c r="V1335"/>
      <c r="W1335"/>
      <c r="X1335"/>
      <c r="Y1335"/>
      <c r="Z1335"/>
      <c r="AA1335"/>
      <c r="AB1335"/>
      <c r="AC1335"/>
      <c r="AD1335"/>
      <c r="AE1335"/>
      <c r="AF1335"/>
      <c r="AG1335"/>
      <c r="AH1335"/>
      <c r="AI1335"/>
      <c r="AJ1335"/>
      <c r="AK1335"/>
      <c r="AL1335"/>
      <c r="AM1335"/>
      <c r="AN1335"/>
    </row>
    <row r="1336" spans="1:40" x14ac:dyDescent="0.25">
      <c r="A1336">
        <v>216563</v>
      </c>
      <c r="B1336" t="s">
        <v>4151</v>
      </c>
      <c r="C1336" t="s">
        <v>109</v>
      </c>
      <c r="D1336" t="s">
        <v>4152</v>
      </c>
      <c r="E1336" t="s">
        <v>1327</v>
      </c>
      <c r="F1336" s="229">
        <v>36180</v>
      </c>
      <c r="G1336" t="s">
        <v>4153</v>
      </c>
      <c r="H1336" t="s">
        <v>390</v>
      </c>
      <c r="I1336" t="s">
        <v>3631</v>
      </c>
      <c r="J1336"/>
      <c r="K1336"/>
      <c r="L1336"/>
      <c r="M1336"/>
      <c r="N1336"/>
      <c r="O1336"/>
      <c r="P1336"/>
      <c r="Q1336"/>
      <c r="R1336"/>
      <c r="S1336"/>
      <c r="T1336"/>
      <c r="U1336"/>
      <c r="V1336"/>
      <c r="W1336"/>
      <c r="X1336"/>
      <c r="Y1336"/>
      <c r="Z1336"/>
      <c r="AA1336"/>
      <c r="AB1336"/>
      <c r="AC1336"/>
      <c r="AD1336"/>
      <c r="AE1336"/>
      <c r="AF1336"/>
      <c r="AG1336"/>
      <c r="AH1336"/>
      <c r="AI1336" t="s">
        <v>737</v>
      </c>
      <c r="AJ1336"/>
      <c r="AK1336"/>
      <c r="AL1336"/>
      <c r="AM1336"/>
      <c r="AN1336" t="s">
        <v>788</v>
      </c>
    </row>
    <row r="1337" spans="1:40" x14ac:dyDescent="0.25">
      <c r="A1337">
        <v>216564</v>
      </c>
      <c r="B1337" t="s">
        <v>2094</v>
      </c>
      <c r="C1337" t="s">
        <v>127</v>
      </c>
      <c r="D1337" t="s">
        <v>254</v>
      </c>
      <c r="E1337" t="s">
        <v>389</v>
      </c>
      <c r="F1337" s="229">
        <v>29952</v>
      </c>
      <c r="G1337" t="s">
        <v>371</v>
      </c>
      <c r="H1337" t="s">
        <v>390</v>
      </c>
      <c r="I1337" t="s">
        <v>487</v>
      </c>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t="s">
        <v>788</v>
      </c>
    </row>
    <row r="1338" spans="1:40" x14ac:dyDescent="0.25">
      <c r="A1338">
        <v>216566</v>
      </c>
      <c r="B1338" t="s">
        <v>2368</v>
      </c>
      <c r="C1338" t="s">
        <v>98</v>
      </c>
      <c r="D1338" t="s">
        <v>3203</v>
      </c>
      <c r="E1338" t="s">
        <v>389</v>
      </c>
      <c r="F1338" s="229">
        <v>35796</v>
      </c>
      <c r="G1338" t="s">
        <v>1084</v>
      </c>
      <c r="H1338" t="s">
        <v>390</v>
      </c>
      <c r="I1338" t="s">
        <v>3629</v>
      </c>
      <c r="J1338"/>
      <c r="K1338" t="s">
        <v>372</v>
      </c>
      <c r="L1338">
        <v>2015</v>
      </c>
      <c r="M1338" t="s">
        <v>373</v>
      </c>
      <c r="N1338" t="s">
        <v>373</v>
      </c>
      <c r="O1338"/>
      <c r="P1338"/>
      <c r="Q1338"/>
      <c r="R1338"/>
      <c r="S1338"/>
      <c r="T1338"/>
      <c r="U1338"/>
      <c r="V1338"/>
      <c r="W1338"/>
      <c r="X1338"/>
      <c r="Y1338"/>
      <c r="Z1338"/>
      <c r="AA1338"/>
      <c r="AB1338"/>
      <c r="AC1338"/>
      <c r="AD1338"/>
      <c r="AE1338"/>
      <c r="AF1338"/>
      <c r="AG1338"/>
      <c r="AH1338"/>
      <c r="AI1338"/>
      <c r="AJ1338"/>
      <c r="AK1338"/>
      <c r="AL1338"/>
      <c r="AM1338"/>
      <c r="AN1338"/>
    </row>
    <row r="1339" spans="1:40" x14ac:dyDescent="0.25">
      <c r="A1339">
        <v>216573</v>
      </c>
      <c r="B1339" t="s">
        <v>875</v>
      </c>
      <c r="C1339" t="s">
        <v>70</v>
      </c>
      <c r="D1339" t="s">
        <v>252</v>
      </c>
      <c r="E1339" t="s">
        <v>389</v>
      </c>
      <c r="F1339" s="229">
        <v>36903</v>
      </c>
      <c r="G1339" t="s">
        <v>1029</v>
      </c>
      <c r="H1339" t="s">
        <v>390</v>
      </c>
      <c r="I1339" t="s">
        <v>488</v>
      </c>
      <c r="J1339"/>
      <c r="K1339" t="s">
        <v>391</v>
      </c>
      <c r="L1339">
        <v>2018</v>
      </c>
      <c r="M1339" t="s">
        <v>377</v>
      </c>
      <c r="N1339" t="s">
        <v>377</v>
      </c>
      <c r="O1339"/>
      <c r="P1339"/>
      <c r="Q1339"/>
      <c r="R1339"/>
      <c r="S1339"/>
      <c r="T1339"/>
      <c r="U1339"/>
      <c r="V1339"/>
      <c r="W1339"/>
      <c r="X1339"/>
      <c r="Y1339"/>
      <c r="Z1339"/>
      <c r="AA1339"/>
      <c r="AB1339"/>
      <c r="AC1339"/>
      <c r="AD1339"/>
      <c r="AE1339"/>
      <c r="AF1339"/>
      <c r="AG1339"/>
      <c r="AH1339"/>
      <c r="AI1339"/>
      <c r="AJ1339"/>
      <c r="AK1339"/>
      <c r="AL1339"/>
      <c r="AM1339"/>
      <c r="AN1339"/>
    </row>
    <row r="1340" spans="1:40" x14ac:dyDescent="0.25">
      <c r="A1340">
        <v>216574</v>
      </c>
      <c r="B1340" t="s">
        <v>3204</v>
      </c>
      <c r="C1340" t="s">
        <v>906</v>
      </c>
      <c r="D1340" t="s">
        <v>240</v>
      </c>
      <c r="E1340" t="s">
        <v>389</v>
      </c>
      <c r="F1340" s="229">
        <v>36035</v>
      </c>
      <c r="G1340" t="s">
        <v>1017</v>
      </c>
      <c r="H1340" t="s">
        <v>390</v>
      </c>
      <c r="I1340" t="s">
        <v>65</v>
      </c>
      <c r="J1340"/>
      <c r="K1340" t="s">
        <v>372</v>
      </c>
      <c r="L1340">
        <v>2016</v>
      </c>
      <c r="M1340" t="s">
        <v>373</v>
      </c>
      <c r="N1340" t="s">
        <v>373</v>
      </c>
      <c r="O1340"/>
      <c r="P1340"/>
      <c r="Q1340"/>
      <c r="R1340"/>
      <c r="S1340"/>
      <c r="T1340"/>
      <c r="U1340"/>
      <c r="V1340"/>
      <c r="W1340"/>
      <c r="X1340"/>
      <c r="Y1340"/>
      <c r="Z1340"/>
      <c r="AA1340"/>
      <c r="AB1340"/>
      <c r="AC1340"/>
      <c r="AD1340"/>
      <c r="AE1340"/>
      <c r="AF1340"/>
      <c r="AG1340"/>
      <c r="AH1340"/>
      <c r="AI1340"/>
      <c r="AJ1340"/>
      <c r="AK1340"/>
      <c r="AL1340"/>
      <c r="AM1340"/>
      <c r="AN1340"/>
    </row>
    <row r="1341" spans="1:40" x14ac:dyDescent="0.25">
      <c r="A1341">
        <v>216577</v>
      </c>
      <c r="B1341" t="s">
        <v>876</v>
      </c>
      <c r="C1341" t="s">
        <v>877</v>
      </c>
      <c r="D1341" t="s">
        <v>242</v>
      </c>
      <c r="E1341" t="s">
        <v>389</v>
      </c>
      <c r="F1341" s="229">
        <v>36127</v>
      </c>
      <c r="G1341" t="s">
        <v>1042</v>
      </c>
      <c r="H1341" t="s">
        <v>390</v>
      </c>
      <c r="I1341" t="s">
        <v>3632</v>
      </c>
      <c r="J1341"/>
      <c r="K1341" t="s">
        <v>372</v>
      </c>
      <c r="L1341">
        <v>2017</v>
      </c>
      <c r="M1341" t="s">
        <v>376</v>
      </c>
      <c r="N1341" t="s">
        <v>376</v>
      </c>
      <c r="O1341"/>
      <c r="P1341"/>
      <c r="Q1341"/>
      <c r="R1341"/>
      <c r="S1341"/>
      <c r="T1341"/>
      <c r="U1341"/>
      <c r="V1341"/>
      <c r="W1341"/>
      <c r="X1341"/>
      <c r="Y1341"/>
      <c r="Z1341"/>
      <c r="AA1341"/>
      <c r="AB1341"/>
      <c r="AC1341"/>
      <c r="AD1341"/>
      <c r="AE1341"/>
      <c r="AF1341"/>
      <c r="AG1341"/>
      <c r="AH1341"/>
      <c r="AI1341"/>
      <c r="AJ1341"/>
      <c r="AK1341"/>
      <c r="AL1341"/>
      <c r="AM1341"/>
      <c r="AN1341"/>
    </row>
    <row r="1342" spans="1:40" x14ac:dyDescent="0.25">
      <c r="A1342">
        <v>216580</v>
      </c>
      <c r="B1342" t="s">
        <v>3205</v>
      </c>
      <c r="C1342" t="s">
        <v>66</v>
      </c>
      <c r="D1342" t="s">
        <v>203</v>
      </c>
      <c r="E1342" t="s">
        <v>389</v>
      </c>
      <c r="F1342" s="229">
        <v>30987</v>
      </c>
      <c r="G1342" t="s">
        <v>371</v>
      </c>
      <c r="H1342" t="s">
        <v>390</v>
      </c>
      <c r="I1342" t="s">
        <v>3630</v>
      </c>
      <c r="J1342"/>
      <c r="K1342" t="s">
        <v>391</v>
      </c>
      <c r="L1342">
        <v>2001</v>
      </c>
      <c r="M1342" t="s">
        <v>371</v>
      </c>
      <c r="N1342" t="s">
        <v>371</v>
      </c>
      <c r="O1342"/>
      <c r="P1342"/>
      <c r="Q1342"/>
      <c r="R1342"/>
      <c r="S1342"/>
      <c r="T1342"/>
      <c r="U1342"/>
      <c r="V1342"/>
      <c r="W1342"/>
      <c r="X1342"/>
      <c r="Y1342"/>
      <c r="Z1342"/>
      <c r="AA1342"/>
      <c r="AB1342"/>
      <c r="AC1342"/>
      <c r="AD1342"/>
      <c r="AE1342"/>
      <c r="AF1342"/>
      <c r="AG1342"/>
      <c r="AH1342"/>
      <c r="AI1342"/>
      <c r="AJ1342"/>
      <c r="AK1342"/>
      <c r="AL1342"/>
      <c r="AM1342"/>
      <c r="AN1342"/>
    </row>
    <row r="1343" spans="1:40" x14ac:dyDescent="0.25">
      <c r="A1343">
        <v>216583</v>
      </c>
      <c r="B1343" t="s">
        <v>1999</v>
      </c>
      <c r="C1343" t="s">
        <v>112</v>
      </c>
      <c r="D1343" t="s">
        <v>878</v>
      </c>
      <c r="E1343" t="s">
        <v>389</v>
      </c>
      <c r="F1343" s="229">
        <v>33239</v>
      </c>
      <c r="G1343" t="e">
        <v>#N/A</v>
      </c>
      <c r="H1343" t="s">
        <v>390</v>
      </c>
      <c r="I1343" t="s">
        <v>487</v>
      </c>
      <c r="J1343"/>
      <c r="K1343">
        <v>0</v>
      </c>
      <c r="L1343">
        <v>0</v>
      </c>
      <c r="M1343">
        <v>0</v>
      </c>
      <c r="N1343"/>
      <c r="O1343"/>
      <c r="P1343"/>
      <c r="Q1343"/>
      <c r="R1343"/>
      <c r="S1343"/>
      <c r="T1343"/>
      <c r="U1343"/>
      <c r="V1343"/>
      <c r="W1343"/>
      <c r="X1343"/>
      <c r="Y1343"/>
      <c r="Z1343"/>
      <c r="AA1343"/>
      <c r="AB1343"/>
      <c r="AC1343"/>
      <c r="AD1343"/>
      <c r="AE1343"/>
      <c r="AF1343"/>
      <c r="AG1343"/>
      <c r="AH1343"/>
      <c r="AI1343"/>
      <c r="AJ1343"/>
      <c r="AK1343"/>
      <c r="AL1343"/>
      <c r="AM1343"/>
      <c r="AN1343"/>
    </row>
    <row r="1344" spans="1:40" x14ac:dyDescent="0.25">
      <c r="A1344">
        <v>216585</v>
      </c>
      <c r="B1344" t="s">
        <v>2138</v>
      </c>
      <c r="C1344" t="s">
        <v>546</v>
      </c>
      <c r="D1344" t="s">
        <v>238</v>
      </c>
      <c r="E1344" t="s">
        <v>389</v>
      </c>
      <c r="F1344" s="229">
        <v>32370</v>
      </c>
      <c r="G1344" t="s">
        <v>382</v>
      </c>
      <c r="H1344" t="s">
        <v>390</v>
      </c>
      <c r="I1344" t="s">
        <v>3629</v>
      </c>
      <c r="J1344"/>
      <c r="K1344" t="s">
        <v>391</v>
      </c>
      <c r="L1344">
        <v>2007</v>
      </c>
      <c r="M1344" t="s">
        <v>382</v>
      </c>
      <c r="N1344" t="s">
        <v>382</v>
      </c>
      <c r="O1344"/>
      <c r="P1344"/>
      <c r="Q1344"/>
      <c r="R1344"/>
      <c r="S1344"/>
      <c r="T1344"/>
      <c r="U1344"/>
      <c r="V1344"/>
      <c r="W1344"/>
      <c r="X1344"/>
      <c r="Y1344"/>
      <c r="Z1344"/>
      <c r="AA1344"/>
      <c r="AB1344"/>
      <c r="AC1344"/>
      <c r="AD1344"/>
      <c r="AE1344"/>
      <c r="AF1344"/>
      <c r="AG1344"/>
      <c r="AH1344"/>
      <c r="AI1344"/>
      <c r="AJ1344"/>
      <c r="AK1344"/>
      <c r="AL1344"/>
      <c r="AM1344"/>
      <c r="AN1344"/>
    </row>
    <row r="1345" spans="1:40" x14ac:dyDescent="0.25">
      <c r="A1345">
        <v>216586</v>
      </c>
      <c r="B1345" t="s">
        <v>879</v>
      </c>
      <c r="C1345" t="s">
        <v>105</v>
      </c>
      <c r="D1345" t="s">
        <v>3206</v>
      </c>
      <c r="E1345" t="s">
        <v>389</v>
      </c>
      <c r="F1345" s="229">
        <v>33970</v>
      </c>
      <c r="G1345" t="e">
        <v>#N/A</v>
      </c>
      <c r="H1345" t="s">
        <v>390</v>
      </c>
      <c r="I1345" t="s">
        <v>487</v>
      </c>
      <c r="J1345"/>
      <c r="K1345">
        <v>0</v>
      </c>
      <c r="L1345">
        <v>0</v>
      </c>
      <c r="M1345">
        <v>0</v>
      </c>
      <c r="N1345"/>
      <c r="O1345"/>
      <c r="P1345"/>
      <c r="Q1345"/>
      <c r="R1345"/>
      <c r="S1345"/>
      <c r="T1345"/>
      <c r="U1345"/>
      <c r="V1345"/>
      <c r="W1345"/>
      <c r="X1345"/>
      <c r="Y1345"/>
      <c r="Z1345"/>
      <c r="AA1345"/>
      <c r="AB1345"/>
      <c r="AC1345"/>
      <c r="AD1345"/>
      <c r="AE1345"/>
      <c r="AF1345"/>
      <c r="AG1345"/>
      <c r="AH1345"/>
      <c r="AI1345"/>
      <c r="AJ1345"/>
      <c r="AK1345"/>
      <c r="AL1345"/>
      <c r="AM1345"/>
      <c r="AN1345"/>
    </row>
    <row r="1346" spans="1:40" x14ac:dyDescent="0.25">
      <c r="A1346">
        <v>216587</v>
      </c>
      <c r="B1346" t="s">
        <v>3207</v>
      </c>
      <c r="C1346" t="s">
        <v>66</v>
      </c>
      <c r="D1346" t="s">
        <v>1901</v>
      </c>
      <c r="E1346" t="s">
        <v>389</v>
      </c>
      <c r="F1346" s="229">
        <v>36100</v>
      </c>
      <c r="G1346" t="s">
        <v>1080</v>
      </c>
      <c r="H1346" t="s">
        <v>390</v>
      </c>
      <c r="I1346" t="s">
        <v>487</v>
      </c>
      <c r="J1346"/>
      <c r="K1346" t="s">
        <v>391</v>
      </c>
      <c r="L1346">
        <v>2017</v>
      </c>
      <c r="M1346" t="s">
        <v>383</v>
      </c>
      <c r="N1346" t="s">
        <v>380</v>
      </c>
      <c r="O1346" t="s">
        <v>4093</v>
      </c>
      <c r="P1346"/>
      <c r="Q1346">
        <v>20000</v>
      </c>
      <c r="R1346"/>
      <c r="S1346"/>
      <c r="T1346"/>
      <c r="U1346"/>
      <c r="V1346"/>
      <c r="W1346"/>
      <c r="X1346"/>
      <c r="Y1346"/>
      <c r="Z1346"/>
      <c r="AA1346"/>
      <c r="AB1346"/>
      <c r="AC1346"/>
      <c r="AD1346"/>
      <c r="AE1346"/>
      <c r="AF1346"/>
      <c r="AG1346"/>
      <c r="AH1346"/>
      <c r="AI1346"/>
      <c r="AJ1346"/>
      <c r="AK1346"/>
      <c r="AL1346"/>
      <c r="AM1346"/>
      <c r="AN1346"/>
    </row>
    <row r="1347" spans="1:40" x14ac:dyDescent="0.25">
      <c r="A1347">
        <v>216591</v>
      </c>
      <c r="B1347" t="s">
        <v>2011</v>
      </c>
      <c r="C1347" t="s">
        <v>1667</v>
      </c>
      <c r="D1347" t="s">
        <v>456</v>
      </c>
      <c r="E1347" t="s">
        <v>389</v>
      </c>
      <c r="F1347" s="229">
        <v>34729</v>
      </c>
      <c r="G1347" t="s">
        <v>1041</v>
      </c>
      <c r="H1347" t="s">
        <v>390</v>
      </c>
      <c r="I1347" t="s">
        <v>487</v>
      </c>
      <c r="J1347"/>
      <c r="K1347" t="s">
        <v>391</v>
      </c>
      <c r="L1347">
        <v>2013</v>
      </c>
      <c r="M1347" t="s">
        <v>371</v>
      </c>
      <c r="N1347"/>
      <c r="O1347"/>
      <c r="P1347"/>
      <c r="Q1347"/>
      <c r="R1347"/>
      <c r="S1347"/>
      <c r="T1347"/>
      <c r="U1347"/>
      <c r="V1347"/>
      <c r="W1347"/>
      <c r="X1347"/>
      <c r="Y1347"/>
      <c r="Z1347"/>
      <c r="AA1347"/>
      <c r="AB1347"/>
      <c r="AC1347"/>
      <c r="AD1347"/>
      <c r="AE1347"/>
      <c r="AF1347"/>
      <c r="AG1347"/>
      <c r="AH1347"/>
      <c r="AI1347"/>
      <c r="AJ1347"/>
      <c r="AK1347"/>
      <c r="AL1347"/>
      <c r="AM1347"/>
      <c r="AN1347" t="s">
        <v>788</v>
      </c>
    </row>
    <row r="1348" spans="1:40" x14ac:dyDescent="0.25">
      <c r="A1348">
        <v>216593</v>
      </c>
      <c r="B1348" t="s">
        <v>3208</v>
      </c>
      <c r="C1348" t="s">
        <v>100</v>
      </c>
      <c r="D1348" t="s">
        <v>227</v>
      </c>
      <c r="E1348" t="s">
        <v>388</v>
      </c>
      <c r="F1348" s="229">
        <v>35432</v>
      </c>
      <c r="G1348" t="s">
        <v>1017</v>
      </c>
      <c r="H1348" t="s">
        <v>390</v>
      </c>
      <c r="I1348" t="s">
        <v>486</v>
      </c>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t="s">
        <v>788</v>
      </c>
    </row>
    <row r="1349" spans="1:40" x14ac:dyDescent="0.25">
      <c r="A1349">
        <v>216598</v>
      </c>
      <c r="B1349" t="s">
        <v>3209</v>
      </c>
      <c r="C1349" t="s">
        <v>1119</v>
      </c>
      <c r="D1349" t="s">
        <v>1121</v>
      </c>
      <c r="E1349" t="s">
        <v>388</v>
      </c>
      <c r="F1349" s="229">
        <v>35648</v>
      </c>
      <c r="G1349" t="s">
        <v>371</v>
      </c>
      <c r="H1349" t="s">
        <v>390</v>
      </c>
      <c r="I1349" t="s">
        <v>486</v>
      </c>
      <c r="J1349"/>
      <c r="K1349" t="s">
        <v>391</v>
      </c>
      <c r="L1349">
        <v>2015</v>
      </c>
      <c r="M1349" t="s">
        <v>373</v>
      </c>
      <c r="N1349" t="s">
        <v>373</v>
      </c>
      <c r="O1349"/>
      <c r="P1349"/>
      <c r="Q1349"/>
      <c r="R1349"/>
      <c r="S1349"/>
      <c r="T1349"/>
      <c r="U1349"/>
      <c r="V1349"/>
      <c r="W1349"/>
      <c r="X1349"/>
      <c r="Y1349"/>
      <c r="Z1349"/>
      <c r="AA1349"/>
      <c r="AB1349"/>
      <c r="AC1349"/>
      <c r="AD1349"/>
      <c r="AE1349"/>
      <c r="AF1349"/>
      <c r="AG1349"/>
      <c r="AH1349"/>
      <c r="AI1349"/>
      <c r="AJ1349"/>
      <c r="AK1349"/>
      <c r="AL1349"/>
      <c r="AM1349" t="s">
        <v>788</v>
      </c>
      <c r="AN1349"/>
    </row>
    <row r="1350" spans="1:40" x14ac:dyDescent="0.25">
      <c r="A1350">
        <v>216599</v>
      </c>
      <c r="B1350" t="s">
        <v>1122</v>
      </c>
      <c r="C1350" t="s">
        <v>89</v>
      </c>
      <c r="D1350" t="s">
        <v>848</v>
      </c>
      <c r="E1350" t="s">
        <v>388</v>
      </c>
      <c r="F1350" s="229">
        <v>32509</v>
      </c>
      <c r="G1350" t="s">
        <v>3879</v>
      </c>
      <c r="H1350" t="s">
        <v>390</v>
      </c>
      <c r="I1350" t="s">
        <v>486</v>
      </c>
      <c r="J1350"/>
      <c r="K1350"/>
      <c r="L1350"/>
      <c r="M1350"/>
      <c r="N1350"/>
      <c r="O1350"/>
      <c r="P1350"/>
      <c r="Q1350"/>
      <c r="R1350"/>
      <c r="S1350"/>
      <c r="T1350"/>
      <c r="U1350"/>
      <c r="V1350"/>
      <c r="W1350"/>
      <c r="X1350"/>
      <c r="Y1350"/>
      <c r="Z1350"/>
      <c r="AA1350"/>
      <c r="AB1350"/>
      <c r="AC1350"/>
      <c r="AD1350"/>
      <c r="AE1350"/>
      <c r="AF1350"/>
      <c r="AG1350"/>
      <c r="AH1350"/>
      <c r="AI1350" t="s">
        <v>737</v>
      </c>
      <c r="AJ1350"/>
      <c r="AK1350"/>
      <c r="AL1350"/>
      <c r="AM1350" t="s">
        <v>788</v>
      </c>
      <c r="AN1350" t="s">
        <v>788</v>
      </c>
    </row>
    <row r="1351" spans="1:40" x14ac:dyDescent="0.25">
      <c r="A1351">
        <v>216600</v>
      </c>
      <c r="B1351" t="s">
        <v>3210</v>
      </c>
      <c r="C1351" t="s">
        <v>1123</v>
      </c>
      <c r="D1351" t="s">
        <v>258</v>
      </c>
      <c r="E1351" t="s">
        <v>388</v>
      </c>
      <c r="F1351" s="229">
        <v>35820</v>
      </c>
      <c r="G1351" t="s">
        <v>720</v>
      </c>
      <c r="H1351" t="s">
        <v>390</v>
      </c>
      <c r="I1351" t="s">
        <v>487</v>
      </c>
      <c r="J1351"/>
      <c r="K1351" t="s">
        <v>391</v>
      </c>
      <c r="L1351">
        <v>2017</v>
      </c>
      <c r="M1351" t="s">
        <v>371</v>
      </c>
      <c r="N1351"/>
      <c r="O1351"/>
      <c r="P1351"/>
      <c r="Q1351"/>
      <c r="R1351"/>
      <c r="S1351"/>
      <c r="T1351"/>
      <c r="U1351"/>
      <c r="V1351"/>
      <c r="W1351"/>
      <c r="X1351"/>
      <c r="Y1351"/>
      <c r="Z1351"/>
      <c r="AA1351"/>
      <c r="AB1351"/>
      <c r="AC1351"/>
      <c r="AD1351"/>
      <c r="AE1351"/>
      <c r="AF1351"/>
      <c r="AG1351"/>
      <c r="AH1351"/>
      <c r="AI1351"/>
      <c r="AJ1351"/>
      <c r="AK1351"/>
      <c r="AL1351"/>
      <c r="AM1351" t="s">
        <v>788</v>
      </c>
      <c r="AN1351" t="s">
        <v>788</v>
      </c>
    </row>
    <row r="1352" spans="1:40" x14ac:dyDescent="0.25">
      <c r="A1352">
        <v>216601</v>
      </c>
      <c r="B1352" t="s">
        <v>1124</v>
      </c>
      <c r="C1352" t="s">
        <v>115</v>
      </c>
      <c r="D1352" t="s">
        <v>1125</v>
      </c>
      <c r="E1352" t="s">
        <v>388</v>
      </c>
      <c r="F1352" s="229">
        <v>37104</v>
      </c>
      <c r="G1352" t="s">
        <v>1098</v>
      </c>
      <c r="H1352" t="s">
        <v>390</v>
      </c>
      <c r="I1352" t="s">
        <v>3630</v>
      </c>
      <c r="J1352"/>
      <c r="K1352" t="s">
        <v>372</v>
      </c>
      <c r="L1352">
        <v>2019</v>
      </c>
      <c r="M1352" t="s">
        <v>384</v>
      </c>
      <c r="N1352" t="s">
        <v>384</v>
      </c>
      <c r="O1352"/>
      <c r="P1352"/>
      <c r="Q1352"/>
      <c r="R1352"/>
      <c r="S1352"/>
      <c r="T1352"/>
      <c r="U1352"/>
      <c r="V1352"/>
      <c r="W1352"/>
      <c r="X1352"/>
      <c r="Y1352"/>
      <c r="Z1352"/>
      <c r="AA1352"/>
      <c r="AB1352"/>
      <c r="AC1352"/>
      <c r="AD1352"/>
      <c r="AE1352"/>
      <c r="AF1352"/>
      <c r="AG1352"/>
      <c r="AH1352"/>
      <c r="AI1352"/>
      <c r="AJ1352"/>
      <c r="AK1352"/>
      <c r="AL1352"/>
      <c r="AM1352"/>
      <c r="AN1352"/>
    </row>
    <row r="1353" spans="1:40" x14ac:dyDescent="0.25">
      <c r="A1353">
        <v>216602</v>
      </c>
      <c r="B1353" t="s">
        <v>3211</v>
      </c>
      <c r="C1353" t="s">
        <v>102</v>
      </c>
      <c r="D1353" t="s">
        <v>554</v>
      </c>
      <c r="E1353" t="s">
        <v>388</v>
      </c>
      <c r="F1353" s="229">
        <v>34896</v>
      </c>
      <c r="G1353" t="s">
        <v>371</v>
      </c>
      <c r="H1353" t="s">
        <v>390</v>
      </c>
      <c r="I1353" t="s">
        <v>486</v>
      </c>
      <c r="J1353"/>
      <c r="K1353" t="s">
        <v>391</v>
      </c>
      <c r="L1353">
        <v>2014</v>
      </c>
      <c r="M1353" t="s">
        <v>373</v>
      </c>
      <c r="N1353"/>
      <c r="O1353"/>
      <c r="P1353"/>
      <c r="Q1353"/>
      <c r="R1353"/>
      <c r="S1353"/>
      <c r="T1353"/>
      <c r="U1353"/>
      <c r="V1353"/>
      <c r="W1353"/>
      <c r="X1353"/>
      <c r="Y1353"/>
      <c r="Z1353"/>
      <c r="AA1353"/>
      <c r="AB1353"/>
      <c r="AC1353"/>
      <c r="AD1353"/>
      <c r="AE1353"/>
      <c r="AF1353"/>
      <c r="AG1353"/>
      <c r="AH1353"/>
      <c r="AI1353" t="s">
        <v>737</v>
      </c>
      <c r="AJ1353"/>
      <c r="AK1353"/>
      <c r="AL1353"/>
      <c r="AM1353" t="s">
        <v>788</v>
      </c>
      <c r="AN1353" t="s">
        <v>788</v>
      </c>
    </row>
    <row r="1354" spans="1:40" x14ac:dyDescent="0.25">
      <c r="A1354">
        <v>216603</v>
      </c>
      <c r="B1354" t="s">
        <v>3212</v>
      </c>
      <c r="C1354" t="s">
        <v>1126</v>
      </c>
      <c r="D1354" t="s">
        <v>225</v>
      </c>
      <c r="E1354" t="s">
        <v>388</v>
      </c>
      <c r="F1354" s="229">
        <v>34936</v>
      </c>
      <c r="G1354" t="s">
        <v>386</v>
      </c>
      <c r="H1354" t="s">
        <v>390</v>
      </c>
      <c r="I1354" t="s">
        <v>486</v>
      </c>
      <c r="J1354"/>
      <c r="K1354" t="s">
        <v>372</v>
      </c>
      <c r="L1354">
        <v>2013</v>
      </c>
      <c r="M1354" t="s">
        <v>373</v>
      </c>
      <c r="N1354"/>
      <c r="O1354"/>
      <c r="P1354"/>
      <c r="Q1354"/>
      <c r="R1354"/>
      <c r="S1354"/>
      <c r="T1354"/>
      <c r="U1354"/>
      <c r="V1354"/>
      <c r="W1354"/>
      <c r="X1354"/>
      <c r="Y1354"/>
      <c r="Z1354"/>
      <c r="AA1354"/>
      <c r="AB1354"/>
      <c r="AC1354"/>
      <c r="AD1354"/>
      <c r="AE1354"/>
      <c r="AF1354"/>
      <c r="AG1354"/>
      <c r="AH1354"/>
      <c r="AI1354" t="s">
        <v>737</v>
      </c>
      <c r="AJ1354"/>
      <c r="AK1354"/>
      <c r="AL1354"/>
      <c r="AM1354" t="s">
        <v>788</v>
      </c>
      <c r="AN1354" t="s">
        <v>788</v>
      </c>
    </row>
    <row r="1355" spans="1:40" x14ac:dyDescent="0.25">
      <c r="A1355">
        <v>216604</v>
      </c>
      <c r="B1355" t="s">
        <v>3213</v>
      </c>
      <c r="C1355" t="s">
        <v>60</v>
      </c>
      <c r="D1355" t="s">
        <v>324</v>
      </c>
      <c r="E1355" t="s">
        <v>389</v>
      </c>
      <c r="F1355" s="297">
        <v>0</v>
      </c>
      <c r="G1355" t="s">
        <v>371</v>
      </c>
      <c r="H1355" t="s">
        <v>390</v>
      </c>
      <c r="I1355" t="s">
        <v>487</v>
      </c>
      <c r="J1355"/>
      <c r="K1355" t="s">
        <v>372</v>
      </c>
      <c r="L1355">
        <v>2019</v>
      </c>
      <c r="M1355" t="s">
        <v>371</v>
      </c>
      <c r="N1355" t="s">
        <v>375</v>
      </c>
      <c r="O1355"/>
      <c r="P1355"/>
      <c r="Q1355"/>
      <c r="R1355"/>
      <c r="S1355"/>
      <c r="T1355"/>
      <c r="U1355"/>
      <c r="V1355"/>
      <c r="W1355"/>
      <c r="X1355"/>
      <c r="Y1355"/>
      <c r="Z1355"/>
      <c r="AA1355"/>
      <c r="AB1355"/>
      <c r="AC1355"/>
      <c r="AD1355"/>
      <c r="AE1355"/>
      <c r="AF1355"/>
      <c r="AG1355"/>
      <c r="AH1355"/>
      <c r="AI1355"/>
      <c r="AJ1355"/>
      <c r="AK1355"/>
      <c r="AL1355"/>
      <c r="AM1355"/>
      <c r="AN1355"/>
    </row>
    <row r="1356" spans="1:40" x14ac:dyDescent="0.25">
      <c r="A1356">
        <v>216605</v>
      </c>
      <c r="B1356" t="s">
        <v>3214</v>
      </c>
      <c r="C1356" t="s">
        <v>1127</v>
      </c>
      <c r="D1356" t="s">
        <v>202</v>
      </c>
      <c r="E1356" t="s">
        <v>389</v>
      </c>
      <c r="F1356" s="229">
        <v>34912</v>
      </c>
      <c r="G1356" t="s">
        <v>373</v>
      </c>
      <c r="H1356" t="s">
        <v>390</v>
      </c>
      <c r="I1356" t="s">
        <v>486</v>
      </c>
      <c r="J1356"/>
      <c r="K1356" t="s">
        <v>391</v>
      </c>
      <c r="L1356">
        <v>2013</v>
      </c>
      <c r="M1356" t="s">
        <v>373</v>
      </c>
      <c r="N1356"/>
      <c r="O1356"/>
      <c r="P1356"/>
      <c r="Q1356"/>
      <c r="R1356"/>
      <c r="S1356"/>
      <c r="T1356"/>
      <c r="U1356"/>
      <c r="V1356"/>
      <c r="W1356"/>
      <c r="X1356"/>
      <c r="Y1356"/>
      <c r="Z1356"/>
      <c r="AA1356"/>
      <c r="AB1356"/>
      <c r="AC1356"/>
      <c r="AD1356"/>
      <c r="AE1356"/>
      <c r="AF1356"/>
      <c r="AG1356"/>
      <c r="AH1356"/>
      <c r="AI1356" t="s">
        <v>737</v>
      </c>
      <c r="AJ1356"/>
      <c r="AK1356"/>
      <c r="AL1356"/>
      <c r="AM1356" t="s">
        <v>788</v>
      </c>
      <c r="AN1356" t="s">
        <v>788</v>
      </c>
    </row>
    <row r="1357" spans="1:40" x14ac:dyDescent="0.25">
      <c r="A1357">
        <v>216606</v>
      </c>
      <c r="B1357" t="s">
        <v>3215</v>
      </c>
      <c r="C1357" t="s">
        <v>69</v>
      </c>
      <c r="D1357" t="s">
        <v>464</v>
      </c>
      <c r="E1357" t="s">
        <v>389</v>
      </c>
      <c r="F1357" t="s">
        <v>3884</v>
      </c>
      <c r="G1357" t="s">
        <v>371</v>
      </c>
      <c r="H1357" t="s">
        <v>390</v>
      </c>
      <c r="I1357" t="s">
        <v>486</v>
      </c>
      <c r="J1357"/>
      <c r="K1357"/>
      <c r="L1357"/>
      <c r="M1357"/>
      <c r="N1357"/>
      <c r="O1357"/>
      <c r="P1357"/>
      <c r="Q1357"/>
      <c r="R1357"/>
      <c r="S1357"/>
      <c r="T1357"/>
      <c r="U1357"/>
      <c r="V1357"/>
      <c r="W1357"/>
      <c r="X1357"/>
      <c r="Y1357"/>
      <c r="Z1357"/>
      <c r="AA1357"/>
      <c r="AB1357"/>
      <c r="AC1357"/>
      <c r="AD1357"/>
      <c r="AE1357"/>
      <c r="AF1357"/>
      <c r="AG1357"/>
      <c r="AH1357"/>
      <c r="AI1357" t="s">
        <v>737</v>
      </c>
      <c r="AJ1357"/>
      <c r="AK1357"/>
      <c r="AL1357"/>
      <c r="AM1357" t="s">
        <v>788</v>
      </c>
      <c r="AN1357" t="s">
        <v>788</v>
      </c>
    </row>
    <row r="1358" spans="1:40" x14ac:dyDescent="0.25">
      <c r="A1358">
        <v>216607</v>
      </c>
      <c r="B1358" t="s">
        <v>3216</v>
      </c>
      <c r="C1358" t="s">
        <v>1115</v>
      </c>
      <c r="D1358" t="s">
        <v>1128</v>
      </c>
      <c r="E1358" t="s">
        <v>389</v>
      </c>
      <c r="F1358" s="229">
        <v>36600</v>
      </c>
      <c r="G1358" t="s">
        <v>371</v>
      </c>
      <c r="H1358" t="s">
        <v>390</v>
      </c>
      <c r="I1358" t="s">
        <v>486</v>
      </c>
      <c r="J1358"/>
      <c r="K1358" t="s">
        <v>372</v>
      </c>
      <c r="L1358">
        <v>2018</v>
      </c>
      <c r="M1358" t="s">
        <v>379</v>
      </c>
      <c r="N1358"/>
      <c r="O1358"/>
      <c r="P1358"/>
      <c r="Q1358"/>
      <c r="R1358"/>
      <c r="S1358"/>
      <c r="T1358"/>
      <c r="U1358"/>
      <c r="V1358"/>
      <c r="W1358"/>
      <c r="X1358"/>
      <c r="Y1358"/>
      <c r="Z1358"/>
      <c r="AA1358"/>
      <c r="AB1358"/>
      <c r="AC1358"/>
      <c r="AD1358"/>
      <c r="AE1358"/>
      <c r="AF1358"/>
      <c r="AG1358"/>
      <c r="AH1358"/>
      <c r="AI1358" t="s">
        <v>737</v>
      </c>
      <c r="AJ1358"/>
      <c r="AK1358"/>
      <c r="AL1358"/>
      <c r="AM1358" t="s">
        <v>788</v>
      </c>
      <c r="AN1358" t="s">
        <v>788</v>
      </c>
    </row>
    <row r="1359" spans="1:40" x14ac:dyDescent="0.25">
      <c r="A1359">
        <v>216608</v>
      </c>
      <c r="B1359" t="s">
        <v>1129</v>
      </c>
      <c r="C1359" t="s">
        <v>167</v>
      </c>
      <c r="D1359" t="s">
        <v>935</v>
      </c>
      <c r="E1359" t="s">
        <v>1327</v>
      </c>
      <c r="F1359" s="297">
        <v>0</v>
      </c>
      <c r="G1359" t="s">
        <v>3888</v>
      </c>
      <c r="H1359" t="s">
        <v>390</v>
      </c>
      <c r="I1359" t="s">
        <v>3630</v>
      </c>
      <c r="J1359"/>
      <c r="K1359" t="s">
        <v>391</v>
      </c>
      <c r="L1359">
        <v>2015</v>
      </c>
      <c r="M1359" t="s">
        <v>371</v>
      </c>
      <c r="N1359" t="s">
        <v>376</v>
      </c>
      <c r="O1359"/>
      <c r="P1359"/>
      <c r="Q1359"/>
      <c r="R1359"/>
      <c r="S1359"/>
      <c r="T1359"/>
      <c r="U1359"/>
      <c r="V1359"/>
      <c r="W1359"/>
      <c r="X1359"/>
      <c r="Y1359"/>
      <c r="Z1359"/>
      <c r="AA1359"/>
      <c r="AB1359"/>
      <c r="AC1359"/>
      <c r="AD1359"/>
      <c r="AE1359"/>
      <c r="AF1359"/>
      <c r="AG1359"/>
      <c r="AH1359"/>
      <c r="AI1359"/>
      <c r="AJ1359"/>
      <c r="AK1359"/>
      <c r="AL1359"/>
      <c r="AM1359"/>
      <c r="AN1359"/>
    </row>
    <row r="1360" spans="1:40" x14ac:dyDescent="0.25">
      <c r="A1360">
        <v>216609</v>
      </c>
      <c r="B1360" t="s">
        <v>3217</v>
      </c>
      <c r="C1360" t="s">
        <v>561</v>
      </c>
      <c r="D1360" t="s">
        <v>596</v>
      </c>
      <c r="E1360" t="s">
        <v>389</v>
      </c>
      <c r="F1360" s="229">
        <v>37148</v>
      </c>
      <c r="G1360" t="s">
        <v>371</v>
      </c>
      <c r="H1360" t="s">
        <v>390</v>
      </c>
      <c r="I1360" t="s">
        <v>486</v>
      </c>
      <c r="J1360"/>
      <c r="K1360" t="s">
        <v>372</v>
      </c>
      <c r="L1360">
        <v>2019</v>
      </c>
      <c r="M1360" t="s">
        <v>371</v>
      </c>
      <c r="N1360"/>
      <c r="O1360"/>
      <c r="P1360"/>
      <c r="Q1360"/>
      <c r="R1360"/>
      <c r="S1360"/>
      <c r="T1360"/>
      <c r="U1360"/>
      <c r="V1360"/>
      <c r="W1360"/>
      <c r="X1360"/>
      <c r="Y1360"/>
      <c r="Z1360"/>
      <c r="AA1360"/>
      <c r="AB1360"/>
      <c r="AC1360"/>
      <c r="AD1360"/>
      <c r="AE1360"/>
      <c r="AF1360"/>
      <c r="AG1360"/>
      <c r="AH1360"/>
      <c r="AI1360" t="s">
        <v>737</v>
      </c>
      <c r="AJ1360"/>
      <c r="AK1360"/>
      <c r="AL1360"/>
      <c r="AM1360"/>
      <c r="AN1360" t="s">
        <v>788</v>
      </c>
    </row>
    <row r="1361" spans="1:40" x14ac:dyDescent="0.25">
      <c r="A1361">
        <v>216610</v>
      </c>
      <c r="B1361" t="s">
        <v>1130</v>
      </c>
      <c r="C1361" t="s">
        <v>1131</v>
      </c>
      <c r="D1361" t="s">
        <v>247</v>
      </c>
      <c r="E1361" t="s">
        <v>389</v>
      </c>
      <c r="F1361" s="229">
        <v>36550</v>
      </c>
      <c r="G1361" t="s">
        <v>1337</v>
      </c>
      <c r="H1361" t="s">
        <v>390</v>
      </c>
      <c r="I1361" t="s">
        <v>487</v>
      </c>
      <c r="J1361"/>
      <c r="K1361" t="s">
        <v>372</v>
      </c>
      <c r="L1361">
        <v>2017</v>
      </c>
      <c r="M1361" t="s">
        <v>377</v>
      </c>
      <c r="N1361"/>
      <c r="O1361"/>
      <c r="P1361"/>
      <c r="Q1361"/>
      <c r="R1361"/>
      <c r="S1361"/>
      <c r="T1361"/>
      <c r="U1361"/>
      <c r="V1361"/>
      <c r="W1361"/>
      <c r="X1361"/>
      <c r="Y1361"/>
      <c r="Z1361"/>
      <c r="AA1361"/>
      <c r="AB1361"/>
      <c r="AC1361"/>
      <c r="AD1361"/>
      <c r="AE1361"/>
      <c r="AF1361"/>
      <c r="AG1361"/>
      <c r="AH1361"/>
      <c r="AI1361"/>
      <c r="AJ1361"/>
      <c r="AK1361"/>
      <c r="AL1361"/>
      <c r="AM1361" t="s">
        <v>788</v>
      </c>
      <c r="AN1361" t="s">
        <v>788</v>
      </c>
    </row>
    <row r="1362" spans="1:40" x14ac:dyDescent="0.25">
      <c r="A1362">
        <v>216611</v>
      </c>
      <c r="B1362" t="s">
        <v>3218</v>
      </c>
      <c r="C1362" t="s">
        <v>113</v>
      </c>
      <c r="D1362" t="s">
        <v>1132</v>
      </c>
      <c r="E1362" t="s">
        <v>389</v>
      </c>
      <c r="F1362" s="229">
        <v>36556</v>
      </c>
      <c r="G1362" t="s">
        <v>689</v>
      </c>
      <c r="H1362" t="s">
        <v>390</v>
      </c>
      <c r="I1362" t="s">
        <v>3632</v>
      </c>
      <c r="J1362"/>
      <c r="K1362" t="s">
        <v>372</v>
      </c>
      <c r="L1362">
        <v>2018</v>
      </c>
      <c r="M1362" t="s">
        <v>373</v>
      </c>
      <c r="N1362" t="s">
        <v>373</v>
      </c>
      <c r="O1362"/>
      <c r="P1362"/>
      <c r="Q1362"/>
      <c r="R1362"/>
      <c r="S1362"/>
      <c r="T1362"/>
      <c r="U1362"/>
      <c r="V1362"/>
      <c r="W1362"/>
      <c r="X1362"/>
      <c r="Y1362"/>
      <c r="Z1362"/>
      <c r="AA1362"/>
      <c r="AB1362"/>
      <c r="AC1362"/>
      <c r="AD1362"/>
      <c r="AE1362"/>
      <c r="AF1362"/>
      <c r="AG1362"/>
      <c r="AH1362"/>
      <c r="AI1362"/>
      <c r="AJ1362"/>
      <c r="AK1362"/>
      <c r="AL1362"/>
      <c r="AM1362"/>
      <c r="AN1362"/>
    </row>
    <row r="1363" spans="1:40" x14ac:dyDescent="0.25">
      <c r="A1363">
        <v>216612</v>
      </c>
      <c r="B1363" t="s">
        <v>3219</v>
      </c>
      <c r="C1363" t="s">
        <v>457</v>
      </c>
      <c r="D1363" t="s">
        <v>534</v>
      </c>
      <c r="E1363" t="s">
        <v>389</v>
      </c>
      <c r="F1363" s="229">
        <v>32874</v>
      </c>
      <c r="G1363" t="e">
        <v>#N/A</v>
      </c>
      <c r="H1363" t="s">
        <v>390</v>
      </c>
      <c r="I1363" t="s">
        <v>3630</v>
      </c>
      <c r="J1363"/>
      <c r="K1363">
        <v>0</v>
      </c>
      <c r="L1363">
        <v>0</v>
      </c>
      <c r="M1363">
        <v>0</v>
      </c>
      <c r="N1363" t="s">
        <v>379</v>
      </c>
      <c r="O1363"/>
      <c r="P1363"/>
      <c r="Q1363"/>
      <c r="R1363"/>
      <c r="S1363"/>
      <c r="T1363"/>
      <c r="U1363"/>
      <c r="V1363"/>
      <c r="W1363"/>
      <c r="X1363"/>
      <c r="Y1363"/>
      <c r="Z1363"/>
      <c r="AA1363"/>
      <c r="AB1363"/>
      <c r="AC1363"/>
      <c r="AD1363"/>
      <c r="AE1363"/>
      <c r="AF1363"/>
      <c r="AG1363"/>
      <c r="AH1363"/>
      <c r="AI1363"/>
      <c r="AJ1363"/>
      <c r="AK1363"/>
      <c r="AL1363"/>
      <c r="AM1363"/>
      <c r="AN1363"/>
    </row>
    <row r="1364" spans="1:40" x14ac:dyDescent="0.25">
      <c r="A1364">
        <v>216613</v>
      </c>
      <c r="B1364" t="s">
        <v>1133</v>
      </c>
      <c r="C1364" t="s">
        <v>66</v>
      </c>
      <c r="D1364" t="s">
        <v>202</v>
      </c>
      <c r="E1364" t="s">
        <v>389</v>
      </c>
      <c r="F1364" s="229">
        <v>32143</v>
      </c>
      <c r="G1364" t="s">
        <v>3895</v>
      </c>
      <c r="H1364" t="s">
        <v>390</v>
      </c>
      <c r="I1364" t="s">
        <v>3632</v>
      </c>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t="s">
        <v>788</v>
      </c>
    </row>
    <row r="1365" spans="1:40" x14ac:dyDescent="0.25">
      <c r="A1365">
        <v>216614</v>
      </c>
      <c r="B1365" t="s">
        <v>3898</v>
      </c>
      <c r="C1365" t="s">
        <v>70</v>
      </c>
      <c r="D1365" t="s">
        <v>470</v>
      </c>
      <c r="E1365" t="s">
        <v>389</v>
      </c>
      <c r="F1365" s="229">
        <v>35634</v>
      </c>
      <c r="G1365" t="s">
        <v>1339</v>
      </c>
      <c r="H1365" t="s">
        <v>390</v>
      </c>
      <c r="I1365" t="s">
        <v>486</v>
      </c>
      <c r="J1365"/>
      <c r="K1365" t="s">
        <v>372</v>
      </c>
      <c r="L1365">
        <v>2015</v>
      </c>
      <c r="M1365" t="s">
        <v>376</v>
      </c>
      <c r="N1365"/>
      <c r="O1365"/>
      <c r="P1365"/>
      <c r="Q1365"/>
      <c r="R1365"/>
      <c r="S1365"/>
      <c r="T1365"/>
      <c r="U1365"/>
      <c r="V1365"/>
      <c r="W1365"/>
      <c r="X1365"/>
      <c r="Y1365"/>
      <c r="Z1365"/>
      <c r="AA1365"/>
      <c r="AB1365"/>
      <c r="AC1365"/>
      <c r="AD1365"/>
      <c r="AE1365"/>
      <c r="AF1365"/>
      <c r="AG1365"/>
      <c r="AH1365"/>
      <c r="AI1365" t="s">
        <v>737</v>
      </c>
      <c r="AJ1365"/>
      <c r="AK1365"/>
      <c r="AL1365"/>
      <c r="AM1365" t="s">
        <v>788</v>
      </c>
      <c r="AN1365" t="s">
        <v>788</v>
      </c>
    </row>
    <row r="1366" spans="1:40" x14ac:dyDescent="0.25">
      <c r="A1366">
        <v>216615</v>
      </c>
      <c r="B1366" t="s">
        <v>1134</v>
      </c>
      <c r="C1366" t="s">
        <v>115</v>
      </c>
      <c r="D1366" t="s">
        <v>225</v>
      </c>
      <c r="E1366" t="s">
        <v>388</v>
      </c>
      <c r="F1366" s="229">
        <v>33239</v>
      </c>
      <c r="G1366" t="s">
        <v>3902</v>
      </c>
      <c r="H1366" t="s">
        <v>390</v>
      </c>
      <c r="I1366" t="s">
        <v>486</v>
      </c>
      <c r="J1366"/>
      <c r="K1366"/>
      <c r="L1366"/>
      <c r="M1366"/>
      <c r="N1366"/>
      <c r="O1366"/>
      <c r="P1366"/>
      <c r="Q1366"/>
      <c r="R1366"/>
      <c r="S1366"/>
      <c r="T1366"/>
      <c r="U1366"/>
      <c r="V1366"/>
      <c r="W1366"/>
      <c r="X1366"/>
      <c r="Y1366"/>
      <c r="Z1366"/>
      <c r="AA1366"/>
      <c r="AB1366"/>
      <c r="AC1366"/>
      <c r="AD1366"/>
      <c r="AE1366"/>
      <c r="AF1366"/>
      <c r="AG1366"/>
      <c r="AH1366"/>
      <c r="AI1366" t="s">
        <v>737</v>
      </c>
      <c r="AJ1366"/>
      <c r="AK1366"/>
      <c r="AL1366"/>
      <c r="AM1366" t="s">
        <v>788</v>
      </c>
      <c r="AN1366" t="s">
        <v>788</v>
      </c>
    </row>
    <row r="1367" spans="1:40" x14ac:dyDescent="0.25">
      <c r="A1367">
        <v>216616</v>
      </c>
      <c r="B1367" t="s">
        <v>1135</v>
      </c>
      <c r="C1367" t="s">
        <v>88</v>
      </c>
      <c r="D1367" t="s">
        <v>667</v>
      </c>
      <c r="E1367" t="s">
        <v>388</v>
      </c>
      <c r="F1367" s="229">
        <v>31413</v>
      </c>
      <c r="G1367" t="s">
        <v>374</v>
      </c>
      <c r="H1367" t="s">
        <v>390</v>
      </c>
      <c r="I1367" t="s">
        <v>3630</v>
      </c>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t="s">
        <v>788</v>
      </c>
    </row>
    <row r="1368" spans="1:40" x14ac:dyDescent="0.25">
      <c r="A1368">
        <v>216617</v>
      </c>
      <c r="B1368" t="s">
        <v>1136</v>
      </c>
      <c r="C1368" t="s">
        <v>75</v>
      </c>
      <c r="D1368" t="s">
        <v>588</v>
      </c>
      <c r="E1368" t="s">
        <v>389</v>
      </c>
      <c r="F1368" s="229">
        <v>36526</v>
      </c>
      <c r="G1368" t="s">
        <v>386</v>
      </c>
      <c r="H1368" t="s">
        <v>390</v>
      </c>
      <c r="I1368" t="s">
        <v>3632</v>
      </c>
      <c r="J1368"/>
      <c r="K1368" t="s">
        <v>391</v>
      </c>
      <c r="L1368">
        <v>2018</v>
      </c>
      <c r="M1368" t="s">
        <v>386</v>
      </c>
      <c r="N1368" t="s">
        <v>386</v>
      </c>
      <c r="O1368"/>
      <c r="P1368"/>
      <c r="Q1368"/>
      <c r="R1368"/>
      <c r="S1368"/>
      <c r="T1368"/>
      <c r="U1368"/>
      <c r="V1368"/>
      <c r="W1368"/>
      <c r="X1368"/>
      <c r="Y1368"/>
      <c r="Z1368"/>
      <c r="AA1368"/>
      <c r="AB1368"/>
      <c r="AC1368"/>
      <c r="AD1368"/>
      <c r="AE1368"/>
      <c r="AF1368"/>
      <c r="AG1368"/>
      <c r="AH1368"/>
      <c r="AI1368"/>
      <c r="AJ1368"/>
      <c r="AK1368"/>
      <c r="AL1368"/>
      <c r="AM1368"/>
      <c r="AN1368"/>
    </row>
    <row r="1369" spans="1:40" x14ac:dyDescent="0.25">
      <c r="A1369">
        <v>216618</v>
      </c>
      <c r="B1369" t="s">
        <v>1137</v>
      </c>
      <c r="C1369" t="s">
        <v>574</v>
      </c>
      <c r="D1369" t="s">
        <v>1138</v>
      </c>
      <c r="E1369" t="s">
        <v>389</v>
      </c>
      <c r="F1369" s="229">
        <v>34781</v>
      </c>
      <c r="G1369" t="s">
        <v>1325</v>
      </c>
      <c r="H1369" t="s">
        <v>390</v>
      </c>
      <c r="I1369" t="s">
        <v>486</v>
      </c>
      <c r="J1369"/>
      <c r="K1369" t="s">
        <v>391</v>
      </c>
      <c r="L1369">
        <v>2013</v>
      </c>
      <c r="M1369" t="s">
        <v>377</v>
      </c>
      <c r="N1369"/>
      <c r="O1369"/>
      <c r="P1369"/>
      <c r="Q1369"/>
      <c r="R1369"/>
      <c r="S1369"/>
      <c r="T1369"/>
      <c r="U1369"/>
      <c r="V1369"/>
      <c r="W1369"/>
      <c r="X1369"/>
      <c r="Y1369"/>
      <c r="Z1369"/>
      <c r="AA1369"/>
      <c r="AB1369"/>
      <c r="AC1369"/>
      <c r="AD1369"/>
      <c r="AE1369"/>
      <c r="AF1369"/>
      <c r="AG1369"/>
      <c r="AH1369"/>
      <c r="AI1369" t="s">
        <v>737</v>
      </c>
      <c r="AJ1369"/>
      <c r="AK1369"/>
      <c r="AL1369"/>
      <c r="AM1369" t="s">
        <v>788</v>
      </c>
      <c r="AN1369" t="s">
        <v>788</v>
      </c>
    </row>
    <row r="1370" spans="1:40" x14ac:dyDescent="0.25">
      <c r="A1370">
        <v>216619</v>
      </c>
      <c r="B1370" t="s">
        <v>1139</v>
      </c>
      <c r="C1370" t="s">
        <v>193</v>
      </c>
      <c r="D1370" t="s">
        <v>295</v>
      </c>
      <c r="E1370" t="s">
        <v>389</v>
      </c>
      <c r="F1370" s="229">
        <v>36594</v>
      </c>
      <c r="G1370" t="s">
        <v>376</v>
      </c>
      <c r="H1370" t="s">
        <v>390</v>
      </c>
      <c r="I1370" t="s">
        <v>65</v>
      </c>
      <c r="J1370"/>
      <c r="K1370" t="s">
        <v>372</v>
      </c>
      <c r="L1370">
        <v>2019</v>
      </c>
      <c r="M1370" t="s">
        <v>376</v>
      </c>
      <c r="N1370" t="s">
        <v>376</v>
      </c>
      <c r="O1370"/>
      <c r="P1370"/>
      <c r="Q1370"/>
      <c r="R1370"/>
      <c r="S1370"/>
      <c r="T1370"/>
      <c r="U1370"/>
      <c r="V1370"/>
      <c r="W1370"/>
      <c r="X1370"/>
      <c r="Y1370"/>
      <c r="Z1370"/>
      <c r="AA1370"/>
      <c r="AB1370"/>
      <c r="AC1370"/>
      <c r="AD1370"/>
      <c r="AE1370"/>
      <c r="AF1370"/>
      <c r="AG1370"/>
      <c r="AH1370"/>
      <c r="AI1370"/>
      <c r="AJ1370"/>
      <c r="AK1370"/>
      <c r="AL1370"/>
      <c r="AM1370"/>
      <c r="AN1370"/>
    </row>
    <row r="1371" spans="1:40" x14ac:dyDescent="0.25">
      <c r="A1371">
        <v>216620</v>
      </c>
      <c r="B1371" t="s">
        <v>1140</v>
      </c>
      <c r="C1371" t="s">
        <v>1113</v>
      </c>
      <c r="D1371" t="s">
        <v>454</v>
      </c>
      <c r="E1371" t="s">
        <v>389</v>
      </c>
      <c r="F1371" s="229">
        <v>32874</v>
      </c>
      <c r="G1371" t="s">
        <v>3908</v>
      </c>
      <c r="H1371" t="s">
        <v>390</v>
      </c>
      <c r="I1371" t="s">
        <v>486</v>
      </c>
      <c r="J1371"/>
      <c r="K1371"/>
      <c r="L1371"/>
      <c r="M1371"/>
      <c r="N1371"/>
      <c r="O1371"/>
      <c r="P1371"/>
      <c r="Q1371"/>
      <c r="R1371"/>
      <c r="S1371"/>
      <c r="T1371"/>
      <c r="U1371"/>
      <c r="V1371"/>
      <c r="W1371"/>
      <c r="X1371"/>
      <c r="Y1371"/>
      <c r="Z1371"/>
      <c r="AA1371"/>
      <c r="AB1371"/>
      <c r="AC1371"/>
      <c r="AD1371"/>
      <c r="AE1371"/>
      <c r="AF1371"/>
      <c r="AG1371"/>
      <c r="AH1371"/>
      <c r="AI1371" t="s">
        <v>737</v>
      </c>
      <c r="AJ1371"/>
      <c r="AK1371"/>
      <c r="AL1371"/>
      <c r="AM1371" t="s">
        <v>788</v>
      </c>
      <c r="AN1371" t="s">
        <v>788</v>
      </c>
    </row>
    <row r="1372" spans="1:40" x14ac:dyDescent="0.25">
      <c r="A1372">
        <v>216621</v>
      </c>
      <c r="B1372" t="s">
        <v>1141</v>
      </c>
      <c r="C1372" t="s">
        <v>1109</v>
      </c>
      <c r="D1372" t="s">
        <v>429</v>
      </c>
      <c r="E1372" t="s">
        <v>389</v>
      </c>
      <c r="F1372" s="229">
        <v>36316</v>
      </c>
      <c r="G1372" t="s">
        <v>673</v>
      </c>
      <c r="H1372" t="s">
        <v>390</v>
      </c>
      <c r="I1372" t="s">
        <v>3630</v>
      </c>
      <c r="J1372"/>
      <c r="K1372" t="s">
        <v>391</v>
      </c>
      <c r="L1372">
        <v>2017</v>
      </c>
      <c r="M1372" t="s">
        <v>377</v>
      </c>
      <c r="N1372" t="s">
        <v>377</v>
      </c>
      <c r="O1372"/>
      <c r="P1372"/>
      <c r="Q1372"/>
      <c r="R1372"/>
      <c r="S1372"/>
      <c r="T1372"/>
      <c r="U1372"/>
      <c r="V1372"/>
      <c r="W1372"/>
      <c r="X1372"/>
      <c r="Y1372"/>
      <c r="Z1372"/>
      <c r="AA1372"/>
      <c r="AB1372"/>
      <c r="AC1372"/>
      <c r="AD1372"/>
      <c r="AE1372"/>
      <c r="AF1372"/>
      <c r="AG1372"/>
      <c r="AH1372"/>
      <c r="AI1372"/>
      <c r="AJ1372"/>
      <c r="AK1372"/>
      <c r="AL1372"/>
      <c r="AM1372"/>
      <c r="AN1372"/>
    </row>
    <row r="1373" spans="1:40" x14ac:dyDescent="0.25">
      <c r="A1373">
        <v>216622</v>
      </c>
      <c r="B1373" t="s">
        <v>1142</v>
      </c>
      <c r="C1373" t="s">
        <v>68</v>
      </c>
      <c r="D1373" t="s">
        <v>314</v>
      </c>
      <c r="E1373" t="s">
        <v>389</v>
      </c>
      <c r="F1373" s="229">
        <v>35069</v>
      </c>
      <c r="G1373" t="s">
        <v>803</v>
      </c>
      <c r="H1373" t="s">
        <v>390</v>
      </c>
      <c r="I1373" t="s">
        <v>488</v>
      </c>
      <c r="J1373"/>
      <c r="K1373" t="s">
        <v>391</v>
      </c>
      <c r="L1373">
        <v>2013</v>
      </c>
      <c r="M1373" t="s">
        <v>383</v>
      </c>
      <c r="N1373" t="s">
        <v>383</v>
      </c>
      <c r="O1373"/>
      <c r="P1373"/>
      <c r="Q1373"/>
      <c r="R1373"/>
      <c r="S1373"/>
      <c r="T1373"/>
      <c r="U1373"/>
      <c r="V1373"/>
      <c r="W1373"/>
      <c r="X1373"/>
      <c r="Y1373"/>
      <c r="Z1373"/>
      <c r="AA1373"/>
      <c r="AB1373"/>
      <c r="AC1373"/>
      <c r="AD1373"/>
      <c r="AE1373"/>
      <c r="AF1373"/>
      <c r="AG1373"/>
      <c r="AH1373"/>
      <c r="AI1373"/>
      <c r="AJ1373"/>
      <c r="AK1373"/>
      <c r="AL1373"/>
      <c r="AM1373"/>
      <c r="AN1373"/>
    </row>
    <row r="1374" spans="1:40" x14ac:dyDescent="0.25">
      <c r="A1374">
        <v>216623</v>
      </c>
      <c r="B1374" t="s">
        <v>1143</v>
      </c>
      <c r="C1374" t="s">
        <v>66</v>
      </c>
      <c r="D1374" t="s">
        <v>254</v>
      </c>
      <c r="E1374" t="s">
        <v>388</v>
      </c>
      <c r="F1374" s="229">
        <v>35074</v>
      </c>
      <c r="G1374" t="s">
        <v>727</v>
      </c>
      <c r="H1374" t="s">
        <v>390</v>
      </c>
      <c r="I1374" t="s">
        <v>487</v>
      </c>
      <c r="J1374"/>
      <c r="K1374" t="s">
        <v>391</v>
      </c>
      <c r="L1374">
        <v>2014</v>
      </c>
      <c r="M1374" t="s">
        <v>373</v>
      </c>
      <c r="N1374" t="s">
        <v>373</v>
      </c>
      <c r="O1374"/>
      <c r="P1374"/>
      <c r="Q1374"/>
      <c r="R1374"/>
      <c r="S1374"/>
      <c r="T1374"/>
      <c r="U1374"/>
      <c r="V1374"/>
      <c r="W1374"/>
      <c r="X1374"/>
      <c r="Y1374"/>
      <c r="Z1374"/>
      <c r="AA1374"/>
      <c r="AB1374"/>
      <c r="AC1374"/>
      <c r="AD1374"/>
      <c r="AE1374"/>
      <c r="AF1374"/>
      <c r="AG1374"/>
      <c r="AH1374"/>
      <c r="AI1374"/>
      <c r="AJ1374"/>
      <c r="AK1374"/>
      <c r="AL1374"/>
      <c r="AM1374"/>
      <c r="AN1374"/>
    </row>
    <row r="1375" spans="1:40" x14ac:dyDescent="0.25">
      <c r="A1375">
        <v>216624</v>
      </c>
      <c r="B1375" t="s">
        <v>1144</v>
      </c>
      <c r="C1375" t="s">
        <v>153</v>
      </c>
      <c r="D1375" t="s">
        <v>264</v>
      </c>
      <c r="E1375" t="s">
        <v>388</v>
      </c>
      <c r="F1375" s="229">
        <v>35007</v>
      </c>
      <c r="G1375" t="s">
        <v>371</v>
      </c>
      <c r="H1375" t="s">
        <v>390</v>
      </c>
      <c r="I1375" t="s">
        <v>65</v>
      </c>
      <c r="J1375"/>
      <c r="K1375" t="s">
        <v>372</v>
      </c>
      <c r="L1375">
        <v>2016</v>
      </c>
      <c r="M1375" t="s">
        <v>371</v>
      </c>
      <c r="N1375" t="s">
        <v>373</v>
      </c>
      <c r="O1375"/>
      <c r="P1375"/>
      <c r="Q1375"/>
      <c r="R1375"/>
      <c r="S1375"/>
      <c r="T1375"/>
      <c r="U1375"/>
      <c r="V1375"/>
      <c r="W1375"/>
      <c r="X1375"/>
      <c r="Y1375"/>
      <c r="Z1375"/>
      <c r="AA1375"/>
      <c r="AB1375"/>
      <c r="AC1375"/>
      <c r="AD1375"/>
      <c r="AE1375"/>
      <c r="AF1375"/>
      <c r="AG1375"/>
      <c r="AH1375"/>
      <c r="AI1375"/>
      <c r="AJ1375"/>
      <c r="AK1375"/>
      <c r="AL1375"/>
      <c r="AM1375"/>
      <c r="AN1375"/>
    </row>
    <row r="1376" spans="1:40" x14ac:dyDescent="0.25">
      <c r="A1376">
        <v>216625</v>
      </c>
      <c r="B1376" t="s">
        <v>1145</v>
      </c>
      <c r="C1376" t="s">
        <v>1146</v>
      </c>
      <c r="D1376" t="s">
        <v>1147</v>
      </c>
      <c r="E1376" t="s">
        <v>389</v>
      </c>
      <c r="F1376" s="229">
        <v>34590</v>
      </c>
      <c r="G1376" t="s">
        <v>692</v>
      </c>
      <c r="H1376" t="s">
        <v>390</v>
      </c>
      <c r="I1376" t="s">
        <v>3630</v>
      </c>
      <c r="J1376"/>
      <c r="K1376" t="s">
        <v>372</v>
      </c>
      <c r="L1376">
        <v>2012</v>
      </c>
      <c r="M1376" t="s">
        <v>728</v>
      </c>
      <c r="N1376" t="s">
        <v>376</v>
      </c>
      <c r="O1376"/>
      <c r="P1376"/>
      <c r="Q1376"/>
      <c r="R1376"/>
      <c r="S1376"/>
      <c r="T1376"/>
      <c r="U1376"/>
      <c r="V1376"/>
      <c r="W1376"/>
      <c r="X1376"/>
      <c r="Y1376"/>
      <c r="Z1376"/>
      <c r="AA1376"/>
      <c r="AB1376"/>
      <c r="AC1376"/>
      <c r="AD1376"/>
      <c r="AE1376"/>
      <c r="AF1376"/>
      <c r="AG1376"/>
      <c r="AH1376"/>
      <c r="AI1376"/>
      <c r="AJ1376"/>
      <c r="AK1376"/>
      <c r="AL1376"/>
      <c r="AM1376"/>
      <c r="AN1376"/>
    </row>
    <row r="1377" spans="1:40" x14ac:dyDescent="0.25">
      <c r="A1377">
        <v>216626</v>
      </c>
      <c r="B1377" t="s">
        <v>1148</v>
      </c>
      <c r="C1377" t="s">
        <v>69</v>
      </c>
      <c r="D1377" t="s">
        <v>1149</v>
      </c>
      <c r="E1377" t="s">
        <v>389</v>
      </c>
      <c r="F1377" s="229">
        <v>34425</v>
      </c>
      <c r="G1377" t="s">
        <v>1342</v>
      </c>
      <c r="H1377" t="s">
        <v>390</v>
      </c>
      <c r="I1377" t="s">
        <v>486</v>
      </c>
      <c r="J1377"/>
      <c r="K1377" t="s">
        <v>372</v>
      </c>
      <c r="L1377">
        <v>2013</v>
      </c>
      <c r="M1377" t="s">
        <v>377</v>
      </c>
      <c r="N1377"/>
      <c r="O1377"/>
      <c r="P1377"/>
      <c r="Q1377"/>
      <c r="R1377"/>
      <c r="S1377"/>
      <c r="T1377"/>
      <c r="U1377"/>
      <c r="V1377"/>
      <c r="W1377"/>
      <c r="X1377"/>
      <c r="Y1377"/>
      <c r="Z1377"/>
      <c r="AA1377"/>
      <c r="AB1377"/>
      <c r="AC1377"/>
      <c r="AD1377"/>
      <c r="AE1377"/>
      <c r="AF1377"/>
      <c r="AG1377"/>
      <c r="AH1377"/>
      <c r="AI1377" t="s">
        <v>737</v>
      </c>
      <c r="AJ1377"/>
      <c r="AK1377"/>
      <c r="AL1377"/>
      <c r="AM1377" t="s">
        <v>788</v>
      </c>
      <c r="AN1377" t="s">
        <v>788</v>
      </c>
    </row>
    <row r="1378" spans="1:40" x14ac:dyDescent="0.25">
      <c r="A1378">
        <v>216627</v>
      </c>
      <c r="B1378" t="s">
        <v>1116</v>
      </c>
      <c r="C1378" t="s">
        <v>99</v>
      </c>
      <c r="D1378" t="s">
        <v>265</v>
      </c>
      <c r="E1378" t="s">
        <v>389</v>
      </c>
      <c r="F1378" s="229">
        <v>31413</v>
      </c>
      <c r="G1378" t="s">
        <v>690</v>
      </c>
      <c r="H1378" t="s">
        <v>390</v>
      </c>
      <c r="I1378" t="s">
        <v>486</v>
      </c>
      <c r="J1378"/>
      <c r="K1378"/>
      <c r="L1378"/>
      <c r="M1378"/>
      <c r="N1378"/>
      <c r="O1378"/>
      <c r="P1378"/>
      <c r="Q1378"/>
      <c r="R1378"/>
      <c r="S1378"/>
      <c r="T1378"/>
      <c r="U1378"/>
      <c r="V1378"/>
      <c r="W1378"/>
      <c r="X1378"/>
      <c r="Y1378"/>
      <c r="Z1378"/>
      <c r="AA1378"/>
      <c r="AB1378"/>
      <c r="AC1378"/>
      <c r="AD1378"/>
      <c r="AE1378"/>
      <c r="AF1378"/>
      <c r="AG1378"/>
      <c r="AH1378"/>
      <c r="AI1378" t="s">
        <v>737</v>
      </c>
      <c r="AJ1378"/>
      <c r="AK1378"/>
      <c r="AL1378"/>
      <c r="AM1378" t="s">
        <v>788</v>
      </c>
      <c r="AN1378" t="s">
        <v>788</v>
      </c>
    </row>
    <row r="1379" spans="1:40" x14ac:dyDescent="0.25">
      <c r="A1379">
        <v>216628</v>
      </c>
      <c r="B1379" t="s">
        <v>1150</v>
      </c>
      <c r="C1379" t="s">
        <v>451</v>
      </c>
      <c r="D1379" t="s">
        <v>1151</v>
      </c>
      <c r="E1379" t="s">
        <v>389</v>
      </c>
      <c r="F1379" s="229">
        <v>37079</v>
      </c>
      <c r="G1379" t="s">
        <v>383</v>
      </c>
      <c r="H1379" t="s">
        <v>390</v>
      </c>
      <c r="I1379" t="s">
        <v>65</v>
      </c>
      <c r="J1379"/>
      <c r="K1379" t="s">
        <v>372</v>
      </c>
      <c r="L1379">
        <v>2018</v>
      </c>
      <c r="M1379" t="s">
        <v>383</v>
      </c>
      <c r="N1379" t="s">
        <v>383</v>
      </c>
      <c r="O1379"/>
      <c r="P1379"/>
      <c r="Q1379"/>
      <c r="R1379"/>
      <c r="S1379"/>
      <c r="T1379"/>
      <c r="U1379"/>
      <c r="V1379"/>
      <c r="W1379"/>
      <c r="X1379"/>
      <c r="Y1379"/>
      <c r="Z1379"/>
      <c r="AA1379"/>
      <c r="AB1379"/>
      <c r="AC1379"/>
      <c r="AD1379"/>
      <c r="AE1379"/>
      <c r="AF1379"/>
      <c r="AG1379"/>
      <c r="AH1379"/>
      <c r="AI1379"/>
      <c r="AJ1379"/>
      <c r="AK1379"/>
      <c r="AL1379"/>
      <c r="AM1379"/>
      <c r="AN1379"/>
    </row>
    <row r="1380" spans="1:40" x14ac:dyDescent="0.25">
      <c r="A1380">
        <v>216629</v>
      </c>
      <c r="B1380" t="s">
        <v>1152</v>
      </c>
      <c r="C1380" t="s">
        <v>69</v>
      </c>
      <c r="D1380" t="s">
        <v>224</v>
      </c>
      <c r="E1380" t="s">
        <v>389</v>
      </c>
      <c r="F1380" s="229">
        <v>36892</v>
      </c>
      <c r="G1380" t="s">
        <v>371</v>
      </c>
      <c r="H1380" t="s">
        <v>390</v>
      </c>
      <c r="I1380" t="s">
        <v>486</v>
      </c>
      <c r="J1380"/>
      <c r="K1380">
        <v>0</v>
      </c>
      <c r="L1380">
        <v>0</v>
      </c>
      <c r="M1380">
        <v>0</v>
      </c>
      <c r="N1380"/>
      <c r="O1380"/>
      <c r="P1380"/>
      <c r="Q1380"/>
      <c r="R1380"/>
      <c r="S1380"/>
      <c r="T1380"/>
      <c r="U1380"/>
      <c r="V1380"/>
      <c r="W1380"/>
      <c r="X1380"/>
      <c r="Y1380"/>
      <c r="Z1380"/>
      <c r="AA1380"/>
      <c r="AB1380"/>
      <c r="AC1380"/>
      <c r="AD1380"/>
      <c r="AE1380"/>
      <c r="AF1380"/>
      <c r="AG1380"/>
      <c r="AH1380"/>
      <c r="AI1380" t="s">
        <v>737</v>
      </c>
      <c r="AJ1380"/>
      <c r="AK1380"/>
      <c r="AL1380"/>
      <c r="AM1380" t="s">
        <v>788</v>
      </c>
      <c r="AN1380" t="s">
        <v>788</v>
      </c>
    </row>
    <row r="1381" spans="1:40" x14ac:dyDescent="0.25">
      <c r="A1381">
        <v>216630</v>
      </c>
      <c r="B1381" t="s">
        <v>1153</v>
      </c>
      <c r="C1381" t="s">
        <v>100</v>
      </c>
      <c r="D1381" t="s">
        <v>1096</v>
      </c>
      <c r="E1381">
        <v>0</v>
      </c>
      <c r="F1381" s="297">
        <v>0</v>
      </c>
      <c r="G1381">
        <v>0</v>
      </c>
      <c r="H1381" t="s">
        <v>390</v>
      </c>
      <c r="I1381" t="s">
        <v>3630</v>
      </c>
      <c r="J1381"/>
      <c r="K1381">
        <v>0</v>
      </c>
      <c r="L1381">
        <v>0</v>
      </c>
      <c r="M1381">
        <v>0</v>
      </c>
      <c r="N1381"/>
      <c r="O1381"/>
      <c r="P1381"/>
      <c r="Q1381"/>
      <c r="R1381"/>
      <c r="S1381"/>
      <c r="T1381"/>
      <c r="U1381"/>
      <c r="V1381"/>
      <c r="W1381"/>
      <c r="X1381"/>
      <c r="Y1381"/>
      <c r="Z1381"/>
      <c r="AA1381"/>
      <c r="AB1381"/>
      <c r="AC1381"/>
      <c r="AD1381"/>
      <c r="AE1381"/>
      <c r="AF1381"/>
      <c r="AG1381"/>
      <c r="AH1381"/>
      <c r="AI1381"/>
      <c r="AJ1381"/>
      <c r="AK1381"/>
      <c r="AL1381"/>
      <c r="AM1381" t="s">
        <v>788</v>
      </c>
      <c r="AN1381" t="s">
        <v>788</v>
      </c>
    </row>
    <row r="1382" spans="1:40" x14ac:dyDescent="0.25">
      <c r="A1382">
        <v>216631</v>
      </c>
      <c r="B1382" t="s">
        <v>1154</v>
      </c>
      <c r="C1382" t="s">
        <v>1099</v>
      </c>
      <c r="D1382" t="s">
        <v>1155</v>
      </c>
      <c r="E1382" t="s">
        <v>388</v>
      </c>
      <c r="F1382" s="229">
        <v>33604</v>
      </c>
      <c r="G1382" t="s">
        <v>379</v>
      </c>
      <c r="H1382" t="s">
        <v>390</v>
      </c>
      <c r="I1382" t="s">
        <v>65</v>
      </c>
      <c r="J1382"/>
      <c r="K1382">
        <v>0</v>
      </c>
      <c r="L1382">
        <v>0</v>
      </c>
      <c r="M1382">
        <v>0</v>
      </c>
      <c r="N1382" t="s">
        <v>379</v>
      </c>
      <c r="O1382"/>
      <c r="P1382"/>
      <c r="Q1382"/>
      <c r="R1382"/>
      <c r="S1382"/>
      <c r="T1382"/>
      <c r="U1382"/>
      <c r="V1382"/>
      <c r="W1382"/>
      <c r="X1382"/>
      <c r="Y1382"/>
      <c r="Z1382"/>
      <c r="AA1382"/>
      <c r="AB1382"/>
      <c r="AC1382"/>
      <c r="AD1382"/>
      <c r="AE1382"/>
      <c r="AF1382"/>
      <c r="AG1382"/>
      <c r="AH1382"/>
      <c r="AI1382"/>
      <c r="AJ1382"/>
      <c r="AK1382"/>
      <c r="AL1382"/>
      <c r="AM1382"/>
      <c r="AN1382"/>
    </row>
    <row r="1383" spans="1:40" x14ac:dyDescent="0.25">
      <c r="A1383">
        <v>216632</v>
      </c>
      <c r="B1383" t="s">
        <v>1156</v>
      </c>
      <c r="C1383" t="s">
        <v>140</v>
      </c>
      <c r="D1383" t="s">
        <v>1157</v>
      </c>
      <c r="E1383" t="s">
        <v>389</v>
      </c>
      <c r="F1383" s="229">
        <v>35318</v>
      </c>
      <c r="G1383" t="s">
        <v>699</v>
      </c>
      <c r="H1383" t="s">
        <v>390</v>
      </c>
      <c r="I1383" t="s">
        <v>489</v>
      </c>
      <c r="J1383"/>
      <c r="K1383" t="s">
        <v>391</v>
      </c>
      <c r="L1383">
        <v>2014</v>
      </c>
      <c r="M1383" t="s">
        <v>373</v>
      </c>
      <c r="N1383" t="s">
        <v>373</v>
      </c>
      <c r="O1383"/>
      <c r="P1383"/>
      <c r="Q1383"/>
      <c r="R1383"/>
      <c r="S1383"/>
      <c r="T1383"/>
      <c r="U1383"/>
      <c r="V1383"/>
      <c r="W1383"/>
      <c r="X1383"/>
      <c r="Y1383"/>
      <c r="Z1383"/>
      <c r="AA1383"/>
      <c r="AB1383"/>
      <c r="AC1383"/>
      <c r="AD1383"/>
      <c r="AE1383"/>
      <c r="AF1383"/>
      <c r="AG1383"/>
      <c r="AH1383"/>
      <c r="AI1383"/>
      <c r="AJ1383"/>
      <c r="AK1383"/>
      <c r="AL1383"/>
      <c r="AM1383"/>
      <c r="AN1383"/>
    </row>
    <row r="1384" spans="1:40" x14ac:dyDescent="0.25">
      <c r="A1384">
        <v>216633</v>
      </c>
      <c r="B1384" t="s">
        <v>196</v>
      </c>
      <c r="C1384" t="s">
        <v>530</v>
      </c>
      <c r="D1384" t="s">
        <v>294</v>
      </c>
      <c r="E1384" t="s">
        <v>388</v>
      </c>
      <c r="F1384" s="229">
        <v>37005</v>
      </c>
      <c r="G1384" t="s">
        <v>371</v>
      </c>
      <c r="H1384" t="s">
        <v>3668</v>
      </c>
      <c r="I1384" t="s">
        <v>486</v>
      </c>
      <c r="J1384"/>
      <c r="K1384" t="s">
        <v>391</v>
      </c>
      <c r="L1384">
        <v>2019</v>
      </c>
      <c r="M1384" t="s">
        <v>383</v>
      </c>
      <c r="N1384"/>
      <c r="O1384"/>
      <c r="P1384"/>
      <c r="Q1384"/>
      <c r="R1384"/>
      <c r="S1384"/>
      <c r="T1384"/>
      <c r="U1384"/>
      <c r="V1384"/>
      <c r="W1384"/>
      <c r="X1384"/>
      <c r="Y1384"/>
      <c r="Z1384"/>
      <c r="AA1384"/>
      <c r="AB1384"/>
      <c r="AC1384"/>
      <c r="AD1384"/>
      <c r="AE1384"/>
      <c r="AF1384"/>
      <c r="AG1384"/>
      <c r="AH1384"/>
      <c r="AI1384" t="s">
        <v>737</v>
      </c>
      <c r="AJ1384"/>
      <c r="AK1384"/>
      <c r="AL1384"/>
      <c r="AM1384"/>
      <c r="AN1384" t="s">
        <v>788</v>
      </c>
    </row>
    <row r="1385" spans="1:40" x14ac:dyDescent="0.25">
      <c r="A1385">
        <v>216634</v>
      </c>
      <c r="B1385" t="s">
        <v>1158</v>
      </c>
      <c r="C1385" t="s">
        <v>69</v>
      </c>
      <c r="D1385" t="s">
        <v>304</v>
      </c>
      <c r="E1385" t="s">
        <v>388</v>
      </c>
      <c r="F1385" s="229">
        <v>35529</v>
      </c>
      <c r="G1385" t="s">
        <v>708</v>
      </c>
      <c r="H1385" t="s">
        <v>390</v>
      </c>
      <c r="I1385" t="s">
        <v>486</v>
      </c>
      <c r="J1385"/>
      <c r="K1385" t="s">
        <v>372</v>
      </c>
      <c r="L1385">
        <v>2015</v>
      </c>
      <c r="M1385" t="s">
        <v>373</v>
      </c>
      <c r="N1385"/>
      <c r="O1385"/>
      <c r="P1385"/>
      <c r="Q1385"/>
      <c r="R1385"/>
      <c r="S1385"/>
      <c r="T1385"/>
      <c r="U1385"/>
      <c r="V1385"/>
      <c r="W1385"/>
      <c r="X1385"/>
      <c r="Y1385"/>
      <c r="Z1385"/>
      <c r="AA1385"/>
      <c r="AB1385"/>
      <c r="AC1385"/>
      <c r="AD1385"/>
      <c r="AE1385"/>
      <c r="AF1385"/>
      <c r="AG1385"/>
      <c r="AH1385"/>
      <c r="AI1385" t="s">
        <v>737</v>
      </c>
      <c r="AJ1385"/>
      <c r="AK1385"/>
      <c r="AL1385"/>
      <c r="AM1385"/>
      <c r="AN1385" t="s">
        <v>788</v>
      </c>
    </row>
    <row r="1386" spans="1:40" x14ac:dyDescent="0.25">
      <c r="A1386">
        <v>216635</v>
      </c>
      <c r="B1386" t="s">
        <v>1159</v>
      </c>
      <c r="C1386" t="s">
        <v>66</v>
      </c>
      <c r="D1386" t="s">
        <v>253</v>
      </c>
      <c r="E1386" t="s">
        <v>389</v>
      </c>
      <c r="F1386" s="229">
        <v>37187</v>
      </c>
      <c r="G1386" t="s">
        <v>371</v>
      </c>
      <c r="H1386" t="s">
        <v>390</v>
      </c>
      <c r="I1386" t="s">
        <v>489</v>
      </c>
      <c r="J1386"/>
      <c r="K1386" t="s">
        <v>372</v>
      </c>
      <c r="L1386">
        <v>2019</v>
      </c>
      <c r="M1386" t="s">
        <v>377</v>
      </c>
      <c r="N1386" t="s">
        <v>377</v>
      </c>
      <c r="O1386"/>
      <c r="P1386"/>
      <c r="Q1386"/>
      <c r="R1386"/>
      <c r="S1386"/>
      <c r="T1386"/>
      <c r="U1386"/>
      <c r="V1386"/>
      <c r="W1386"/>
      <c r="X1386"/>
      <c r="Y1386"/>
      <c r="Z1386"/>
      <c r="AA1386"/>
      <c r="AB1386"/>
      <c r="AC1386"/>
      <c r="AD1386"/>
      <c r="AE1386"/>
      <c r="AF1386"/>
      <c r="AG1386"/>
      <c r="AH1386"/>
      <c r="AI1386"/>
      <c r="AJ1386"/>
      <c r="AK1386"/>
      <c r="AL1386"/>
      <c r="AM1386"/>
      <c r="AN1386"/>
    </row>
    <row r="1387" spans="1:40" x14ac:dyDescent="0.25">
      <c r="A1387">
        <v>216636</v>
      </c>
      <c r="B1387" t="s">
        <v>1160</v>
      </c>
      <c r="C1387" t="s">
        <v>1103</v>
      </c>
      <c r="D1387" t="s">
        <v>327</v>
      </c>
      <c r="E1387" t="s">
        <v>389</v>
      </c>
      <c r="F1387" s="229">
        <v>37257</v>
      </c>
      <c r="G1387" t="s">
        <v>375</v>
      </c>
      <c r="H1387" t="s">
        <v>390</v>
      </c>
      <c r="I1387" t="s">
        <v>3632</v>
      </c>
      <c r="J1387"/>
      <c r="K1387" t="s">
        <v>391</v>
      </c>
      <c r="L1387">
        <v>2019</v>
      </c>
      <c r="M1387" t="s">
        <v>375</v>
      </c>
      <c r="N1387"/>
      <c r="O1387"/>
      <c r="P1387"/>
      <c r="Q1387"/>
      <c r="R1387"/>
      <c r="S1387"/>
      <c r="T1387"/>
      <c r="U1387"/>
      <c r="V1387"/>
      <c r="W1387"/>
      <c r="X1387"/>
      <c r="Y1387"/>
      <c r="Z1387"/>
      <c r="AA1387"/>
      <c r="AB1387"/>
      <c r="AC1387"/>
      <c r="AD1387"/>
      <c r="AE1387"/>
      <c r="AF1387"/>
      <c r="AG1387"/>
      <c r="AH1387"/>
      <c r="AI1387"/>
      <c r="AJ1387"/>
      <c r="AK1387"/>
      <c r="AL1387"/>
      <c r="AM1387"/>
      <c r="AN1387" t="s">
        <v>788</v>
      </c>
    </row>
    <row r="1388" spans="1:40" x14ac:dyDescent="0.25">
      <c r="A1388">
        <v>216637</v>
      </c>
      <c r="B1388" t="s">
        <v>1161</v>
      </c>
      <c r="C1388" t="s">
        <v>1162</v>
      </c>
      <c r="D1388" t="s">
        <v>646</v>
      </c>
      <c r="E1388" t="s">
        <v>389</v>
      </c>
      <c r="F1388" s="229">
        <v>36161</v>
      </c>
      <c r="G1388" t="s">
        <v>698</v>
      </c>
      <c r="H1388" t="s">
        <v>390</v>
      </c>
      <c r="I1388" t="s">
        <v>65</v>
      </c>
      <c r="J1388"/>
      <c r="K1388" t="s">
        <v>391</v>
      </c>
      <c r="L1388">
        <v>2016</v>
      </c>
      <c r="M1388" t="s">
        <v>379</v>
      </c>
      <c r="N1388" t="s">
        <v>379</v>
      </c>
      <c r="O1388"/>
      <c r="P1388"/>
      <c r="Q1388"/>
      <c r="R1388"/>
      <c r="S1388"/>
      <c r="T1388"/>
      <c r="U1388"/>
      <c r="V1388"/>
      <c r="W1388"/>
      <c r="X1388"/>
      <c r="Y1388"/>
      <c r="Z1388"/>
      <c r="AA1388"/>
      <c r="AB1388"/>
      <c r="AC1388"/>
      <c r="AD1388"/>
      <c r="AE1388"/>
      <c r="AF1388"/>
      <c r="AG1388"/>
      <c r="AH1388"/>
      <c r="AI1388"/>
      <c r="AJ1388"/>
      <c r="AK1388"/>
      <c r="AL1388"/>
      <c r="AM1388"/>
      <c r="AN1388"/>
    </row>
    <row r="1389" spans="1:40" x14ac:dyDescent="0.25">
      <c r="A1389">
        <v>216638</v>
      </c>
      <c r="B1389" t="s">
        <v>3220</v>
      </c>
      <c r="C1389" t="s">
        <v>81</v>
      </c>
      <c r="D1389" t="s">
        <v>630</v>
      </c>
      <c r="E1389" t="s">
        <v>389</v>
      </c>
      <c r="F1389" s="229">
        <v>35458</v>
      </c>
      <c r="G1389" t="s">
        <v>1340</v>
      </c>
      <c r="H1389" t="s">
        <v>390</v>
      </c>
      <c r="I1389" t="s">
        <v>3630</v>
      </c>
      <c r="J1389"/>
      <c r="K1389" t="s">
        <v>372</v>
      </c>
      <c r="L1389">
        <v>2014</v>
      </c>
      <c r="M1389" t="s">
        <v>376</v>
      </c>
      <c r="N1389"/>
      <c r="O1389"/>
      <c r="P1389"/>
      <c r="Q1389"/>
      <c r="R1389"/>
      <c r="S1389"/>
      <c r="T1389"/>
      <c r="U1389"/>
      <c r="V1389"/>
      <c r="W1389"/>
      <c r="X1389"/>
      <c r="Y1389"/>
      <c r="Z1389"/>
      <c r="AA1389"/>
      <c r="AB1389"/>
      <c r="AC1389"/>
      <c r="AD1389"/>
      <c r="AE1389"/>
      <c r="AF1389"/>
      <c r="AG1389"/>
      <c r="AH1389"/>
      <c r="AI1389"/>
      <c r="AJ1389"/>
      <c r="AK1389"/>
      <c r="AL1389"/>
      <c r="AM1389"/>
      <c r="AN1389" t="s">
        <v>788</v>
      </c>
    </row>
    <row r="1390" spans="1:40" x14ac:dyDescent="0.25">
      <c r="A1390">
        <v>216639</v>
      </c>
      <c r="B1390" t="s">
        <v>1163</v>
      </c>
      <c r="C1390" t="s">
        <v>123</v>
      </c>
      <c r="D1390" t="s">
        <v>247</v>
      </c>
      <c r="E1390" t="s">
        <v>388</v>
      </c>
      <c r="F1390" s="229">
        <v>37012</v>
      </c>
      <c r="G1390" t="s">
        <v>382</v>
      </c>
      <c r="H1390" t="s">
        <v>390</v>
      </c>
      <c r="I1390" t="s">
        <v>3630</v>
      </c>
      <c r="J1390"/>
      <c r="K1390" t="s">
        <v>391</v>
      </c>
      <c r="L1390">
        <v>2019</v>
      </c>
      <c r="M1390" t="s">
        <v>377</v>
      </c>
      <c r="N1390" t="s">
        <v>377</v>
      </c>
      <c r="O1390"/>
      <c r="P1390"/>
      <c r="Q1390"/>
      <c r="R1390"/>
      <c r="S1390"/>
      <c r="T1390"/>
      <c r="U1390"/>
      <c r="V1390"/>
      <c r="W1390"/>
      <c r="X1390"/>
      <c r="Y1390"/>
      <c r="Z1390"/>
      <c r="AA1390"/>
      <c r="AB1390"/>
      <c r="AC1390"/>
      <c r="AD1390"/>
      <c r="AE1390"/>
      <c r="AF1390"/>
      <c r="AG1390"/>
      <c r="AH1390"/>
      <c r="AI1390"/>
      <c r="AJ1390"/>
      <c r="AK1390"/>
      <c r="AL1390"/>
      <c r="AM1390"/>
      <c r="AN1390"/>
    </row>
    <row r="1391" spans="1:40" x14ac:dyDescent="0.25">
      <c r="A1391">
        <v>216640</v>
      </c>
      <c r="B1391" t="s">
        <v>1164</v>
      </c>
      <c r="C1391" t="s">
        <v>115</v>
      </c>
      <c r="D1391" t="s">
        <v>1165</v>
      </c>
      <c r="E1391" t="s">
        <v>389</v>
      </c>
      <c r="F1391" s="229">
        <v>36063</v>
      </c>
      <c r="G1391" t="s">
        <v>1326</v>
      </c>
      <c r="H1391" t="s">
        <v>390</v>
      </c>
      <c r="I1391" t="s">
        <v>486</v>
      </c>
      <c r="J1391"/>
      <c r="K1391" t="s">
        <v>391</v>
      </c>
      <c r="L1391">
        <v>2016</v>
      </c>
      <c r="M1391" t="s">
        <v>371</v>
      </c>
      <c r="N1391"/>
      <c r="O1391"/>
      <c r="P1391"/>
      <c r="Q1391"/>
      <c r="R1391"/>
      <c r="S1391"/>
      <c r="T1391"/>
      <c r="U1391"/>
      <c r="V1391"/>
      <c r="W1391"/>
      <c r="X1391"/>
      <c r="Y1391"/>
      <c r="Z1391"/>
      <c r="AA1391"/>
      <c r="AB1391"/>
      <c r="AC1391"/>
      <c r="AD1391"/>
      <c r="AE1391"/>
      <c r="AF1391"/>
      <c r="AG1391"/>
      <c r="AH1391"/>
      <c r="AI1391" t="s">
        <v>737</v>
      </c>
      <c r="AJ1391"/>
      <c r="AK1391"/>
      <c r="AL1391"/>
      <c r="AM1391"/>
      <c r="AN1391" t="s">
        <v>788</v>
      </c>
    </row>
    <row r="1392" spans="1:40" x14ac:dyDescent="0.25">
      <c r="A1392">
        <v>216641</v>
      </c>
      <c r="B1392" t="s">
        <v>1166</v>
      </c>
      <c r="C1392" t="s">
        <v>1167</v>
      </c>
      <c r="D1392" t="s">
        <v>1168</v>
      </c>
      <c r="E1392" t="s">
        <v>389</v>
      </c>
      <c r="F1392" s="229">
        <v>35818</v>
      </c>
      <c r="G1392" t="s">
        <v>396</v>
      </c>
      <c r="H1392" t="s">
        <v>390</v>
      </c>
      <c r="I1392" t="s">
        <v>486</v>
      </c>
      <c r="J1392"/>
      <c r="K1392" t="s">
        <v>372</v>
      </c>
      <c r="L1392">
        <v>2016</v>
      </c>
      <c r="M1392" t="s">
        <v>371</v>
      </c>
      <c r="N1392"/>
      <c r="O1392"/>
      <c r="P1392"/>
      <c r="Q1392"/>
      <c r="R1392"/>
      <c r="S1392"/>
      <c r="T1392"/>
      <c r="U1392"/>
      <c r="V1392"/>
      <c r="W1392"/>
      <c r="X1392"/>
      <c r="Y1392"/>
      <c r="Z1392"/>
      <c r="AA1392"/>
      <c r="AB1392"/>
      <c r="AC1392"/>
      <c r="AD1392"/>
      <c r="AE1392"/>
      <c r="AF1392"/>
      <c r="AG1392"/>
      <c r="AH1392"/>
      <c r="AI1392" t="s">
        <v>737</v>
      </c>
      <c r="AJ1392"/>
      <c r="AK1392"/>
      <c r="AL1392"/>
      <c r="AM1392"/>
      <c r="AN1392" t="s">
        <v>788</v>
      </c>
    </row>
    <row r="1393" spans="1:40" x14ac:dyDescent="0.25">
      <c r="A1393">
        <v>216642</v>
      </c>
      <c r="B1393" t="s">
        <v>1169</v>
      </c>
      <c r="C1393" t="s">
        <v>105</v>
      </c>
      <c r="D1393" t="s">
        <v>1006</v>
      </c>
      <c r="E1393" t="s">
        <v>389</v>
      </c>
      <c r="F1393" s="229">
        <v>35150</v>
      </c>
      <c r="G1393" t="s">
        <v>1341</v>
      </c>
      <c r="H1393" t="s">
        <v>390</v>
      </c>
      <c r="I1393" t="s">
        <v>486</v>
      </c>
      <c r="J1393"/>
      <c r="K1393" t="s">
        <v>372</v>
      </c>
      <c r="L1393">
        <v>2015</v>
      </c>
      <c r="M1393" t="s">
        <v>373</v>
      </c>
      <c r="N1393" t="s">
        <v>373</v>
      </c>
      <c r="O1393"/>
      <c r="P1393"/>
      <c r="Q1393"/>
      <c r="R1393"/>
      <c r="S1393"/>
      <c r="T1393"/>
      <c r="U1393"/>
      <c r="V1393"/>
      <c r="W1393"/>
      <c r="X1393"/>
      <c r="Y1393"/>
      <c r="Z1393"/>
      <c r="AA1393"/>
      <c r="AB1393"/>
      <c r="AC1393"/>
      <c r="AD1393"/>
      <c r="AE1393"/>
      <c r="AF1393"/>
      <c r="AG1393"/>
      <c r="AH1393"/>
      <c r="AI1393" t="s">
        <v>737</v>
      </c>
      <c r="AJ1393"/>
      <c r="AK1393"/>
      <c r="AL1393"/>
      <c r="AM1393"/>
      <c r="AN1393"/>
    </row>
    <row r="1394" spans="1:40" x14ac:dyDescent="0.25">
      <c r="A1394">
        <v>216643</v>
      </c>
      <c r="B1394" t="s">
        <v>1170</v>
      </c>
      <c r="C1394" t="s">
        <v>69</v>
      </c>
      <c r="D1394" t="s">
        <v>307</v>
      </c>
      <c r="E1394" t="s">
        <v>389</v>
      </c>
      <c r="F1394" s="229">
        <v>31778</v>
      </c>
      <c r="G1394" t="s">
        <v>3933</v>
      </c>
      <c r="H1394" t="s">
        <v>390</v>
      </c>
      <c r="I1394" t="s">
        <v>65</v>
      </c>
      <c r="J1394"/>
      <c r="K1394" t="s">
        <v>391</v>
      </c>
      <c r="L1394">
        <v>2011</v>
      </c>
      <c r="M1394" t="s">
        <v>377</v>
      </c>
      <c r="N1394" t="s">
        <v>377</v>
      </c>
      <c r="O1394"/>
      <c r="P1394"/>
      <c r="Q1394"/>
      <c r="R1394"/>
      <c r="S1394"/>
      <c r="T1394"/>
      <c r="U1394"/>
      <c r="V1394"/>
      <c r="W1394"/>
      <c r="X1394"/>
      <c r="Y1394"/>
      <c r="Z1394"/>
      <c r="AA1394"/>
      <c r="AB1394"/>
      <c r="AC1394"/>
      <c r="AD1394"/>
      <c r="AE1394"/>
      <c r="AF1394"/>
      <c r="AG1394"/>
      <c r="AH1394"/>
      <c r="AI1394"/>
      <c r="AJ1394"/>
      <c r="AK1394"/>
      <c r="AL1394"/>
      <c r="AM1394"/>
      <c r="AN1394"/>
    </row>
    <row r="1395" spans="1:40" x14ac:dyDescent="0.25">
      <c r="A1395">
        <v>216644</v>
      </c>
      <c r="B1395" t="s">
        <v>1171</v>
      </c>
      <c r="C1395" t="s">
        <v>1118</v>
      </c>
      <c r="D1395" t="s">
        <v>1172</v>
      </c>
      <c r="E1395" t="s">
        <v>389</v>
      </c>
      <c r="F1395" s="229">
        <v>36892</v>
      </c>
      <c r="G1395" t="s">
        <v>371</v>
      </c>
      <c r="H1395" t="s">
        <v>390</v>
      </c>
      <c r="I1395" t="s">
        <v>3630</v>
      </c>
      <c r="J1395"/>
      <c r="K1395" t="s">
        <v>372</v>
      </c>
      <c r="L1395">
        <v>2018</v>
      </c>
      <c r="M1395" t="s">
        <v>371</v>
      </c>
      <c r="N1395"/>
      <c r="O1395"/>
      <c r="P1395"/>
      <c r="Q1395"/>
      <c r="R1395"/>
      <c r="S1395"/>
      <c r="T1395"/>
      <c r="U1395"/>
      <c r="V1395"/>
      <c r="W1395"/>
      <c r="X1395"/>
      <c r="Y1395"/>
      <c r="Z1395"/>
      <c r="AA1395"/>
      <c r="AB1395"/>
      <c r="AC1395"/>
      <c r="AD1395"/>
      <c r="AE1395"/>
      <c r="AF1395"/>
      <c r="AG1395"/>
      <c r="AH1395"/>
      <c r="AI1395"/>
      <c r="AJ1395"/>
      <c r="AK1395"/>
      <c r="AL1395"/>
      <c r="AM1395"/>
      <c r="AN1395" t="s">
        <v>788</v>
      </c>
    </row>
    <row r="1396" spans="1:40" x14ac:dyDescent="0.25">
      <c r="A1396">
        <v>216645</v>
      </c>
      <c r="B1396" t="s">
        <v>1173</v>
      </c>
      <c r="C1396" t="s">
        <v>1093</v>
      </c>
      <c r="D1396" t="s">
        <v>538</v>
      </c>
      <c r="E1396">
        <v>0</v>
      </c>
      <c r="F1396" s="297">
        <v>0</v>
      </c>
      <c r="G1396">
        <v>0</v>
      </c>
      <c r="H1396" t="s">
        <v>390</v>
      </c>
      <c r="I1396" t="s">
        <v>486</v>
      </c>
      <c r="J1396"/>
      <c r="K1396">
        <v>0</v>
      </c>
      <c r="L1396">
        <v>0</v>
      </c>
      <c r="M1396">
        <v>0</v>
      </c>
      <c r="N1396"/>
      <c r="O1396"/>
      <c r="P1396"/>
      <c r="Q1396"/>
      <c r="R1396"/>
      <c r="S1396"/>
      <c r="T1396"/>
      <c r="U1396"/>
      <c r="V1396"/>
      <c r="W1396"/>
      <c r="X1396"/>
      <c r="Y1396"/>
      <c r="Z1396"/>
      <c r="AA1396"/>
      <c r="AB1396"/>
      <c r="AC1396"/>
      <c r="AD1396"/>
      <c r="AE1396"/>
      <c r="AF1396"/>
      <c r="AG1396"/>
      <c r="AH1396"/>
      <c r="AI1396" t="s">
        <v>737</v>
      </c>
      <c r="AJ1396"/>
      <c r="AK1396"/>
      <c r="AL1396"/>
      <c r="AM1396"/>
      <c r="AN1396" t="s">
        <v>788</v>
      </c>
    </row>
    <row r="1397" spans="1:40" x14ac:dyDescent="0.25">
      <c r="A1397">
        <v>216646</v>
      </c>
      <c r="B1397" t="s">
        <v>1174</v>
      </c>
      <c r="C1397" t="s">
        <v>113</v>
      </c>
      <c r="D1397" t="s">
        <v>335</v>
      </c>
      <c r="E1397" t="s">
        <v>389</v>
      </c>
      <c r="F1397" s="229">
        <v>36926</v>
      </c>
      <c r="G1397" t="s">
        <v>686</v>
      </c>
      <c r="H1397" t="s">
        <v>390</v>
      </c>
      <c r="I1397" t="s">
        <v>486</v>
      </c>
      <c r="J1397"/>
      <c r="K1397" t="s">
        <v>391</v>
      </c>
      <c r="L1397">
        <v>2019</v>
      </c>
      <c r="M1397" t="s">
        <v>379</v>
      </c>
      <c r="N1397"/>
      <c r="O1397"/>
      <c r="P1397"/>
      <c r="Q1397"/>
      <c r="R1397"/>
      <c r="S1397"/>
      <c r="T1397"/>
      <c r="U1397"/>
      <c r="V1397"/>
      <c r="W1397"/>
      <c r="X1397"/>
      <c r="Y1397"/>
      <c r="Z1397"/>
      <c r="AA1397"/>
      <c r="AB1397"/>
      <c r="AC1397"/>
      <c r="AD1397"/>
      <c r="AE1397"/>
      <c r="AF1397"/>
      <c r="AG1397"/>
      <c r="AH1397"/>
      <c r="AI1397" t="s">
        <v>737</v>
      </c>
      <c r="AJ1397"/>
      <c r="AK1397"/>
      <c r="AL1397"/>
      <c r="AM1397"/>
      <c r="AN1397"/>
    </row>
    <row r="1398" spans="1:40" x14ac:dyDescent="0.25">
      <c r="A1398">
        <v>216647</v>
      </c>
      <c r="B1398" t="s">
        <v>1175</v>
      </c>
      <c r="C1398" t="s">
        <v>106</v>
      </c>
      <c r="D1398" t="s">
        <v>318</v>
      </c>
      <c r="E1398" t="s">
        <v>389</v>
      </c>
      <c r="F1398" s="229">
        <v>36975</v>
      </c>
      <c r="G1398" t="s">
        <v>1331</v>
      </c>
      <c r="H1398" t="s">
        <v>390</v>
      </c>
      <c r="I1398" t="s">
        <v>65</v>
      </c>
      <c r="J1398"/>
      <c r="K1398" t="s">
        <v>391</v>
      </c>
      <c r="L1398">
        <v>2019</v>
      </c>
      <c r="M1398" t="s">
        <v>377</v>
      </c>
      <c r="N1398" t="s">
        <v>380</v>
      </c>
      <c r="O1398"/>
      <c r="P1398"/>
      <c r="Q1398"/>
      <c r="R1398"/>
      <c r="S1398"/>
      <c r="T1398"/>
      <c r="U1398"/>
      <c r="V1398"/>
      <c r="W1398"/>
      <c r="X1398"/>
      <c r="Y1398"/>
      <c r="Z1398"/>
      <c r="AA1398"/>
      <c r="AB1398"/>
      <c r="AC1398"/>
      <c r="AD1398"/>
      <c r="AE1398"/>
      <c r="AF1398"/>
      <c r="AG1398"/>
      <c r="AH1398"/>
      <c r="AI1398"/>
      <c r="AJ1398"/>
      <c r="AK1398"/>
      <c r="AL1398"/>
      <c r="AM1398"/>
      <c r="AN1398"/>
    </row>
    <row r="1399" spans="1:40" x14ac:dyDescent="0.25">
      <c r="A1399">
        <v>216648</v>
      </c>
      <c r="B1399" t="s">
        <v>1176</v>
      </c>
      <c r="C1399" t="s">
        <v>1095</v>
      </c>
      <c r="D1399" t="s">
        <v>274</v>
      </c>
      <c r="E1399" t="s">
        <v>389</v>
      </c>
      <c r="F1399" s="229">
        <v>34700</v>
      </c>
      <c r="G1399" t="s">
        <v>383</v>
      </c>
      <c r="H1399" t="s">
        <v>390</v>
      </c>
      <c r="I1399" t="s">
        <v>487</v>
      </c>
      <c r="J1399"/>
      <c r="K1399" t="s">
        <v>391</v>
      </c>
      <c r="L1399">
        <v>2013</v>
      </c>
      <c r="M1399" t="s">
        <v>383</v>
      </c>
      <c r="N1399"/>
      <c r="O1399"/>
      <c r="P1399"/>
      <c r="Q1399"/>
      <c r="R1399"/>
      <c r="S1399"/>
      <c r="T1399"/>
      <c r="U1399"/>
      <c r="V1399"/>
      <c r="W1399"/>
      <c r="X1399"/>
      <c r="Y1399"/>
      <c r="Z1399"/>
      <c r="AA1399"/>
      <c r="AB1399"/>
      <c r="AC1399"/>
      <c r="AD1399"/>
      <c r="AE1399"/>
      <c r="AF1399"/>
      <c r="AG1399"/>
      <c r="AH1399"/>
      <c r="AI1399"/>
      <c r="AJ1399"/>
      <c r="AK1399"/>
      <c r="AL1399"/>
      <c r="AM1399"/>
      <c r="AN1399" t="s">
        <v>788</v>
      </c>
    </row>
    <row r="1400" spans="1:40" x14ac:dyDescent="0.25">
      <c r="A1400">
        <v>216649</v>
      </c>
      <c r="B1400" t="s">
        <v>1177</v>
      </c>
      <c r="C1400" t="s">
        <v>69</v>
      </c>
      <c r="D1400" t="s">
        <v>264</v>
      </c>
      <c r="E1400" t="s">
        <v>389</v>
      </c>
      <c r="F1400" s="229">
        <v>34553</v>
      </c>
      <c r="G1400" t="s">
        <v>1332</v>
      </c>
      <c r="H1400" t="s">
        <v>390</v>
      </c>
      <c r="I1400" t="s">
        <v>65</v>
      </c>
      <c r="J1400"/>
      <c r="K1400" t="s">
        <v>391</v>
      </c>
      <c r="L1400">
        <v>2012</v>
      </c>
      <c r="M1400" t="s">
        <v>379</v>
      </c>
      <c r="N1400"/>
      <c r="O1400"/>
      <c r="P1400"/>
      <c r="Q1400"/>
      <c r="R1400"/>
      <c r="S1400"/>
      <c r="T1400"/>
      <c r="U1400"/>
      <c r="V1400"/>
      <c r="W1400"/>
      <c r="X1400"/>
      <c r="Y1400"/>
      <c r="Z1400"/>
      <c r="AA1400"/>
      <c r="AB1400"/>
      <c r="AC1400"/>
      <c r="AD1400"/>
      <c r="AE1400"/>
      <c r="AF1400"/>
      <c r="AG1400"/>
      <c r="AH1400"/>
      <c r="AI1400"/>
      <c r="AJ1400"/>
      <c r="AK1400"/>
      <c r="AL1400"/>
      <c r="AM1400"/>
      <c r="AN1400"/>
    </row>
    <row r="1401" spans="1:40" x14ac:dyDescent="0.25">
      <c r="A1401">
        <v>216650</v>
      </c>
      <c r="B1401" t="s">
        <v>1178</v>
      </c>
      <c r="C1401" t="s">
        <v>537</v>
      </c>
      <c r="D1401" t="s">
        <v>1179</v>
      </c>
      <c r="E1401" t="s">
        <v>389</v>
      </c>
      <c r="F1401" s="229">
        <v>36686</v>
      </c>
      <c r="G1401" t="s">
        <v>382</v>
      </c>
      <c r="H1401" t="s">
        <v>390</v>
      </c>
      <c r="I1401" t="s">
        <v>487</v>
      </c>
      <c r="J1401"/>
      <c r="K1401" t="s">
        <v>372</v>
      </c>
      <c r="L1401">
        <v>2018</v>
      </c>
      <c r="M1401" t="s">
        <v>382</v>
      </c>
      <c r="N1401"/>
      <c r="O1401" t="s">
        <v>3944</v>
      </c>
      <c r="P1401"/>
      <c r="Q1401">
        <v>35000</v>
      </c>
      <c r="R1401"/>
      <c r="S1401"/>
      <c r="T1401"/>
      <c r="U1401"/>
      <c r="V1401"/>
      <c r="W1401"/>
      <c r="X1401"/>
      <c r="Y1401"/>
      <c r="Z1401"/>
      <c r="AA1401"/>
      <c r="AB1401"/>
      <c r="AC1401"/>
      <c r="AD1401"/>
      <c r="AE1401"/>
      <c r="AF1401"/>
      <c r="AG1401"/>
      <c r="AH1401"/>
      <c r="AI1401"/>
      <c r="AJ1401"/>
      <c r="AK1401"/>
      <c r="AL1401"/>
      <c r="AM1401"/>
      <c r="AN1401"/>
    </row>
    <row r="1402" spans="1:40" x14ac:dyDescent="0.25">
      <c r="A1402">
        <v>216651</v>
      </c>
      <c r="B1402" t="s">
        <v>1180</v>
      </c>
      <c r="C1402" t="s">
        <v>106</v>
      </c>
      <c r="D1402" t="s">
        <v>202</v>
      </c>
      <c r="E1402" t="s">
        <v>389</v>
      </c>
      <c r="F1402" s="229">
        <v>37247</v>
      </c>
      <c r="G1402" t="s">
        <v>382</v>
      </c>
      <c r="H1402" t="s">
        <v>390</v>
      </c>
      <c r="I1402" t="s">
        <v>3630</v>
      </c>
      <c r="J1402"/>
      <c r="K1402" t="s">
        <v>391</v>
      </c>
      <c r="L1402">
        <v>2019</v>
      </c>
      <c r="M1402" t="s">
        <v>382</v>
      </c>
      <c r="N1402" t="s">
        <v>382</v>
      </c>
      <c r="O1402"/>
      <c r="P1402"/>
      <c r="Q1402"/>
      <c r="R1402"/>
      <c r="S1402"/>
      <c r="T1402"/>
      <c r="U1402"/>
      <c r="V1402"/>
      <c r="W1402"/>
      <c r="X1402"/>
      <c r="Y1402"/>
      <c r="Z1402"/>
      <c r="AA1402"/>
      <c r="AB1402"/>
      <c r="AC1402"/>
      <c r="AD1402"/>
      <c r="AE1402"/>
      <c r="AF1402"/>
      <c r="AG1402"/>
      <c r="AH1402"/>
      <c r="AI1402"/>
      <c r="AJ1402"/>
      <c r="AK1402"/>
      <c r="AL1402"/>
      <c r="AM1402"/>
      <c r="AN1402"/>
    </row>
    <row r="1403" spans="1:40" x14ac:dyDescent="0.25">
      <c r="A1403">
        <v>216652</v>
      </c>
      <c r="B1403" t="s">
        <v>1181</v>
      </c>
      <c r="C1403" t="s">
        <v>1182</v>
      </c>
      <c r="D1403" t="s">
        <v>259</v>
      </c>
      <c r="E1403" t="s">
        <v>389</v>
      </c>
      <c r="F1403" s="229">
        <v>36667</v>
      </c>
      <c r="G1403" t="s">
        <v>1334</v>
      </c>
      <c r="H1403" t="s">
        <v>390</v>
      </c>
      <c r="I1403" t="s">
        <v>488</v>
      </c>
      <c r="J1403"/>
      <c r="K1403" t="s">
        <v>391</v>
      </c>
      <c r="L1403">
        <v>2018</v>
      </c>
      <c r="M1403" t="s">
        <v>371</v>
      </c>
      <c r="N1403" t="s">
        <v>383</v>
      </c>
      <c r="O1403"/>
      <c r="P1403"/>
      <c r="Q1403"/>
      <c r="R1403"/>
      <c r="S1403"/>
      <c r="T1403"/>
      <c r="U1403"/>
      <c r="V1403"/>
      <c r="W1403"/>
      <c r="X1403"/>
      <c r="Y1403"/>
      <c r="Z1403"/>
      <c r="AA1403"/>
      <c r="AB1403"/>
      <c r="AC1403"/>
      <c r="AD1403"/>
      <c r="AE1403"/>
      <c r="AF1403"/>
      <c r="AG1403"/>
      <c r="AH1403"/>
      <c r="AI1403"/>
      <c r="AJ1403"/>
      <c r="AK1403"/>
      <c r="AL1403"/>
      <c r="AM1403"/>
      <c r="AN1403"/>
    </row>
    <row r="1404" spans="1:40" x14ac:dyDescent="0.25">
      <c r="A1404">
        <v>216653</v>
      </c>
      <c r="B1404" t="s">
        <v>1183</v>
      </c>
      <c r="C1404" t="s">
        <v>63</v>
      </c>
      <c r="D1404" t="s">
        <v>294</v>
      </c>
      <c r="E1404" t="s">
        <v>389</v>
      </c>
      <c r="F1404" s="229">
        <v>33970</v>
      </c>
      <c r="G1404" t="s">
        <v>3947</v>
      </c>
      <c r="H1404" t="s">
        <v>390</v>
      </c>
      <c r="I1404" t="s">
        <v>486</v>
      </c>
      <c r="J1404"/>
      <c r="K1404"/>
      <c r="L1404"/>
      <c r="M1404"/>
      <c r="N1404"/>
      <c r="O1404"/>
      <c r="P1404"/>
      <c r="Q1404"/>
      <c r="R1404"/>
      <c r="S1404"/>
      <c r="T1404"/>
      <c r="U1404"/>
      <c r="V1404"/>
      <c r="W1404"/>
      <c r="X1404"/>
      <c r="Y1404"/>
      <c r="Z1404"/>
      <c r="AA1404"/>
      <c r="AB1404"/>
      <c r="AC1404"/>
      <c r="AD1404"/>
      <c r="AE1404"/>
      <c r="AF1404"/>
      <c r="AG1404"/>
      <c r="AH1404"/>
      <c r="AI1404" t="s">
        <v>737</v>
      </c>
      <c r="AJ1404"/>
      <c r="AK1404"/>
      <c r="AL1404"/>
      <c r="AM1404"/>
      <c r="AN1404" t="s">
        <v>788</v>
      </c>
    </row>
    <row r="1405" spans="1:40" x14ac:dyDescent="0.25">
      <c r="A1405">
        <v>216654</v>
      </c>
      <c r="B1405" t="s">
        <v>1184</v>
      </c>
      <c r="C1405" t="s">
        <v>476</v>
      </c>
      <c r="D1405" t="s">
        <v>233</v>
      </c>
      <c r="E1405" t="s">
        <v>389</v>
      </c>
      <c r="F1405" s="229">
        <v>29971</v>
      </c>
      <c r="G1405" t="s">
        <v>371</v>
      </c>
      <c r="H1405" t="s">
        <v>390</v>
      </c>
      <c r="I1405" t="s">
        <v>486</v>
      </c>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t="s">
        <v>788</v>
      </c>
    </row>
    <row r="1406" spans="1:40" x14ac:dyDescent="0.25">
      <c r="A1406">
        <v>216655</v>
      </c>
      <c r="B1406" t="s">
        <v>1185</v>
      </c>
      <c r="C1406" t="s">
        <v>1186</v>
      </c>
      <c r="D1406" t="s">
        <v>331</v>
      </c>
      <c r="E1406" t="s">
        <v>389</v>
      </c>
      <c r="F1406" s="229">
        <v>35431</v>
      </c>
      <c r="G1406" t="s">
        <v>1098</v>
      </c>
      <c r="H1406" t="s">
        <v>390</v>
      </c>
      <c r="I1406" t="s">
        <v>486</v>
      </c>
      <c r="J1406"/>
      <c r="K1406" t="s">
        <v>391</v>
      </c>
      <c r="L1406">
        <v>2014</v>
      </c>
      <c r="M1406" t="s">
        <v>373</v>
      </c>
      <c r="N1406" t="s">
        <v>384</v>
      </c>
      <c r="O1406"/>
      <c r="P1406"/>
      <c r="Q1406"/>
      <c r="R1406"/>
      <c r="S1406"/>
      <c r="T1406"/>
      <c r="U1406"/>
      <c r="V1406"/>
      <c r="W1406"/>
      <c r="X1406"/>
      <c r="Y1406"/>
      <c r="Z1406"/>
      <c r="AA1406"/>
      <c r="AB1406"/>
      <c r="AC1406"/>
      <c r="AD1406"/>
      <c r="AE1406"/>
      <c r="AF1406"/>
      <c r="AG1406"/>
      <c r="AH1406"/>
      <c r="AI1406" t="s">
        <v>737</v>
      </c>
      <c r="AJ1406"/>
      <c r="AK1406"/>
      <c r="AL1406"/>
      <c r="AM1406"/>
      <c r="AN1406"/>
    </row>
    <row r="1407" spans="1:40" x14ac:dyDescent="0.25">
      <c r="A1407">
        <v>216656</v>
      </c>
      <c r="B1407" t="s">
        <v>1187</v>
      </c>
      <c r="C1407" t="s">
        <v>1162</v>
      </c>
      <c r="D1407" t="s">
        <v>317</v>
      </c>
      <c r="E1407" t="s">
        <v>389</v>
      </c>
      <c r="F1407" s="229">
        <v>35362</v>
      </c>
      <c r="G1407" t="s">
        <v>371</v>
      </c>
      <c r="H1407" t="s">
        <v>390</v>
      </c>
      <c r="I1407" t="s">
        <v>486</v>
      </c>
      <c r="J1407"/>
      <c r="K1407" t="s">
        <v>391</v>
      </c>
      <c r="L1407">
        <v>2014</v>
      </c>
      <c r="M1407" t="s">
        <v>371</v>
      </c>
      <c r="N1407"/>
      <c r="O1407"/>
      <c r="P1407"/>
      <c r="Q1407"/>
      <c r="R1407"/>
      <c r="S1407"/>
      <c r="T1407"/>
      <c r="U1407"/>
      <c r="V1407"/>
      <c r="W1407"/>
      <c r="X1407"/>
      <c r="Y1407"/>
      <c r="Z1407"/>
      <c r="AA1407"/>
      <c r="AB1407"/>
      <c r="AC1407"/>
      <c r="AD1407"/>
      <c r="AE1407"/>
      <c r="AF1407"/>
      <c r="AG1407"/>
      <c r="AH1407"/>
      <c r="AI1407" t="s">
        <v>737</v>
      </c>
      <c r="AJ1407"/>
      <c r="AK1407"/>
      <c r="AL1407"/>
      <c r="AM1407"/>
      <c r="AN1407" t="s">
        <v>788</v>
      </c>
    </row>
    <row r="1408" spans="1:40" x14ac:dyDescent="0.25">
      <c r="A1408">
        <v>216657</v>
      </c>
      <c r="B1408" t="s">
        <v>1188</v>
      </c>
      <c r="C1408" t="s">
        <v>1189</v>
      </c>
      <c r="D1408" t="s">
        <v>283</v>
      </c>
      <c r="E1408" t="s">
        <v>389</v>
      </c>
      <c r="F1408" s="229">
        <v>36331</v>
      </c>
      <c r="G1408" t="s">
        <v>649</v>
      </c>
      <c r="H1408" t="s">
        <v>390</v>
      </c>
      <c r="I1408" t="s">
        <v>488</v>
      </c>
      <c r="J1408"/>
      <c r="K1408" t="s">
        <v>391</v>
      </c>
      <c r="L1408">
        <v>2019</v>
      </c>
      <c r="M1408" t="s">
        <v>373</v>
      </c>
      <c r="N1408" t="s">
        <v>373</v>
      </c>
      <c r="O1408"/>
      <c r="P1408"/>
      <c r="Q1408"/>
      <c r="R1408"/>
      <c r="S1408"/>
      <c r="T1408"/>
      <c r="U1408"/>
      <c r="V1408"/>
      <c r="W1408"/>
      <c r="X1408"/>
      <c r="Y1408"/>
      <c r="Z1408"/>
      <c r="AA1408"/>
      <c r="AB1408"/>
      <c r="AC1408"/>
      <c r="AD1408"/>
      <c r="AE1408"/>
      <c r="AF1408"/>
      <c r="AG1408"/>
      <c r="AH1408"/>
      <c r="AI1408"/>
      <c r="AJ1408"/>
      <c r="AK1408"/>
      <c r="AL1408"/>
      <c r="AM1408"/>
      <c r="AN1408"/>
    </row>
    <row r="1409" spans="1:40" x14ac:dyDescent="0.25">
      <c r="A1409">
        <v>216658</v>
      </c>
      <c r="B1409" t="s">
        <v>1190</v>
      </c>
      <c r="C1409" t="s">
        <v>552</v>
      </c>
      <c r="D1409" t="s">
        <v>1191</v>
      </c>
      <c r="E1409" t="s">
        <v>389</v>
      </c>
      <c r="F1409" s="229">
        <v>34337</v>
      </c>
      <c r="G1409" t="s">
        <v>1333</v>
      </c>
      <c r="H1409" t="s">
        <v>390</v>
      </c>
      <c r="I1409" t="s">
        <v>3632</v>
      </c>
      <c r="J1409"/>
      <c r="K1409" t="s">
        <v>391</v>
      </c>
      <c r="L1409">
        <v>2011</v>
      </c>
      <c r="M1409" t="s">
        <v>377</v>
      </c>
      <c r="N1409" t="s">
        <v>377</v>
      </c>
      <c r="O1409" t="s">
        <v>3957</v>
      </c>
      <c r="P1409"/>
      <c r="Q1409">
        <v>20000</v>
      </c>
      <c r="R1409"/>
      <c r="S1409"/>
      <c r="T1409"/>
      <c r="U1409"/>
      <c r="V1409"/>
      <c r="W1409"/>
      <c r="X1409"/>
      <c r="Y1409"/>
      <c r="Z1409"/>
      <c r="AA1409"/>
      <c r="AB1409"/>
      <c r="AC1409"/>
      <c r="AD1409"/>
      <c r="AE1409"/>
      <c r="AF1409"/>
      <c r="AG1409"/>
      <c r="AH1409"/>
      <c r="AI1409"/>
      <c r="AJ1409"/>
      <c r="AK1409"/>
      <c r="AL1409"/>
      <c r="AM1409"/>
      <c r="AN1409"/>
    </row>
    <row r="1410" spans="1:40" x14ac:dyDescent="0.25">
      <c r="A1410">
        <v>216659</v>
      </c>
      <c r="B1410" t="s">
        <v>890</v>
      </c>
      <c r="C1410" t="s">
        <v>123</v>
      </c>
      <c r="D1410" t="s">
        <v>1192</v>
      </c>
      <c r="E1410" t="s">
        <v>389</v>
      </c>
      <c r="F1410" s="229">
        <v>35808</v>
      </c>
      <c r="G1410" t="s">
        <v>685</v>
      </c>
      <c r="H1410" t="s">
        <v>390</v>
      </c>
      <c r="I1410" t="s">
        <v>486</v>
      </c>
      <c r="J1410"/>
      <c r="K1410" t="s">
        <v>391</v>
      </c>
      <c r="L1410">
        <v>2015</v>
      </c>
      <c r="M1410" t="s">
        <v>377</v>
      </c>
      <c r="N1410"/>
      <c r="O1410"/>
      <c r="P1410"/>
      <c r="Q1410"/>
      <c r="R1410"/>
      <c r="S1410"/>
      <c r="T1410"/>
      <c r="U1410"/>
      <c r="V1410"/>
      <c r="W1410"/>
      <c r="X1410"/>
      <c r="Y1410"/>
      <c r="Z1410"/>
      <c r="AA1410"/>
      <c r="AB1410"/>
      <c r="AC1410"/>
      <c r="AD1410"/>
      <c r="AE1410"/>
      <c r="AF1410"/>
      <c r="AG1410"/>
      <c r="AH1410"/>
      <c r="AI1410" t="s">
        <v>737</v>
      </c>
      <c r="AJ1410"/>
      <c r="AK1410"/>
      <c r="AL1410"/>
      <c r="AM1410"/>
      <c r="AN1410" t="s">
        <v>788</v>
      </c>
    </row>
    <row r="1411" spans="1:40" x14ac:dyDescent="0.25">
      <c r="A1411">
        <v>216660</v>
      </c>
      <c r="B1411" t="s">
        <v>1193</v>
      </c>
      <c r="C1411" t="s">
        <v>75</v>
      </c>
      <c r="D1411" t="s">
        <v>242</v>
      </c>
      <c r="E1411" t="s">
        <v>389</v>
      </c>
      <c r="F1411" s="229">
        <v>34031</v>
      </c>
      <c r="G1411" t="s">
        <v>371</v>
      </c>
      <c r="H1411" t="s">
        <v>390</v>
      </c>
      <c r="I1411" t="s">
        <v>65</v>
      </c>
      <c r="J1411"/>
      <c r="K1411" t="s">
        <v>391</v>
      </c>
      <c r="L1411">
        <v>2010</v>
      </c>
      <c r="M1411" t="s">
        <v>371</v>
      </c>
      <c r="N1411" t="s">
        <v>377</v>
      </c>
      <c r="O1411"/>
      <c r="P1411"/>
      <c r="Q1411"/>
      <c r="R1411"/>
      <c r="S1411"/>
      <c r="T1411"/>
      <c r="U1411"/>
      <c r="V1411"/>
      <c r="W1411"/>
      <c r="X1411"/>
      <c r="Y1411"/>
      <c r="Z1411"/>
      <c r="AA1411"/>
      <c r="AB1411"/>
      <c r="AC1411"/>
      <c r="AD1411"/>
      <c r="AE1411"/>
      <c r="AF1411"/>
      <c r="AG1411"/>
      <c r="AH1411"/>
      <c r="AI1411"/>
      <c r="AJ1411"/>
      <c r="AK1411"/>
      <c r="AL1411"/>
      <c r="AM1411"/>
      <c r="AN1411"/>
    </row>
    <row r="1412" spans="1:40" x14ac:dyDescent="0.25">
      <c r="A1412">
        <v>216661</v>
      </c>
      <c r="B1412" t="s">
        <v>1194</v>
      </c>
      <c r="C1412" t="s">
        <v>435</v>
      </c>
      <c r="D1412" t="s">
        <v>1117</v>
      </c>
      <c r="E1412" t="s">
        <v>389</v>
      </c>
      <c r="F1412" s="229">
        <v>36311</v>
      </c>
      <c r="G1412" t="s">
        <v>371</v>
      </c>
      <c r="H1412" t="s">
        <v>390</v>
      </c>
      <c r="I1412" t="s">
        <v>487</v>
      </c>
      <c r="J1412"/>
      <c r="K1412" t="s">
        <v>391</v>
      </c>
      <c r="L1412">
        <v>2018</v>
      </c>
      <c r="M1412" t="s">
        <v>371</v>
      </c>
      <c r="N1412"/>
      <c r="O1412"/>
      <c r="P1412"/>
      <c r="Q1412"/>
      <c r="R1412"/>
      <c r="S1412"/>
      <c r="T1412"/>
      <c r="U1412"/>
      <c r="V1412"/>
      <c r="W1412"/>
      <c r="X1412"/>
      <c r="Y1412"/>
      <c r="Z1412"/>
      <c r="AA1412"/>
      <c r="AB1412"/>
      <c r="AC1412"/>
      <c r="AD1412"/>
      <c r="AE1412"/>
      <c r="AF1412"/>
      <c r="AG1412"/>
      <c r="AH1412"/>
      <c r="AI1412"/>
      <c r="AJ1412"/>
      <c r="AK1412"/>
      <c r="AL1412"/>
      <c r="AM1412"/>
      <c r="AN1412" t="s">
        <v>788</v>
      </c>
    </row>
    <row r="1413" spans="1:40" x14ac:dyDescent="0.25">
      <c r="A1413">
        <v>216662</v>
      </c>
      <c r="B1413" t="s">
        <v>1195</v>
      </c>
      <c r="C1413" t="s">
        <v>1196</v>
      </c>
      <c r="D1413" t="s">
        <v>306</v>
      </c>
      <c r="E1413" t="s">
        <v>389</v>
      </c>
      <c r="F1413" s="229">
        <v>36161</v>
      </c>
      <c r="G1413" t="s">
        <v>384</v>
      </c>
      <c r="H1413" t="s">
        <v>390</v>
      </c>
      <c r="I1413" t="s">
        <v>3632</v>
      </c>
      <c r="J1413"/>
      <c r="K1413" t="s">
        <v>372</v>
      </c>
      <c r="L1413">
        <v>2016</v>
      </c>
      <c r="M1413" t="s">
        <v>384</v>
      </c>
      <c r="N1413" t="s">
        <v>386</v>
      </c>
      <c r="O1413"/>
      <c r="P1413"/>
      <c r="Q1413"/>
      <c r="R1413"/>
      <c r="S1413"/>
      <c r="T1413"/>
      <c r="U1413"/>
      <c r="V1413"/>
      <c r="W1413"/>
      <c r="X1413"/>
      <c r="Y1413"/>
      <c r="Z1413"/>
      <c r="AA1413"/>
      <c r="AB1413"/>
      <c r="AC1413"/>
      <c r="AD1413"/>
      <c r="AE1413"/>
      <c r="AF1413"/>
      <c r="AG1413"/>
      <c r="AH1413"/>
      <c r="AI1413"/>
      <c r="AJ1413"/>
      <c r="AK1413"/>
      <c r="AL1413"/>
      <c r="AM1413"/>
      <c r="AN1413"/>
    </row>
    <row r="1414" spans="1:40" x14ac:dyDescent="0.25">
      <c r="A1414">
        <v>216663</v>
      </c>
      <c r="B1414" t="s">
        <v>1197</v>
      </c>
      <c r="C1414" t="s">
        <v>115</v>
      </c>
      <c r="D1414" t="s">
        <v>1198</v>
      </c>
      <c r="E1414" t="s">
        <v>389</v>
      </c>
      <c r="F1414" s="229">
        <v>34383</v>
      </c>
      <c r="G1414" t="s">
        <v>371</v>
      </c>
      <c r="H1414" t="s">
        <v>390</v>
      </c>
      <c r="I1414" t="s">
        <v>486</v>
      </c>
      <c r="J1414"/>
      <c r="K1414" t="s">
        <v>391</v>
      </c>
      <c r="L1414">
        <v>2012</v>
      </c>
      <c r="M1414" t="s">
        <v>371</v>
      </c>
      <c r="N1414"/>
      <c r="O1414"/>
      <c r="P1414"/>
      <c r="Q1414"/>
      <c r="R1414"/>
      <c r="S1414"/>
      <c r="T1414"/>
      <c r="U1414"/>
      <c r="V1414"/>
      <c r="W1414"/>
      <c r="X1414"/>
      <c r="Y1414"/>
      <c r="Z1414"/>
      <c r="AA1414"/>
      <c r="AB1414"/>
      <c r="AC1414"/>
      <c r="AD1414"/>
      <c r="AE1414"/>
      <c r="AF1414"/>
      <c r="AG1414"/>
      <c r="AH1414"/>
      <c r="AI1414" t="s">
        <v>737</v>
      </c>
      <c r="AJ1414"/>
      <c r="AK1414"/>
      <c r="AL1414"/>
      <c r="AM1414"/>
      <c r="AN1414" t="s">
        <v>788</v>
      </c>
    </row>
    <row r="1415" spans="1:40" x14ac:dyDescent="0.25">
      <c r="A1415">
        <v>216664</v>
      </c>
      <c r="B1415" t="s">
        <v>1199</v>
      </c>
      <c r="C1415" t="s">
        <v>1105</v>
      </c>
      <c r="D1415" t="s">
        <v>1200</v>
      </c>
      <c r="E1415" t="s">
        <v>389</v>
      </c>
      <c r="F1415" s="229">
        <v>37058</v>
      </c>
      <c r="G1415" t="s">
        <v>1335</v>
      </c>
      <c r="H1415" t="s">
        <v>390</v>
      </c>
      <c r="I1415" t="s">
        <v>65</v>
      </c>
      <c r="J1415"/>
      <c r="K1415" t="s">
        <v>391</v>
      </c>
      <c r="L1415">
        <v>2019</v>
      </c>
      <c r="M1415" t="s">
        <v>374</v>
      </c>
      <c r="N1415" t="s">
        <v>380</v>
      </c>
      <c r="O1415"/>
      <c r="P1415"/>
      <c r="Q1415"/>
      <c r="R1415"/>
      <c r="S1415"/>
      <c r="T1415"/>
      <c r="U1415"/>
      <c r="V1415"/>
      <c r="W1415"/>
      <c r="X1415"/>
      <c r="Y1415"/>
      <c r="Z1415"/>
      <c r="AA1415"/>
      <c r="AB1415"/>
      <c r="AC1415"/>
      <c r="AD1415"/>
      <c r="AE1415"/>
      <c r="AF1415"/>
      <c r="AG1415"/>
      <c r="AH1415"/>
      <c r="AI1415"/>
      <c r="AJ1415"/>
      <c r="AK1415"/>
      <c r="AL1415"/>
      <c r="AM1415"/>
      <c r="AN1415"/>
    </row>
    <row r="1416" spans="1:40" x14ac:dyDescent="0.25">
      <c r="A1416">
        <v>216665</v>
      </c>
      <c r="B1416" t="s">
        <v>1201</v>
      </c>
      <c r="C1416" t="s">
        <v>1202</v>
      </c>
      <c r="D1416" t="s">
        <v>247</v>
      </c>
      <c r="E1416" t="s">
        <v>389</v>
      </c>
      <c r="F1416" s="229">
        <v>35713</v>
      </c>
      <c r="G1416" t="s">
        <v>713</v>
      </c>
      <c r="H1416" t="s">
        <v>390</v>
      </c>
      <c r="I1416" t="s">
        <v>488</v>
      </c>
      <c r="J1416"/>
      <c r="K1416" t="s">
        <v>372</v>
      </c>
      <c r="L1416">
        <v>2014</v>
      </c>
      <c r="M1416" t="s">
        <v>376</v>
      </c>
      <c r="N1416" t="s">
        <v>376</v>
      </c>
      <c r="O1416"/>
      <c r="P1416"/>
      <c r="Q1416"/>
      <c r="R1416"/>
      <c r="S1416"/>
      <c r="T1416"/>
      <c r="U1416"/>
      <c r="V1416"/>
      <c r="W1416"/>
      <c r="X1416"/>
      <c r="Y1416"/>
      <c r="Z1416"/>
      <c r="AA1416"/>
      <c r="AB1416"/>
      <c r="AC1416"/>
      <c r="AD1416"/>
      <c r="AE1416"/>
      <c r="AF1416"/>
      <c r="AG1416"/>
      <c r="AH1416"/>
      <c r="AI1416"/>
      <c r="AJ1416"/>
      <c r="AK1416"/>
      <c r="AL1416"/>
      <c r="AM1416"/>
      <c r="AN1416"/>
    </row>
    <row r="1417" spans="1:40" x14ac:dyDescent="0.25">
      <c r="A1417">
        <v>216666</v>
      </c>
      <c r="B1417" t="s">
        <v>1203</v>
      </c>
      <c r="C1417" t="s">
        <v>63</v>
      </c>
      <c r="D1417" t="s">
        <v>258</v>
      </c>
      <c r="E1417" t="s">
        <v>389</v>
      </c>
      <c r="F1417" s="229">
        <v>34708</v>
      </c>
      <c r="G1417" t="s">
        <v>701</v>
      </c>
      <c r="H1417" t="s">
        <v>390</v>
      </c>
      <c r="I1417" t="s">
        <v>3630</v>
      </c>
      <c r="J1417"/>
      <c r="K1417" t="s">
        <v>391</v>
      </c>
      <c r="L1417">
        <v>2013</v>
      </c>
      <c r="M1417" t="s">
        <v>373</v>
      </c>
      <c r="N1417" t="s">
        <v>376</v>
      </c>
      <c r="O1417"/>
      <c r="P1417"/>
      <c r="Q1417"/>
      <c r="R1417"/>
      <c r="S1417"/>
      <c r="T1417"/>
      <c r="U1417"/>
      <c r="V1417"/>
      <c r="W1417"/>
      <c r="X1417"/>
      <c r="Y1417"/>
      <c r="Z1417"/>
      <c r="AA1417"/>
      <c r="AB1417"/>
      <c r="AC1417"/>
      <c r="AD1417"/>
      <c r="AE1417"/>
      <c r="AF1417"/>
      <c r="AG1417"/>
      <c r="AH1417"/>
      <c r="AI1417"/>
      <c r="AJ1417"/>
      <c r="AK1417"/>
      <c r="AL1417"/>
      <c r="AM1417"/>
      <c r="AN1417"/>
    </row>
    <row r="1418" spans="1:40" x14ac:dyDescent="0.25">
      <c r="A1418">
        <v>216667</v>
      </c>
      <c r="B1418" t="s">
        <v>1204</v>
      </c>
      <c r="C1418" t="s">
        <v>72</v>
      </c>
      <c r="D1418" t="s">
        <v>247</v>
      </c>
      <c r="E1418" t="s">
        <v>389</v>
      </c>
      <c r="F1418" s="229">
        <v>37052</v>
      </c>
      <c r="G1418" t="s">
        <v>371</v>
      </c>
      <c r="H1418" t="s">
        <v>390</v>
      </c>
      <c r="I1418" t="s">
        <v>3632</v>
      </c>
      <c r="J1418"/>
      <c r="K1418" t="s">
        <v>391</v>
      </c>
      <c r="L1418">
        <v>2019</v>
      </c>
      <c r="M1418" t="s">
        <v>377</v>
      </c>
      <c r="N1418" t="s">
        <v>377</v>
      </c>
      <c r="O1418"/>
      <c r="P1418"/>
      <c r="Q1418"/>
      <c r="R1418"/>
      <c r="S1418"/>
      <c r="T1418"/>
      <c r="U1418"/>
      <c r="V1418"/>
      <c r="W1418"/>
      <c r="X1418"/>
      <c r="Y1418"/>
      <c r="Z1418"/>
      <c r="AA1418"/>
      <c r="AB1418"/>
      <c r="AC1418"/>
      <c r="AD1418"/>
      <c r="AE1418"/>
      <c r="AF1418"/>
      <c r="AG1418"/>
      <c r="AH1418"/>
      <c r="AI1418"/>
      <c r="AJ1418"/>
      <c r="AK1418"/>
      <c r="AL1418"/>
      <c r="AM1418"/>
      <c r="AN1418"/>
    </row>
    <row r="1419" spans="1:40" x14ac:dyDescent="0.25">
      <c r="A1419">
        <v>216668</v>
      </c>
      <c r="B1419" t="s">
        <v>1205</v>
      </c>
      <c r="C1419" t="s">
        <v>1206</v>
      </c>
      <c r="D1419" t="s">
        <v>453</v>
      </c>
      <c r="E1419" t="s">
        <v>389</v>
      </c>
      <c r="F1419" s="229">
        <v>35962</v>
      </c>
      <c r="G1419" t="s">
        <v>371</v>
      </c>
      <c r="H1419" t="s">
        <v>390</v>
      </c>
      <c r="I1419" t="s">
        <v>3632</v>
      </c>
      <c r="J1419"/>
      <c r="K1419" t="s">
        <v>391</v>
      </c>
      <c r="L1419">
        <v>2017</v>
      </c>
      <c r="M1419" t="s">
        <v>383</v>
      </c>
      <c r="N1419" t="s">
        <v>383</v>
      </c>
      <c r="O1419"/>
      <c r="P1419"/>
      <c r="Q1419"/>
      <c r="R1419"/>
      <c r="S1419"/>
      <c r="T1419"/>
      <c r="U1419"/>
      <c r="V1419"/>
      <c r="W1419"/>
      <c r="X1419"/>
      <c r="Y1419"/>
      <c r="Z1419"/>
      <c r="AA1419"/>
      <c r="AB1419"/>
      <c r="AC1419"/>
      <c r="AD1419"/>
      <c r="AE1419"/>
      <c r="AF1419"/>
      <c r="AG1419"/>
      <c r="AH1419"/>
      <c r="AI1419"/>
      <c r="AJ1419"/>
      <c r="AK1419"/>
      <c r="AL1419"/>
      <c r="AM1419"/>
      <c r="AN1419"/>
    </row>
    <row r="1420" spans="1:40" x14ac:dyDescent="0.25">
      <c r="A1420">
        <v>216669</v>
      </c>
      <c r="B1420" t="s">
        <v>1207</v>
      </c>
      <c r="C1420" t="s">
        <v>69</v>
      </c>
      <c r="D1420" t="s">
        <v>1094</v>
      </c>
      <c r="E1420" t="s">
        <v>389</v>
      </c>
      <c r="F1420" s="229">
        <v>34359</v>
      </c>
      <c r="G1420" t="s">
        <v>709</v>
      </c>
      <c r="H1420" t="s">
        <v>390</v>
      </c>
      <c r="I1420" t="s">
        <v>487</v>
      </c>
      <c r="J1420"/>
      <c r="K1420" t="s">
        <v>391</v>
      </c>
      <c r="L1420">
        <v>2011</v>
      </c>
      <c r="M1420" t="s">
        <v>377</v>
      </c>
      <c r="N1420" t="s">
        <v>376</v>
      </c>
      <c r="O1420"/>
      <c r="P1420"/>
      <c r="Q1420"/>
      <c r="R1420"/>
      <c r="S1420"/>
      <c r="T1420"/>
      <c r="U1420"/>
      <c r="V1420"/>
      <c r="W1420"/>
      <c r="X1420"/>
      <c r="Y1420"/>
      <c r="Z1420"/>
      <c r="AA1420"/>
      <c r="AB1420"/>
      <c r="AC1420"/>
      <c r="AD1420"/>
      <c r="AE1420"/>
      <c r="AF1420"/>
      <c r="AG1420"/>
      <c r="AH1420"/>
      <c r="AI1420"/>
      <c r="AJ1420"/>
      <c r="AK1420"/>
      <c r="AL1420"/>
      <c r="AM1420"/>
      <c r="AN1420"/>
    </row>
    <row r="1421" spans="1:40" x14ac:dyDescent="0.25">
      <c r="A1421">
        <v>216670</v>
      </c>
      <c r="B1421" t="s">
        <v>1208</v>
      </c>
      <c r="C1421" t="s">
        <v>473</v>
      </c>
      <c r="D1421" t="s">
        <v>1097</v>
      </c>
      <c r="E1421" t="s">
        <v>389</v>
      </c>
      <c r="F1421" s="229">
        <v>37119</v>
      </c>
      <c r="G1421" t="s">
        <v>382</v>
      </c>
      <c r="H1421" t="s">
        <v>390</v>
      </c>
      <c r="I1421" t="s">
        <v>65</v>
      </c>
      <c r="J1421"/>
      <c r="K1421" t="s">
        <v>372</v>
      </c>
      <c r="L1421">
        <v>2019</v>
      </c>
      <c r="M1421" t="s">
        <v>382</v>
      </c>
      <c r="N1421" t="s">
        <v>382</v>
      </c>
      <c r="O1421"/>
      <c r="P1421"/>
      <c r="Q1421"/>
      <c r="R1421"/>
      <c r="S1421"/>
      <c r="T1421"/>
      <c r="U1421"/>
      <c r="V1421"/>
      <c r="W1421"/>
      <c r="X1421"/>
      <c r="Y1421"/>
      <c r="Z1421"/>
      <c r="AA1421"/>
      <c r="AB1421"/>
      <c r="AC1421"/>
      <c r="AD1421"/>
      <c r="AE1421"/>
      <c r="AF1421"/>
      <c r="AG1421"/>
      <c r="AH1421"/>
      <c r="AI1421"/>
      <c r="AJ1421"/>
      <c r="AK1421"/>
      <c r="AL1421"/>
      <c r="AM1421"/>
      <c r="AN1421"/>
    </row>
    <row r="1422" spans="1:40" x14ac:dyDescent="0.25">
      <c r="A1422">
        <v>216671</v>
      </c>
      <c r="B1422" t="s">
        <v>1209</v>
      </c>
      <c r="C1422" t="s">
        <v>1210</v>
      </c>
      <c r="D1422" t="s">
        <v>1211</v>
      </c>
      <c r="E1422" t="s">
        <v>389</v>
      </c>
      <c r="F1422" s="229">
        <v>28491</v>
      </c>
      <c r="G1422" t="s">
        <v>374</v>
      </c>
      <c r="H1422" t="s">
        <v>390</v>
      </c>
      <c r="I1422" t="s">
        <v>487</v>
      </c>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t="s">
        <v>788</v>
      </c>
    </row>
    <row r="1423" spans="1:40" x14ac:dyDescent="0.25">
      <c r="A1423">
        <v>216672</v>
      </c>
      <c r="B1423" t="s">
        <v>1212</v>
      </c>
      <c r="C1423" t="s">
        <v>70</v>
      </c>
      <c r="D1423" t="s">
        <v>349</v>
      </c>
      <c r="E1423">
        <v>0</v>
      </c>
      <c r="F1423" s="297">
        <v>0</v>
      </c>
      <c r="G1423">
        <v>0</v>
      </c>
      <c r="H1423" t="s">
        <v>390</v>
      </c>
      <c r="I1423" t="s">
        <v>3630</v>
      </c>
      <c r="J1423"/>
      <c r="K1423">
        <v>0</v>
      </c>
      <c r="L1423">
        <v>0</v>
      </c>
      <c r="M1423">
        <v>0</v>
      </c>
      <c r="N1423" t="s">
        <v>376</v>
      </c>
      <c r="O1423"/>
      <c r="P1423"/>
      <c r="Q1423"/>
      <c r="R1423"/>
      <c r="S1423"/>
      <c r="T1423"/>
      <c r="U1423"/>
      <c r="V1423"/>
      <c r="W1423"/>
      <c r="X1423"/>
      <c r="Y1423"/>
      <c r="Z1423"/>
      <c r="AA1423"/>
      <c r="AB1423"/>
      <c r="AC1423"/>
      <c r="AD1423"/>
      <c r="AE1423"/>
      <c r="AF1423"/>
      <c r="AG1423"/>
      <c r="AH1423"/>
      <c r="AI1423"/>
      <c r="AJ1423"/>
      <c r="AK1423"/>
      <c r="AL1423"/>
      <c r="AM1423"/>
      <c r="AN1423"/>
    </row>
    <row r="1424" spans="1:40" x14ac:dyDescent="0.25">
      <c r="A1424">
        <v>216673</v>
      </c>
      <c r="B1424" t="s">
        <v>1213</v>
      </c>
      <c r="C1424" t="s">
        <v>62</v>
      </c>
      <c r="D1424" t="s">
        <v>114</v>
      </c>
      <c r="E1424" t="s">
        <v>389</v>
      </c>
      <c r="F1424" s="229">
        <v>34335</v>
      </c>
      <c r="G1424" t="s">
        <v>386</v>
      </c>
      <c r="H1424" t="s">
        <v>390</v>
      </c>
      <c r="I1424" t="s">
        <v>486</v>
      </c>
      <c r="J1424"/>
      <c r="K1424" t="s">
        <v>391</v>
      </c>
      <c r="L1424">
        <v>2013</v>
      </c>
      <c r="M1424" t="s">
        <v>385</v>
      </c>
      <c r="N1424"/>
      <c r="O1424"/>
      <c r="P1424"/>
      <c r="Q1424"/>
      <c r="R1424"/>
      <c r="S1424"/>
      <c r="T1424"/>
      <c r="U1424"/>
      <c r="V1424"/>
      <c r="W1424"/>
      <c r="X1424"/>
      <c r="Y1424"/>
      <c r="Z1424"/>
      <c r="AA1424"/>
      <c r="AB1424"/>
      <c r="AC1424"/>
      <c r="AD1424"/>
      <c r="AE1424"/>
      <c r="AF1424"/>
      <c r="AG1424"/>
      <c r="AH1424"/>
      <c r="AI1424" t="s">
        <v>737</v>
      </c>
      <c r="AJ1424"/>
      <c r="AK1424"/>
      <c r="AL1424"/>
      <c r="AM1424"/>
      <c r="AN1424" t="s">
        <v>788</v>
      </c>
    </row>
    <row r="1425" spans="1:40" x14ac:dyDescent="0.25">
      <c r="A1425">
        <v>216674</v>
      </c>
      <c r="B1425" t="s">
        <v>1214</v>
      </c>
      <c r="C1425" t="s">
        <v>69</v>
      </c>
      <c r="D1425" t="s">
        <v>1107</v>
      </c>
      <c r="E1425" t="s">
        <v>389</v>
      </c>
      <c r="F1425" s="229">
        <v>36373</v>
      </c>
      <c r="G1425" t="s">
        <v>379</v>
      </c>
      <c r="H1425" t="s">
        <v>390</v>
      </c>
      <c r="I1425" t="s">
        <v>3630</v>
      </c>
      <c r="J1425"/>
      <c r="K1425" t="s">
        <v>372</v>
      </c>
      <c r="L1425">
        <v>2018</v>
      </c>
      <c r="M1425" t="s">
        <v>379</v>
      </c>
      <c r="N1425" t="s">
        <v>379</v>
      </c>
      <c r="O1425"/>
      <c r="P1425"/>
      <c r="Q1425"/>
      <c r="R1425"/>
      <c r="S1425"/>
      <c r="T1425"/>
      <c r="U1425"/>
      <c r="V1425"/>
      <c r="W1425"/>
      <c r="X1425"/>
      <c r="Y1425"/>
      <c r="Z1425"/>
      <c r="AA1425"/>
      <c r="AB1425"/>
      <c r="AC1425"/>
      <c r="AD1425"/>
      <c r="AE1425"/>
      <c r="AF1425"/>
      <c r="AG1425"/>
      <c r="AH1425"/>
      <c r="AI1425"/>
      <c r="AJ1425"/>
      <c r="AK1425"/>
      <c r="AL1425"/>
      <c r="AM1425"/>
      <c r="AN1425"/>
    </row>
    <row r="1426" spans="1:40" x14ac:dyDescent="0.25">
      <c r="A1426">
        <v>216675</v>
      </c>
      <c r="B1426" t="s">
        <v>1215</v>
      </c>
      <c r="C1426" t="s">
        <v>66</v>
      </c>
      <c r="D1426" t="s">
        <v>450</v>
      </c>
      <c r="E1426" t="s">
        <v>389</v>
      </c>
      <c r="F1426" s="229">
        <v>33604</v>
      </c>
      <c r="G1426" t="s">
        <v>371</v>
      </c>
      <c r="H1426" t="s">
        <v>390</v>
      </c>
      <c r="I1426" t="s">
        <v>3632</v>
      </c>
      <c r="J1426"/>
      <c r="K1426" t="s">
        <v>391</v>
      </c>
      <c r="L1426">
        <v>2012</v>
      </c>
      <c r="M1426" t="s">
        <v>373</v>
      </c>
      <c r="N1426" t="s">
        <v>373</v>
      </c>
      <c r="O1426"/>
      <c r="P1426"/>
      <c r="Q1426"/>
      <c r="R1426"/>
      <c r="S1426"/>
      <c r="T1426"/>
      <c r="U1426"/>
      <c r="V1426"/>
      <c r="W1426"/>
      <c r="X1426"/>
      <c r="Y1426"/>
      <c r="Z1426"/>
      <c r="AA1426"/>
      <c r="AB1426"/>
      <c r="AC1426"/>
      <c r="AD1426"/>
      <c r="AE1426"/>
      <c r="AF1426"/>
      <c r="AG1426"/>
      <c r="AH1426"/>
      <c r="AI1426"/>
      <c r="AJ1426"/>
      <c r="AK1426"/>
      <c r="AL1426"/>
      <c r="AM1426"/>
      <c r="AN1426"/>
    </row>
    <row r="1427" spans="1:40" x14ac:dyDescent="0.25">
      <c r="A1427">
        <v>216676</v>
      </c>
      <c r="B1427" t="s">
        <v>1216</v>
      </c>
      <c r="C1427" t="s">
        <v>912</v>
      </c>
      <c r="D1427" t="s">
        <v>1147</v>
      </c>
      <c r="E1427" t="s">
        <v>389</v>
      </c>
      <c r="F1427" s="229">
        <v>34898</v>
      </c>
      <c r="G1427" t="s">
        <v>385</v>
      </c>
      <c r="H1427" t="s">
        <v>390</v>
      </c>
      <c r="I1427" t="s">
        <v>3630</v>
      </c>
      <c r="J1427"/>
      <c r="K1427" t="s">
        <v>372</v>
      </c>
      <c r="L1427">
        <v>2013</v>
      </c>
      <c r="M1427" t="s">
        <v>385</v>
      </c>
      <c r="N1427"/>
      <c r="O1427"/>
      <c r="P1427"/>
      <c r="Q1427"/>
      <c r="R1427"/>
      <c r="S1427"/>
      <c r="T1427"/>
      <c r="U1427"/>
      <c r="V1427"/>
      <c r="W1427"/>
      <c r="X1427"/>
      <c r="Y1427"/>
      <c r="Z1427"/>
      <c r="AA1427"/>
      <c r="AB1427"/>
      <c r="AC1427"/>
      <c r="AD1427"/>
      <c r="AE1427"/>
      <c r="AF1427"/>
      <c r="AG1427"/>
      <c r="AH1427"/>
      <c r="AI1427"/>
      <c r="AJ1427"/>
      <c r="AK1427"/>
      <c r="AL1427"/>
      <c r="AM1427"/>
      <c r="AN1427" t="s">
        <v>788</v>
      </c>
    </row>
    <row r="1428" spans="1:40" x14ac:dyDescent="0.25">
      <c r="A1428">
        <v>216677</v>
      </c>
      <c r="B1428" t="s">
        <v>1217</v>
      </c>
      <c r="C1428" t="s">
        <v>68</v>
      </c>
      <c r="D1428" t="s">
        <v>1218</v>
      </c>
      <c r="E1428" t="s">
        <v>388</v>
      </c>
      <c r="F1428" s="229">
        <v>34365</v>
      </c>
      <c r="G1428" t="s">
        <v>377</v>
      </c>
      <c r="H1428" t="s">
        <v>390</v>
      </c>
      <c r="I1428" t="s">
        <v>486</v>
      </c>
      <c r="J1428"/>
      <c r="K1428" t="s">
        <v>391</v>
      </c>
      <c r="L1428">
        <v>2012</v>
      </c>
      <c r="M1428" t="s">
        <v>377</v>
      </c>
      <c r="N1428"/>
      <c r="O1428"/>
      <c r="P1428"/>
      <c r="Q1428"/>
      <c r="R1428"/>
      <c r="S1428"/>
      <c r="T1428"/>
      <c r="U1428"/>
      <c r="V1428"/>
      <c r="W1428"/>
      <c r="X1428"/>
      <c r="Y1428"/>
      <c r="Z1428"/>
      <c r="AA1428"/>
      <c r="AB1428"/>
      <c r="AC1428"/>
      <c r="AD1428"/>
      <c r="AE1428"/>
      <c r="AF1428"/>
      <c r="AG1428"/>
      <c r="AH1428"/>
      <c r="AI1428" t="s">
        <v>737</v>
      </c>
      <c r="AJ1428"/>
      <c r="AK1428"/>
      <c r="AL1428"/>
      <c r="AM1428"/>
      <c r="AN1428" t="s">
        <v>788</v>
      </c>
    </row>
    <row r="1429" spans="1:40" x14ac:dyDescent="0.25">
      <c r="A1429">
        <v>216678</v>
      </c>
      <c r="B1429" t="s">
        <v>1219</v>
      </c>
      <c r="C1429" t="s">
        <v>1220</v>
      </c>
      <c r="D1429" t="s">
        <v>278</v>
      </c>
      <c r="E1429" t="s">
        <v>388</v>
      </c>
      <c r="F1429" s="229">
        <v>36892</v>
      </c>
      <c r="G1429" t="s">
        <v>1338</v>
      </c>
      <c r="H1429" t="s">
        <v>390</v>
      </c>
      <c r="I1429" t="s">
        <v>486</v>
      </c>
      <c r="J1429"/>
      <c r="K1429" t="s">
        <v>372</v>
      </c>
      <c r="L1429">
        <v>2019</v>
      </c>
      <c r="M1429" t="s">
        <v>371</v>
      </c>
      <c r="N1429"/>
      <c r="O1429"/>
      <c r="P1429"/>
      <c r="Q1429"/>
      <c r="R1429"/>
      <c r="S1429"/>
      <c r="T1429"/>
      <c r="U1429"/>
      <c r="V1429"/>
      <c r="W1429"/>
      <c r="X1429"/>
      <c r="Y1429"/>
      <c r="Z1429"/>
      <c r="AA1429"/>
      <c r="AB1429"/>
      <c r="AC1429"/>
      <c r="AD1429"/>
      <c r="AE1429"/>
      <c r="AF1429"/>
      <c r="AG1429"/>
      <c r="AH1429"/>
      <c r="AI1429" t="s">
        <v>737</v>
      </c>
      <c r="AJ1429"/>
      <c r="AK1429"/>
      <c r="AL1429"/>
      <c r="AM1429"/>
      <c r="AN1429" t="s">
        <v>788</v>
      </c>
    </row>
    <row r="1430" spans="1:40" x14ac:dyDescent="0.25">
      <c r="A1430">
        <v>216679</v>
      </c>
      <c r="B1430" t="s">
        <v>1221</v>
      </c>
      <c r="C1430" t="s">
        <v>142</v>
      </c>
      <c r="D1430" t="s">
        <v>432</v>
      </c>
      <c r="E1430" t="s">
        <v>389</v>
      </c>
      <c r="F1430" s="229">
        <v>29110</v>
      </c>
      <c r="G1430" t="s">
        <v>695</v>
      </c>
      <c r="H1430" t="s">
        <v>390</v>
      </c>
      <c r="I1430" t="s">
        <v>65</v>
      </c>
      <c r="J1430"/>
      <c r="K1430" t="s">
        <v>372</v>
      </c>
      <c r="L1430">
        <v>2001</v>
      </c>
      <c r="M1430" t="s">
        <v>371</v>
      </c>
      <c r="N1430" t="s">
        <v>382</v>
      </c>
      <c r="O1430"/>
      <c r="P1430"/>
      <c r="Q1430"/>
      <c r="R1430"/>
      <c r="S1430"/>
      <c r="T1430"/>
      <c r="U1430"/>
      <c r="V1430"/>
      <c r="W1430"/>
      <c r="X1430"/>
      <c r="Y1430"/>
      <c r="Z1430"/>
      <c r="AA1430"/>
      <c r="AB1430"/>
      <c r="AC1430"/>
      <c r="AD1430"/>
      <c r="AE1430"/>
      <c r="AF1430"/>
      <c r="AG1430"/>
      <c r="AH1430"/>
      <c r="AI1430"/>
      <c r="AJ1430"/>
      <c r="AK1430"/>
      <c r="AL1430"/>
      <c r="AM1430"/>
      <c r="AN1430"/>
    </row>
    <row r="1431" spans="1:40" x14ac:dyDescent="0.25">
      <c r="A1431">
        <v>216680</v>
      </c>
      <c r="B1431" t="s">
        <v>1222</v>
      </c>
      <c r="C1431" t="s">
        <v>69</v>
      </c>
      <c r="D1431" t="s">
        <v>432</v>
      </c>
      <c r="E1431" t="s">
        <v>388</v>
      </c>
      <c r="F1431" s="229">
        <v>35065</v>
      </c>
      <c r="G1431" t="s">
        <v>375</v>
      </c>
      <c r="H1431" t="s">
        <v>390</v>
      </c>
      <c r="I1431" t="s">
        <v>486</v>
      </c>
      <c r="J1431"/>
      <c r="K1431" t="s">
        <v>372</v>
      </c>
      <c r="L1431">
        <v>2013</v>
      </c>
      <c r="M1431" t="s">
        <v>375</v>
      </c>
      <c r="N1431"/>
      <c r="O1431"/>
      <c r="P1431"/>
      <c r="Q1431"/>
      <c r="R1431"/>
      <c r="S1431"/>
      <c r="T1431"/>
      <c r="U1431"/>
      <c r="V1431"/>
      <c r="W1431"/>
      <c r="X1431"/>
      <c r="Y1431"/>
      <c r="Z1431"/>
      <c r="AA1431"/>
      <c r="AB1431"/>
      <c r="AC1431"/>
      <c r="AD1431"/>
      <c r="AE1431"/>
      <c r="AF1431"/>
      <c r="AG1431"/>
      <c r="AH1431"/>
      <c r="AI1431" t="s">
        <v>737</v>
      </c>
      <c r="AJ1431"/>
      <c r="AK1431"/>
      <c r="AL1431"/>
      <c r="AM1431"/>
      <c r="AN1431" t="s">
        <v>788</v>
      </c>
    </row>
    <row r="1432" spans="1:40" x14ac:dyDescent="0.25">
      <c r="A1432">
        <v>216681</v>
      </c>
      <c r="B1432" t="s">
        <v>1223</v>
      </c>
      <c r="C1432" t="s">
        <v>71</v>
      </c>
      <c r="D1432" t="s">
        <v>233</v>
      </c>
      <c r="E1432" t="s">
        <v>389</v>
      </c>
      <c r="F1432" s="229">
        <v>33970</v>
      </c>
      <c r="G1432" t="s">
        <v>371</v>
      </c>
      <c r="H1432" t="s">
        <v>390</v>
      </c>
      <c r="I1432" t="s">
        <v>486</v>
      </c>
      <c r="J1432"/>
      <c r="K1432"/>
      <c r="L1432"/>
      <c r="M1432"/>
      <c r="N1432"/>
      <c r="O1432"/>
      <c r="P1432"/>
      <c r="Q1432"/>
      <c r="R1432"/>
      <c r="S1432"/>
      <c r="T1432"/>
      <c r="U1432"/>
      <c r="V1432"/>
      <c r="W1432"/>
      <c r="X1432"/>
      <c r="Y1432"/>
      <c r="Z1432"/>
      <c r="AA1432"/>
      <c r="AB1432"/>
      <c r="AC1432"/>
      <c r="AD1432"/>
      <c r="AE1432"/>
      <c r="AF1432"/>
      <c r="AG1432"/>
      <c r="AH1432"/>
      <c r="AI1432" t="s">
        <v>737</v>
      </c>
      <c r="AJ1432"/>
      <c r="AK1432"/>
      <c r="AL1432"/>
      <c r="AM1432"/>
      <c r="AN1432" t="s">
        <v>788</v>
      </c>
    </row>
    <row r="1433" spans="1:40" x14ac:dyDescent="0.25">
      <c r="A1433">
        <v>216682</v>
      </c>
      <c r="B1433" t="s">
        <v>1114</v>
      </c>
      <c r="C1433" t="s">
        <v>123</v>
      </c>
      <c r="D1433" t="s">
        <v>579</v>
      </c>
      <c r="E1433" t="s">
        <v>389</v>
      </c>
      <c r="F1433" s="229">
        <v>33219</v>
      </c>
      <c r="G1433" t="s">
        <v>371</v>
      </c>
      <c r="H1433" t="s">
        <v>390</v>
      </c>
      <c r="I1433" t="s">
        <v>3632</v>
      </c>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t="s">
        <v>788</v>
      </c>
    </row>
    <row r="1434" spans="1:40" x14ac:dyDescent="0.25">
      <c r="A1434">
        <v>216683</v>
      </c>
      <c r="B1434" t="s">
        <v>1224</v>
      </c>
      <c r="C1434" t="s">
        <v>140</v>
      </c>
      <c r="D1434" t="s">
        <v>1102</v>
      </c>
      <c r="E1434" t="s">
        <v>388</v>
      </c>
      <c r="F1434" s="297">
        <v>0</v>
      </c>
      <c r="G1434" t="s">
        <v>678</v>
      </c>
      <c r="H1434" t="s">
        <v>390</v>
      </c>
      <c r="I1434" t="s">
        <v>486</v>
      </c>
      <c r="J1434"/>
      <c r="K1434" t="s">
        <v>391</v>
      </c>
      <c r="L1434">
        <v>2018</v>
      </c>
      <c r="M1434" t="s">
        <v>371</v>
      </c>
      <c r="N1434"/>
      <c r="O1434"/>
      <c r="P1434"/>
      <c r="Q1434"/>
      <c r="R1434"/>
      <c r="S1434"/>
      <c r="T1434"/>
      <c r="U1434"/>
      <c r="V1434"/>
      <c r="W1434"/>
      <c r="X1434"/>
      <c r="Y1434"/>
      <c r="Z1434"/>
      <c r="AA1434"/>
      <c r="AB1434"/>
      <c r="AC1434"/>
      <c r="AD1434"/>
      <c r="AE1434"/>
      <c r="AF1434"/>
      <c r="AG1434"/>
      <c r="AH1434"/>
      <c r="AI1434" t="s">
        <v>737</v>
      </c>
      <c r="AJ1434"/>
      <c r="AK1434"/>
      <c r="AL1434"/>
      <c r="AM1434"/>
      <c r="AN1434" t="s">
        <v>788</v>
      </c>
    </row>
    <row r="1435" spans="1:40" x14ac:dyDescent="0.25">
      <c r="A1435">
        <v>216684</v>
      </c>
      <c r="B1435" t="s">
        <v>1225</v>
      </c>
      <c r="C1435" t="s">
        <v>140</v>
      </c>
      <c r="D1435" t="s">
        <v>323</v>
      </c>
      <c r="E1435" t="s">
        <v>388</v>
      </c>
      <c r="F1435" s="229">
        <v>36480</v>
      </c>
      <c r="G1435" t="s">
        <v>371</v>
      </c>
      <c r="H1435" t="s">
        <v>390</v>
      </c>
      <c r="I1435" t="s">
        <v>487</v>
      </c>
      <c r="J1435"/>
      <c r="K1435" t="s">
        <v>372</v>
      </c>
      <c r="L1435">
        <v>2017</v>
      </c>
      <c r="M1435" t="s">
        <v>371</v>
      </c>
      <c r="N1435"/>
      <c r="O1435"/>
      <c r="P1435"/>
      <c r="Q1435"/>
      <c r="R1435"/>
      <c r="S1435"/>
      <c r="T1435"/>
      <c r="U1435"/>
      <c r="V1435"/>
      <c r="W1435"/>
      <c r="X1435"/>
      <c r="Y1435"/>
      <c r="Z1435"/>
      <c r="AA1435"/>
      <c r="AB1435"/>
      <c r="AC1435"/>
      <c r="AD1435"/>
      <c r="AE1435"/>
      <c r="AF1435"/>
      <c r="AG1435"/>
      <c r="AH1435"/>
      <c r="AI1435"/>
      <c r="AJ1435"/>
      <c r="AK1435"/>
      <c r="AL1435"/>
      <c r="AM1435"/>
      <c r="AN1435" t="s">
        <v>788</v>
      </c>
    </row>
    <row r="1436" spans="1:40" x14ac:dyDescent="0.25">
      <c r="A1436">
        <v>216685</v>
      </c>
      <c r="B1436" t="s">
        <v>1226</v>
      </c>
      <c r="C1436" t="s">
        <v>79</v>
      </c>
      <c r="D1436" t="s">
        <v>1227</v>
      </c>
      <c r="E1436">
        <v>0</v>
      </c>
      <c r="F1436" s="297">
        <v>0</v>
      </c>
      <c r="G1436" t="s">
        <v>1017</v>
      </c>
      <c r="H1436" t="s">
        <v>390</v>
      </c>
      <c r="I1436" t="s">
        <v>486</v>
      </c>
      <c r="J1436"/>
      <c r="K1436">
        <v>0</v>
      </c>
      <c r="L1436">
        <v>0</v>
      </c>
      <c r="M1436">
        <v>0</v>
      </c>
      <c r="N1436"/>
      <c r="O1436"/>
      <c r="P1436"/>
      <c r="Q1436"/>
      <c r="R1436"/>
      <c r="S1436"/>
      <c r="T1436"/>
      <c r="U1436"/>
      <c r="V1436"/>
      <c r="W1436"/>
      <c r="X1436"/>
      <c r="Y1436"/>
      <c r="Z1436"/>
      <c r="AA1436"/>
      <c r="AB1436"/>
      <c r="AC1436"/>
      <c r="AD1436"/>
      <c r="AE1436"/>
      <c r="AF1436"/>
      <c r="AG1436"/>
      <c r="AH1436"/>
      <c r="AI1436" t="s">
        <v>737</v>
      </c>
      <c r="AJ1436"/>
      <c r="AK1436"/>
      <c r="AL1436"/>
      <c r="AM1436"/>
      <c r="AN1436" t="s">
        <v>788</v>
      </c>
    </row>
    <row r="1437" spans="1:40" x14ac:dyDescent="0.25">
      <c r="A1437">
        <v>216686</v>
      </c>
      <c r="B1437" t="s">
        <v>1228</v>
      </c>
      <c r="C1437" t="s">
        <v>1229</v>
      </c>
      <c r="D1437" t="s">
        <v>1108</v>
      </c>
      <c r="E1437" t="s">
        <v>389</v>
      </c>
      <c r="F1437" s="229">
        <v>31619</v>
      </c>
      <c r="G1437" t="s">
        <v>371</v>
      </c>
      <c r="H1437" t="s">
        <v>390</v>
      </c>
      <c r="I1437" t="s">
        <v>65</v>
      </c>
      <c r="J1437"/>
      <c r="K1437" t="s">
        <v>372</v>
      </c>
      <c r="L1437">
        <v>2008</v>
      </c>
      <c r="M1437" t="s">
        <v>373</v>
      </c>
      <c r="N1437" t="s">
        <v>371</v>
      </c>
      <c r="O1437"/>
      <c r="P1437"/>
      <c r="Q1437"/>
      <c r="R1437"/>
      <c r="S1437"/>
      <c r="T1437"/>
      <c r="U1437"/>
      <c r="V1437"/>
      <c r="W1437"/>
      <c r="X1437"/>
      <c r="Y1437"/>
      <c r="Z1437"/>
      <c r="AA1437"/>
      <c r="AB1437"/>
      <c r="AC1437"/>
      <c r="AD1437"/>
      <c r="AE1437"/>
      <c r="AF1437"/>
      <c r="AG1437"/>
      <c r="AH1437"/>
      <c r="AI1437"/>
      <c r="AJ1437"/>
      <c r="AK1437"/>
      <c r="AL1437"/>
      <c r="AM1437"/>
      <c r="AN1437"/>
    </row>
    <row r="1438" spans="1:40" x14ac:dyDescent="0.25">
      <c r="A1438">
        <v>216687</v>
      </c>
      <c r="B1438" t="s">
        <v>3675</v>
      </c>
      <c r="C1438" t="s">
        <v>3676</v>
      </c>
      <c r="D1438" t="s">
        <v>582</v>
      </c>
      <c r="E1438" t="s">
        <v>388</v>
      </c>
      <c r="F1438" s="229">
        <v>34178</v>
      </c>
      <c r="G1438" t="s">
        <v>1017</v>
      </c>
      <c r="H1438" t="s">
        <v>390</v>
      </c>
      <c r="I1438" t="s">
        <v>486</v>
      </c>
      <c r="J1438"/>
      <c r="K1438"/>
      <c r="L1438"/>
      <c r="M1438"/>
      <c r="N1438"/>
      <c r="O1438"/>
      <c r="P1438"/>
      <c r="Q1438"/>
      <c r="R1438"/>
      <c r="S1438"/>
      <c r="T1438"/>
      <c r="U1438"/>
      <c r="V1438"/>
      <c r="W1438"/>
      <c r="X1438"/>
      <c r="Y1438"/>
      <c r="Z1438"/>
      <c r="AA1438"/>
      <c r="AB1438"/>
      <c r="AC1438"/>
      <c r="AD1438"/>
      <c r="AE1438"/>
      <c r="AF1438"/>
      <c r="AG1438"/>
      <c r="AH1438"/>
      <c r="AI1438" t="s">
        <v>737</v>
      </c>
      <c r="AJ1438"/>
      <c r="AK1438"/>
      <c r="AL1438"/>
      <c r="AM1438"/>
      <c r="AN1438" t="s">
        <v>788</v>
      </c>
    </row>
    <row r="1439" spans="1:40" x14ac:dyDescent="0.25">
      <c r="A1439">
        <v>216688</v>
      </c>
      <c r="B1439" t="s">
        <v>1230</v>
      </c>
      <c r="C1439" t="s">
        <v>115</v>
      </c>
      <c r="D1439" t="s">
        <v>1231</v>
      </c>
      <c r="E1439">
        <v>0</v>
      </c>
      <c r="F1439" s="297">
        <v>0</v>
      </c>
      <c r="G1439">
        <v>0</v>
      </c>
      <c r="H1439" t="s">
        <v>390</v>
      </c>
      <c r="I1439" t="s">
        <v>486</v>
      </c>
      <c r="J1439"/>
      <c r="K1439">
        <v>0</v>
      </c>
      <c r="L1439">
        <v>0</v>
      </c>
      <c r="M1439">
        <v>0</v>
      </c>
      <c r="N1439"/>
      <c r="O1439"/>
      <c r="P1439"/>
      <c r="Q1439"/>
      <c r="R1439"/>
      <c r="S1439"/>
      <c r="T1439"/>
      <c r="U1439"/>
      <c r="V1439"/>
      <c r="W1439"/>
      <c r="X1439"/>
      <c r="Y1439"/>
      <c r="Z1439"/>
      <c r="AA1439"/>
      <c r="AB1439"/>
      <c r="AC1439"/>
      <c r="AD1439"/>
      <c r="AE1439"/>
      <c r="AF1439"/>
      <c r="AG1439"/>
      <c r="AH1439"/>
      <c r="AI1439" t="s">
        <v>737</v>
      </c>
      <c r="AJ1439"/>
      <c r="AK1439"/>
      <c r="AL1439"/>
      <c r="AM1439"/>
      <c r="AN1439" t="s">
        <v>788</v>
      </c>
    </row>
    <row r="1440" spans="1:40" x14ac:dyDescent="0.25">
      <c r="A1440">
        <v>216689</v>
      </c>
      <c r="B1440" t="s">
        <v>1232</v>
      </c>
      <c r="C1440" t="s">
        <v>86</v>
      </c>
      <c r="D1440" t="s">
        <v>276</v>
      </c>
      <c r="E1440" t="s">
        <v>389</v>
      </c>
      <c r="F1440" s="229">
        <v>35689</v>
      </c>
      <c r="G1440" t="s">
        <v>684</v>
      </c>
      <c r="H1440" t="s">
        <v>390</v>
      </c>
      <c r="I1440" t="s">
        <v>3632</v>
      </c>
      <c r="J1440"/>
      <c r="K1440" t="s">
        <v>391</v>
      </c>
      <c r="L1440">
        <v>2015</v>
      </c>
      <c r="M1440" t="s">
        <v>373</v>
      </c>
      <c r="N1440"/>
      <c r="O1440"/>
      <c r="P1440"/>
      <c r="Q1440"/>
      <c r="R1440"/>
      <c r="S1440"/>
      <c r="T1440"/>
      <c r="U1440"/>
      <c r="V1440"/>
      <c r="W1440"/>
      <c r="X1440"/>
      <c r="Y1440"/>
      <c r="Z1440"/>
      <c r="AA1440"/>
      <c r="AB1440"/>
      <c r="AC1440"/>
      <c r="AD1440"/>
      <c r="AE1440"/>
      <c r="AF1440"/>
      <c r="AG1440"/>
      <c r="AH1440"/>
      <c r="AI1440"/>
      <c r="AJ1440"/>
      <c r="AK1440"/>
      <c r="AL1440"/>
      <c r="AM1440"/>
      <c r="AN1440" t="s">
        <v>788</v>
      </c>
    </row>
    <row r="1441" spans="1:40" x14ac:dyDescent="0.25">
      <c r="A1441">
        <v>216690</v>
      </c>
      <c r="B1441" t="s">
        <v>1233</v>
      </c>
      <c r="C1441" t="s">
        <v>457</v>
      </c>
      <c r="D1441" t="s">
        <v>235</v>
      </c>
      <c r="E1441" t="s">
        <v>388</v>
      </c>
      <c r="F1441" s="229">
        <v>36161</v>
      </c>
      <c r="G1441" t="s">
        <v>371</v>
      </c>
      <c r="H1441" t="s">
        <v>390</v>
      </c>
      <c r="I1441" t="s">
        <v>486</v>
      </c>
      <c r="J1441"/>
      <c r="K1441" t="s">
        <v>372</v>
      </c>
      <c r="L1441">
        <v>2017</v>
      </c>
      <c r="M1441" t="s">
        <v>371</v>
      </c>
      <c r="N1441"/>
      <c r="O1441"/>
      <c r="P1441"/>
      <c r="Q1441"/>
      <c r="R1441"/>
      <c r="S1441"/>
      <c r="T1441"/>
      <c r="U1441"/>
      <c r="V1441"/>
      <c r="W1441"/>
      <c r="X1441"/>
      <c r="Y1441"/>
      <c r="Z1441"/>
      <c r="AA1441"/>
      <c r="AB1441"/>
      <c r="AC1441"/>
      <c r="AD1441"/>
      <c r="AE1441"/>
      <c r="AF1441"/>
      <c r="AG1441"/>
      <c r="AH1441"/>
      <c r="AI1441" t="s">
        <v>737</v>
      </c>
      <c r="AJ1441"/>
      <c r="AK1441"/>
      <c r="AL1441"/>
      <c r="AM1441"/>
      <c r="AN1441" t="s">
        <v>788</v>
      </c>
    </row>
    <row r="1442" spans="1:40" x14ac:dyDescent="0.25">
      <c r="A1442">
        <v>216691</v>
      </c>
      <c r="B1442" t="s">
        <v>1234</v>
      </c>
      <c r="C1442" t="s">
        <v>81</v>
      </c>
      <c r="D1442" t="s">
        <v>584</v>
      </c>
      <c r="E1442" t="s">
        <v>388</v>
      </c>
      <c r="F1442" s="229">
        <v>36161</v>
      </c>
      <c r="G1442" t="s">
        <v>375</v>
      </c>
      <c r="H1442" t="s">
        <v>390</v>
      </c>
      <c r="I1442" t="s">
        <v>486</v>
      </c>
      <c r="J1442"/>
      <c r="K1442"/>
      <c r="L1442"/>
      <c r="M1442"/>
      <c r="N1442"/>
      <c r="O1442"/>
      <c r="P1442"/>
      <c r="Q1442"/>
      <c r="R1442"/>
      <c r="S1442"/>
      <c r="T1442"/>
      <c r="U1442"/>
      <c r="V1442"/>
      <c r="W1442"/>
      <c r="X1442"/>
      <c r="Y1442"/>
      <c r="Z1442"/>
      <c r="AA1442"/>
      <c r="AB1442"/>
      <c r="AC1442"/>
      <c r="AD1442"/>
      <c r="AE1442"/>
      <c r="AF1442"/>
      <c r="AG1442"/>
      <c r="AH1442"/>
      <c r="AI1442" t="s">
        <v>737</v>
      </c>
      <c r="AJ1442"/>
      <c r="AK1442"/>
      <c r="AL1442"/>
      <c r="AM1442"/>
      <c r="AN1442" t="s">
        <v>788</v>
      </c>
    </row>
    <row r="1443" spans="1:40" x14ac:dyDescent="0.25">
      <c r="A1443">
        <v>216692</v>
      </c>
      <c r="B1443" t="s">
        <v>3221</v>
      </c>
      <c r="C1443" t="s">
        <v>451</v>
      </c>
      <c r="D1443" t="s">
        <v>243</v>
      </c>
      <c r="E1443" t="s">
        <v>1327</v>
      </c>
      <c r="F1443" s="229">
        <v>34629</v>
      </c>
      <c r="G1443" t="s">
        <v>371</v>
      </c>
      <c r="H1443" t="s">
        <v>390</v>
      </c>
      <c r="I1443" t="s">
        <v>486</v>
      </c>
      <c r="J1443"/>
      <c r="K1443" t="s">
        <v>391</v>
      </c>
      <c r="L1443">
        <v>2012</v>
      </c>
      <c r="M1443" t="s">
        <v>371</v>
      </c>
      <c r="N1443"/>
      <c r="O1443"/>
      <c r="P1443"/>
      <c r="Q1443"/>
      <c r="R1443"/>
      <c r="S1443"/>
      <c r="T1443"/>
      <c r="U1443"/>
      <c r="V1443"/>
      <c r="W1443"/>
      <c r="X1443"/>
      <c r="Y1443"/>
      <c r="Z1443"/>
      <c r="AA1443"/>
      <c r="AB1443"/>
      <c r="AC1443"/>
      <c r="AD1443"/>
      <c r="AE1443"/>
      <c r="AF1443"/>
      <c r="AG1443"/>
      <c r="AH1443"/>
      <c r="AI1443" t="s">
        <v>737</v>
      </c>
      <c r="AJ1443"/>
      <c r="AK1443"/>
      <c r="AL1443"/>
      <c r="AM1443"/>
      <c r="AN1443" t="s">
        <v>788</v>
      </c>
    </row>
    <row r="1444" spans="1:40" x14ac:dyDescent="0.25">
      <c r="A1444">
        <v>216693</v>
      </c>
      <c r="B1444" t="s">
        <v>1235</v>
      </c>
      <c r="C1444" t="s">
        <v>468</v>
      </c>
      <c r="D1444" t="s">
        <v>1236</v>
      </c>
      <c r="E1444" t="s">
        <v>389</v>
      </c>
      <c r="F1444" s="229">
        <v>34359</v>
      </c>
      <c r="G1444" t="s">
        <v>682</v>
      </c>
      <c r="H1444" t="s">
        <v>390</v>
      </c>
      <c r="I1444" t="s">
        <v>488</v>
      </c>
      <c r="J1444"/>
      <c r="K1444" t="s">
        <v>372</v>
      </c>
      <c r="L1444">
        <v>2011</v>
      </c>
      <c r="M1444" t="s">
        <v>376</v>
      </c>
      <c r="N1444" t="s">
        <v>376</v>
      </c>
      <c r="O1444"/>
      <c r="P1444"/>
      <c r="Q1444"/>
      <c r="R1444"/>
      <c r="S1444"/>
      <c r="T1444"/>
      <c r="U1444"/>
      <c r="V1444"/>
      <c r="W1444"/>
      <c r="X1444"/>
      <c r="Y1444"/>
      <c r="Z1444"/>
      <c r="AA1444"/>
      <c r="AB1444"/>
      <c r="AC1444"/>
      <c r="AD1444"/>
      <c r="AE1444"/>
      <c r="AF1444"/>
      <c r="AG1444"/>
      <c r="AH1444"/>
      <c r="AI1444"/>
      <c r="AJ1444"/>
      <c r="AK1444"/>
      <c r="AL1444"/>
      <c r="AM1444"/>
      <c r="AN1444"/>
    </row>
    <row r="1445" spans="1:40" x14ac:dyDescent="0.25">
      <c r="A1445">
        <v>216694</v>
      </c>
      <c r="B1445" t="s">
        <v>1237</v>
      </c>
      <c r="C1445" t="s">
        <v>191</v>
      </c>
      <c r="D1445" t="s">
        <v>336</v>
      </c>
      <c r="E1445" t="s">
        <v>388</v>
      </c>
      <c r="F1445" s="229">
        <v>36892</v>
      </c>
      <c r="G1445" t="s">
        <v>680</v>
      </c>
      <c r="H1445" t="s">
        <v>390</v>
      </c>
      <c r="I1445" t="s">
        <v>486</v>
      </c>
      <c r="J1445"/>
      <c r="K1445" t="s">
        <v>1324</v>
      </c>
      <c r="L1445">
        <v>2018</v>
      </c>
      <c r="M1445" t="s">
        <v>371</v>
      </c>
      <c r="N1445"/>
      <c r="O1445"/>
      <c r="P1445"/>
      <c r="Q1445"/>
      <c r="R1445"/>
      <c r="S1445"/>
      <c r="T1445"/>
      <c r="U1445"/>
      <c r="V1445"/>
      <c r="W1445"/>
      <c r="X1445"/>
      <c r="Y1445"/>
      <c r="Z1445"/>
      <c r="AA1445"/>
      <c r="AB1445"/>
      <c r="AC1445"/>
      <c r="AD1445"/>
      <c r="AE1445"/>
      <c r="AF1445"/>
      <c r="AG1445"/>
      <c r="AH1445"/>
      <c r="AI1445" t="s">
        <v>737</v>
      </c>
      <c r="AJ1445"/>
      <c r="AK1445"/>
      <c r="AL1445"/>
      <c r="AM1445"/>
      <c r="AN1445" t="s">
        <v>788</v>
      </c>
    </row>
    <row r="1446" spans="1:40" x14ac:dyDescent="0.25">
      <c r="A1446">
        <v>216695</v>
      </c>
      <c r="B1446" t="s">
        <v>1238</v>
      </c>
      <c r="C1446" t="s">
        <v>118</v>
      </c>
      <c r="D1446" t="s">
        <v>612</v>
      </c>
      <c r="E1446" t="s">
        <v>388</v>
      </c>
      <c r="F1446" s="229">
        <v>29221</v>
      </c>
      <c r="G1446" t="s">
        <v>377</v>
      </c>
      <c r="H1446" t="s">
        <v>390</v>
      </c>
      <c r="I1446" t="s">
        <v>486</v>
      </c>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t="s">
        <v>788</v>
      </c>
    </row>
    <row r="1447" spans="1:40" x14ac:dyDescent="0.25">
      <c r="A1447">
        <v>216696</v>
      </c>
      <c r="B1447" t="s">
        <v>1239</v>
      </c>
      <c r="C1447" t="s">
        <v>564</v>
      </c>
      <c r="D1447" t="s">
        <v>928</v>
      </c>
      <c r="E1447" t="s">
        <v>1327</v>
      </c>
      <c r="F1447" s="229">
        <v>37257</v>
      </c>
      <c r="G1447" t="s">
        <v>1112</v>
      </c>
      <c r="H1447" t="s">
        <v>4002</v>
      </c>
      <c r="I1447" t="s">
        <v>486</v>
      </c>
      <c r="J1447"/>
      <c r="K1447" t="s">
        <v>372</v>
      </c>
      <c r="L1447">
        <v>2019</v>
      </c>
      <c r="M1447" t="s">
        <v>371</v>
      </c>
      <c r="N1447" t="s">
        <v>762</v>
      </c>
      <c r="O1447"/>
      <c r="P1447"/>
      <c r="Q1447"/>
      <c r="R1447"/>
      <c r="S1447"/>
      <c r="T1447"/>
      <c r="U1447"/>
      <c r="V1447"/>
      <c r="W1447"/>
      <c r="X1447"/>
      <c r="Y1447"/>
      <c r="Z1447"/>
      <c r="AA1447"/>
      <c r="AB1447"/>
      <c r="AC1447"/>
      <c r="AD1447"/>
      <c r="AE1447"/>
      <c r="AF1447"/>
      <c r="AG1447"/>
      <c r="AH1447"/>
      <c r="AI1447"/>
      <c r="AJ1447"/>
      <c r="AK1447"/>
      <c r="AL1447"/>
      <c r="AM1447"/>
      <c r="AN1447"/>
    </row>
    <row r="1448" spans="1:40" x14ac:dyDescent="0.25">
      <c r="A1448">
        <v>216697</v>
      </c>
      <c r="B1448" t="s">
        <v>1240</v>
      </c>
      <c r="C1448" t="s">
        <v>1104</v>
      </c>
      <c r="D1448" t="s">
        <v>303</v>
      </c>
      <c r="E1448" t="s">
        <v>388</v>
      </c>
      <c r="F1448" s="229">
        <v>36175</v>
      </c>
      <c r="G1448" t="s">
        <v>385</v>
      </c>
      <c r="H1448" t="s">
        <v>390</v>
      </c>
      <c r="I1448" t="s">
        <v>3632</v>
      </c>
      <c r="J1448"/>
      <c r="K1448" t="s">
        <v>372</v>
      </c>
      <c r="L1448">
        <v>2018</v>
      </c>
      <c r="M1448" t="s">
        <v>386</v>
      </c>
      <c r="N1448" t="s">
        <v>385</v>
      </c>
      <c r="O1448"/>
      <c r="P1448"/>
      <c r="Q1448"/>
      <c r="R1448"/>
      <c r="S1448"/>
      <c r="T1448"/>
      <c r="U1448"/>
      <c r="V1448"/>
      <c r="W1448"/>
      <c r="X1448"/>
      <c r="Y1448"/>
      <c r="Z1448"/>
      <c r="AA1448"/>
      <c r="AB1448"/>
      <c r="AC1448"/>
      <c r="AD1448"/>
      <c r="AE1448"/>
      <c r="AF1448"/>
      <c r="AG1448"/>
      <c r="AH1448"/>
      <c r="AI1448"/>
      <c r="AJ1448"/>
      <c r="AK1448"/>
      <c r="AL1448"/>
      <c r="AM1448"/>
      <c r="AN1448"/>
    </row>
    <row r="1449" spans="1:40" x14ac:dyDescent="0.25">
      <c r="A1449">
        <v>216698</v>
      </c>
      <c r="B1449" t="s">
        <v>1241</v>
      </c>
      <c r="C1449" t="s">
        <v>159</v>
      </c>
      <c r="D1449" t="s">
        <v>1242</v>
      </c>
      <c r="E1449" t="s">
        <v>389</v>
      </c>
      <c r="F1449" s="229">
        <v>35931</v>
      </c>
      <c r="G1449" t="s">
        <v>375</v>
      </c>
      <c r="H1449" t="s">
        <v>390</v>
      </c>
      <c r="I1449" t="s">
        <v>3632</v>
      </c>
      <c r="J1449"/>
      <c r="K1449" t="s">
        <v>391</v>
      </c>
      <c r="L1449">
        <v>2016</v>
      </c>
      <c r="M1449" t="s">
        <v>375</v>
      </c>
      <c r="N1449"/>
      <c r="O1449"/>
      <c r="P1449"/>
      <c r="Q1449"/>
      <c r="R1449"/>
      <c r="S1449"/>
      <c r="T1449"/>
      <c r="U1449"/>
      <c r="V1449"/>
      <c r="W1449"/>
      <c r="X1449"/>
      <c r="Y1449"/>
      <c r="Z1449"/>
      <c r="AA1449"/>
      <c r="AB1449"/>
      <c r="AC1449"/>
      <c r="AD1449"/>
      <c r="AE1449"/>
      <c r="AF1449"/>
      <c r="AG1449"/>
      <c r="AH1449"/>
      <c r="AI1449"/>
      <c r="AJ1449"/>
      <c r="AK1449"/>
      <c r="AL1449"/>
      <c r="AM1449"/>
      <c r="AN1449" t="s">
        <v>788</v>
      </c>
    </row>
    <row r="1450" spans="1:40" x14ac:dyDescent="0.25">
      <c r="A1450">
        <v>216699</v>
      </c>
      <c r="B1450" t="s">
        <v>1243</v>
      </c>
      <c r="C1450" t="s">
        <v>61</v>
      </c>
      <c r="D1450" t="s">
        <v>542</v>
      </c>
      <c r="E1450" t="s">
        <v>389</v>
      </c>
      <c r="F1450" s="229">
        <v>28856</v>
      </c>
      <c r="G1450" t="s">
        <v>4004</v>
      </c>
      <c r="H1450" t="s">
        <v>390</v>
      </c>
      <c r="I1450" t="s">
        <v>3632</v>
      </c>
      <c r="J1450"/>
      <c r="K1450" t="s">
        <v>391</v>
      </c>
      <c r="L1450">
        <v>2021</v>
      </c>
      <c r="M1450" t="s">
        <v>371</v>
      </c>
      <c r="N1450" t="s">
        <v>376</v>
      </c>
      <c r="O1450"/>
      <c r="P1450"/>
      <c r="Q1450"/>
      <c r="R1450"/>
      <c r="S1450"/>
      <c r="T1450"/>
      <c r="U1450"/>
      <c r="V1450"/>
      <c r="W1450"/>
      <c r="X1450"/>
      <c r="Y1450"/>
      <c r="Z1450"/>
      <c r="AA1450"/>
      <c r="AB1450"/>
      <c r="AC1450"/>
      <c r="AD1450"/>
      <c r="AE1450"/>
      <c r="AF1450"/>
      <c r="AG1450"/>
      <c r="AH1450"/>
      <c r="AI1450"/>
      <c r="AJ1450"/>
      <c r="AK1450"/>
      <c r="AL1450"/>
      <c r="AM1450"/>
      <c r="AN1450"/>
    </row>
    <row r="1451" spans="1:40" x14ac:dyDescent="0.25">
      <c r="A1451">
        <v>216700</v>
      </c>
      <c r="B1451" t="s">
        <v>1244</v>
      </c>
      <c r="C1451" t="s">
        <v>478</v>
      </c>
      <c r="D1451" t="s">
        <v>254</v>
      </c>
      <c r="E1451" t="s">
        <v>389</v>
      </c>
      <c r="F1451" s="229">
        <v>33239</v>
      </c>
      <c r="G1451" t="s">
        <v>696</v>
      </c>
      <c r="H1451" t="s">
        <v>390</v>
      </c>
      <c r="I1451" t="s">
        <v>486</v>
      </c>
      <c r="J1451"/>
      <c r="K1451"/>
      <c r="L1451"/>
      <c r="M1451"/>
      <c r="N1451"/>
      <c r="O1451"/>
      <c r="P1451"/>
      <c r="Q1451"/>
      <c r="R1451"/>
      <c r="S1451"/>
      <c r="T1451"/>
      <c r="U1451"/>
      <c r="V1451"/>
      <c r="W1451"/>
      <c r="X1451"/>
      <c r="Y1451"/>
      <c r="Z1451"/>
      <c r="AA1451"/>
      <c r="AB1451"/>
      <c r="AC1451"/>
      <c r="AD1451"/>
      <c r="AE1451"/>
      <c r="AF1451"/>
      <c r="AG1451"/>
      <c r="AH1451"/>
      <c r="AI1451" t="s">
        <v>737</v>
      </c>
      <c r="AJ1451"/>
      <c r="AK1451"/>
      <c r="AL1451"/>
      <c r="AM1451"/>
      <c r="AN1451" t="s">
        <v>788</v>
      </c>
    </row>
    <row r="1452" spans="1:40" x14ac:dyDescent="0.25">
      <c r="A1452">
        <v>216701</v>
      </c>
      <c r="B1452" t="s">
        <v>1245</v>
      </c>
      <c r="C1452" t="s">
        <v>63</v>
      </c>
      <c r="D1452" t="s">
        <v>319</v>
      </c>
      <c r="E1452" t="s">
        <v>388</v>
      </c>
      <c r="F1452" s="297">
        <v>0</v>
      </c>
      <c r="G1452">
        <v>0</v>
      </c>
      <c r="H1452" t="s">
        <v>3669</v>
      </c>
      <c r="I1452" t="s">
        <v>486</v>
      </c>
      <c r="J1452"/>
      <c r="K1452">
        <v>0</v>
      </c>
      <c r="L1452">
        <v>0</v>
      </c>
      <c r="M1452">
        <v>0</v>
      </c>
      <c r="N1452"/>
      <c r="O1452"/>
      <c r="P1452"/>
      <c r="Q1452"/>
      <c r="R1452"/>
      <c r="S1452"/>
      <c r="T1452"/>
      <c r="U1452"/>
      <c r="V1452"/>
      <c r="W1452"/>
      <c r="X1452"/>
      <c r="Y1452"/>
      <c r="Z1452"/>
      <c r="AA1452"/>
      <c r="AB1452"/>
      <c r="AC1452"/>
      <c r="AD1452"/>
      <c r="AE1452"/>
      <c r="AF1452"/>
      <c r="AG1452"/>
      <c r="AH1452"/>
      <c r="AI1452" t="s">
        <v>737</v>
      </c>
      <c r="AJ1452"/>
      <c r="AK1452"/>
      <c r="AL1452"/>
      <c r="AM1452"/>
      <c r="AN1452" t="s">
        <v>788</v>
      </c>
    </row>
    <row r="1453" spans="1:40" x14ac:dyDescent="0.25">
      <c r="A1453">
        <v>216702</v>
      </c>
      <c r="B1453" t="s">
        <v>1246</v>
      </c>
      <c r="C1453" t="s">
        <v>90</v>
      </c>
      <c r="D1453" t="s">
        <v>242</v>
      </c>
      <c r="E1453" t="s">
        <v>388</v>
      </c>
      <c r="F1453" s="229">
        <v>36480</v>
      </c>
      <c r="G1453" t="s">
        <v>371</v>
      </c>
      <c r="H1453" t="s">
        <v>390</v>
      </c>
      <c r="I1453" t="s">
        <v>487</v>
      </c>
      <c r="J1453"/>
      <c r="K1453" t="s">
        <v>372</v>
      </c>
      <c r="L1453">
        <v>2018</v>
      </c>
      <c r="M1453" t="s">
        <v>373</v>
      </c>
      <c r="N1453"/>
      <c r="O1453"/>
      <c r="P1453"/>
      <c r="Q1453"/>
      <c r="R1453"/>
      <c r="S1453"/>
      <c r="T1453"/>
      <c r="U1453"/>
      <c r="V1453"/>
      <c r="W1453"/>
      <c r="X1453"/>
      <c r="Y1453"/>
      <c r="Z1453"/>
      <c r="AA1453"/>
      <c r="AB1453"/>
      <c r="AC1453"/>
      <c r="AD1453"/>
      <c r="AE1453"/>
      <c r="AF1453"/>
      <c r="AG1453"/>
      <c r="AH1453"/>
      <c r="AI1453"/>
      <c r="AJ1453"/>
      <c r="AK1453"/>
      <c r="AL1453"/>
      <c r="AM1453"/>
      <c r="AN1453" t="s">
        <v>788</v>
      </c>
    </row>
    <row r="1454" spans="1:40" x14ac:dyDescent="0.25">
      <c r="A1454">
        <v>216703</v>
      </c>
      <c r="B1454" t="s">
        <v>1247</v>
      </c>
      <c r="C1454" t="s">
        <v>197</v>
      </c>
      <c r="D1454" t="s">
        <v>1248</v>
      </c>
      <c r="E1454" t="s">
        <v>388</v>
      </c>
      <c r="F1454" s="229">
        <v>35933</v>
      </c>
      <c r="G1454" t="s">
        <v>376</v>
      </c>
      <c r="H1454" t="s">
        <v>390</v>
      </c>
      <c r="I1454" t="s">
        <v>65</v>
      </c>
      <c r="J1454"/>
      <c r="K1454" t="s">
        <v>372</v>
      </c>
      <c r="L1454">
        <v>2008</v>
      </c>
      <c r="M1454" t="s">
        <v>376</v>
      </c>
      <c r="N1454" t="s">
        <v>376</v>
      </c>
      <c r="O1454"/>
      <c r="P1454"/>
      <c r="Q1454"/>
      <c r="R1454"/>
      <c r="S1454"/>
      <c r="T1454"/>
      <c r="U1454"/>
      <c r="V1454"/>
      <c r="W1454"/>
      <c r="X1454"/>
      <c r="Y1454"/>
      <c r="Z1454"/>
      <c r="AA1454"/>
      <c r="AB1454"/>
      <c r="AC1454"/>
      <c r="AD1454"/>
      <c r="AE1454"/>
      <c r="AF1454"/>
      <c r="AG1454"/>
      <c r="AH1454"/>
      <c r="AI1454"/>
      <c r="AJ1454"/>
      <c r="AK1454"/>
      <c r="AL1454"/>
      <c r="AM1454"/>
      <c r="AN1454"/>
    </row>
    <row r="1455" spans="1:40" x14ac:dyDescent="0.25">
      <c r="A1455">
        <v>216704</v>
      </c>
      <c r="B1455" t="s">
        <v>1249</v>
      </c>
      <c r="C1455" t="s">
        <v>105</v>
      </c>
      <c r="D1455" t="s">
        <v>202</v>
      </c>
      <c r="E1455" t="s">
        <v>388</v>
      </c>
      <c r="F1455" s="229">
        <v>32874</v>
      </c>
      <c r="G1455" t="s">
        <v>4012</v>
      </c>
      <c r="H1455" t="s">
        <v>390</v>
      </c>
      <c r="I1455" t="s">
        <v>65</v>
      </c>
      <c r="J1455"/>
      <c r="K1455">
        <v>0</v>
      </c>
      <c r="L1455">
        <v>0</v>
      </c>
      <c r="M1455">
        <v>0</v>
      </c>
      <c r="N1455" t="s">
        <v>377</v>
      </c>
      <c r="O1455"/>
      <c r="P1455"/>
      <c r="Q1455"/>
      <c r="R1455"/>
      <c r="S1455"/>
      <c r="T1455"/>
      <c r="U1455"/>
      <c r="V1455"/>
      <c r="W1455"/>
      <c r="X1455"/>
      <c r="Y1455"/>
      <c r="Z1455"/>
      <c r="AA1455"/>
      <c r="AB1455"/>
      <c r="AC1455"/>
      <c r="AD1455"/>
      <c r="AE1455"/>
      <c r="AF1455"/>
      <c r="AG1455"/>
      <c r="AH1455"/>
      <c r="AI1455"/>
      <c r="AJ1455"/>
      <c r="AK1455"/>
      <c r="AL1455"/>
      <c r="AM1455"/>
      <c r="AN1455"/>
    </row>
    <row r="1456" spans="1:40" x14ac:dyDescent="0.25">
      <c r="A1456">
        <v>216705</v>
      </c>
      <c r="B1456" t="s">
        <v>1250</v>
      </c>
      <c r="C1456" t="s">
        <v>447</v>
      </c>
      <c r="D1456" t="s">
        <v>593</v>
      </c>
      <c r="E1456" t="s">
        <v>389</v>
      </c>
      <c r="F1456" t="s">
        <v>4013</v>
      </c>
      <c r="G1456" t="s">
        <v>4014</v>
      </c>
      <c r="H1456" t="s">
        <v>390</v>
      </c>
      <c r="I1456" t="s">
        <v>3632</v>
      </c>
      <c r="J1456"/>
      <c r="K1456">
        <v>0</v>
      </c>
      <c r="L1456">
        <v>0</v>
      </c>
      <c r="M1456">
        <v>0</v>
      </c>
      <c r="N1456" t="s">
        <v>377</v>
      </c>
      <c r="O1456"/>
      <c r="P1456"/>
      <c r="Q1456"/>
      <c r="R1456"/>
      <c r="S1456"/>
      <c r="T1456"/>
      <c r="U1456"/>
      <c r="V1456"/>
      <c r="W1456"/>
      <c r="X1456"/>
      <c r="Y1456"/>
      <c r="Z1456"/>
      <c r="AA1456"/>
      <c r="AB1456"/>
      <c r="AC1456"/>
      <c r="AD1456"/>
      <c r="AE1456"/>
      <c r="AF1456"/>
      <c r="AG1456"/>
      <c r="AH1456"/>
      <c r="AI1456"/>
      <c r="AJ1456"/>
      <c r="AK1456"/>
      <c r="AL1456"/>
      <c r="AM1456"/>
      <c r="AN1456"/>
    </row>
    <row r="1457" spans="1:40" x14ac:dyDescent="0.25">
      <c r="A1457">
        <v>216706</v>
      </c>
      <c r="B1457" t="s">
        <v>1251</v>
      </c>
      <c r="C1457" t="s">
        <v>68</v>
      </c>
      <c r="D1457" t="s">
        <v>229</v>
      </c>
      <c r="E1457" t="s">
        <v>389</v>
      </c>
      <c r="F1457" s="229">
        <v>36591</v>
      </c>
      <c r="G1457" t="s">
        <v>382</v>
      </c>
      <c r="H1457" t="s">
        <v>390</v>
      </c>
      <c r="I1457" t="s">
        <v>486</v>
      </c>
      <c r="J1457"/>
      <c r="K1457" t="s">
        <v>372</v>
      </c>
      <c r="L1457">
        <v>2018</v>
      </c>
      <c r="M1457" t="s">
        <v>382</v>
      </c>
      <c r="N1457"/>
      <c r="O1457"/>
      <c r="P1457"/>
      <c r="Q1457"/>
      <c r="R1457"/>
      <c r="S1457"/>
      <c r="T1457"/>
      <c r="U1457"/>
      <c r="V1457"/>
      <c r="W1457"/>
      <c r="X1457"/>
      <c r="Y1457"/>
      <c r="Z1457"/>
      <c r="AA1457"/>
      <c r="AB1457"/>
      <c r="AC1457"/>
      <c r="AD1457"/>
      <c r="AE1457"/>
      <c r="AF1457"/>
      <c r="AG1457"/>
      <c r="AH1457"/>
      <c r="AI1457" t="s">
        <v>737</v>
      </c>
      <c r="AJ1457"/>
      <c r="AK1457"/>
      <c r="AL1457"/>
      <c r="AM1457"/>
      <c r="AN1457" t="s">
        <v>788</v>
      </c>
    </row>
    <row r="1458" spans="1:40" x14ac:dyDescent="0.25">
      <c r="A1458">
        <v>216707</v>
      </c>
      <c r="B1458" t="s">
        <v>1252</v>
      </c>
      <c r="C1458" t="s">
        <v>115</v>
      </c>
      <c r="D1458" t="s">
        <v>240</v>
      </c>
      <c r="E1458" t="s">
        <v>389</v>
      </c>
      <c r="F1458" s="229">
        <v>36600</v>
      </c>
      <c r="G1458" t="s">
        <v>371</v>
      </c>
      <c r="H1458" t="s">
        <v>390</v>
      </c>
      <c r="I1458" t="s">
        <v>486</v>
      </c>
      <c r="J1458"/>
      <c r="K1458" t="s">
        <v>391</v>
      </c>
      <c r="L1458">
        <v>2018</v>
      </c>
      <c r="M1458" t="s">
        <v>373</v>
      </c>
      <c r="N1458"/>
      <c r="O1458"/>
      <c r="P1458"/>
      <c r="Q1458"/>
      <c r="R1458"/>
      <c r="S1458"/>
      <c r="T1458"/>
      <c r="U1458"/>
      <c r="V1458"/>
      <c r="W1458"/>
      <c r="X1458"/>
      <c r="Y1458"/>
      <c r="Z1458"/>
      <c r="AA1458"/>
      <c r="AB1458"/>
      <c r="AC1458"/>
      <c r="AD1458"/>
      <c r="AE1458"/>
      <c r="AF1458"/>
      <c r="AG1458"/>
      <c r="AH1458"/>
      <c r="AI1458"/>
      <c r="AJ1458"/>
      <c r="AK1458"/>
      <c r="AL1458"/>
      <c r="AM1458"/>
      <c r="AN1458" t="s">
        <v>788</v>
      </c>
    </row>
    <row r="1459" spans="1:40" x14ac:dyDescent="0.25">
      <c r="A1459">
        <v>216708</v>
      </c>
      <c r="B1459" t="s">
        <v>1253</v>
      </c>
      <c r="C1459" t="s">
        <v>1254</v>
      </c>
      <c r="D1459" t="s">
        <v>1255</v>
      </c>
      <c r="E1459" t="s">
        <v>389</v>
      </c>
      <c r="F1459" s="229">
        <v>33254</v>
      </c>
      <c r="G1459" t="s">
        <v>695</v>
      </c>
      <c r="H1459" t="s">
        <v>390</v>
      </c>
      <c r="I1459" t="s">
        <v>486</v>
      </c>
      <c r="J1459"/>
      <c r="K1459" t="s">
        <v>391</v>
      </c>
      <c r="L1459">
        <v>0</v>
      </c>
      <c r="M1459" t="s">
        <v>371</v>
      </c>
      <c r="N1459" t="s">
        <v>371</v>
      </c>
      <c r="O1459"/>
      <c r="P1459"/>
      <c r="Q1459"/>
      <c r="R1459"/>
      <c r="S1459"/>
      <c r="T1459"/>
      <c r="U1459"/>
      <c r="V1459"/>
      <c r="W1459"/>
      <c r="X1459"/>
      <c r="Y1459"/>
      <c r="Z1459"/>
      <c r="AA1459"/>
      <c r="AB1459"/>
      <c r="AC1459"/>
      <c r="AD1459"/>
      <c r="AE1459"/>
      <c r="AF1459"/>
      <c r="AG1459"/>
      <c r="AH1459"/>
      <c r="AI1459"/>
      <c r="AJ1459"/>
      <c r="AK1459"/>
      <c r="AL1459"/>
      <c r="AM1459"/>
      <c r="AN1459"/>
    </row>
    <row r="1460" spans="1:40" x14ac:dyDescent="0.25">
      <c r="A1460">
        <v>216709</v>
      </c>
      <c r="B1460" t="s">
        <v>1256</v>
      </c>
      <c r="C1460" t="s">
        <v>565</v>
      </c>
      <c r="D1460" t="s">
        <v>553</v>
      </c>
      <c r="E1460" t="s">
        <v>389</v>
      </c>
      <c r="F1460" s="229">
        <v>33725</v>
      </c>
      <c r="G1460" t="s">
        <v>375</v>
      </c>
      <c r="H1460" t="s">
        <v>390</v>
      </c>
      <c r="I1460" t="s">
        <v>65</v>
      </c>
      <c r="J1460"/>
      <c r="K1460" t="s">
        <v>372</v>
      </c>
      <c r="L1460">
        <v>2010</v>
      </c>
      <c r="M1460" t="s">
        <v>373</v>
      </c>
      <c r="N1460" t="s">
        <v>375</v>
      </c>
      <c r="O1460"/>
      <c r="P1460"/>
      <c r="Q1460"/>
      <c r="R1460"/>
      <c r="S1460"/>
      <c r="T1460"/>
      <c r="U1460"/>
      <c r="V1460"/>
      <c r="W1460"/>
      <c r="X1460"/>
      <c r="Y1460"/>
      <c r="Z1460"/>
      <c r="AA1460"/>
      <c r="AB1460"/>
      <c r="AC1460"/>
      <c r="AD1460"/>
      <c r="AE1460"/>
      <c r="AF1460"/>
      <c r="AG1460"/>
      <c r="AH1460"/>
      <c r="AI1460"/>
      <c r="AJ1460"/>
      <c r="AK1460"/>
      <c r="AL1460"/>
      <c r="AM1460"/>
      <c r="AN1460"/>
    </row>
    <row r="1461" spans="1:40" x14ac:dyDescent="0.25">
      <c r="A1461">
        <v>216710</v>
      </c>
      <c r="B1461" t="s">
        <v>1257</v>
      </c>
      <c r="C1461" t="s">
        <v>160</v>
      </c>
      <c r="D1461" t="s">
        <v>233</v>
      </c>
      <c r="E1461" t="s">
        <v>389</v>
      </c>
      <c r="F1461" s="229">
        <v>36913</v>
      </c>
      <c r="G1461" t="s">
        <v>1112</v>
      </c>
      <c r="H1461" t="s">
        <v>390</v>
      </c>
      <c r="I1461" t="s">
        <v>487</v>
      </c>
      <c r="J1461"/>
      <c r="K1461" t="s">
        <v>372</v>
      </c>
      <c r="L1461">
        <v>2019</v>
      </c>
      <c r="M1461" t="s">
        <v>373</v>
      </c>
      <c r="N1461"/>
      <c r="O1461"/>
      <c r="P1461"/>
      <c r="Q1461"/>
      <c r="R1461"/>
      <c r="S1461"/>
      <c r="T1461"/>
      <c r="U1461"/>
      <c r="V1461"/>
      <c r="W1461"/>
      <c r="X1461"/>
      <c r="Y1461"/>
      <c r="Z1461"/>
      <c r="AA1461"/>
      <c r="AB1461"/>
      <c r="AC1461"/>
      <c r="AD1461"/>
      <c r="AE1461"/>
      <c r="AF1461"/>
      <c r="AG1461"/>
      <c r="AH1461"/>
      <c r="AI1461"/>
      <c r="AJ1461"/>
      <c r="AK1461"/>
      <c r="AL1461"/>
      <c r="AM1461"/>
      <c r="AN1461" t="s">
        <v>788</v>
      </c>
    </row>
    <row r="1462" spans="1:40" x14ac:dyDescent="0.25">
      <c r="A1462">
        <v>216711</v>
      </c>
      <c r="B1462" t="s">
        <v>1258</v>
      </c>
      <c r="C1462" t="s">
        <v>570</v>
      </c>
      <c r="D1462" t="s">
        <v>320</v>
      </c>
      <c r="E1462" t="s">
        <v>389</v>
      </c>
      <c r="F1462" s="229">
        <v>36894</v>
      </c>
      <c r="G1462" t="s">
        <v>673</v>
      </c>
      <c r="H1462" t="s">
        <v>390</v>
      </c>
      <c r="I1462" t="s">
        <v>486</v>
      </c>
      <c r="J1462"/>
      <c r="K1462" t="s">
        <v>391</v>
      </c>
      <c r="L1462">
        <v>2018</v>
      </c>
      <c r="M1462" t="s">
        <v>377</v>
      </c>
      <c r="N1462"/>
      <c r="O1462"/>
      <c r="P1462"/>
      <c r="Q1462"/>
      <c r="R1462"/>
      <c r="S1462"/>
      <c r="T1462"/>
      <c r="U1462"/>
      <c r="V1462"/>
      <c r="W1462"/>
      <c r="X1462"/>
      <c r="Y1462"/>
      <c r="Z1462"/>
      <c r="AA1462"/>
      <c r="AB1462"/>
      <c r="AC1462"/>
      <c r="AD1462"/>
      <c r="AE1462"/>
      <c r="AF1462"/>
      <c r="AG1462"/>
      <c r="AH1462"/>
      <c r="AI1462" t="s">
        <v>737</v>
      </c>
      <c r="AJ1462"/>
      <c r="AK1462"/>
      <c r="AL1462"/>
      <c r="AM1462"/>
      <c r="AN1462" t="s">
        <v>788</v>
      </c>
    </row>
    <row r="1463" spans="1:40" x14ac:dyDescent="0.25">
      <c r="A1463">
        <v>216712</v>
      </c>
      <c r="B1463" t="s">
        <v>1259</v>
      </c>
      <c r="C1463" t="s">
        <v>1260</v>
      </c>
      <c r="D1463" t="s">
        <v>256</v>
      </c>
      <c r="E1463" t="s">
        <v>389</v>
      </c>
      <c r="F1463" s="229">
        <v>30912</v>
      </c>
      <c r="G1463" t="s">
        <v>371</v>
      </c>
      <c r="H1463" t="s">
        <v>390</v>
      </c>
      <c r="I1463" t="s">
        <v>65</v>
      </c>
      <c r="J1463"/>
      <c r="K1463" t="s">
        <v>372</v>
      </c>
      <c r="L1463">
        <v>2001</v>
      </c>
      <c r="M1463" t="s">
        <v>371</v>
      </c>
      <c r="N1463" t="s">
        <v>371</v>
      </c>
      <c r="O1463"/>
      <c r="P1463"/>
      <c r="Q1463"/>
      <c r="R1463"/>
      <c r="S1463"/>
      <c r="T1463"/>
      <c r="U1463"/>
      <c r="V1463"/>
      <c r="W1463"/>
      <c r="X1463"/>
      <c r="Y1463"/>
      <c r="Z1463"/>
      <c r="AA1463"/>
      <c r="AB1463"/>
      <c r="AC1463"/>
      <c r="AD1463"/>
      <c r="AE1463"/>
      <c r="AF1463"/>
      <c r="AG1463"/>
      <c r="AH1463"/>
      <c r="AI1463"/>
      <c r="AJ1463"/>
      <c r="AK1463"/>
      <c r="AL1463"/>
      <c r="AM1463"/>
      <c r="AN1463"/>
    </row>
    <row r="1464" spans="1:40" x14ac:dyDescent="0.25">
      <c r="A1464">
        <v>216713</v>
      </c>
      <c r="B1464" t="s">
        <v>1261</v>
      </c>
      <c r="C1464" t="s">
        <v>559</v>
      </c>
      <c r="D1464" t="s">
        <v>534</v>
      </c>
      <c r="E1464" t="s">
        <v>389</v>
      </c>
      <c r="F1464" s="229">
        <v>36717</v>
      </c>
      <c r="G1464" t="s">
        <v>722</v>
      </c>
      <c r="H1464" t="s">
        <v>390</v>
      </c>
      <c r="I1464" t="s">
        <v>487</v>
      </c>
      <c r="J1464"/>
      <c r="K1464" t="s">
        <v>372</v>
      </c>
      <c r="L1464">
        <v>2018</v>
      </c>
      <c r="M1464" t="s">
        <v>382</v>
      </c>
      <c r="N1464"/>
      <c r="O1464"/>
      <c r="P1464"/>
      <c r="Q1464"/>
      <c r="R1464"/>
      <c r="S1464"/>
      <c r="T1464"/>
      <c r="U1464"/>
      <c r="V1464"/>
      <c r="W1464"/>
      <c r="X1464"/>
      <c r="Y1464"/>
      <c r="Z1464"/>
      <c r="AA1464"/>
      <c r="AB1464"/>
      <c r="AC1464"/>
      <c r="AD1464"/>
      <c r="AE1464"/>
      <c r="AF1464"/>
      <c r="AG1464"/>
      <c r="AH1464"/>
      <c r="AI1464"/>
      <c r="AJ1464"/>
      <c r="AK1464"/>
      <c r="AL1464"/>
      <c r="AM1464"/>
      <c r="AN1464" t="s">
        <v>788</v>
      </c>
    </row>
    <row r="1465" spans="1:40" x14ac:dyDescent="0.25">
      <c r="A1465">
        <v>216714</v>
      </c>
      <c r="B1465" t="s">
        <v>1262</v>
      </c>
      <c r="C1465" t="s">
        <v>69</v>
      </c>
      <c r="D1465" t="s">
        <v>427</v>
      </c>
      <c r="E1465" t="s">
        <v>389</v>
      </c>
      <c r="F1465" s="229">
        <v>37257</v>
      </c>
      <c r="G1465" t="s">
        <v>377</v>
      </c>
      <c r="H1465" t="s">
        <v>390</v>
      </c>
      <c r="I1465" t="s">
        <v>3630</v>
      </c>
      <c r="J1465"/>
      <c r="K1465" t="s">
        <v>391</v>
      </c>
      <c r="L1465">
        <v>0</v>
      </c>
      <c r="M1465" t="s">
        <v>377</v>
      </c>
      <c r="N1465" t="s">
        <v>377</v>
      </c>
      <c r="O1465"/>
      <c r="P1465"/>
      <c r="Q1465"/>
      <c r="R1465"/>
      <c r="S1465"/>
      <c r="T1465"/>
      <c r="U1465"/>
      <c r="V1465"/>
      <c r="W1465"/>
      <c r="X1465"/>
      <c r="Y1465"/>
      <c r="Z1465"/>
      <c r="AA1465"/>
      <c r="AB1465"/>
      <c r="AC1465"/>
      <c r="AD1465"/>
      <c r="AE1465"/>
      <c r="AF1465"/>
      <c r="AG1465"/>
      <c r="AH1465"/>
      <c r="AI1465"/>
      <c r="AJ1465"/>
      <c r="AK1465"/>
      <c r="AL1465"/>
      <c r="AM1465"/>
      <c r="AN1465"/>
    </row>
    <row r="1466" spans="1:40" x14ac:dyDescent="0.25">
      <c r="A1466">
        <v>216715</v>
      </c>
      <c r="B1466" t="s">
        <v>1263</v>
      </c>
      <c r="C1466" t="s">
        <v>1264</v>
      </c>
      <c r="D1466" t="s">
        <v>289</v>
      </c>
      <c r="E1466" t="s">
        <v>389</v>
      </c>
      <c r="F1466" s="229">
        <v>32874</v>
      </c>
      <c r="G1466" t="s">
        <v>371</v>
      </c>
      <c r="H1466" t="s">
        <v>390</v>
      </c>
      <c r="I1466" t="s">
        <v>65</v>
      </c>
      <c r="J1466"/>
      <c r="K1466" t="s">
        <v>372</v>
      </c>
      <c r="L1466">
        <v>2007</v>
      </c>
      <c r="M1466" t="s">
        <v>371</v>
      </c>
      <c r="N1466" t="s">
        <v>371</v>
      </c>
      <c r="O1466"/>
      <c r="P1466"/>
      <c r="Q1466"/>
      <c r="R1466"/>
      <c r="S1466"/>
      <c r="T1466"/>
      <c r="U1466"/>
      <c r="V1466"/>
      <c r="W1466"/>
      <c r="X1466"/>
      <c r="Y1466"/>
      <c r="Z1466"/>
      <c r="AA1466"/>
      <c r="AB1466"/>
      <c r="AC1466"/>
      <c r="AD1466"/>
      <c r="AE1466"/>
      <c r="AF1466"/>
      <c r="AG1466"/>
      <c r="AH1466"/>
      <c r="AI1466"/>
      <c r="AJ1466"/>
      <c r="AK1466"/>
      <c r="AL1466"/>
      <c r="AM1466"/>
      <c r="AN1466"/>
    </row>
    <row r="1467" spans="1:40" x14ac:dyDescent="0.25">
      <c r="A1467">
        <v>216716</v>
      </c>
      <c r="B1467" t="s">
        <v>1265</v>
      </c>
      <c r="C1467" t="s">
        <v>565</v>
      </c>
      <c r="D1467" t="s">
        <v>553</v>
      </c>
      <c r="E1467" t="s">
        <v>389</v>
      </c>
      <c r="F1467" s="229">
        <v>32874</v>
      </c>
      <c r="G1467" t="s">
        <v>375</v>
      </c>
      <c r="H1467" t="s">
        <v>390</v>
      </c>
      <c r="I1467" t="s">
        <v>487</v>
      </c>
      <c r="J1467"/>
      <c r="K1467" t="s">
        <v>391</v>
      </c>
      <c r="L1467">
        <v>2008</v>
      </c>
      <c r="M1467" t="s">
        <v>373</v>
      </c>
      <c r="N1467" t="s">
        <v>375</v>
      </c>
      <c r="O1467"/>
      <c r="P1467"/>
      <c r="Q1467"/>
      <c r="R1467"/>
      <c r="S1467"/>
      <c r="T1467"/>
      <c r="U1467"/>
      <c r="V1467"/>
      <c r="W1467"/>
      <c r="X1467"/>
      <c r="Y1467"/>
      <c r="Z1467"/>
      <c r="AA1467"/>
      <c r="AB1467"/>
      <c r="AC1467"/>
      <c r="AD1467"/>
      <c r="AE1467"/>
      <c r="AF1467"/>
      <c r="AG1467"/>
      <c r="AH1467"/>
      <c r="AI1467"/>
      <c r="AJ1467"/>
      <c r="AK1467"/>
      <c r="AL1467"/>
      <c r="AM1467"/>
      <c r="AN1467"/>
    </row>
    <row r="1468" spans="1:40" x14ac:dyDescent="0.25">
      <c r="A1468">
        <v>216717</v>
      </c>
      <c r="B1468" t="s">
        <v>1266</v>
      </c>
      <c r="C1468" t="s">
        <v>157</v>
      </c>
      <c r="D1468" t="s">
        <v>227</v>
      </c>
      <c r="E1468" t="s">
        <v>388</v>
      </c>
      <c r="F1468" s="229">
        <v>24473</v>
      </c>
      <c r="G1468" t="s">
        <v>4034</v>
      </c>
      <c r="H1468" t="s">
        <v>390</v>
      </c>
      <c r="I1468" t="s">
        <v>486</v>
      </c>
      <c r="J1468"/>
      <c r="K1468"/>
      <c r="L1468"/>
      <c r="M1468"/>
      <c r="N1468"/>
      <c r="O1468"/>
      <c r="P1468"/>
      <c r="Q1468"/>
      <c r="R1468"/>
      <c r="S1468"/>
      <c r="T1468"/>
      <c r="U1468"/>
      <c r="V1468"/>
      <c r="W1468"/>
      <c r="X1468"/>
      <c r="Y1468"/>
      <c r="Z1468"/>
      <c r="AA1468"/>
      <c r="AB1468"/>
      <c r="AC1468"/>
      <c r="AD1468"/>
      <c r="AE1468"/>
      <c r="AF1468"/>
      <c r="AG1468"/>
      <c r="AH1468"/>
      <c r="AI1468" t="s">
        <v>737</v>
      </c>
      <c r="AJ1468"/>
      <c r="AK1468"/>
      <c r="AL1468"/>
      <c r="AM1468"/>
      <c r="AN1468" t="s">
        <v>788</v>
      </c>
    </row>
    <row r="1469" spans="1:40" x14ac:dyDescent="0.25">
      <c r="A1469">
        <v>216718</v>
      </c>
      <c r="B1469" t="s">
        <v>1267</v>
      </c>
      <c r="C1469" t="s">
        <v>175</v>
      </c>
      <c r="D1469" t="s">
        <v>243</v>
      </c>
      <c r="E1469" t="s">
        <v>389</v>
      </c>
      <c r="F1469" s="229">
        <v>37003</v>
      </c>
      <c r="G1469" t="s">
        <v>704</v>
      </c>
      <c r="H1469" t="s">
        <v>390</v>
      </c>
      <c r="I1469" t="s">
        <v>65</v>
      </c>
      <c r="J1469"/>
      <c r="K1469" t="s">
        <v>372</v>
      </c>
      <c r="L1469">
        <v>2019</v>
      </c>
      <c r="M1469" t="s">
        <v>373</v>
      </c>
      <c r="N1469" t="s">
        <v>371</v>
      </c>
      <c r="O1469"/>
      <c r="P1469"/>
      <c r="Q1469"/>
      <c r="R1469"/>
      <c r="S1469"/>
      <c r="T1469"/>
      <c r="U1469"/>
      <c r="V1469"/>
      <c r="W1469"/>
      <c r="X1469"/>
      <c r="Y1469"/>
      <c r="Z1469"/>
      <c r="AA1469"/>
      <c r="AB1469"/>
      <c r="AC1469"/>
      <c r="AD1469"/>
      <c r="AE1469"/>
      <c r="AF1469"/>
      <c r="AG1469"/>
      <c r="AH1469"/>
      <c r="AI1469"/>
      <c r="AJ1469"/>
      <c r="AK1469"/>
      <c r="AL1469"/>
      <c r="AM1469"/>
      <c r="AN1469"/>
    </row>
    <row r="1470" spans="1:40" x14ac:dyDescent="0.25">
      <c r="A1470">
        <v>216719</v>
      </c>
      <c r="B1470" t="s">
        <v>1268</v>
      </c>
      <c r="C1470" t="s">
        <v>66</v>
      </c>
      <c r="D1470" t="s">
        <v>264</v>
      </c>
      <c r="E1470" t="s">
        <v>388</v>
      </c>
      <c r="F1470" s="229">
        <v>33970</v>
      </c>
      <c r="G1470" t="s">
        <v>4036</v>
      </c>
      <c r="H1470" t="s">
        <v>390</v>
      </c>
      <c r="I1470" t="s">
        <v>486</v>
      </c>
      <c r="J1470"/>
      <c r="K1470"/>
      <c r="L1470"/>
      <c r="M1470"/>
      <c r="N1470"/>
      <c r="O1470"/>
      <c r="P1470"/>
      <c r="Q1470"/>
      <c r="R1470"/>
      <c r="S1470"/>
      <c r="T1470"/>
      <c r="U1470"/>
      <c r="V1470"/>
      <c r="W1470"/>
      <c r="X1470"/>
      <c r="Y1470"/>
      <c r="Z1470"/>
      <c r="AA1470"/>
      <c r="AB1470"/>
      <c r="AC1470"/>
      <c r="AD1470"/>
      <c r="AE1470"/>
      <c r="AF1470"/>
      <c r="AG1470"/>
      <c r="AH1470"/>
      <c r="AI1470" t="s">
        <v>737</v>
      </c>
      <c r="AJ1470"/>
      <c r="AK1470"/>
      <c r="AL1470"/>
      <c r="AM1470"/>
      <c r="AN1470" t="s">
        <v>788</v>
      </c>
    </row>
    <row r="1471" spans="1:40" x14ac:dyDescent="0.25">
      <c r="A1471">
        <v>216720</v>
      </c>
      <c r="B1471" t="s">
        <v>1269</v>
      </c>
      <c r="C1471" t="s">
        <v>115</v>
      </c>
      <c r="D1471" t="s">
        <v>1270</v>
      </c>
      <c r="E1471" t="s">
        <v>388</v>
      </c>
      <c r="F1471" s="229">
        <v>36170</v>
      </c>
      <c r="G1471" t="s">
        <v>648</v>
      </c>
      <c r="H1471" t="s">
        <v>390</v>
      </c>
      <c r="I1471" t="s">
        <v>486</v>
      </c>
      <c r="J1471"/>
      <c r="K1471" t="s">
        <v>372</v>
      </c>
      <c r="L1471">
        <v>2016</v>
      </c>
      <c r="M1471" t="s">
        <v>385</v>
      </c>
      <c r="N1471"/>
      <c r="O1471"/>
      <c r="P1471"/>
      <c r="Q1471"/>
      <c r="R1471"/>
      <c r="S1471"/>
      <c r="T1471"/>
      <c r="U1471"/>
      <c r="V1471"/>
      <c r="W1471"/>
      <c r="X1471"/>
      <c r="Y1471"/>
      <c r="Z1471"/>
      <c r="AA1471"/>
      <c r="AB1471"/>
      <c r="AC1471"/>
      <c r="AD1471"/>
      <c r="AE1471"/>
      <c r="AF1471"/>
      <c r="AG1471"/>
      <c r="AH1471"/>
      <c r="AI1471" t="s">
        <v>737</v>
      </c>
      <c r="AJ1471"/>
      <c r="AK1471"/>
      <c r="AL1471"/>
      <c r="AM1471"/>
      <c r="AN1471" t="s">
        <v>788</v>
      </c>
    </row>
    <row r="1472" spans="1:40" x14ac:dyDescent="0.25">
      <c r="A1472">
        <v>216721</v>
      </c>
      <c r="B1472" t="s">
        <v>1271</v>
      </c>
      <c r="C1472" t="s">
        <v>1272</v>
      </c>
      <c r="D1472" t="s">
        <v>246</v>
      </c>
      <c r="E1472" t="s">
        <v>388</v>
      </c>
      <c r="F1472" s="297">
        <v>0</v>
      </c>
      <c r="G1472" t="s">
        <v>649</v>
      </c>
      <c r="H1472" t="s">
        <v>390</v>
      </c>
      <c r="I1472" t="s">
        <v>486</v>
      </c>
      <c r="J1472"/>
      <c r="K1472">
        <v>0</v>
      </c>
      <c r="L1472">
        <v>0</v>
      </c>
      <c r="M1472">
        <v>0</v>
      </c>
      <c r="N1472"/>
      <c r="O1472"/>
      <c r="P1472"/>
      <c r="Q1472"/>
      <c r="R1472"/>
      <c r="S1472"/>
      <c r="T1472"/>
      <c r="U1472"/>
      <c r="V1472"/>
      <c r="W1472"/>
      <c r="X1472"/>
      <c r="Y1472"/>
      <c r="Z1472"/>
      <c r="AA1472"/>
      <c r="AB1472"/>
      <c r="AC1472"/>
      <c r="AD1472"/>
      <c r="AE1472"/>
      <c r="AF1472"/>
      <c r="AG1472"/>
      <c r="AH1472"/>
      <c r="AI1472" t="s">
        <v>737</v>
      </c>
      <c r="AJ1472"/>
      <c r="AK1472"/>
      <c r="AL1472"/>
      <c r="AM1472"/>
      <c r="AN1472" t="s">
        <v>788</v>
      </c>
    </row>
    <row r="1473" spans="1:40" x14ac:dyDescent="0.25">
      <c r="A1473">
        <v>216722</v>
      </c>
      <c r="B1473" t="s">
        <v>1003</v>
      </c>
      <c r="C1473" t="s">
        <v>107</v>
      </c>
      <c r="D1473" t="s">
        <v>1273</v>
      </c>
      <c r="E1473" t="s">
        <v>388</v>
      </c>
      <c r="F1473" s="229">
        <v>36548</v>
      </c>
      <c r="G1473" t="s">
        <v>387</v>
      </c>
      <c r="H1473" t="s">
        <v>390</v>
      </c>
      <c r="I1473" t="s">
        <v>486</v>
      </c>
      <c r="J1473"/>
      <c r="K1473" t="s">
        <v>372</v>
      </c>
      <c r="L1473">
        <v>2018</v>
      </c>
      <c r="M1473" t="s">
        <v>387</v>
      </c>
      <c r="N1473"/>
      <c r="O1473"/>
      <c r="P1473"/>
      <c r="Q1473"/>
      <c r="R1473"/>
      <c r="S1473"/>
      <c r="T1473"/>
      <c r="U1473"/>
      <c r="V1473"/>
      <c r="W1473"/>
      <c r="X1473"/>
      <c r="Y1473"/>
      <c r="Z1473"/>
      <c r="AA1473"/>
      <c r="AB1473"/>
      <c r="AC1473"/>
      <c r="AD1473"/>
      <c r="AE1473"/>
      <c r="AF1473"/>
      <c r="AG1473"/>
      <c r="AH1473"/>
      <c r="AI1473" t="s">
        <v>737</v>
      </c>
      <c r="AJ1473"/>
      <c r="AK1473"/>
      <c r="AL1473"/>
      <c r="AM1473"/>
      <c r="AN1473" t="s">
        <v>788</v>
      </c>
    </row>
    <row r="1474" spans="1:40" x14ac:dyDescent="0.25">
      <c r="A1474">
        <v>216723</v>
      </c>
      <c r="B1474" t="s">
        <v>1274</v>
      </c>
      <c r="C1474" t="s">
        <v>115</v>
      </c>
      <c r="D1474" t="s">
        <v>1275</v>
      </c>
      <c r="E1474" t="s">
        <v>388</v>
      </c>
      <c r="F1474" s="229">
        <v>36526</v>
      </c>
      <c r="G1474" t="s">
        <v>386</v>
      </c>
      <c r="H1474" t="s">
        <v>390</v>
      </c>
      <c r="I1474" t="s">
        <v>486</v>
      </c>
      <c r="J1474"/>
      <c r="K1474" t="s">
        <v>391</v>
      </c>
      <c r="L1474">
        <v>2018</v>
      </c>
      <c r="M1474" t="s">
        <v>386</v>
      </c>
      <c r="N1474"/>
      <c r="O1474"/>
      <c r="P1474"/>
      <c r="Q1474"/>
      <c r="R1474"/>
      <c r="S1474"/>
      <c r="T1474"/>
      <c r="U1474"/>
      <c r="V1474"/>
      <c r="W1474"/>
      <c r="X1474"/>
      <c r="Y1474"/>
      <c r="Z1474"/>
      <c r="AA1474"/>
      <c r="AB1474"/>
      <c r="AC1474"/>
      <c r="AD1474"/>
      <c r="AE1474"/>
      <c r="AF1474"/>
      <c r="AG1474"/>
      <c r="AH1474"/>
      <c r="AI1474" t="s">
        <v>737</v>
      </c>
      <c r="AJ1474"/>
      <c r="AK1474"/>
      <c r="AL1474"/>
      <c r="AM1474"/>
      <c r="AN1474" t="s">
        <v>788</v>
      </c>
    </row>
    <row r="1475" spans="1:40" x14ac:dyDescent="0.25">
      <c r="A1475">
        <v>216725</v>
      </c>
      <c r="B1475" t="s">
        <v>1276</v>
      </c>
      <c r="C1475" t="s">
        <v>177</v>
      </c>
      <c r="D1475" t="s">
        <v>619</v>
      </c>
      <c r="E1475" t="s">
        <v>388</v>
      </c>
      <c r="F1475" s="297">
        <v>0</v>
      </c>
      <c r="G1475" t="s">
        <v>1017</v>
      </c>
      <c r="H1475" t="s">
        <v>390</v>
      </c>
      <c r="I1475" t="s">
        <v>486</v>
      </c>
      <c r="J1475"/>
      <c r="K1475">
        <v>0</v>
      </c>
      <c r="L1475">
        <v>0</v>
      </c>
      <c r="M1475">
        <v>0</v>
      </c>
      <c r="N1475"/>
      <c r="O1475"/>
      <c r="P1475"/>
      <c r="Q1475"/>
      <c r="R1475"/>
      <c r="S1475"/>
      <c r="T1475"/>
      <c r="U1475"/>
      <c r="V1475"/>
      <c r="W1475"/>
      <c r="X1475"/>
      <c r="Y1475"/>
      <c r="Z1475"/>
      <c r="AA1475"/>
      <c r="AB1475"/>
      <c r="AC1475"/>
      <c r="AD1475"/>
      <c r="AE1475"/>
      <c r="AF1475"/>
      <c r="AG1475"/>
      <c r="AH1475"/>
      <c r="AI1475" t="s">
        <v>737</v>
      </c>
      <c r="AJ1475"/>
      <c r="AK1475"/>
      <c r="AL1475"/>
      <c r="AM1475"/>
      <c r="AN1475" t="s">
        <v>788</v>
      </c>
    </row>
    <row r="1476" spans="1:40" x14ac:dyDescent="0.25">
      <c r="A1476">
        <v>216727</v>
      </c>
      <c r="B1476" t="s">
        <v>794</v>
      </c>
      <c r="C1476" t="s">
        <v>94</v>
      </c>
      <c r="D1476" t="s">
        <v>287</v>
      </c>
      <c r="E1476">
        <v>0</v>
      </c>
      <c r="F1476" s="297">
        <v>0</v>
      </c>
      <c r="G1476">
        <v>0</v>
      </c>
      <c r="H1476" t="s">
        <v>390</v>
      </c>
      <c r="I1476" t="s">
        <v>486</v>
      </c>
      <c r="J1476"/>
      <c r="K1476">
        <v>0</v>
      </c>
      <c r="L1476">
        <v>0</v>
      </c>
      <c r="M1476">
        <v>0</v>
      </c>
      <c r="N1476"/>
      <c r="O1476"/>
      <c r="P1476"/>
      <c r="Q1476"/>
      <c r="R1476"/>
      <c r="S1476"/>
      <c r="T1476"/>
      <c r="U1476"/>
      <c r="V1476"/>
      <c r="W1476"/>
      <c r="X1476"/>
      <c r="Y1476"/>
      <c r="Z1476"/>
      <c r="AA1476"/>
      <c r="AB1476"/>
      <c r="AC1476"/>
      <c r="AD1476"/>
      <c r="AE1476"/>
      <c r="AF1476"/>
      <c r="AG1476"/>
      <c r="AH1476"/>
      <c r="AI1476" t="s">
        <v>737</v>
      </c>
      <c r="AJ1476"/>
      <c r="AK1476"/>
      <c r="AL1476"/>
      <c r="AM1476"/>
      <c r="AN1476" t="s">
        <v>788</v>
      </c>
    </row>
    <row r="1477" spans="1:40" x14ac:dyDescent="0.25">
      <c r="A1477">
        <v>216728</v>
      </c>
      <c r="B1477" t="s">
        <v>1277</v>
      </c>
      <c r="C1477" t="s">
        <v>490</v>
      </c>
      <c r="D1477" t="s">
        <v>315</v>
      </c>
      <c r="E1477" t="s">
        <v>388</v>
      </c>
      <c r="F1477" s="297">
        <v>0</v>
      </c>
      <c r="G1477">
        <v>0</v>
      </c>
      <c r="H1477" t="s">
        <v>390</v>
      </c>
      <c r="I1477" t="s">
        <v>3632</v>
      </c>
      <c r="J1477"/>
      <c r="K1477" t="s">
        <v>372</v>
      </c>
      <c r="L1477">
        <v>2018</v>
      </c>
      <c r="M1477" t="s">
        <v>386</v>
      </c>
      <c r="N1477" t="s">
        <v>386</v>
      </c>
      <c r="O1477"/>
      <c r="P1477"/>
      <c r="Q1477"/>
      <c r="R1477"/>
      <c r="S1477"/>
      <c r="T1477"/>
      <c r="U1477"/>
      <c r="V1477"/>
      <c r="W1477"/>
      <c r="X1477"/>
      <c r="Y1477"/>
      <c r="Z1477"/>
      <c r="AA1477"/>
      <c r="AB1477"/>
      <c r="AC1477"/>
      <c r="AD1477"/>
      <c r="AE1477"/>
      <c r="AF1477"/>
      <c r="AG1477"/>
      <c r="AH1477"/>
      <c r="AI1477"/>
      <c r="AJ1477"/>
      <c r="AK1477"/>
      <c r="AL1477"/>
      <c r="AM1477"/>
      <c r="AN1477"/>
    </row>
    <row r="1478" spans="1:40" x14ac:dyDescent="0.25">
      <c r="A1478">
        <v>216729</v>
      </c>
      <c r="B1478" t="s">
        <v>1278</v>
      </c>
      <c r="C1478" t="s">
        <v>1279</v>
      </c>
      <c r="D1478" t="s">
        <v>349</v>
      </c>
      <c r="E1478" t="s">
        <v>388</v>
      </c>
      <c r="F1478" s="229">
        <v>35401</v>
      </c>
      <c r="G1478" t="s">
        <v>711</v>
      </c>
      <c r="H1478" t="s">
        <v>390</v>
      </c>
      <c r="I1478" t="s">
        <v>486</v>
      </c>
      <c r="J1478"/>
      <c r="K1478" t="s">
        <v>391</v>
      </c>
      <c r="L1478">
        <v>2014</v>
      </c>
      <c r="M1478" t="s">
        <v>376</v>
      </c>
      <c r="N1478"/>
      <c r="O1478"/>
      <c r="P1478"/>
      <c r="Q1478"/>
      <c r="R1478"/>
      <c r="S1478"/>
      <c r="T1478"/>
      <c r="U1478"/>
      <c r="V1478"/>
      <c r="W1478"/>
      <c r="X1478"/>
      <c r="Y1478"/>
      <c r="Z1478"/>
      <c r="AA1478"/>
      <c r="AB1478"/>
      <c r="AC1478"/>
      <c r="AD1478"/>
      <c r="AE1478"/>
      <c r="AF1478"/>
      <c r="AG1478"/>
      <c r="AH1478"/>
      <c r="AI1478"/>
      <c r="AJ1478"/>
      <c r="AK1478"/>
      <c r="AL1478"/>
      <c r="AM1478"/>
      <c r="AN1478" t="s">
        <v>788</v>
      </c>
    </row>
    <row r="1479" spans="1:40" x14ac:dyDescent="0.25">
      <c r="A1479">
        <v>216730</v>
      </c>
      <c r="B1479" t="s">
        <v>1280</v>
      </c>
      <c r="C1479" t="s">
        <v>134</v>
      </c>
      <c r="D1479" t="s">
        <v>1097</v>
      </c>
      <c r="E1479" t="s">
        <v>389</v>
      </c>
      <c r="F1479" s="229">
        <v>33239</v>
      </c>
      <c r="G1479" t="s">
        <v>4052</v>
      </c>
      <c r="H1479" t="s">
        <v>390</v>
      </c>
      <c r="I1479" t="s">
        <v>486</v>
      </c>
      <c r="J1479"/>
      <c r="K1479"/>
      <c r="L1479"/>
      <c r="M1479"/>
      <c r="N1479"/>
      <c r="O1479"/>
      <c r="P1479"/>
      <c r="Q1479"/>
      <c r="R1479"/>
      <c r="S1479"/>
      <c r="T1479"/>
      <c r="U1479"/>
      <c r="V1479"/>
      <c r="W1479"/>
      <c r="X1479"/>
      <c r="Y1479"/>
      <c r="Z1479"/>
      <c r="AA1479"/>
      <c r="AB1479"/>
      <c r="AC1479"/>
      <c r="AD1479"/>
      <c r="AE1479"/>
      <c r="AF1479"/>
      <c r="AG1479"/>
      <c r="AH1479"/>
      <c r="AI1479" t="s">
        <v>737</v>
      </c>
      <c r="AJ1479"/>
      <c r="AK1479"/>
      <c r="AL1479"/>
      <c r="AM1479"/>
      <c r="AN1479" t="s">
        <v>788</v>
      </c>
    </row>
    <row r="1480" spans="1:40" x14ac:dyDescent="0.25">
      <c r="A1480">
        <v>216731</v>
      </c>
      <c r="B1480" t="s">
        <v>1281</v>
      </c>
      <c r="C1480" t="s">
        <v>60</v>
      </c>
      <c r="D1480" t="s">
        <v>256</v>
      </c>
      <c r="E1480" t="s">
        <v>389</v>
      </c>
      <c r="F1480" t="s">
        <v>4059</v>
      </c>
      <c r="G1480" t="s">
        <v>371</v>
      </c>
      <c r="H1480" t="s">
        <v>390</v>
      </c>
      <c r="I1480" t="s">
        <v>486</v>
      </c>
      <c r="J1480"/>
      <c r="K1480"/>
      <c r="L1480"/>
      <c r="M1480"/>
      <c r="N1480"/>
      <c r="O1480"/>
      <c r="P1480"/>
      <c r="Q1480"/>
      <c r="R1480"/>
      <c r="S1480"/>
      <c r="T1480"/>
      <c r="U1480"/>
      <c r="V1480"/>
      <c r="W1480"/>
      <c r="X1480"/>
      <c r="Y1480"/>
      <c r="Z1480"/>
      <c r="AA1480"/>
      <c r="AB1480"/>
      <c r="AC1480"/>
      <c r="AD1480"/>
      <c r="AE1480"/>
      <c r="AF1480"/>
      <c r="AG1480"/>
      <c r="AH1480"/>
      <c r="AI1480" t="s">
        <v>737</v>
      </c>
      <c r="AJ1480"/>
      <c r="AK1480"/>
      <c r="AL1480"/>
      <c r="AM1480"/>
      <c r="AN1480" t="s">
        <v>788</v>
      </c>
    </row>
    <row r="1481" spans="1:40" x14ac:dyDescent="0.25">
      <c r="A1481">
        <v>216732</v>
      </c>
      <c r="B1481" t="s">
        <v>1282</v>
      </c>
      <c r="C1481" t="s">
        <v>66</v>
      </c>
      <c r="D1481" t="s">
        <v>245</v>
      </c>
      <c r="E1481" t="s">
        <v>389</v>
      </c>
      <c r="F1481" s="229">
        <v>35820</v>
      </c>
      <c r="G1481" t="s">
        <v>702</v>
      </c>
      <c r="H1481" t="s">
        <v>390</v>
      </c>
      <c r="I1481" t="s">
        <v>3630</v>
      </c>
      <c r="J1481"/>
      <c r="K1481" t="s">
        <v>372</v>
      </c>
      <c r="L1481">
        <v>2015</v>
      </c>
      <c r="M1481" t="s">
        <v>376</v>
      </c>
      <c r="N1481" t="s">
        <v>376</v>
      </c>
      <c r="O1481"/>
      <c r="P1481"/>
      <c r="Q1481"/>
      <c r="R1481"/>
      <c r="S1481"/>
      <c r="T1481"/>
      <c r="U1481"/>
      <c r="V1481"/>
      <c r="W1481"/>
      <c r="X1481"/>
      <c r="Y1481"/>
      <c r="Z1481"/>
      <c r="AA1481"/>
      <c r="AB1481"/>
      <c r="AC1481"/>
      <c r="AD1481"/>
      <c r="AE1481"/>
      <c r="AF1481"/>
      <c r="AG1481"/>
      <c r="AH1481"/>
      <c r="AI1481"/>
      <c r="AJ1481"/>
      <c r="AK1481"/>
      <c r="AL1481"/>
      <c r="AM1481"/>
      <c r="AN1481"/>
    </row>
    <row r="1482" spans="1:40" x14ac:dyDescent="0.25">
      <c r="A1482">
        <v>216733</v>
      </c>
      <c r="B1482" t="s">
        <v>1283</v>
      </c>
      <c r="C1482" t="s">
        <v>97</v>
      </c>
      <c r="D1482" t="s">
        <v>334</v>
      </c>
      <c r="E1482" t="s">
        <v>388</v>
      </c>
      <c r="F1482" s="229">
        <v>35597</v>
      </c>
      <c r="G1482" t="s">
        <v>1017</v>
      </c>
      <c r="H1482" t="s">
        <v>390</v>
      </c>
      <c r="I1482" t="s">
        <v>486</v>
      </c>
      <c r="J1482"/>
      <c r="K1482">
        <v>0</v>
      </c>
      <c r="L1482">
        <v>0</v>
      </c>
      <c r="M1482">
        <v>0</v>
      </c>
      <c r="N1482"/>
      <c r="O1482"/>
      <c r="P1482"/>
      <c r="Q1482"/>
      <c r="R1482"/>
      <c r="S1482"/>
      <c r="T1482"/>
      <c r="U1482"/>
      <c r="V1482"/>
      <c r="W1482"/>
      <c r="X1482"/>
      <c r="Y1482"/>
      <c r="Z1482"/>
      <c r="AA1482"/>
      <c r="AB1482"/>
      <c r="AC1482"/>
      <c r="AD1482"/>
      <c r="AE1482"/>
      <c r="AF1482"/>
      <c r="AG1482"/>
      <c r="AH1482"/>
      <c r="AI1482" t="s">
        <v>737</v>
      </c>
      <c r="AJ1482"/>
      <c r="AK1482"/>
      <c r="AL1482"/>
      <c r="AM1482"/>
      <c r="AN1482" t="s">
        <v>788</v>
      </c>
    </row>
    <row r="1483" spans="1:40" x14ac:dyDescent="0.25">
      <c r="A1483">
        <v>216734</v>
      </c>
      <c r="B1483" t="s">
        <v>1284</v>
      </c>
      <c r="C1483" t="s">
        <v>107</v>
      </c>
      <c r="D1483" t="s">
        <v>306</v>
      </c>
      <c r="E1483" t="s">
        <v>1327</v>
      </c>
      <c r="F1483" s="229">
        <v>36162</v>
      </c>
      <c r="G1483" t="s">
        <v>1329</v>
      </c>
      <c r="H1483" t="s">
        <v>390</v>
      </c>
      <c r="I1483" t="s">
        <v>488</v>
      </c>
      <c r="J1483"/>
      <c r="K1483" t="s">
        <v>391</v>
      </c>
      <c r="L1483">
        <v>2016</v>
      </c>
      <c r="M1483" t="s">
        <v>373</v>
      </c>
      <c r="N1483" t="s">
        <v>373</v>
      </c>
      <c r="O1483"/>
      <c r="P1483"/>
      <c r="Q1483"/>
      <c r="R1483"/>
      <c r="S1483"/>
      <c r="T1483"/>
      <c r="U1483"/>
      <c r="V1483"/>
      <c r="W1483"/>
      <c r="X1483"/>
      <c r="Y1483"/>
      <c r="Z1483"/>
      <c r="AA1483"/>
      <c r="AB1483"/>
      <c r="AC1483"/>
      <c r="AD1483"/>
      <c r="AE1483"/>
      <c r="AF1483"/>
      <c r="AG1483"/>
      <c r="AH1483"/>
      <c r="AI1483"/>
      <c r="AJ1483"/>
      <c r="AK1483"/>
      <c r="AL1483"/>
      <c r="AM1483"/>
      <c r="AN1483"/>
    </row>
    <row r="1484" spans="1:40" x14ac:dyDescent="0.25">
      <c r="A1484">
        <v>216735</v>
      </c>
      <c r="B1484" t="s">
        <v>1285</v>
      </c>
      <c r="C1484" t="s">
        <v>420</v>
      </c>
      <c r="D1484" t="s">
        <v>1286</v>
      </c>
      <c r="E1484" t="s">
        <v>389</v>
      </c>
      <c r="F1484" s="229">
        <v>32893</v>
      </c>
      <c r="G1484" t="s">
        <v>4066</v>
      </c>
      <c r="H1484" t="s">
        <v>390</v>
      </c>
      <c r="I1484" t="s">
        <v>487</v>
      </c>
      <c r="J1484"/>
      <c r="K1484" t="s">
        <v>391</v>
      </c>
      <c r="L1484">
        <v>2014</v>
      </c>
      <c r="M1484" t="s">
        <v>376</v>
      </c>
      <c r="N1484" t="s">
        <v>376</v>
      </c>
      <c r="O1484"/>
      <c r="P1484"/>
      <c r="Q1484"/>
      <c r="R1484"/>
      <c r="S1484"/>
      <c r="T1484"/>
      <c r="U1484"/>
      <c r="V1484"/>
      <c r="W1484"/>
      <c r="X1484"/>
      <c r="Y1484"/>
      <c r="Z1484"/>
      <c r="AA1484"/>
      <c r="AB1484"/>
      <c r="AC1484"/>
      <c r="AD1484"/>
      <c r="AE1484"/>
      <c r="AF1484"/>
      <c r="AG1484"/>
      <c r="AH1484"/>
      <c r="AI1484"/>
      <c r="AJ1484"/>
      <c r="AK1484"/>
      <c r="AL1484"/>
      <c r="AM1484"/>
      <c r="AN1484"/>
    </row>
    <row r="1485" spans="1:40" x14ac:dyDescent="0.25">
      <c r="A1485">
        <v>216736</v>
      </c>
      <c r="B1485" t="s">
        <v>1287</v>
      </c>
      <c r="C1485" t="s">
        <v>105</v>
      </c>
      <c r="D1485" t="s">
        <v>1288</v>
      </c>
      <c r="E1485" t="s">
        <v>388</v>
      </c>
      <c r="F1485" s="229">
        <v>34335</v>
      </c>
      <c r="G1485" t="s">
        <v>1330</v>
      </c>
      <c r="H1485" t="s">
        <v>390</v>
      </c>
      <c r="I1485" t="s">
        <v>487</v>
      </c>
      <c r="J1485"/>
      <c r="K1485" t="s">
        <v>391</v>
      </c>
      <c r="L1485">
        <v>2011</v>
      </c>
      <c r="M1485" t="s">
        <v>384</v>
      </c>
      <c r="N1485"/>
      <c r="O1485"/>
      <c r="P1485"/>
      <c r="Q1485"/>
      <c r="R1485"/>
      <c r="S1485"/>
      <c r="T1485"/>
      <c r="U1485"/>
      <c r="V1485"/>
      <c r="W1485"/>
      <c r="X1485"/>
      <c r="Y1485"/>
      <c r="Z1485"/>
      <c r="AA1485"/>
      <c r="AB1485"/>
      <c r="AC1485"/>
      <c r="AD1485"/>
      <c r="AE1485"/>
      <c r="AF1485"/>
      <c r="AG1485"/>
      <c r="AH1485"/>
      <c r="AI1485"/>
      <c r="AJ1485"/>
      <c r="AK1485"/>
      <c r="AL1485"/>
      <c r="AM1485"/>
      <c r="AN1485" t="s">
        <v>788</v>
      </c>
    </row>
    <row r="1486" spans="1:40" x14ac:dyDescent="0.25">
      <c r="A1486">
        <v>216737</v>
      </c>
      <c r="B1486" t="s">
        <v>1289</v>
      </c>
      <c r="C1486" t="s">
        <v>62</v>
      </c>
      <c r="D1486" t="s">
        <v>287</v>
      </c>
      <c r="E1486" t="s">
        <v>389</v>
      </c>
      <c r="F1486" s="229">
        <v>31413</v>
      </c>
      <c r="G1486" t="s">
        <v>2607</v>
      </c>
      <c r="H1486" t="s">
        <v>390</v>
      </c>
      <c r="I1486" t="s">
        <v>486</v>
      </c>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t="s">
        <v>788</v>
      </c>
    </row>
    <row r="1487" spans="1:40" x14ac:dyDescent="0.25">
      <c r="A1487">
        <v>216738</v>
      </c>
      <c r="B1487" t="s">
        <v>1290</v>
      </c>
      <c r="C1487" t="s">
        <v>66</v>
      </c>
      <c r="D1487" t="s">
        <v>345</v>
      </c>
      <c r="E1487" t="s">
        <v>389</v>
      </c>
      <c r="F1487" s="229">
        <v>28856</v>
      </c>
      <c r="G1487" t="s">
        <v>4072</v>
      </c>
      <c r="H1487" t="s">
        <v>390</v>
      </c>
      <c r="I1487" t="s">
        <v>486</v>
      </c>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t="s">
        <v>788</v>
      </c>
    </row>
    <row r="1488" spans="1:40" x14ac:dyDescent="0.25">
      <c r="A1488">
        <v>216739</v>
      </c>
      <c r="B1488" t="s">
        <v>1291</v>
      </c>
      <c r="C1488" t="s">
        <v>157</v>
      </c>
      <c r="D1488" t="s">
        <v>252</v>
      </c>
      <c r="E1488" t="s">
        <v>389</v>
      </c>
      <c r="F1488" s="229">
        <v>33756</v>
      </c>
      <c r="G1488"/>
      <c r="H1488" t="s">
        <v>390</v>
      </c>
      <c r="I1488" t="s">
        <v>3632</v>
      </c>
      <c r="J1488"/>
      <c r="K1488">
        <v>0</v>
      </c>
      <c r="L1488">
        <v>0</v>
      </c>
      <c r="M1488">
        <v>0</v>
      </c>
      <c r="N1488"/>
      <c r="O1488"/>
      <c r="P1488"/>
      <c r="Q1488"/>
      <c r="R1488"/>
      <c r="S1488"/>
      <c r="T1488"/>
      <c r="U1488"/>
      <c r="V1488"/>
      <c r="W1488"/>
      <c r="X1488"/>
      <c r="Y1488"/>
      <c r="Z1488"/>
      <c r="AA1488"/>
      <c r="AB1488"/>
      <c r="AC1488"/>
      <c r="AD1488"/>
      <c r="AE1488"/>
      <c r="AF1488"/>
      <c r="AG1488"/>
      <c r="AH1488"/>
      <c r="AI1488"/>
      <c r="AJ1488"/>
      <c r="AK1488"/>
      <c r="AL1488"/>
      <c r="AM1488"/>
      <c r="AN1488"/>
    </row>
    <row r="1489" spans="1:40" x14ac:dyDescent="0.25">
      <c r="A1489">
        <v>216740</v>
      </c>
      <c r="B1489" t="s">
        <v>1292</v>
      </c>
      <c r="C1489" t="s">
        <v>76</v>
      </c>
      <c r="D1489" t="s">
        <v>1100</v>
      </c>
      <c r="E1489" t="s">
        <v>1327</v>
      </c>
      <c r="F1489" s="229">
        <v>31778</v>
      </c>
      <c r="G1489"/>
      <c r="H1489" t="s">
        <v>390</v>
      </c>
      <c r="I1489" t="s">
        <v>486</v>
      </c>
      <c r="J1489"/>
      <c r="K1489">
        <v>0</v>
      </c>
      <c r="L1489">
        <v>0</v>
      </c>
      <c r="M1489">
        <v>0</v>
      </c>
      <c r="N1489"/>
      <c r="O1489"/>
      <c r="P1489"/>
      <c r="Q1489"/>
      <c r="R1489"/>
      <c r="S1489"/>
      <c r="T1489"/>
      <c r="U1489"/>
      <c r="V1489"/>
      <c r="W1489"/>
      <c r="X1489"/>
      <c r="Y1489"/>
      <c r="Z1489"/>
      <c r="AA1489"/>
      <c r="AB1489"/>
      <c r="AC1489"/>
      <c r="AD1489"/>
      <c r="AE1489"/>
      <c r="AF1489"/>
      <c r="AG1489"/>
      <c r="AH1489"/>
      <c r="AI1489" t="s">
        <v>737</v>
      </c>
      <c r="AJ1489"/>
      <c r="AK1489"/>
      <c r="AL1489"/>
      <c r="AM1489"/>
      <c r="AN1489"/>
    </row>
    <row r="1490" spans="1:40" x14ac:dyDescent="0.25">
      <c r="A1490">
        <v>216741</v>
      </c>
      <c r="B1490" t="s">
        <v>1293</v>
      </c>
      <c r="C1490" t="s">
        <v>81</v>
      </c>
      <c r="D1490" t="s">
        <v>549</v>
      </c>
      <c r="E1490" t="s">
        <v>389</v>
      </c>
      <c r="F1490" s="229">
        <v>34237</v>
      </c>
      <c r="G1490" t="s">
        <v>695</v>
      </c>
      <c r="H1490" t="s">
        <v>390</v>
      </c>
      <c r="I1490" t="s">
        <v>3630</v>
      </c>
      <c r="J1490"/>
      <c r="K1490" t="s">
        <v>391</v>
      </c>
      <c r="L1490">
        <v>2012</v>
      </c>
      <c r="M1490" t="s">
        <v>376</v>
      </c>
      <c r="N1490" t="s">
        <v>376</v>
      </c>
      <c r="O1490"/>
      <c r="P1490"/>
      <c r="Q1490"/>
      <c r="R1490"/>
      <c r="S1490"/>
      <c r="T1490"/>
      <c r="U1490"/>
      <c r="V1490"/>
      <c r="W1490"/>
      <c r="X1490"/>
      <c r="Y1490"/>
      <c r="Z1490"/>
      <c r="AA1490"/>
      <c r="AB1490"/>
      <c r="AC1490"/>
      <c r="AD1490"/>
      <c r="AE1490"/>
      <c r="AF1490"/>
      <c r="AG1490"/>
      <c r="AH1490"/>
      <c r="AI1490"/>
      <c r="AJ1490"/>
      <c r="AK1490"/>
      <c r="AL1490"/>
      <c r="AM1490"/>
      <c r="AN1490"/>
    </row>
    <row r="1491" spans="1:40" x14ac:dyDescent="0.25">
      <c r="A1491">
        <v>216742</v>
      </c>
      <c r="B1491" t="s">
        <v>1294</v>
      </c>
      <c r="C1491" t="s">
        <v>1101</v>
      </c>
      <c r="D1491" t="s">
        <v>327</v>
      </c>
      <c r="E1491" t="s">
        <v>389</v>
      </c>
      <c r="F1491" t="s">
        <v>4074</v>
      </c>
      <c r="G1491" t="s">
        <v>696</v>
      </c>
      <c r="H1491" t="s">
        <v>390</v>
      </c>
      <c r="I1491" t="s">
        <v>486</v>
      </c>
      <c r="J1491"/>
      <c r="K1491">
        <v>0</v>
      </c>
      <c r="L1491">
        <v>0</v>
      </c>
      <c r="M1491">
        <v>0</v>
      </c>
      <c r="N1491"/>
      <c r="O1491"/>
      <c r="P1491"/>
      <c r="Q1491"/>
      <c r="R1491"/>
      <c r="S1491"/>
      <c r="T1491"/>
      <c r="U1491"/>
      <c r="V1491"/>
      <c r="W1491"/>
      <c r="X1491"/>
      <c r="Y1491"/>
      <c r="Z1491"/>
      <c r="AA1491"/>
      <c r="AB1491"/>
      <c r="AC1491"/>
      <c r="AD1491"/>
      <c r="AE1491"/>
      <c r="AF1491"/>
      <c r="AG1491"/>
      <c r="AH1491"/>
      <c r="AI1491" t="s">
        <v>737</v>
      </c>
      <c r="AJ1491"/>
      <c r="AK1491"/>
      <c r="AL1491"/>
      <c r="AM1491"/>
      <c r="AN1491" t="s">
        <v>788</v>
      </c>
    </row>
    <row r="1492" spans="1:40" x14ac:dyDescent="0.25">
      <c r="A1492">
        <v>216743</v>
      </c>
      <c r="B1492" t="s">
        <v>1295</v>
      </c>
      <c r="C1492" t="s">
        <v>801</v>
      </c>
      <c r="D1492" t="s">
        <v>802</v>
      </c>
      <c r="E1492" t="s">
        <v>389</v>
      </c>
      <c r="F1492" s="229">
        <v>36982</v>
      </c>
      <c r="G1492" t="s">
        <v>371</v>
      </c>
      <c r="H1492" t="s">
        <v>390</v>
      </c>
      <c r="I1492" t="s">
        <v>487</v>
      </c>
      <c r="J1492"/>
      <c r="K1492" t="s">
        <v>391</v>
      </c>
      <c r="L1492">
        <v>2019</v>
      </c>
      <c r="M1492" t="s">
        <v>371</v>
      </c>
      <c r="N1492"/>
      <c r="O1492"/>
      <c r="P1492"/>
      <c r="Q1492"/>
      <c r="R1492"/>
      <c r="S1492"/>
      <c r="T1492"/>
      <c r="U1492"/>
      <c r="V1492"/>
      <c r="W1492"/>
      <c r="X1492"/>
      <c r="Y1492"/>
      <c r="Z1492"/>
      <c r="AA1492"/>
      <c r="AB1492"/>
      <c r="AC1492"/>
      <c r="AD1492"/>
      <c r="AE1492"/>
      <c r="AF1492"/>
      <c r="AG1492"/>
      <c r="AH1492"/>
      <c r="AI1492"/>
      <c r="AJ1492"/>
      <c r="AK1492"/>
      <c r="AL1492"/>
      <c r="AM1492"/>
      <c r="AN1492" t="s">
        <v>788</v>
      </c>
    </row>
    <row r="1493" spans="1:40" x14ac:dyDescent="0.25">
      <c r="A1493">
        <v>216744</v>
      </c>
      <c r="B1493" t="s">
        <v>1296</v>
      </c>
      <c r="C1493" t="s">
        <v>70</v>
      </c>
      <c r="D1493" t="s">
        <v>226</v>
      </c>
      <c r="E1493" t="s">
        <v>388</v>
      </c>
      <c r="F1493" s="229">
        <v>37082</v>
      </c>
      <c r="G1493" t="s">
        <v>371</v>
      </c>
      <c r="H1493" t="s">
        <v>3668</v>
      </c>
      <c r="I1493" t="s">
        <v>3630</v>
      </c>
      <c r="J1493"/>
      <c r="K1493" t="s">
        <v>391</v>
      </c>
      <c r="L1493">
        <v>2019</v>
      </c>
      <c r="M1493" t="s">
        <v>371</v>
      </c>
      <c r="N1493" t="s">
        <v>762</v>
      </c>
      <c r="O1493"/>
      <c r="P1493"/>
      <c r="Q1493"/>
      <c r="R1493"/>
      <c r="S1493"/>
      <c r="T1493"/>
      <c r="U1493"/>
      <c r="V1493"/>
      <c r="W1493"/>
      <c r="X1493"/>
      <c r="Y1493"/>
      <c r="Z1493"/>
      <c r="AA1493"/>
      <c r="AB1493"/>
      <c r="AC1493"/>
      <c r="AD1493"/>
      <c r="AE1493"/>
      <c r="AF1493"/>
      <c r="AG1493"/>
      <c r="AH1493"/>
      <c r="AI1493"/>
      <c r="AJ1493"/>
      <c r="AK1493"/>
      <c r="AL1493"/>
      <c r="AM1493"/>
      <c r="AN1493"/>
    </row>
    <row r="1494" spans="1:40" x14ac:dyDescent="0.25">
      <c r="A1494">
        <v>216745</v>
      </c>
      <c r="B1494" t="s">
        <v>1297</v>
      </c>
      <c r="C1494" t="s">
        <v>123</v>
      </c>
      <c r="D1494" t="s">
        <v>296</v>
      </c>
      <c r="E1494" t="s">
        <v>389</v>
      </c>
      <c r="F1494" s="229">
        <v>36892</v>
      </c>
      <c r="G1494" t="s">
        <v>386</v>
      </c>
      <c r="H1494" t="s">
        <v>390</v>
      </c>
      <c r="I1494" t="s">
        <v>486</v>
      </c>
      <c r="J1494"/>
      <c r="K1494" t="s">
        <v>391</v>
      </c>
      <c r="L1494">
        <v>2019</v>
      </c>
      <c r="M1494" t="s">
        <v>371</v>
      </c>
      <c r="N1494"/>
      <c r="O1494"/>
      <c r="P1494"/>
      <c r="Q1494"/>
      <c r="R1494"/>
      <c r="S1494"/>
      <c r="T1494"/>
      <c r="U1494"/>
      <c r="V1494"/>
      <c r="W1494"/>
      <c r="X1494"/>
      <c r="Y1494"/>
      <c r="Z1494"/>
      <c r="AA1494"/>
      <c r="AB1494"/>
      <c r="AC1494"/>
      <c r="AD1494"/>
      <c r="AE1494"/>
      <c r="AF1494"/>
      <c r="AG1494"/>
      <c r="AH1494"/>
      <c r="AI1494" t="s">
        <v>737</v>
      </c>
      <c r="AJ1494"/>
      <c r="AK1494"/>
      <c r="AL1494"/>
      <c r="AM1494"/>
      <c r="AN1494" t="s">
        <v>788</v>
      </c>
    </row>
    <row r="1495" spans="1:40" x14ac:dyDescent="0.25">
      <c r="A1495">
        <v>216746</v>
      </c>
      <c r="B1495" t="s">
        <v>1298</v>
      </c>
      <c r="C1495" t="s">
        <v>561</v>
      </c>
      <c r="D1495" t="s">
        <v>358</v>
      </c>
      <c r="E1495" t="s">
        <v>389</v>
      </c>
      <c r="F1495" s="229">
        <v>36553</v>
      </c>
      <c r="G1495" t="s">
        <v>386</v>
      </c>
      <c r="H1495" t="s">
        <v>390</v>
      </c>
      <c r="I1495" t="s">
        <v>65</v>
      </c>
      <c r="J1495"/>
      <c r="K1495" t="s">
        <v>372</v>
      </c>
      <c r="L1495">
        <v>2017</v>
      </c>
      <c r="M1495" t="s">
        <v>375</v>
      </c>
      <c r="N1495" t="s">
        <v>386</v>
      </c>
      <c r="O1495"/>
      <c r="P1495"/>
      <c r="Q1495"/>
      <c r="R1495"/>
      <c r="S1495"/>
      <c r="T1495"/>
      <c r="U1495"/>
      <c r="V1495"/>
      <c r="W1495"/>
      <c r="X1495"/>
      <c r="Y1495"/>
      <c r="Z1495"/>
      <c r="AA1495"/>
      <c r="AB1495"/>
      <c r="AC1495"/>
      <c r="AD1495"/>
      <c r="AE1495"/>
      <c r="AF1495"/>
      <c r="AG1495"/>
      <c r="AH1495"/>
      <c r="AI1495"/>
      <c r="AJ1495"/>
      <c r="AK1495"/>
      <c r="AL1495"/>
      <c r="AM1495"/>
      <c r="AN1495"/>
    </row>
    <row r="1496" spans="1:40" x14ac:dyDescent="0.25">
      <c r="A1496">
        <v>216747</v>
      </c>
      <c r="B1496" t="s">
        <v>1299</v>
      </c>
      <c r="C1496" t="s">
        <v>574</v>
      </c>
      <c r="D1496" t="s">
        <v>299</v>
      </c>
      <c r="E1496" t="s">
        <v>389</v>
      </c>
      <c r="F1496" s="229">
        <v>33604</v>
      </c>
      <c r="G1496" t="s">
        <v>4079</v>
      </c>
      <c r="H1496" t="s">
        <v>390</v>
      </c>
      <c r="I1496" t="s">
        <v>485</v>
      </c>
      <c r="J1496"/>
      <c r="K1496" t="s">
        <v>391</v>
      </c>
      <c r="L1496">
        <v>2011</v>
      </c>
      <c r="M1496" t="s">
        <v>4080</v>
      </c>
      <c r="N1496" t="s">
        <v>377</v>
      </c>
      <c r="O1496"/>
      <c r="P1496"/>
      <c r="Q1496"/>
      <c r="R1496"/>
      <c r="S1496"/>
      <c r="T1496"/>
      <c r="U1496"/>
      <c r="V1496"/>
      <c r="W1496"/>
      <c r="X1496"/>
      <c r="Y1496"/>
      <c r="Z1496"/>
      <c r="AA1496"/>
      <c r="AB1496"/>
      <c r="AC1496"/>
      <c r="AD1496"/>
      <c r="AE1496"/>
      <c r="AF1496"/>
      <c r="AG1496"/>
      <c r="AH1496"/>
      <c r="AI1496"/>
      <c r="AJ1496"/>
      <c r="AK1496"/>
      <c r="AL1496"/>
      <c r="AM1496"/>
      <c r="AN1496"/>
    </row>
    <row r="1497" spans="1:40" x14ac:dyDescent="0.25">
      <c r="A1497">
        <v>216748</v>
      </c>
      <c r="B1497" t="s">
        <v>1300</v>
      </c>
      <c r="C1497" t="s">
        <v>105</v>
      </c>
      <c r="D1497" t="s">
        <v>227</v>
      </c>
      <c r="E1497" t="s">
        <v>389</v>
      </c>
      <c r="F1497" s="229">
        <v>30317</v>
      </c>
      <c r="G1497" t="s">
        <v>4082</v>
      </c>
      <c r="H1497" t="s">
        <v>390</v>
      </c>
      <c r="I1497" t="s">
        <v>486</v>
      </c>
      <c r="J1497"/>
      <c r="K1497"/>
      <c r="L1497"/>
      <c r="M1497"/>
      <c r="N1497"/>
      <c r="O1497"/>
      <c r="P1497"/>
      <c r="Q1497"/>
      <c r="R1497"/>
      <c r="S1497"/>
      <c r="T1497"/>
      <c r="U1497"/>
      <c r="V1497"/>
      <c r="W1497"/>
      <c r="X1497"/>
      <c r="Y1497"/>
      <c r="Z1497"/>
      <c r="AA1497"/>
      <c r="AB1497"/>
      <c r="AC1497"/>
      <c r="AD1497"/>
      <c r="AE1497"/>
      <c r="AF1497"/>
      <c r="AG1497"/>
      <c r="AH1497"/>
      <c r="AI1497" t="s">
        <v>737</v>
      </c>
      <c r="AJ1497"/>
      <c r="AK1497"/>
      <c r="AL1497"/>
      <c r="AM1497"/>
      <c r="AN1497" t="s">
        <v>788</v>
      </c>
    </row>
    <row r="1498" spans="1:40" x14ac:dyDescent="0.25">
      <c r="A1498">
        <v>216749</v>
      </c>
      <c r="B1498" t="s">
        <v>1301</v>
      </c>
      <c r="C1498" t="s">
        <v>70</v>
      </c>
      <c r="D1498" t="s">
        <v>1302</v>
      </c>
      <c r="E1498" t="s">
        <v>389</v>
      </c>
      <c r="F1498" s="229">
        <v>36846</v>
      </c>
      <c r="G1498" t="s">
        <v>1336</v>
      </c>
      <c r="H1498" t="s">
        <v>390</v>
      </c>
      <c r="I1498" t="s">
        <v>487</v>
      </c>
      <c r="J1498"/>
      <c r="K1498" t="s">
        <v>372</v>
      </c>
      <c r="L1498">
        <v>2018</v>
      </c>
      <c r="M1498" t="s">
        <v>376</v>
      </c>
      <c r="N1498"/>
      <c r="O1498"/>
      <c r="P1498"/>
      <c r="Q1498"/>
      <c r="R1498"/>
      <c r="S1498"/>
      <c r="T1498"/>
      <c r="U1498"/>
      <c r="V1498"/>
      <c r="W1498"/>
      <c r="X1498"/>
      <c r="Y1498"/>
      <c r="Z1498"/>
      <c r="AA1498"/>
      <c r="AB1498"/>
      <c r="AC1498"/>
      <c r="AD1498"/>
      <c r="AE1498"/>
      <c r="AF1498"/>
      <c r="AG1498"/>
      <c r="AH1498"/>
      <c r="AI1498"/>
      <c r="AJ1498"/>
      <c r="AK1498"/>
      <c r="AL1498"/>
      <c r="AM1498"/>
      <c r="AN1498"/>
    </row>
    <row r="1499" spans="1:40" x14ac:dyDescent="0.25">
      <c r="A1499">
        <v>216750</v>
      </c>
      <c r="B1499" t="s">
        <v>1303</v>
      </c>
      <c r="C1499" t="s">
        <v>1304</v>
      </c>
      <c r="D1499" t="s">
        <v>454</v>
      </c>
      <c r="E1499" t="s">
        <v>389</v>
      </c>
      <c r="F1499" s="229">
        <v>24108</v>
      </c>
      <c r="G1499" t="s">
        <v>1329</v>
      </c>
      <c r="H1499" t="s">
        <v>390</v>
      </c>
      <c r="I1499" t="s">
        <v>486</v>
      </c>
      <c r="J1499"/>
      <c r="K1499"/>
      <c r="L1499"/>
      <c r="M1499"/>
      <c r="N1499"/>
      <c r="O1499"/>
      <c r="P1499"/>
      <c r="Q1499"/>
      <c r="R1499"/>
      <c r="S1499"/>
      <c r="T1499"/>
      <c r="U1499"/>
      <c r="V1499"/>
      <c r="W1499"/>
      <c r="X1499"/>
      <c r="Y1499"/>
      <c r="Z1499"/>
      <c r="AA1499"/>
      <c r="AB1499"/>
      <c r="AC1499"/>
      <c r="AD1499"/>
      <c r="AE1499"/>
      <c r="AF1499"/>
      <c r="AG1499"/>
      <c r="AH1499"/>
      <c r="AI1499" t="s">
        <v>737</v>
      </c>
      <c r="AJ1499"/>
      <c r="AK1499"/>
      <c r="AL1499"/>
      <c r="AM1499"/>
      <c r="AN1499" t="s">
        <v>788</v>
      </c>
    </row>
    <row r="1500" spans="1:40" x14ac:dyDescent="0.25">
      <c r="A1500">
        <v>216751</v>
      </c>
      <c r="B1500" t="s">
        <v>1305</v>
      </c>
      <c r="C1500" t="s">
        <v>620</v>
      </c>
      <c r="D1500" t="s">
        <v>585</v>
      </c>
      <c r="E1500" t="s">
        <v>389</v>
      </c>
      <c r="F1500" s="229">
        <v>28126</v>
      </c>
      <c r="G1500" t="s">
        <v>679</v>
      </c>
      <c r="H1500" t="s">
        <v>390</v>
      </c>
      <c r="I1500" t="s">
        <v>486</v>
      </c>
      <c r="J1500"/>
      <c r="K1500"/>
      <c r="L1500"/>
      <c r="M1500"/>
      <c r="N1500"/>
      <c r="O1500"/>
      <c r="P1500"/>
      <c r="Q1500"/>
      <c r="R1500"/>
      <c r="S1500"/>
      <c r="T1500"/>
      <c r="U1500"/>
      <c r="V1500"/>
      <c r="W1500"/>
      <c r="X1500"/>
      <c r="Y1500"/>
      <c r="Z1500"/>
      <c r="AA1500"/>
      <c r="AB1500"/>
      <c r="AC1500"/>
      <c r="AD1500"/>
      <c r="AE1500"/>
      <c r="AF1500"/>
      <c r="AG1500"/>
      <c r="AH1500"/>
      <c r="AI1500" t="s">
        <v>737</v>
      </c>
      <c r="AJ1500"/>
      <c r="AK1500"/>
      <c r="AL1500"/>
      <c r="AM1500"/>
      <c r="AN1500" t="s">
        <v>788</v>
      </c>
    </row>
    <row r="1501" spans="1:40" x14ac:dyDescent="0.25">
      <c r="A1501">
        <v>216752</v>
      </c>
      <c r="B1501" t="s">
        <v>1306</v>
      </c>
      <c r="C1501" t="s">
        <v>1307</v>
      </c>
      <c r="D1501" t="s">
        <v>929</v>
      </c>
      <c r="E1501" t="s">
        <v>389</v>
      </c>
      <c r="F1501" s="297">
        <v>0</v>
      </c>
      <c r="G1501" t="s">
        <v>4085</v>
      </c>
      <c r="H1501" t="s">
        <v>390</v>
      </c>
      <c r="I1501" t="s">
        <v>65</v>
      </c>
      <c r="J1501"/>
      <c r="K1501" t="s">
        <v>391</v>
      </c>
      <c r="L1501">
        <v>2014</v>
      </c>
      <c r="M1501" t="s">
        <v>376</v>
      </c>
      <c r="N1501" t="s">
        <v>376</v>
      </c>
      <c r="O1501"/>
      <c r="P1501"/>
      <c r="Q1501"/>
      <c r="R1501"/>
      <c r="S1501"/>
      <c r="T1501"/>
      <c r="U1501"/>
      <c r="V1501"/>
      <c r="W1501"/>
      <c r="X1501"/>
      <c r="Y1501"/>
      <c r="Z1501"/>
      <c r="AA1501"/>
      <c r="AB1501"/>
      <c r="AC1501"/>
      <c r="AD1501"/>
      <c r="AE1501"/>
      <c r="AF1501"/>
      <c r="AG1501"/>
      <c r="AH1501"/>
      <c r="AI1501"/>
      <c r="AJ1501"/>
      <c r="AK1501"/>
      <c r="AL1501"/>
      <c r="AM1501"/>
      <c r="AN1501"/>
    </row>
    <row r="1502" spans="1:40" x14ac:dyDescent="0.25">
      <c r="A1502">
        <v>216753</v>
      </c>
      <c r="B1502" t="s">
        <v>1308</v>
      </c>
      <c r="C1502" t="s">
        <v>191</v>
      </c>
      <c r="D1502" t="s">
        <v>230</v>
      </c>
      <c r="E1502" t="s">
        <v>389</v>
      </c>
      <c r="F1502" s="229">
        <v>36783</v>
      </c>
      <c r="G1502" t="s">
        <v>382</v>
      </c>
      <c r="H1502" t="s">
        <v>390</v>
      </c>
      <c r="I1502" t="s">
        <v>487</v>
      </c>
      <c r="J1502"/>
      <c r="K1502" t="s">
        <v>372</v>
      </c>
      <c r="L1502">
        <v>2018</v>
      </c>
      <c r="M1502" t="s">
        <v>382</v>
      </c>
      <c r="N1502"/>
      <c r="O1502"/>
      <c r="P1502"/>
      <c r="Q1502"/>
      <c r="R1502"/>
      <c r="S1502"/>
      <c r="T1502"/>
      <c r="U1502"/>
      <c r="V1502"/>
      <c r="W1502"/>
      <c r="X1502"/>
      <c r="Y1502"/>
      <c r="Z1502"/>
      <c r="AA1502"/>
      <c r="AB1502"/>
      <c r="AC1502"/>
      <c r="AD1502"/>
      <c r="AE1502"/>
      <c r="AF1502"/>
      <c r="AG1502"/>
      <c r="AH1502"/>
      <c r="AI1502"/>
      <c r="AJ1502"/>
      <c r="AK1502"/>
      <c r="AL1502"/>
      <c r="AM1502"/>
      <c r="AN1502" t="s">
        <v>788</v>
      </c>
    </row>
    <row r="1503" spans="1:40" x14ac:dyDescent="0.25">
      <c r="A1503">
        <v>216754</v>
      </c>
      <c r="B1503" t="s">
        <v>1309</v>
      </c>
      <c r="C1503" t="s">
        <v>1106</v>
      </c>
      <c r="D1503" t="s">
        <v>460</v>
      </c>
      <c r="E1503" t="s">
        <v>389</v>
      </c>
      <c r="F1503" s="229">
        <v>36542</v>
      </c>
      <c r="G1503" t="s">
        <v>397</v>
      </c>
      <c r="H1503" t="s">
        <v>390</v>
      </c>
      <c r="I1503" t="s">
        <v>486</v>
      </c>
      <c r="J1503"/>
      <c r="K1503" t="s">
        <v>372</v>
      </c>
      <c r="L1503">
        <v>2018</v>
      </c>
      <c r="M1503" t="s">
        <v>385</v>
      </c>
      <c r="N1503"/>
      <c r="O1503"/>
      <c r="P1503"/>
      <c r="Q1503"/>
      <c r="R1503"/>
      <c r="S1503"/>
      <c r="T1503"/>
      <c r="U1503"/>
      <c r="V1503"/>
      <c r="W1503"/>
      <c r="X1503"/>
      <c r="Y1503"/>
      <c r="Z1503"/>
      <c r="AA1503"/>
      <c r="AB1503"/>
      <c r="AC1503"/>
      <c r="AD1503"/>
      <c r="AE1503"/>
      <c r="AF1503"/>
      <c r="AG1503"/>
      <c r="AH1503"/>
      <c r="AI1503" t="s">
        <v>737</v>
      </c>
      <c r="AJ1503"/>
      <c r="AK1503"/>
      <c r="AL1503"/>
      <c r="AM1503"/>
      <c r="AN1503" t="s">
        <v>788</v>
      </c>
    </row>
    <row r="1504" spans="1:40" x14ac:dyDescent="0.25">
      <c r="A1504">
        <v>216755</v>
      </c>
      <c r="B1504" t="s">
        <v>1310</v>
      </c>
      <c r="C1504" t="s">
        <v>75</v>
      </c>
      <c r="D1504" t="s">
        <v>278</v>
      </c>
      <c r="E1504" t="s">
        <v>389</v>
      </c>
      <c r="F1504" s="229">
        <v>33092</v>
      </c>
      <c r="G1504" t="s">
        <v>4088</v>
      </c>
      <c r="H1504" t="s">
        <v>390</v>
      </c>
      <c r="I1504" t="s">
        <v>65</v>
      </c>
      <c r="J1504"/>
      <c r="K1504" t="s">
        <v>372</v>
      </c>
      <c r="L1504">
        <v>2008</v>
      </c>
      <c r="M1504" t="s">
        <v>375</v>
      </c>
      <c r="N1504" t="s">
        <v>375</v>
      </c>
      <c r="O1504"/>
      <c r="P1504"/>
      <c r="Q1504"/>
      <c r="R1504"/>
      <c r="S1504"/>
      <c r="T1504"/>
      <c r="U1504"/>
      <c r="V1504"/>
      <c r="W1504"/>
      <c r="X1504"/>
      <c r="Y1504"/>
      <c r="Z1504"/>
      <c r="AA1504"/>
      <c r="AB1504"/>
      <c r="AC1504"/>
      <c r="AD1504"/>
      <c r="AE1504"/>
      <c r="AF1504"/>
      <c r="AG1504"/>
      <c r="AH1504"/>
      <c r="AI1504"/>
      <c r="AJ1504"/>
      <c r="AK1504"/>
      <c r="AL1504"/>
      <c r="AM1504"/>
      <c r="AN1504"/>
    </row>
    <row r="1505" spans="1:40" x14ac:dyDescent="0.25">
      <c r="A1505">
        <v>216756</v>
      </c>
      <c r="B1505" t="s">
        <v>1311</v>
      </c>
      <c r="C1505" t="s">
        <v>1312</v>
      </c>
      <c r="D1505" t="s">
        <v>298</v>
      </c>
      <c r="E1505" t="s">
        <v>389</v>
      </c>
      <c r="F1505" s="229">
        <v>35881</v>
      </c>
      <c r="G1505" t="s">
        <v>371</v>
      </c>
      <c r="H1505" t="s">
        <v>390</v>
      </c>
      <c r="I1505" t="s">
        <v>3632</v>
      </c>
      <c r="J1505"/>
      <c r="K1505" t="s">
        <v>391</v>
      </c>
      <c r="L1505">
        <v>2016</v>
      </c>
      <c r="M1505" t="s">
        <v>382</v>
      </c>
      <c r="N1505"/>
      <c r="O1505"/>
      <c r="P1505"/>
      <c r="Q1505"/>
      <c r="R1505"/>
      <c r="S1505"/>
      <c r="T1505"/>
      <c r="U1505"/>
      <c r="V1505"/>
      <c r="W1505"/>
      <c r="X1505"/>
      <c r="Y1505"/>
      <c r="Z1505"/>
      <c r="AA1505"/>
      <c r="AB1505"/>
      <c r="AC1505"/>
      <c r="AD1505"/>
      <c r="AE1505"/>
      <c r="AF1505"/>
      <c r="AG1505"/>
      <c r="AH1505"/>
      <c r="AI1505"/>
      <c r="AJ1505"/>
      <c r="AK1505"/>
      <c r="AL1505"/>
      <c r="AM1505"/>
      <c r="AN1505" t="s">
        <v>788</v>
      </c>
    </row>
    <row r="1506" spans="1:40" x14ac:dyDescent="0.25">
      <c r="A1506">
        <v>216757</v>
      </c>
      <c r="B1506" t="s">
        <v>1313</v>
      </c>
      <c r="C1506" t="s">
        <v>141</v>
      </c>
      <c r="D1506" t="s">
        <v>251</v>
      </c>
      <c r="E1506" t="s">
        <v>389</v>
      </c>
      <c r="F1506" s="229">
        <v>35632</v>
      </c>
      <c r="G1506" t="s">
        <v>889</v>
      </c>
      <c r="H1506" t="s">
        <v>390</v>
      </c>
      <c r="I1506" t="s">
        <v>486</v>
      </c>
      <c r="J1506"/>
      <c r="K1506" t="s">
        <v>391</v>
      </c>
      <c r="L1506">
        <v>2015</v>
      </c>
      <c r="M1506" t="s">
        <v>382</v>
      </c>
      <c r="N1506"/>
      <c r="O1506"/>
      <c r="P1506"/>
      <c r="Q1506"/>
      <c r="R1506"/>
      <c r="S1506"/>
      <c r="T1506"/>
      <c r="U1506"/>
      <c r="V1506"/>
      <c r="W1506"/>
      <c r="X1506"/>
      <c r="Y1506"/>
      <c r="Z1506"/>
      <c r="AA1506"/>
      <c r="AB1506"/>
      <c r="AC1506"/>
      <c r="AD1506"/>
      <c r="AE1506"/>
      <c r="AF1506"/>
      <c r="AG1506"/>
      <c r="AH1506"/>
      <c r="AI1506" t="s">
        <v>737</v>
      </c>
      <c r="AJ1506"/>
      <c r="AK1506"/>
      <c r="AL1506"/>
      <c r="AM1506"/>
      <c r="AN1506" t="s">
        <v>788</v>
      </c>
    </row>
    <row r="1507" spans="1:40" x14ac:dyDescent="0.25">
      <c r="A1507">
        <v>216758</v>
      </c>
      <c r="B1507" t="s">
        <v>1314</v>
      </c>
      <c r="C1507" t="s">
        <v>75</v>
      </c>
      <c r="D1507" t="s">
        <v>358</v>
      </c>
      <c r="E1507" t="s">
        <v>389</v>
      </c>
      <c r="F1507" s="229">
        <v>32510</v>
      </c>
      <c r="G1507" t="s">
        <v>371</v>
      </c>
      <c r="H1507" t="s">
        <v>390</v>
      </c>
      <c r="I1507" t="s">
        <v>487</v>
      </c>
      <c r="J1507"/>
      <c r="K1507" t="s">
        <v>372</v>
      </c>
      <c r="L1507">
        <v>2016</v>
      </c>
      <c r="M1507" t="s">
        <v>373</v>
      </c>
      <c r="N1507" t="s">
        <v>371</v>
      </c>
      <c r="O1507"/>
      <c r="P1507"/>
      <c r="Q1507"/>
      <c r="R1507"/>
      <c r="S1507"/>
      <c r="T1507"/>
      <c r="U1507"/>
      <c r="V1507"/>
      <c r="W1507"/>
      <c r="X1507"/>
      <c r="Y1507"/>
      <c r="Z1507"/>
      <c r="AA1507"/>
      <c r="AB1507"/>
      <c r="AC1507"/>
      <c r="AD1507"/>
      <c r="AE1507"/>
      <c r="AF1507"/>
      <c r="AG1507"/>
      <c r="AH1507"/>
      <c r="AI1507"/>
      <c r="AJ1507"/>
      <c r="AK1507"/>
      <c r="AL1507"/>
      <c r="AM1507"/>
      <c r="AN1507"/>
    </row>
    <row r="1508" spans="1:40" x14ac:dyDescent="0.25">
      <c r="A1508">
        <v>216759</v>
      </c>
      <c r="B1508" t="s">
        <v>1315</v>
      </c>
      <c r="C1508" t="s">
        <v>115</v>
      </c>
      <c r="D1508" t="s">
        <v>248</v>
      </c>
      <c r="E1508" t="s">
        <v>388</v>
      </c>
      <c r="F1508" s="229">
        <v>36391</v>
      </c>
      <c r="G1508" t="s">
        <v>690</v>
      </c>
      <c r="H1508" t="s">
        <v>390</v>
      </c>
      <c r="I1508" t="s">
        <v>3632</v>
      </c>
      <c r="J1508"/>
      <c r="K1508" t="s">
        <v>372</v>
      </c>
      <c r="L1508">
        <v>2017</v>
      </c>
      <c r="M1508" t="s">
        <v>728</v>
      </c>
      <c r="N1508" t="s">
        <v>373</v>
      </c>
      <c r="O1508"/>
      <c r="P1508"/>
      <c r="Q1508"/>
      <c r="R1508"/>
      <c r="S1508"/>
      <c r="T1508"/>
      <c r="U1508"/>
      <c r="V1508"/>
      <c r="W1508"/>
      <c r="X1508"/>
      <c r="Y1508"/>
      <c r="Z1508"/>
      <c r="AA1508"/>
      <c r="AB1508"/>
      <c r="AC1508"/>
      <c r="AD1508"/>
      <c r="AE1508"/>
      <c r="AF1508"/>
      <c r="AG1508"/>
      <c r="AH1508"/>
      <c r="AI1508"/>
      <c r="AJ1508"/>
      <c r="AK1508"/>
      <c r="AL1508"/>
      <c r="AM1508"/>
      <c r="AN1508"/>
    </row>
    <row r="1509" spans="1:40" x14ac:dyDescent="0.25">
      <c r="A1509">
        <v>216760</v>
      </c>
      <c r="B1509" t="s">
        <v>895</v>
      </c>
      <c r="C1509" t="s">
        <v>66</v>
      </c>
      <c r="D1509" t="s">
        <v>1316</v>
      </c>
      <c r="E1509" t="s">
        <v>389</v>
      </c>
      <c r="F1509" s="229">
        <v>34335</v>
      </c>
      <c r="G1509" t="s">
        <v>371</v>
      </c>
      <c r="H1509" t="s">
        <v>390</v>
      </c>
      <c r="I1509" t="s">
        <v>486</v>
      </c>
      <c r="J1509"/>
      <c r="K1509"/>
      <c r="L1509"/>
      <c r="M1509"/>
      <c r="N1509"/>
      <c r="O1509"/>
      <c r="P1509"/>
      <c r="Q1509"/>
      <c r="R1509"/>
      <c r="S1509"/>
      <c r="T1509"/>
      <c r="U1509"/>
      <c r="V1509"/>
      <c r="W1509"/>
      <c r="X1509"/>
      <c r="Y1509"/>
      <c r="Z1509"/>
      <c r="AA1509"/>
      <c r="AB1509"/>
      <c r="AC1509"/>
      <c r="AD1509"/>
      <c r="AE1509"/>
      <c r="AF1509"/>
      <c r="AG1509"/>
      <c r="AH1509"/>
      <c r="AI1509" t="s">
        <v>737</v>
      </c>
      <c r="AJ1509"/>
      <c r="AK1509"/>
      <c r="AL1509"/>
      <c r="AM1509"/>
      <c r="AN1509" t="s">
        <v>788</v>
      </c>
    </row>
    <row r="1510" spans="1:40" x14ac:dyDescent="0.25">
      <c r="A1510">
        <v>216761</v>
      </c>
      <c r="B1510" t="s">
        <v>1317</v>
      </c>
      <c r="C1510" t="s">
        <v>146</v>
      </c>
      <c r="D1510" t="s">
        <v>227</v>
      </c>
      <c r="E1510" t="s">
        <v>389</v>
      </c>
      <c r="F1510" s="229">
        <v>32636</v>
      </c>
      <c r="G1510" t="s">
        <v>673</v>
      </c>
      <c r="H1510" t="s">
        <v>390</v>
      </c>
      <c r="I1510" t="s">
        <v>3632</v>
      </c>
      <c r="J1510"/>
      <c r="K1510">
        <v>0</v>
      </c>
      <c r="L1510">
        <v>0</v>
      </c>
      <c r="M1510">
        <v>0</v>
      </c>
      <c r="N1510" t="s">
        <v>377</v>
      </c>
      <c r="O1510"/>
      <c r="P1510"/>
      <c r="Q1510"/>
      <c r="R1510"/>
      <c r="S1510"/>
      <c r="T1510"/>
      <c r="U1510"/>
      <c r="V1510"/>
      <c r="W1510"/>
      <c r="X1510"/>
      <c r="Y1510"/>
      <c r="Z1510"/>
      <c r="AA1510"/>
      <c r="AB1510"/>
      <c r="AC1510"/>
      <c r="AD1510"/>
      <c r="AE1510"/>
      <c r="AF1510"/>
      <c r="AG1510"/>
      <c r="AH1510"/>
      <c r="AI1510"/>
      <c r="AJ1510"/>
      <c r="AK1510"/>
      <c r="AL1510"/>
      <c r="AM1510"/>
      <c r="AN1510"/>
    </row>
    <row r="1511" spans="1:40" x14ac:dyDescent="0.25">
      <c r="A1511">
        <v>216762</v>
      </c>
      <c r="B1511" t="s">
        <v>1318</v>
      </c>
      <c r="C1511" t="s">
        <v>120</v>
      </c>
      <c r="D1511" t="s">
        <v>253</v>
      </c>
      <c r="E1511" t="s">
        <v>388</v>
      </c>
      <c r="F1511" s="229">
        <v>34455</v>
      </c>
      <c r="G1511" t="s">
        <v>376</v>
      </c>
      <c r="H1511" t="s">
        <v>390</v>
      </c>
      <c r="I1511" t="s">
        <v>65</v>
      </c>
      <c r="J1511"/>
      <c r="K1511" t="s">
        <v>372</v>
      </c>
      <c r="L1511"/>
      <c r="M1511" t="s">
        <v>376</v>
      </c>
      <c r="N1511" t="s">
        <v>376</v>
      </c>
      <c r="O1511"/>
      <c r="P1511"/>
      <c r="Q1511"/>
      <c r="R1511"/>
      <c r="S1511"/>
      <c r="T1511"/>
      <c r="U1511"/>
      <c r="V1511"/>
      <c r="W1511"/>
      <c r="X1511"/>
      <c r="Y1511"/>
      <c r="Z1511"/>
      <c r="AA1511"/>
      <c r="AB1511"/>
      <c r="AC1511"/>
      <c r="AD1511"/>
      <c r="AE1511"/>
      <c r="AF1511"/>
      <c r="AG1511"/>
      <c r="AH1511"/>
      <c r="AI1511"/>
      <c r="AJ1511"/>
      <c r="AK1511"/>
      <c r="AL1511"/>
      <c r="AM1511"/>
      <c r="AN1511"/>
    </row>
    <row r="1512" spans="1:40" x14ac:dyDescent="0.25">
      <c r="A1512">
        <v>216764</v>
      </c>
      <c r="B1512" t="s">
        <v>1319</v>
      </c>
      <c r="C1512" t="s">
        <v>166</v>
      </c>
      <c r="D1512" t="s">
        <v>264</v>
      </c>
      <c r="E1512" t="s">
        <v>389</v>
      </c>
      <c r="F1512" s="229">
        <v>36615</v>
      </c>
      <c r="G1512" t="s">
        <v>386</v>
      </c>
      <c r="H1512" t="s">
        <v>390</v>
      </c>
      <c r="I1512" t="s">
        <v>3630</v>
      </c>
      <c r="J1512"/>
      <c r="K1512" t="s">
        <v>372</v>
      </c>
      <c r="L1512">
        <v>2019</v>
      </c>
      <c r="M1512" t="s">
        <v>728</v>
      </c>
      <c r="N1512" t="s">
        <v>386</v>
      </c>
      <c r="O1512"/>
      <c r="P1512"/>
      <c r="Q1512"/>
      <c r="R1512"/>
      <c r="S1512"/>
      <c r="T1512"/>
      <c r="U1512"/>
      <c r="V1512"/>
      <c r="W1512"/>
      <c r="X1512"/>
      <c r="Y1512"/>
      <c r="Z1512"/>
      <c r="AA1512"/>
      <c r="AB1512"/>
      <c r="AC1512"/>
      <c r="AD1512"/>
      <c r="AE1512"/>
      <c r="AF1512"/>
      <c r="AG1512"/>
      <c r="AH1512"/>
      <c r="AI1512"/>
      <c r="AJ1512"/>
      <c r="AK1512"/>
      <c r="AL1512"/>
      <c r="AM1512"/>
      <c r="AN1512"/>
    </row>
    <row r="1513" spans="1:40" x14ac:dyDescent="0.25">
      <c r="A1513">
        <v>216765</v>
      </c>
      <c r="B1513" t="s">
        <v>1320</v>
      </c>
      <c r="C1513" t="s">
        <v>70</v>
      </c>
      <c r="D1513" t="s">
        <v>482</v>
      </c>
      <c r="E1513" t="s">
        <v>389</v>
      </c>
      <c r="F1513" s="229">
        <v>28126</v>
      </c>
      <c r="G1513" t="s">
        <v>394</v>
      </c>
      <c r="H1513" t="s">
        <v>390</v>
      </c>
      <c r="I1513" t="s">
        <v>65</v>
      </c>
      <c r="J1513"/>
      <c r="K1513" t="s">
        <v>372</v>
      </c>
      <c r="L1513">
        <v>1997</v>
      </c>
      <c r="M1513" t="s">
        <v>371</v>
      </c>
      <c r="N1513"/>
      <c r="O1513"/>
      <c r="P1513"/>
      <c r="Q1513"/>
      <c r="R1513"/>
      <c r="S1513"/>
      <c r="T1513"/>
      <c r="U1513"/>
      <c r="V1513"/>
      <c r="W1513"/>
      <c r="X1513"/>
      <c r="Y1513"/>
      <c r="Z1513"/>
      <c r="AA1513"/>
      <c r="AB1513"/>
      <c r="AC1513"/>
      <c r="AD1513"/>
      <c r="AE1513"/>
      <c r="AF1513"/>
      <c r="AG1513"/>
      <c r="AH1513"/>
      <c r="AI1513"/>
      <c r="AJ1513"/>
      <c r="AK1513"/>
      <c r="AL1513"/>
      <c r="AM1513"/>
      <c r="AN1513"/>
    </row>
    <row r="1514" spans="1:40" x14ac:dyDescent="0.25">
      <c r="A1514">
        <v>216767</v>
      </c>
      <c r="B1514" t="s">
        <v>1321</v>
      </c>
      <c r="C1514" t="s">
        <v>81</v>
      </c>
      <c r="D1514" t="s">
        <v>1322</v>
      </c>
      <c r="E1514" t="s">
        <v>389</v>
      </c>
      <c r="F1514" s="229">
        <v>36613</v>
      </c>
      <c r="G1514" t="s">
        <v>371</v>
      </c>
      <c r="H1514" t="s">
        <v>390</v>
      </c>
      <c r="I1514" t="s">
        <v>486</v>
      </c>
      <c r="J1514"/>
      <c r="K1514" t="s">
        <v>372</v>
      </c>
      <c r="L1514">
        <v>2018</v>
      </c>
      <c r="M1514" t="s">
        <v>371</v>
      </c>
      <c r="N1514"/>
      <c r="O1514"/>
      <c r="P1514"/>
      <c r="Q1514"/>
      <c r="R1514"/>
      <c r="S1514"/>
      <c r="T1514"/>
      <c r="U1514"/>
      <c r="V1514"/>
      <c r="W1514"/>
      <c r="X1514"/>
      <c r="Y1514"/>
      <c r="Z1514"/>
      <c r="AA1514"/>
      <c r="AB1514"/>
      <c r="AC1514"/>
      <c r="AD1514"/>
      <c r="AE1514"/>
      <c r="AF1514"/>
      <c r="AG1514"/>
      <c r="AH1514"/>
      <c r="AI1514" t="s">
        <v>737</v>
      </c>
      <c r="AJ1514"/>
      <c r="AK1514"/>
      <c r="AL1514"/>
      <c r="AM1514"/>
      <c r="AN1514" t="s">
        <v>788</v>
      </c>
    </row>
    <row r="1515" spans="1:40" x14ac:dyDescent="0.25">
      <c r="A1515">
        <v>216768</v>
      </c>
      <c r="B1515" t="s">
        <v>3222</v>
      </c>
      <c r="C1515" t="s">
        <v>123</v>
      </c>
      <c r="D1515" t="s">
        <v>3223</v>
      </c>
      <c r="E1515">
        <v>0</v>
      </c>
      <c r="F1515" s="229">
        <v>35065</v>
      </c>
      <c r="G1515">
        <v>0</v>
      </c>
      <c r="H1515" t="s">
        <v>390</v>
      </c>
      <c r="I1515" t="s">
        <v>487</v>
      </c>
      <c r="J1515"/>
      <c r="K1515">
        <v>0</v>
      </c>
      <c r="L1515">
        <v>0</v>
      </c>
      <c r="M1515">
        <v>0</v>
      </c>
      <c r="N1515" t="s">
        <v>377</v>
      </c>
      <c r="O1515"/>
      <c r="P1515"/>
      <c r="Q1515"/>
      <c r="R1515"/>
      <c r="S1515"/>
      <c r="T1515"/>
      <c r="U1515"/>
      <c r="V1515"/>
      <c r="W1515"/>
      <c r="X1515"/>
      <c r="Y1515"/>
      <c r="Z1515"/>
      <c r="AA1515"/>
      <c r="AB1515"/>
      <c r="AC1515"/>
      <c r="AD1515"/>
      <c r="AE1515"/>
      <c r="AF1515"/>
      <c r="AG1515"/>
      <c r="AH1515"/>
      <c r="AI1515" t="s">
        <v>737</v>
      </c>
      <c r="AJ1515"/>
      <c r="AK1515"/>
      <c r="AL1515"/>
      <c r="AM1515"/>
      <c r="AN1515"/>
    </row>
    <row r="1516" spans="1:40" x14ac:dyDescent="0.25">
      <c r="A1516">
        <v>216769</v>
      </c>
      <c r="B1516" t="s">
        <v>3224</v>
      </c>
      <c r="C1516" t="s">
        <v>117</v>
      </c>
      <c r="D1516" t="s">
        <v>2606</v>
      </c>
      <c r="E1516" t="s">
        <v>388</v>
      </c>
      <c r="F1516" s="229">
        <v>33163</v>
      </c>
      <c r="G1516" t="s">
        <v>3225</v>
      </c>
      <c r="H1516" t="s">
        <v>390</v>
      </c>
      <c r="I1516" t="s">
        <v>488</v>
      </c>
      <c r="J1516"/>
      <c r="K1516" t="s">
        <v>372</v>
      </c>
      <c r="L1516">
        <v>2021</v>
      </c>
      <c r="M1516" t="s">
        <v>373</v>
      </c>
      <c r="N1516" t="s">
        <v>374</v>
      </c>
      <c r="O1516"/>
      <c r="P1516"/>
      <c r="Q1516"/>
      <c r="R1516"/>
      <c r="S1516"/>
      <c r="T1516"/>
      <c r="U1516"/>
      <c r="V1516"/>
      <c r="W1516"/>
      <c r="X1516"/>
      <c r="Y1516"/>
      <c r="Z1516"/>
      <c r="AA1516"/>
      <c r="AB1516"/>
      <c r="AC1516"/>
      <c r="AD1516"/>
      <c r="AE1516"/>
      <c r="AF1516"/>
      <c r="AG1516"/>
      <c r="AH1516"/>
      <c r="AI1516"/>
      <c r="AJ1516"/>
      <c r="AK1516"/>
      <c r="AL1516"/>
      <c r="AM1516"/>
      <c r="AN1516"/>
    </row>
    <row r="1517" spans="1:40" x14ac:dyDescent="0.25">
      <c r="A1517">
        <v>216770</v>
      </c>
      <c r="B1517" t="s">
        <v>3226</v>
      </c>
      <c r="C1517" t="s">
        <v>468</v>
      </c>
      <c r="D1517" t="s">
        <v>3227</v>
      </c>
      <c r="E1517" t="s">
        <v>388</v>
      </c>
      <c r="F1517" s="229">
        <v>33046</v>
      </c>
      <c r="G1517" t="s">
        <v>3228</v>
      </c>
      <c r="H1517" t="s">
        <v>390</v>
      </c>
      <c r="I1517" t="s">
        <v>486</v>
      </c>
      <c r="J1517"/>
      <c r="K1517" t="s">
        <v>372</v>
      </c>
      <c r="L1517">
        <v>2009</v>
      </c>
      <c r="M1517" t="s">
        <v>371</v>
      </c>
      <c r="N1517"/>
      <c r="O1517"/>
      <c r="P1517"/>
      <c r="Q1517"/>
      <c r="R1517"/>
      <c r="S1517"/>
      <c r="T1517"/>
      <c r="U1517"/>
      <c r="V1517"/>
      <c r="W1517"/>
      <c r="X1517"/>
      <c r="Y1517"/>
      <c r="Z1517"/>
      <c r="AA1517"/>
      <c r="AB1517"/>
      <c r="AC1517"/>
      <c r="AD1517"/>
      <c r="AE1517"/>
      <c r="AF1517"/>
      <c r="AG1517"/>
      <c r="AH1517"/>
      <c r="AI1517"/>
      <c r="AJ1517"/>
      <c r="AK1517"/>
      <c r="AL1517"/>
      <c r="AM1517" t="s">
        <v>788</v>
      </c>
      <c r="AN1517" t="s">
        <v>788</v>
      </c>
    </row>
    <row r="1518" spans="1:40" x14ac:dyDescent="0.25">
      <c r="A1518">
        <v>216771</v>
      </c>
      <c r="B1518" t="s">
        <v>3229</v>
      </c>
      <c r="C1518" t="s">
        <v>160</v>
      </c>
      <c r="D1518" t="s">
        <v>2800</v>
      </c>
      <c r="E1518" t="s">
        <v>388</v>
      </c>
      <c r="F1518" s="229">
        <v>36501</v>
      </c>
      <c r="G1518" t="s">
        <v>3230</v>
      </c>
      <c r="H1518" t="s">
        <v>390</v>
      </c>
      <c r="I1518" t="s">
        <v>486</v>
      </c>
      <c r="J1518"/>
      <c r="K1518" t="s">
        <v>391</v>
      </c>
      <c r="L1518">
        <v>2018</v>
      </c>
      <c r="M1518" t="s">
        <v>376</v>
      </c>
      <c r="N1518"/>
      <c r="O1518"/>
      <c r="P1518"/>
      <c r="Q1518"/>
      <c r="R1518"/>
      <c r="S1518"/>
      <c r="T1518"/>
      <c r="U1518"/>
      <c r="V1518"/>
      <c r="W1518"/>
      <c r="X1518"/>
      <c r="Y1518"/>
      <c r="Z1518"/>
      <c r="AA1518"/>
      <c r="AB1518"/>
      <c r="AC1518"/>
      <c r="AD1518"/>
      <c r="AE1518"/>
      <c r="AF1518"/>
      <c r="AG1518"/>
      <c r="AH1518"/>
      <c r="AI1518"/>
      <c r="AJ1518"/>
      <c r="AK1518"/>
      <c r="AL1518"/>
      <c r="AM1518" t="s">
        <v>788</v>
      </c>
      <c r="AN1518" t="s">
        <v>788</v>
      </c>
    </row>
    <row r="1519" spans="1:40" x14ac:dyDescent="0.25">
      <c r="A1519">
        <v>216772</v>
      </c>
      <c r="B1519" t="s">
        <v>3231</v>
      </c>
      <c r="C1519" t="s">
        <v>66</v>
      </c>
      <c r="D1519" t="s">
        <v>335</v>
      </c>
      <c r="E1519" t="s">
        <v>388</v>
      </c>
      <c r="F1519" s="229">
        <v>37686</v>
      </c>
      <c r="G1519">
        <v>0</v>
      </c>
      <c r="H1519" t="s">
        <v>390</v>
      </c>
      <c r="I1519" t="s">
        <v>486</v>
      </c>
      <c r="J1519"/>
      <c r="K1519" t="s">
        <v>391</v>
      </c>
      <c r="L1519">
        <v>2021</v>
      </c>
      <c r="M1519" t="s">
        <v>371</v>
      </c>
      <c r="N1519"/>
      <c r="O1519"/>
      <c r="P1519"/>
      <c r="Q1519"/>
      <c r="R1519"/>
      <c r="S1519"/>
      <c r="T1519"/>
      <c r="U1519"/>
      <c r="V1519"/>
      <c r="W1519"/>
      <c r="X1519"/>
      <c r="Y1519"/>
      <c r="Z1519"/>
      <c r="AA1519"/>
      <c r="AB1519"/>
      <c r="AC1519"/>
      <c r="AD1519"/>
      <c r="AE1519"/>
      <c r="AF1519"/>
      <c r="AG1519"/>
      <c r="AH1519"/>
      <c r="AI1519"/>
      <c r="AJ1519"/>
      <c r="AK1519"/>
      <c r="AL1519"/>
      <c r="AM1519" t="s">
        <v>788</v>
      </c>
      <c r="AN1519" t="s">
        <v>788</v>
      </c>
    </row>
    <row r="1520" spans="1:40" x14ac:dyDescent="0.25">
      <c r="A1520">
        <v>216773</v>
      </c>
      <c r="B1520" t="s">
        <v>3232</v>
      </c>
      <c r="C1520" t="s">
        <v>66</v>
      </c>
      <c r="D1520" t="s">
        <v>3233</v>
      </c>
      <c r="E1520" t="s">
        <v>388</v>
      </c>
      <c r="F1520" s="229">
        <v>37633</v>
      </c>
      <c r="G1520" t="s">
        <v>3234</v>
      </c>
      <c r="H1520" t="s">
        <v>390</v>
      </c>
      <c r="I1520" t="s">
        <v>3632</v>
      </c>
      <c r="J1520"/>
      <c r="K1520" t="s">
        <v>1324</v>
      </c>
      <c r="L1520">
        <v>2020</v>
      </c>
      <c r="M1520" t="s">
        <v>371</v>
      </c>
      <c r="N1520" t="s">
        <v>377</v>
      </c>
      <c r="O1520"/>
      <c r="P1520"/>
      <c r="Q1520"/>
      <c r="R1520"/>
      <c r="S1520"/>
      <c r="T1520"/>
      <c r="U1520"/>
      <c r="V1520"/>
      <c r="W1520"/>
      <c r="X1520"/>
      <c r="Y1520"/>
      <c r="Z1520"/>
      <c r="AA1520"/>
      <c r="AB1520"/>
      <c r="AC1520"/>
      <c r="AD1520"/>
      <c r="AE1520"/>
      <c r="AF1520"/>
      <c r="AG1520"/>
      <c r="AH1520"/>
      <c r="AI1520"/>
      <c r="AJ1520"/>
      <c r="AK1520"/>
      <c r="AL1520"/>
      <c r="AM1520"/>
      <c r="AN1520"/>
    </row>
    <row r="1521" spans="1:40" x14ac:dyDescent="0.25">
      <c r="A1521">
        <v>216774</v>
      </c>
      <c r="B1521" t="s">
        <v>3235</v>
      </c>
      <c r="C1521" t="s">
        <v>3236</v>
      </c>
      <c r="D1521" t="s">
        <v>269</v>
      </c>
      <c r="E1521" t="s">
        <v>388</v>
      </c>
      <c r="F1521" s="229">
        <v>36661</v>
      </c>
      <c r="G1521" t="s">
        <v>3237</v>
      </c>
      <c r="H1521" t="s">
        <v>390</v>
      </c>
      <c r="I1521" t="s">
        <v>486</v>
      </c>
      <c r="J1521"/>
      <c r="K1521" t="s">
        <v>391</v>
      </c>
      <c r="L1521">
        <v>2019</v>
      </c>
      <c r="M1521" t="s">
        <v>371</v>
      </c>
      <c r="N1521"/>
      <c r="O1521"/>
      <c r="P1521"/>
      <c r="Q1521"/>
      <c r="R1521"/>
      <c r="S1521"/>
      <c r="T1521"/>
      <c r="U1521"/>
      <c r="V1521"/>
      <c r="W1521"/>
      <c r="X1521"/>
      <c r="Y1521"/>
      <c r="Z1521"/>
      <c r="AA1521"/>
      <c r="AB1521"/>
      <c r="AC1521"/>
      <c r="AD1521"/>
      <c r="AE1521"/>
      <c r="AF1521"/>
      <c r="AG1521"/>
      <c r="AH1521"/>
      <c r="AI1521"/>
      <c r="AJ1521"/>
      <c r="AK1521"/>
      <c r="AL1521"/>
      <c r="AM1521" t="s">
        <v>788</v>
      </c>
      <c r="AN1521" t="s">
        <v>788</v>
      </c>
    </row>
    <row r="1522" spans="1:40" x14ac:dyDescent="0.25">
      <c r="A1522">
        <v>216776</v>
      </c>
      <c r="B1522" t="s">
        <v>3238</v>
      </c>
      <c r="C1522" t="s">
        <v>3239</v>
      </c>
      <c r="D1522" t="s">
        <v>268</v>
      </c>
      <c r="E1522" t="s">
        <v>389</v>
      </c>
      <c r="F1522" s="297">
        <v>0</v>
      </c>
      <c r="G1522" t="s">
        <v>3240</v>
      </c>
      <c r="H1522" t="s">
        <v>390</v>
      </c>
      <c r="I1522" t="s">
        <v>486</v>
      </c>
      <c r="J1522"/>
      <c r="K1522" t="s">
        <v>391</v>
      </c>
      <c r="L1522">
        <v>2022</v>
      </c>
      <c r="M1522" t="s">
        <v>373</v>
      </c>
      <c r="N1522"/>
      <c r="O1522"/>
      <c r="P1522"/>
      <c r="Q1522"/>
      <c r="R1522"/>
      <c r="S1522"/>
      <c r="T1522"/>
      <c r="U1522"/>
      <c r="V1522"/>
      <c r="W1522"/>
      <c r="X1522"/>
      <c r="Y1522"/>
      <c r="Z1522"/>
      <c r="AA1522"/>
      <c r="AB1522"/>
      <c r="AC1522"/>
      <c r="AD1522"/>
      <c r="AE1522"/>
      <c r="AF1522"/>
      <c r="AG1522"/>
      <c r="AH1522"/>
      <c r="AI1522"/>
      <c r="AJ1522"/>
      <c r="AK1522"/>
      <c r="AL1522"/>
      <c r="AM1522" t="s">
        <v>788</v>
      </c>
      <c r="AN1522" t="s">
        <v>788</v>
      </c>
    </row>
    <row r="1523" spans="1:40" x14ac:dyDescent="0.25">
      <c r="A1523">
        <v>216777</v>
      </c>
      <c r="B1523" t="s">
        <v>3241</v>
      </c>
      <c r="C1523" t="s">
        <v>66</v>
      </c>
      <c r="D1523" t="s">
        <v>253</v>
      </c>
      <c r="E1523" t="s">
        <v>389</v>
      </c>
      <c r="F1523" s="229">
        <v>37886</v>
      </c>
      <c r="G1523" t="s">
        <v>3242</v>
      </c>
      <c r="H1523" t="s">
        <v>390</v>
      </c>
      <c r="I1523" t="s">
        <v>486</v>
      </c>
      <c r="J1523"/>
      <c r="K1523" t="s">
        <v>391</v>
      </c>
      <c r="L1523">
        <v>2022</v>
      </c>
      <c r="M1523" t="s">
        <v>373</v>
      </c>
      <c r="N1523"/>
      <c r="O1523"/>
      <c r="P1523"/>
      <c r="Q1523"/>
      <c r="R1523"/>
      <c r="S1523"/>
      <c r="T1523"/>
      <c r="U1523"/>
      <c r="V1523"/>
      <c r="W1523"/>
      <c r="X1523"/>
      <c r="Y1523"/>
      <c r="Z1523"/>
      <c r="AA1523"/>
      <c r="AB1523"/>
      <c r="AC1523"/>
      <c r="AD1523"/>
      <c r="AE1523"/>
      <c r="AF1523"/>
      <c r="AG1523"/>
      <c r="AH1523"/>
      <c r="AI1523"/>
      <c r="AJ1523"/>
      <c r="AK1523"/>
      <c r="AL1523"/>
      <c r="AM1523" t="s">
        <v>788</v>
      </c>
      <c r="AN1523" t="s">
        <v>788</v>
      </c>
    </row>
    <row r="1524" spans="1:40" x14ac:dyDescent="0.25">
      <c r="A1524">
        <v>216778</v>
      </c>
      <c r="B1524" t="s">
        <v>3243</v>
      </c>
      <c r="C1524" t="s">
        <v>66</v>
      </c>
      <c r="D1524" t="s">
        <v>321</v>
      </c>
      <c r="E1524" t="s">
        <v>389</v>
      </c>
      <c r="F1524" s="229">
        <v>35100</v>
      </c>
      <c r="G1524" t="s">
        <v>3244</v>
      </c>
      <c r="H1524" t="s">
        <v>390</v>
      </c>
      <c r="I1524" t="s">
        <v>486</v>
      </c>
      <c r="J1524"/>
      <c r="K1524">
        <v>0</v>
      </c>
      <c r="L1524" t="s">
        <v>391</v>
      </c>
      <c r="M1524">
        <v>2014</v>
      </c>
      <c r="N1524" t="s">
        <v>384</v>
      </c>
      <c r="O1524"/>
      <c r="P1524"/>
      <c r="Q1524"/>
      <c r="R1524"/>
      <c r="S1524"/>
      <c r="T1524"/>
      <c r="U1524"/>
      <c r="V1524"/>
      <c r="W1524"/>
      <c r="X1524"/>
      <c r="Y1524"/>
      <c r="Z1524"/>
      <c r="AA1524"/>
      <c r="AB1524"/>
      <c r="AC1524"/>
      <c r="AD1524"/>
      <c r="AE1524"/>
      <c r="AF1524"/>
      <c r="AG1524"/>
      <c r="AH1524"/>
      <c r="AI1524"/>
      <c r="AJ1524"/>
      <c r="AK1524"/>
      <c r="AL1524"/>
      <c r="AM1524"/>
      <c r="AN1524"/>
    </row>
    <row r="1525" spans="1:40" x14ac:dyDescent="0.25">
      <c r="A1525">
        <v>216779</v>
      </c>
      <c r="B1525" t="s">
        <v>3245</v>
      </c>
      <c r="C1525" t="s">
        <v>72</v>
      </c>
      <c r="D1525" t="s">
        <v>429</v>
      </c>
      <c r="E1525" t="s">
        <v>389</v>
      </c>
      <c r="F1525" s="229">
        <v>30242</v>
      </c>
      <c r="G1525" t="s">
        <v>3246</v>
      </c>
      <c r="H1525" t="s">
        <v>390</v>
      </c>
      <c r="I1525" t="s">
        <v>3632</v>
      </c>
      <c r="J1525"/>
      <c r="K1525" t="s">
        <v>372</v>
      </c>
      <c r="L1525">
        <v>2000</v>
      </c>
      <c r="M1525" t="s">
        <v>371</v>
      </c>
      <c r="N1525"/>
      <c r="O1525"/>
      <c r="P1525"/>
      <c r="Q1525"/>
      <c r="R1525"/>
      <c r="S1525"/>
      <c r="T1525"/>
      <c r="U1525"/>
      <c r="V1525"/>
      <c r="W1525"/>
      <c r="X1525"/>
      <c r="Y1525"/>
      <c r="Z1525"/>
      <c r="AA1525"/>
      <c r="AB1525"/>
      <c r="AC1525"/>
      <c r="AD1525"/>
      <c r="AE1525"/>
      <c r="AF1525"/>
      <c r="AG1525"/>
      <c r="AH1525"/>
      <c r="AI1525"/>
      <c r="AJ1525"/>
      <c r="AK1525"/>
      <c r="AL1525"/>
      <c r="AM1525"/>
      <c r="AN1525"/>
    </row>
    <row r="1526" spans="1:40" x14ac:dyDescent="0.25">
      <c r="A1526">
        <v>216780</v>
      </c>
      <c r="B1526" t="s">
        <v>3247</v>
      </c>
      <c r="C1526" t="s">
        <v>3239</v>
      </c>
      <c r="D1526" t="s">
        <v>554</v>
      </c>
      <c r="E1526" t="s">
        <v>389</v>
      </c>
      <c r="F1526" s="229">
        <v>35432</v>
      </c>
      <c r="G1526" t="s">
        <v>695</v>
      </c>
      <c r="H1526" t="s">
        <v>390</v>
      </c>
      <c r="I1526" t="s">
        <v>3632</v>
      </c>
      <c r="J1526"/>
      <c r="K1526" t="s">
        <v>391</v>
      </c>
      <c r="L1526">
        <v>2014</v>
      </c>
      <c r="M1526" t="s">
        <v>373</v>
      </c>
      <c r="N1526" t="s">
        <v>371</v>
      </c>
      <c r="O1526"/>
      <c r="P1526"/>
      <c r="Q1526"/>
      <c r="R1526"/>
      <c r="S1526"/>
      <c r="T1526"/>
      <c r="U1526"/>
      <c r="V1526"/>
      <c r="W1526"/>
      <c r="X1526"/>
      <c r="Y1526"/>
      <c r="Z1526"/>
      <c r="AA1526"/>
      <c r="AB1526"/>
      <c r="AC1526"/>
      <c r="AD1526"/>
      <c r="AE1526"/>
      <c r="AF1526"/>
      <c r="AG1526"/>
      <c r="AH1526"/>
      <c r="AI1526"/>
      <c r="AJ1526"/>
      <c r="AK1526"/>
      <c r="AL1526"/>
      <c r="AM1526"/>
      <c r="AN1526"/>
    </row>
    <row r="1527" spans="1:40" x14ac:dyDescent="0.25">
      <c r="A1527">
        <v>216782</v>
      </c>
      <c r="B1527" t="s">
        <v>3248</v>
      </c>
      <c r="C1527" t="s">
        <v>66</v>
      </c>
      <c r="D1527" t="s">
        <v>227</v>
      </c>
      <c r="E1527" t="s">
        <v>389</v>
      </c>
      <c r="F1527" s="229">
        <v>37298</v>
      </c>
      <c r="G1527" t="s">
        <v>3249</v>
      </c>
      <c r="H1527" t="s">
        <v>390</v>
      </c>
      <c r="I1527" t="s">
        <v>3632</v>
      </c>
      <c r="J1527"/>
      <c r="K1527" t="s">
        <v>372</v>
      </c>
      <c r="L1527">
        <v>2020</v>
      </c>
      <c r="M1527" t="s">
        <v>376</v>
      </c>
      <c r="N1527" t="s">
        <v>380</v>
      </c>
      <c r="O1527"/>
      <c r="P1527"/>
      <c r="Q1527"/>
      <c r="R1527"/>
      <c r="S1527"/>
      <c r="T1527"/>
      <c r="U1527"/>
      <c r="V1527"/>
      <c r="W1527"/>
      <c r="X1527"/>
      <c r="Y1527"/>
      <c r="Z1527"/>
      <c r="AA1527"/>
      <c r="AB1527"/>
      <c r="AC1527"/>
      <c r="AD1527"/>
      <c r="AE1527"/>
      <c r="AF1527"/>
      <c r="AG1527"/>
      <c r="AH1527"/>
      <c r="AI1527"/>
      <c r="AJ1527"/>
      <c r="AK1527"/>
      <c r="AL1527"/>
      <c r="AM1527"/>
      <c r="AN1527"/>
    </row>
    <row r="1528" spans="1:40" x14ac:dyDescent="0.25">
      <c r="A1528">
        <v>216783</v>
      </c>
      <c r="B1528" t="s">
        <v>3250</v>
      </c>
      <c r="C1528" t="s">
        <v>69</v>
      </c>
      <c r="D1528" t="s">
        <v>287</v>
      </c>
      <c r="E1528" t="s">
        <v>389</v>
      </c>
      <c r="F1528" s="229">
        <v>33604</v>
      </c>
      <c r="G1528" t="s">
        <v>3251</v>
      </c>
      <c r="H1528" t="s">
        <v>390</v>
      </c>
      <c r="I1528" t="s">
        <v>486</v>
      </c>
      <c r="J1528"/>
      <c r="K1528" t="s">
        <v>1323</v>
      </c>
      <c r="L1528">
        <v>2009</v>
      </c>
      <c r="M1528" t="s">
        <v>373</v>
      </c>
      <c r="N1528"/>
      <c r="O1528"/>
      <c r="P1528"/>
      <c r="Q1528"/>
      <c r="R1528"/>
      <c r="S1528"/>
      <c r="T1528"/>
      <c r="U1528"/>
      <c r="V1528"/>
      <c r="W1528"/>
      <c r="X1528"/>
      <c r="Y1528"/>
      <c r="Z1528"/>
      <c r="AA1528"/>
      <c r="AB1528"/>
      <c r="AC1528"/>
      <c r="AD1528"/>
      <c r="AE1528"/>
      <c r="AF1528"/>
      <c r="AG1528"/>
      <c r="AH1528"/>
      <c r="AI1528"/>
      <c r="AJ1528"/>
      <c r="AK1528"/>
      <c r="AL1528"/>
      <c r="AM1528" t="s">
        <v>788</v>
      </c>
      <c r="AN1528" t="s">
        <v>788</v>
      </c>
    </row>
    <row r="1529" spans="1:40" x14ac:dyDescent="0.25">
      <c r="A1529">
        <v>216784</v>
      </c>
      <c r="B1529" t="s">
        <v>3252</v>
      </c>
      <c r="C1529" t="s">
        <v>1109</v>
      </c>
      <c r="D1529" t="s">
        <v>2846</v>
      </c>
      <c r="E1529" t="s">
        <v>389</v>
      </c>
      <c r="F1529" s="229">
        <v>33886</v>
      </c>
      <c r="G1529">
        <v>0</v>
      </c>
      <c r="H1529" t="s">
        <v>390</v>
      </c>
      <c r="I1529" t="s">
        <v>488</v>
      </c>
      <c r="J1529"/>
      <c r="K1529">
        <v>0</v>
      </c>
      <c r="L1529">
        <v>0</v>
      </c>
      <c r="M1529" t="s">
        <v>373</v>
      </c>
      <c r="N1529"/>
      <c r="O1529"/>
      <c r="P1529"/>
      <c r="Q1529"/>
      <c r="R1529"/>
      <c r="S1529"/>
      <c r="T1529"/>
      <c r="U1529"/>
      <c r="V1529"/>
      <c r="W1529"/>
      <c r="X1529"/>
      <c r="Y1529"/>
      <c r="Z1529"/>
      <c r="AA1529"/>
      <c r="AB1529"/>
      <c r="AC1529"/>
      <c r="AD1529"/>
      <c r="AE1529"/>
      <c r="AF1529"/>
      <c r="AG1529"/>
      <c r="AH1529"/>
      <c r="AI1529"/>
      <c r="AJ1529"/>
      <c r="AK1529"/>
      <c r="AL1529"/>
      <c r="AM1529"/>
      <c r="AN1529"/>
    </row>
    <row r="1530" spans="1:40" x14ac:dyDescent="0.25">
      <c r="A1530">
        <v>216785</v>
      </c>
      <c r="B1530" t="s">
        <v>3253</v>
      </c>
      <c r="C1530" t="s">
        <v>114</v>
      </c>
      <c r="D1530" t="s">
        <v>461</v>
      </c>
      <c r="E1530" t="s">
        <v>389</v>
      </c>
      <c r="F1530" s="229">
        <v>36910</v>
      </c>
      <c r="G1530" t="s">
        <v>3254</v>
      </c>
      <c r="H1530" t="s">
        <v>390</v>
      </c>
      <c r="I1530" t="s">
        <v>3632</v>
      </c>
      <c r="J1530"/>
      <c r="K1530" t="s">
        <v>391</v>
      </c>
      <c r="L1530">
        <v>2018</v>
      </c>
      <c r="M1530" t="s">
        <v>377</v>
      </c>
      <c r="N1530" t="s">
        <v>377</v>
      </c>
      <c r="O1530"/>
      <c r="P1530"/>
      <c r="Q1530"/>
      <c r="R1530"/>
      <c r="S1530"/>
      <c r="T1530"/>
      <c r="U1530"/>
      <c r="V1530"/>
      <c r="W1530"/>
      <c r="X1530"/>
      <c r="Y1530"/>
      <c r="Z1530"/>
      <c r="AA1530"/>
      <c r="AB1530"/>
      <c r="AC1530"/>
      <c r="AD1530"/>
      <c r="AE1530"/>
      <c r="AF1530"/>
      <c r="AG1530"/>
      <c r="AH1530"/>
      <c r="AI1530"/>
      <c r="AJ1530"/>
      <c r="AK1530"/>
      <c r="AL1530"/>
      <c r="AM1530"/>
      <c r="AN1530"/>
    </row>
    <row r="1531" spans="1:40" x14ac:dyDescent="0.25">
      <c r="A1531">
        <v>216786</v>
      </c>
      <c r="B1531" t="s">
        <v>3255</v>
      </c>
      <c r="C1531" t="s">
        <v>543</v>
      </c>
      <c r="D1531" t="s">
        <v>253</v>
      </c>
      <c r="E1531" t="s">
        <v>389</v>
      </c>
      <c r="F1531" s="229">
        <v>35994</v>
      </c>
      <c r="G1531" t="s">
        <v>3256</v>
      </c>
      <c r="H1531" t="s">
        <v>390</v>
      </c>
      <c r="I1531" t="s">
        <v>3632</v>
      </c>
      <c r="J1531"/>
      <c r="K1531" t="s">
        <v>372</v>
      </c>
      <c r="L1531">
        <v>2016</v>
      </c>
      <c r="M1531" t="s">
        <v>373</v>
      </c>
      <c r="N1531"/>
      <c r="O1531">
        <v>26</v>
      </c>
      <c r="P1531"/>
      <c r="Q1531">
        <v>20000</v>
      </c>
      <c r="R1531"/>
      <c r="S1531"/>
      <c r="T1531"/>
      <c r="U1531"/>
      <c r="V1531"/>
      <c r="W1531"/>
      <c r="X1531"/>
      <c r="Y1531"/>
      <c r="Z1531"/>
      <c r="AA1531"/>
      <c r="AB1531"/>
      <c r="AC1531"/>
      <c r="AD1531"/>
      <c r="AE1531"/>
      <c r="AF1531"/>
      <c r="AG1531"/>
      <c r="AH1531"/>
      <c r="AI1531"/>
      <c r="AJ1531"/>
      <c r="AK1531"/>
      <c r="AL1531"/>
      <c r="AM1531"/>
      <c r="AN1531"/>
    </row>
    <row r="1532" spans="1:40" x14ac:dyDescent="0.25">
      <c r="A1532">
        <v>216787</v>
      </c>
      <c r="B1532" t="s">
        <v>3257</v>
      </c>
      <c r="C1532" t="s">
        <v>130</v>
      </c>
      <c r="D1532" t="s">
        <v>2967</v>
      </c>
      <c r="E1532" t="s">
        <v>389</v>
      </c>
      <c r="F1532" s="229">
        <v>37755</v>
      </c>
      <c r="G1532" t="s">
        <v>3258</v>
      </c>
      <c r="H1532" t="s">
        <v>390</v>
      </c>
      <c r="I1532" t="s">
        <v>486</v>
      </c>
      <c r="J1532"/>
      <c r="K1532" t="s">
        <v>372</v>
      </c>
      <c r="L1532">
        <v>2021</v>
      </c>
      <c r="M1532" t="s">
        <v>377</v>
      </c>
      <c r="N1532" t="s">
        <v>377</v>
      </c>
      <c r="O1532"/>
      <c r="P1532"/>
      <c r="Q1532"/>
      <c r="R1532"/>
      <c r="S1532"/>
      <c r="T1532"/>
      <c r="U1532"/>
      <c r="V1532"/>
      <c r="W1532"/>
      <c r="X1532"/>
      <c r="Y1532"/>
      <c r="Z1532"/>
      <c r="AA1532"/>
      <c r="AB1532"/>
      <c r="AC1532"/>
      <c r="AD1532"/>
      <c r="AE1532"/>
      <c r="AF1532"/>
      <c r="AG1532"/>
      <c r="AH1532"/>
      <c r="AI1532"/>
      <c r="AJ1532"/>
      <c r="AK1532"/>
      <c r="AL1532"/>
      <c r="AM1532"/>
      <c r="AN1532"/>
    </row>
    <row r="1533" spans="1:40" x14ac:dyDescent="0.25">
      <c r="A1533">
        <v>216788</v>
      </c>
      <c r="B1533" t="s">
        <v>3259</v>
      </c>
      <c r="C1533" t="s">
        <v>458</v>
      </c>
      <c r="D1533" t="s">
        <v>258</v>
      </c>
      <c r="E1533" t="s">
        <v>389</v>
      </c>
      <c r="F1533" s="229">
        <v>32551</v>
      </c>
      <c r="G1533" t="s">
        <v>3260</v>
      </c>
      <c r="H1533" t="s">
        <v>390</v>
      </c>
      <c r="I1533" t="s">
        <v>3632</v>
      </c>
      <c r="J1533"/>
      <c r="K1533" t="s">
        <v>391</v>
      </c>
      <c r="L1533">
        <v>2009</v>
      </c>
      <c r="M1533" t="s">
        <v>373</v>
      </c>
      <c r="N1533" t="s">
        <v>376</v>
      </c>
      <c r="O1533"/>
      <c r="P1533"/>
      <c r="Q1533"/>
      <c r="R1533"/>
      <c r="S1533"/>
      <c r="T1533"/>
      <c r="U1533"/>
      <c r="V1533"/>
      <c r="W1533"/>
      <c r="X1533"/>
      <c r="Y1533"/>
      <c r="Z1533"/>
      <c r="AA1533"/>
      <c r="AB1533"/>
      <c r="AC1533"/>
      <c r="AD1533"/>
      <c r="AE1533"/>
      <c r="AF1533"/>
      <c r="AG1533"/>
      <c r="AH1533"/>
      <c r="AI1533"/>
      <c r="AJ1533"/>
      <c r="AK1533"/>
      <c r="AL1533"/>
      <c r="AM1533"/>
      <c r="AN1533"/>
    </row>
    <row r="1534" spans="1:40" x14ac:dyDescent="0.25">
      <c r="A1534">
        <v>216789</v>
      </c>
      <c r="B1534" t="s">
        <v>3261</v>
      </c>
      <c r="C1534" t="s">
        <v>93</v>
      </c>
      <c r="D1534" t="s">
        <v>3140</v>
      </c>
      <c r="E1534" t="s">
        <v>388</v>
      </c>
      <c r="F1534" s="229">
        <v>29861</v>
      </c>
      <c r="G1534" t="s">
        <v>3262</v>
      </c>
      <c r="H1534" t="s">
        <v>390</v>
      </c>
      <c r="I1534" t="s">
        <v>486</v>
      </c>
      <c r="J1534"/>
      <c r="K1534" t="s">
        <v>391</v>
      </c>
      <c r="L1534">
        <v>2014</v>
      </c>
      <c r="M1534" t="s">
        <v>376</v>
      </c>
      <c r="N1534"/>
      <c r="O1534"/>
      <c r="P1534"/>
      <c r="Q1534"/>
      <c r="R1534"/>
      <c r="S1534"/>
      <c r="T1534"/>
      <c r="U1534"/>
      <c r="V1534"/>
      <c r="W1534"/>
      <c r="X1534"/>
      <c r="Y1534"/>
      <c r="Z1534"/>
      <c r="AA1534"/>
      <c r="AB1534"/>
      <c r="AC1534"/>
      <c r="AD1534"/>
      <c r="AE1534"/>
      <c r="AF1534"/>
      <c r="AG1534"/>
      <c r="AH1534"/>
      <c r="AI1534"/>
      <c r="AJ1534"/>
      <c r="AK1534"/>
      <c r="AL1534"/>
      <c r="AM1534" t="s">
        <v>788</v>
      </c>
      <c r="AN1534" t="s">
        <v>788</v>
      </c>
    </row>
    <row r="1535" spans="1:40" x14ac:dyDescent="0.25">
      <c r="A1535">
        <v>216790</v>
      </c>
      <c r="B1535" t="s">
        <v>3263</v>
      </c>
      <c r="C1535" t="s">
        <v>137</v>
      </c>
      <c r="D1535" t="s">
        <v>258</v>
      </c>
      <c r="E1535" t="s">
        <v>389</v>
      </c>
      <c r="F1535" s="229">
        <v>35065</v>
      </c>
      <c r="G1535" t="s">
        <v>3264</v>
      </c>
      <c r="H1535" t="s">
        <v>390</v>
      </c>
      <c r="I1535" t="s">
        <v>488</v>
      </c>
      <c r="J1535"/>
      <c r="K1535" t="s">
        <v>372</v>
      </c>
      <c r="L1535">
        <v>2013</v>
      </c>
      <c r="M1535" t="s">
        <v>384</v>
      </c>
      <c r="N1535"/>
      <c r="O1535"/>
      <c r="P1535"/>
      <c r="Q1535"/>
      <c r="R1535"/>
      <c r="S1535"/>
      <c r="T1535"/>
      <c r="U1535"/>
      <c r="V1535"/>
      <c r="W1535"/>
      <c r="X1535"/>
      <c r="Y1535"/>
      <c r="Z1535"/>
      <c r="AA1535"/>
      <c r="AB1535"/>
      <c r="AC1535"/>
      <c r="AD1535"/>
      <c r="AE1535"/>
      <c r="AF1535"/>
      <c r="AG1535"/>
      <c r="AH1535"/>
      <c r="AI1535"/>
      <c r="AJ1535"/>
      <c r="AK1535"/>
      <c r="AL1535"/>
      <c r="AM1535"/>
      <c r="AN1535"/>
    </row>
    <row r="1536" spans="1:40" x14ac:dyDescent="0.25">
      <c r="A1536">
        <v>216791</v>
      </c>
      <c r="B1536" t="s">
        <v>3265</v>
      </c>
      <c r="C1536" t="s">
        <v>69</v>
      </c>
      <c r="D1536" t="s">
        <v>242</v>
      </c>
      <c r="E1536" t="s">
        <v>389</v>
      </c>
      <c r="F1536" s="229">
        <v>35674</v>
      </c>
      <c r="G1536" t="s">
        <v>3266</v>
      </c>
      <c r="H1536" t="s">
        <v>390</v>
      </c>
      <c r="I1536" t="s">
        <v>488</v>
      </c>
      <c r="J1536"/>
      <c r="K1536" t="s">
        <v>372</v>
      </c>
      <c r="L1536">
        <v>2015</v>
      </c>
      <c r="M1536" t="s">
        <v>373</v>
      </c>
      <c r="N1536"/>
      <c r="O1536"/>
      <c r="P1536"/>
      <c r="Q1536"/>
      <c r="R1536"/>
      <c r="S1536"/>
      <c r="T1536"/>
      <c r="U1536"/>
      <c r="V1536"/>
      <c r="W1536"/>
      <c r="X1536"/>
      <c r="Y1536"/>
      <c r="Z1536"/>
      <c r="AA1536"/>
      <c r="AB1536"/>
      <c r="AC1536"/>
      <c r="AD1536"/>
      <c r="AE1536"/>
      <c r="AF1536"/>
      <c r="AG1536"/>
      <c r="AH1536"/>
      <c r="AI1536"/>
      <c r="AJ1536"/>
      <c r="AK1536"/>
      <c r="AL1536"/>
      <c r="AM1536"/>
      <c r="AN1536"/>
    </row>
    <row r="1537" spans="1:40" x14ac:dyDescent="0.25">
      <c r="A1537">
        <v>216792</v>
      </c>
      <c r="B1537" t="s">
        <v>3267</v>
      </c>
      <c r="C1537" t="s">
        <v>60</v>
      </c>
      <c r="D1537" t="s">
        <v>3268</v>
      </c>
      <c r="E1537" t="s">
        <v>388</v>
      </c>
      <c r="F1537" s="229">
        <v>37013</v>
      </c>
      <c r="G1537" t="s">
        <v>681</v>
      </c>
      <c r="H1537" t="s">
        <v>390</v>
      </c>
      <c r="I1537" t="s">
        <v>486</v>
      </c>
      <c r="J1537"/>
      <c r="K1537" t="s">
        <v>372</v>
      </c>
      <c r="L1537">
        <v>2019</v>
      </c>
      <c r="M1537" t="s">
        <v>371</v>
      </c>
      <c r="N1537"/>
      <c r="O1537"/>
      <c r="P1537"/>
      <c r="Q1537"/>
      <c r="R1537"/>
      <c r="S1537"/>
      <c r="T1537"/>
      <c r="U1537"/>
      <c r="V1537"/>
      <c r="W1537"/>
      <c r="X1537"/>
      <c r="Y1537"/>
      <c r="Z1537"/>
      <c r="AA1537"/>
      <c r="AB1537"/>
      <c r="AC1537"/>
      <c r="AD1537"/>
      <c r="AE1537"/>
      <c r="AF1537"/>
      <c r="AG1537"/>
      <c r="AH1537"/>
      <c r="AI1537"/>
      <c r="AJ1537"/>
      <c r="AK1537"/>
      <c r="AL1537"/>
      <c r="AM1537" t="s">
        <v>788</v>
      </c>
      <c r="AN1537" t="s">
        <v>788</v>
      </c>
    </row>
    <row r="1538" spans="1:40" x14ac:dyDescent="0.25">
      <c r="A1538">
        <v>216793</v>
      </c>
      <c r="B1538" t="s">
        <v>3269</v>
      </c>
      <c r="C1538" t="s">
        <v>3239</v>
      </c>
      <c r="D1538" t="s">
        <v>554</v>
      </c>
      <c r="E1538" t="s">
        <v>389</v>
      </c>
      <c r="F1538" s="229">
        <v>35432</v>
      </c>
      <c r="G1538" t="s">
        <v>371</v>
      </c>
      <c r="H1538" t="s">
        <v>390</v>
      </c>
      <c r="I1538" t="s">
        <v>3632</v>
      </c>
      <c r="J1538"/>
      <c r="K1538" t="s">
        <v>391</v>
      </c>
      <c r="L1538">
        <v>2014</v>
      </c>
      <c r="M1538" t="s">
        <v>373</v>
      </c>
      <c r="N1538" t="s">
        <v>371</v>
      </c>
      <c r="O1538"/>
      <c r="P1538"/>
      <c r="Q1538"/>
      <c r="R1538"/>
      <c r="S1538"/>
      <c r="T1538"/>
      <c r="U1538"/>
      <c r="V1538"/>
      <c r="W1538"/>
      <c r="X1538"/>
      <c r="Y1538"/>
      <c r="Z1538"/>
      <c r="AA1538"/>
      <c r="AB1538"/>
      <c r="AC1538"/>
      <c r="AD1538"/>
      <c r="AE1538"/>
      <c r="AF1538"/>
      <c r="AG1538"/>
      <c r="AH1538"/>
      <c r="AI1538"/>
      <c r="AJ1538"/>
      <c r="AK1538"/>
      <c r="AL1538"/>
      <c r="AM1538"/>
      <c r="AN1538"/>
    </row>
    <row r="1539" spans="1:40" x14ac:dyDescent="0.25">
      <c r="A1539">
        <v>216795</v>
      </c>
      <c r="B1539" t="s">
        <v>3270</v>
      </c>
      <c r="C1539" t="s">
        <v>105</v>
      </c>
      <c r="D1539" t="s">
        <v>3271</v>
      </c>
      <c r="E1539" t="s">
        <v>389</v>
      </c>
      <c r="F1539" s="229">
        <v>37520</v>
      </c>
      <c r="G1539" t="s">
        <v>3272</v>
      </c>
      <c r="H1539" t="s">
        <v>390</v>
      </c>
      <c r="I1539" t="s">
        <v>486</v>
      </c>
      <c r="J1539"/>
      <c r="K1539" t="s">
        <v>391</v>
      </c>
      <c r="L1539">
        <v>2020</v>
      </c>
      <c r="M1539" t="s">
        <v>375</v>
      </c>
      <c r="N1539"/>
      <c r="O1539"/>
      <c r="P1539"/>
      <c r="Q1539"/>
      <c r="R1539"/>
      <c r="S1539"/>
      <c r="T1539"/>
      <c r="U1539"/>
      <c r="V1539"/>
      <c r="W1539"/>
      <c r="X1539"/>
      <c r="Y1539"/>
      <c r="Z1539"/>
      <c r="AA1539"/>
      <c r="AB1539"/>
      <c r="AC1539"/>
      <c r="AD1539"/>
      <c r="AE1539"/>
      <c r="AF1539"/>
      <c r="AG1539"/>
      <c r="AH1539"/>
      <c r="AI1539"/>
      <c r="AJ1539"/>
      <c r="AK1539"/>
      <c r="AL1539"/>
      <c r="AM1539"/>
      <c r="AN1539" t="s">
        <v>788</v>
      </c>
    </row>
    <row r="1540" spans="1:40" x14ac:dyDescent="0.25">
      <c r="A1540">
        <v>216796</v>
      </c>
      <c r="B1540" t="s">
        <v>3273</v>
      </c>
      <c r="C1540" t="s">
        <v>154</v>
      </c>
      <c r="D1540" t="s">
        <v>336</v>
      </c>
      <c r="E1540" t="s">
        <v>389</v>
      </c>
      <c r="F1540" s="229">
        <v>37796</v>
      </c>
      <c r="G1540" t="s">
        <v>3274</v>
      </c>
      <c r="H1540" t="s">
        <v>390</v>
      </c>
      <c r="I1540" t="s">
        <v>486</v>
      </c>
      <c r="J1540"/>
      <c r="K1540" t="s">
        <v>391</v>
      </c>
      <c r="L1540">
        <v>2021</v>
      </c>
      <c r="M1540" t="s">
        <v>373</v>
      </c>
      <c r="N1540"/>
      <c r="O1540"/>
      <c r="P1540"/>
      <c r="Q1540"/>
      <c r="R1540"/>
      <c r="S1540"/>
      <c r="T1540"/>
      <c r="U1540"/>
      <c r="V1540"/>
      <c r="W1540"/>
      <c r="X1540"/>
      <c r="Y1540"/>
      <c r="Z1540"/>
      <c r="AA1540"/>
      <c r="AB1540"/>
      <c r="AC1540"/>
      <c r="AD1540"/>
      <c r="AE1540"/>
      <c r="AF1540"/>
      <c r="AG1540"/>
      <c r="AH1540"/>
      <c r="AI1540"/>
      <c r="AJ1540"/>
      <c r="AK1540"/>
      <c r="AL1540"/>
      <c r="AM1540" t="s">
        <v>788</v>
      </c>
      <c r="AN1540" t="s">
        <v>788</v>
      </c>
    </row>
    <row r="1541" spans="1:40" x14ac:dyDescent="0.25">
      <c r="A1541">
        <v>216797</v>
      </c>
      <c r="B1541" t="s">
        <v>3275</v>
      </c>
      <c r="C1541" t="s">
        <v>95</v>
      </c>
      <c r="D1541" t="s">
        <v>260</v>
      </c>
      <c r="E1541" t="s">
        <v>389</v>
      </c>
      <c r="F1541" s="229">
        <v>36752</v>
      </c>
      <c r="G1541" t="s">
        <v>3276</v>
      </c>
      <c r="H1541" t="s">
        <v>390</v>
      </c>
      <c r="I1541" t="s">
        <v>3632</v>
      </c>
      <c r="J1541"/>
      <c r="K1541" t="s">
        <v>372</v>
      </c>
      <c r="L1541">
        <v>2018</v>
      </c>
      <c r="M1541" t="s">
        <v>373</v>
      </c>
      <c r="N1541" t="s">
        <v>377</v>
      </c>
      <c r="O1541"/>
      <c r="P1541"/>
      <c r="Q1541"/>
      <c r="R1541"/>
      <c r="S1541"/>
      <c r="T1541"/>
      <c r="U1541"/>
      <c r="V1541"/>
      <c r="W1541"/>
      <c r="X1541"/>
      <c r="Y1541"/>
      <c r="Z1541"/>
      <c r="AA1541"/>
      <c r="AB1541"/>
      <c r="AC1541"/>
      <c r="AD1541"/>
      <c r="AE1541"/>
      <c r="AF1541"/>
      <c r="AG1541"/>
      <c r="AH1541"/>
      <c r="AI1541"/>
      <c r="AJ1541"/>
      <c r="AK1541"/>
      <c r="AL1541"/>
      <c r="AM1541"/>
      <c r="AN1541"/>
    </row>
    <row r="1542" spans="1:40" x14ac:dyDescent="0.25">
      <c r="A1542">
        <v>216798</v>
      </c>
      <c r="B1542" t="s">
        <v>3277</v>
      </c>
      <c r="C1542" t="s">
        <v>82</v>
      </c>
      <c r="D1542" t="s">
        <v>3278</v>
      </c>
      <c r="E1542" t="s">
        <v>389</v>
      </c>
      <c r="F1542" s="229">
        <v>33455</v>
      </c>
      <c r="G1542" t="s">
        <v>3279</v>
      </c>
      <c r="H1542" t="s">
        <v>390</v>
      </c>
      <c r="I1542" t="s">
        <v>488</v>
      </c>
      <c r="J1542"/>
      <c r="K1542">
        <v>0</v>
      </c>
      <c r="L1542">
        <v>0</v>
      </c>
      <c r="M1542" t="s">
        <v>374</v>
      </c>
      <c r="N1542" t="s">
        <v>374</v>
      </c>
      <c r="O1542"/>
      <c r="P1542"/>
      <c r="Q1542"/>
      <c r="R1542"/>
      <c r="S1542"/>
      <c r="T1542"/>
      <c r="U1542"/>
      <c r="V1542"/>
      <c r="W1542"/>
      <c r="X1542"/>
      <c r="Y1542"/>
      <c r="Z1542"/>
      <c r="AA1542"/>
      <c r="AB1542"/>
      <c r="AC1542"/>
      <c r="AD1542"/>
      <c r="AE1542"/>
      <c r="AF1542"/>
      <c r="AG1542"/>
      <c r="AH1542"/>
      <c r="AI1542"/>
      <c r="AJ1542"/>
      <c r="AK1542"/>
      <c r="AL1542"/>
      <c r="AM1542"/>
      <c r="AN1542"/>
    </row>
    <row r="1543" spans="1:40" x14ac:dyDescent="0.25">
      <c r="A1543">
        <v>216800</v>
      </c>
      <c r="B1543" t="s">
        <v>3280</v>
      </c>
      <c r="C1543" t="s">
        <v>1542</v>
      </c>
      <c r="D1543" t="s">
        <v>3281</v>
      </c>
      <c r="E1543" t="s">
        <v>389</v>
      </c>
      <c r="F1543" s="229">
        <v>30222</v>
      </c>
      <c r="G1543" t="s">
        <v>3282</v>
      </c>
      <c r="H1543" t="s">
        <v>390</v>
      </c>
      <c r="I1543" t="s">
        <v>488</v>
      </c>
      <c r="J1543"/>
      <c r="K1543" t="s">
        <v>391</v>
      </c>
      <c r="L1543">
        <v>2003</v>
      </c>
      <c r="M1543" t="s">
        <v>373</v>
      </c>
      <c r="N1543" t="s">
        <v>373</v>
      </c>
      <c r="O1543"/>
      <c r="P1543"/>
      <c r="Q1543"/>
      <c r="R1543"/>
      <c r="S1543"/>
      <c r="T1543"/>
      <c r="U1543"/>
      <c r="V1543"/>
      <c r="W1543"/>
      <c r="X1543"/>
      <c r="Y1543"/>
      <c r="Z1543"/>
      <c r="AA1543"/>
      <c r="AB1543"/>
      <c r="AC1543"/>
      <c r="AD1543"/>
      <c r="AE1543"/>
      <c r="AF1543"/>
      <c r="AG1543"/>
      <c r="AH1543"/>
      <c r="AI1543"/>
      <c r="AJ1543"/>
      <c r="AK1543"/>
      <c r="AL1543"/>
      <c r="AM1543"/>
      <c r="AN1543"/>
    </row>
    <row r="1544" spans="1:40" x14ac:dyDescent="0.25">
      <c r="A1544">
        <v>216801</v>
      </c>
      <c r="B1544" t="s">
        <v>3283</v>
      </c>
      <c r="C1544" t="s">
        <v>102</v>
      </c>
      <c r="D1544" t="s">
        <v>2376</v>
      </c>
      <c r="E1544" t="s">
        <v>389</v>
      </c>
      <c r="F1544" s="229">
        <v>36276</v>
      </c>
      <c r="G1544" t="s">
        <v>3284</v>
      </c>
      <c r="H1544" t="s">
        <v>390</v>
      </c>
      <c r="I1544" t="s">
        <v>3632</v>
      </c>
      <c r="J1544"/>
      <c r="K1544" t="s">
        <v>372</v>
      </c>
      <c r="L1544">
        <v>2017</v>
      </c>
      <c r="M1544" t="s">
        <v>383</v>
      </c>
      <c r="N1544" t="s">
        <v>383</v>
      </c>
      <c r="O1544"/>
      <c r="P1544"/>
      <c r="Q1544"/>
      <c r="R1544"/>
      <c r="S1544"/>
      <c r="T1544"/>
      <c r="U1544"/>
      <c r="V1544"/>
      <c r="W1544"/>
      <c r="X1544"/>
      <c r="Y1544"/>
      <c r="Z1544"/>
      <c r="AA1544"/>
      <c r="AB1544"/>
      <c r="AC1544"/>
      <c r="AD1544"/>
      <c r="AE1544"/>
      <c r="AF1544"/>
      <c r="AG1544"/>
      <c r="AH1544"/>
      <c r="AI1544"/>
      <c r="AJ1544"/>
      <c r="AK1544"/>
      <c r="AL1544"/>
      <c r="AM1544"/>
      <c r="AN1544"/>
    </row>
    <row r="1545" spans="1:40" x14ac:dyDescent="0.25">
      <c r="A1545">
        <v>216802</v>
      </c>
      <c r="B1545" t="s">
        <v>3285</v>
      </c>
      <c r="C1545" t="s">
        <v>85</v>
      </c>
      <c r="D1545" t="s">
        <v>2274</v>
      </c>
      <c r="E1545" t="s">
        <v>389</v>
      </c>
      <c r="F1545" s="229">
        <v>31237</v>
      </c>
      <c r="G1545" t="s">
        <v>3912</v>
      </c>
      <c r="H1545" t="s">
        <v>3668</v>
      </c>
      <c r="I1545" t="s">
        <v>488</v>
      </c>
      <c r="J1545"/>
      <c r="K1545" t="s">
        <v>372</v>
      </c>
      <c r="L1545">
        <v>2003</v>
      </c>
      <c r="M1545" t="s">
        <v>371</v>
      </c>
      <c r="N1545" t="s">
        <v>762</v>
      </c>
      <c r="O1545"/>
      <c r="P1545"/>
      <c r="Q1545"/>
      <c r="R1545"/>
      <c r="S1545"/>
      <c r="T1545"/>
      <c r="U1545"/>
      <c r="V1545"/>
      <c r="W1545"/>
      <c r="X1545"/>
      <c r="Y1545"/>
      <c r="Z1545"/>
      <c r="AA1545"/>
      <c r="AB1545"/>
      <c r="AC1545"/>
      <c r="AD1545"/>
      <c r="AE1545"/>
      <c r="AF1545"/>
      <c r="AG1545"/>
      <c r="AH1545"/>
      <c r="AI1545"/>
      <c r="AJ1545"/>
      <c r="AK1545"/>
      <c r="AL1545"/>
      <c r="AM1545"/>
      <c r="AN1545"/>
    </row>
    <row r="1546" spans="1:40" x14ac:dyDescent="0.25">
      <c r="A1546">
        <v>216803</v>
      </c>
      <c r="B1546" t="s">
        <v>3286</v>
      </c>
      <c r="C1546" t="s">
        <v>3287</v>
      </c>
      <c r="D1546" t="s">
        <v>450</v>
      </c>
      <c r="E1546" t="s">
        <v>388</v>
      </c>
      <c r="F1546" s="229">
        <v>29672</v>
      </c>
      <c r="G1546" t="s">
        <v>3288</v>
      </c>
      <c r="H1546" t="s">
        <v>390</v>
      </c>
      <c r="I1546" t="s">
        <v>486</v>
      </c>
      <c r="J1546"/>
      <c r="K1546" t="s">
        <v>372</v>
      </c>
      <c r="L1546">
        <v>2000</v>
      </c>
      <c r="M1546" t="s">
        <v>376</v>
      </c>
      <c r="N1546"/>
      <c r="O1546"/>
      <c r="P1546"/>
      <c r="Q1546"/>
      <c r="R1546"/>
      <c r="S1546"/>
      <c r="T1546"/>
      <c r="U1546"/>
      <c r="V1546"/>
      <c r="W1546"/>
      <c r="X1546"/>
      <c r="Y1546"/>
      <c r="Z1546"/>
      <c r="AA1546"/>
      <c r="AB1546"/>
      <c r="AC1546"/>
      <c r="AD1546"/>
      <c r="AE1546"/>
      <c r="AF1546"/>
      <c r="AG1546"/>
      <c r="AH1546"/>
      <c r="AI1546"/>
      <c r="AJ1546"/>
      <c r="AK1546"/>
      <c r="AL1546"/>
      <c r="AM1546" t="s">
        <v>788</v>
      </c>
      <c r="AN1546" t="s">
        <v>788</v>
      </c>
    </row>
    <row r="1547" spans="1:40" x14ac:dyDescent="0.25">
      <c r="A1547">
        <v>216804</v>
      </c>
      <c r="B1547" t="s">
        <v>3289</v>
      </c>
      <c r="C1547" t="s">
        <v>515</v>
      </c>
      <c r="D1547" t="s">
        <v>249</v>
      </c>
      <c r="E1547" t="s">
        <v>389</v>
      </c>
      <c r="F1547" s="229">
        <v>37671</v>
      </c>
      <c r="G1547" t="s">
        <v>3290</v>
      </c>
      <c r="H1547" t="s">
        <v>390</v>
      </c>
      <c r="I1547" t="s">
        <v>3632</v>
      </c>
      <c r="J1547"/>
      <c r="K1547" t="s">
        <v>1324</v>
      </c>
      <c r="L1547">
        <v>2021</v>
      </c>
      <c r="M1547" t="s">
        <v>371</v>
      </c>
      <c r="N1547" t="s">
        <v>371</v>
      </c>
      <c r="O1547" t="s">
        <v>3917</v>
      </c>
      <c r="P1547"/>
      <c r="Q1547">
        <v>20000</v>
      </c>
      <c r="R1547"/>
      <c r="S1547"/>
      <c r="T1547"/>
      <c r="U1547"/>
      <c r="V1547"/>
      <c r="W1547"/>
      <c r="X1547"/>
      <c r="Y1547"/>
      <c r="Z1547"/>
      <c r="AA1547"/>
      <c r="AB1547"/>
      <c r="AC1547"/>
      <c r="AD1547"/>
      <c r="AE1547"/>
      <c r="AF1547"/>
      <c r="AG1547"/>
      <c r="AH1547"/>
      <c r="AI1547"/>
      <c r="AJ1547"/>
      <c r="AK1547"/>
      <c r="AL1547"/>
      <c r="AM1547"/>
      <c r="AN1547"/>
    </row>
    <row r="1548" spans="1:40" x14ac:dyDescent="0.25">
      <c r="A1548">
        <v>216805</v>
      </c>
      <c r="B1548" t="s">
        <v>3291</v>
      </c>
      <c r="C1548" t="s">
        <v>127</v>
      </c>
      <c r="D1548" t="s">
        <v>359</v>
      </c>
      <c r="E1548" t="s">
        <v>389</v>
      </c>
      <c r="F1548" s="229">
        <v>32356</v>
      </c>
      <c r="G1548" t="s">
        <v>3292</v>
      </c>
      <c r="H1548" t="s">
        <v>390</v>
      </c>
      <c r="I1548" t="s">
        <v>486</v>
      </c>
      <c r="J1548"/>
      <c r="K1548" t="s">
        <v>391</v>
      </c>
      <c r="L1548">
        <v>2007</v>
      </c>
      <c r="M1548" t="s">
        <v>380</v>
      </c>
      <c r="N1548"/>
      <c r="O1548"/>
      <c r="P1548"/>
      <c r="Q1548"/>
      <c r="R1548"/>
      <c r="S1548"/>
      <c r="T1548"/>
      <c r="U1548"/>
      <c r="V1548"/>
      <c r="W1548"/>
      <c r="X1548"/>
      <c r="Y1548"/>
      <c r="Z1548"/>
      <c r="AA1548"/>
      <c r="AB1548"/>
      <c r="AC1548"/>
      <c r="AD1548"/>
      <c r="AE1548"/>
      <c r="AF1548"/>
      <c r="AG1548"/>
      <c r="AH1548"/>
      <c r="AI1548"/>
      <c r="AJ1548"/>
      <c r="AK1548"/>
      <c r="AL1548"/>
      <c r="AM1548"/>
      <c r="AN1548" t="s">
        <v>788</v>
      </c>
    </row>
    <row r="1549" spans="1:40" x14ac:dyDescent="0.25">
      <c r="A1549">
        <v>216806</v>
      </c>
      <c r="B1549" t="s">
        <v>3293</v>
      </c>
      <c r="C1549" t="s">
        <v>88</v>
      </c>
      <c r="D1549" t="s">
        <v>464</v>
      </c>
      <c r="E1549" t="s">
        <v>389</v>
      </c>
      <c r="F1549" s="229">
        <v>38041</v>
      </c>
      <c r="G1549" t="s">
        <v>1017</v>
      </c>
      <c r="H1549" t="s">
        <v>390</v>
      </c>
      <c r="I1549" t="s">
        <v>486</v>
      </c>
      <c r="J1549"/>
      <c r="K1549" t="s">
        <v>391</v>
      </c>
      <c r="L1549">
        <v>2022</v>
      </c>
      <c r="M1549" t="s">
        <v>371</v>
      </c>
      <c r="N1549"/>
      <c r="O1549"/>
      <c r="P1549"/>
      <c r="Q1549"/>
      <c r="R1549"/>
      <c r="S1549"/>
      <c r="T1549"/>
      <c r="U1549"/>
      <c r="V1549"/>
      <c r="W1549"/>
      <c r="X1549"/>
      <c r="Y1549"/>
      <c r="Z1549"/>
      <c r="AA1549"/>
      <c r="AB1549"/>
      <c r="AC1549"/>
      <c r="AD1549"/>
      <c r="AE1549"/>
      <c r="AF1549"/>
      <c r="AG1549"/>
      <c r="AH1549"/>
      <c r="AI1549"/>
      <c r="AJ1549"/>
      <c r="AK1549"/>
      <c r="AL1549"/>
      <c r="AM1549" t="s">
        <v>788</v>
      </c>
      <c r="AN1549" t="s">
        <v>788</v>
      </c>
    </row>
    <row r="1550" spans="1:40" x14ac:dyDescent="0.25">
      <c r="A1550">
        <v>216807</v>
      </c>
      <c r="B1550" t="s">
        <v>3294</v>
      </c>
      <c r="C1550" t="s">
        <v>130</v>
      </c>
      <c r="D1550" t="s">
        <v>295</v>
      </c>
      <c r="E1550" t="s">
        <v>388</v>
      </c>
      <c r="F1550" s="229">
        <v>37062</v>
      </c>
      <c r="G1550" t="s">
        <v>3295</v>
      </c>
      <c r="H1550" t="s">
        <v>390</v>
      </c>
      <c r="I1550" t="s">
        <v>486</v>
      </c>
      <c r="J1550"/>
      <c r="K1550" t="s">
        <v>372</v>
      </c>
      <c r="L1550">
        <v>2020</v>
      </c>
      <c r="M1550" t="s">
        <v>385</v>
      </c>
      <c r="N1550"/>
      <c r="O1550"/>
      <c r="P1550"/>
      <c r="Q1550"/>
      <c r="R1550"/>
      <c r="S1550"/>
      <c r="T1550"/>
      <c r="U1550"/>
      <c r="V1550"/>
      <c r="W1550"/>
      <c r="X1550"/>
      <c r="Y1550"/>
      <c r="Z1550"/>
      <c r="AA1550"/>
      <c r="AB1550"/>
      <c r="AC1550"/>
      <c r="AD1550"/>
      <c r="AE1550"/>
      <c r="AF1550"/>
      <c r="AG1550"/>
      <c r="AH1550"/>
      <c r="AI1550"/>
      <c r="AJ1550"/>
      <c r="AK1550"/>
      <c r="AL1550"/>
      <c r="AM1550" t="s">
        <v>788</v>
      </c>
      <c r="AN1550" t="s">
        <v>788</v>
      </c>
    </row>
    <row r="1551" spans="1:40" x14ac:dyDescent="0.25">
      <c r="A1551">
        <v>216808</v>
      </c>
      <c r="B1551" t="s">
        <v>3296</v>
      </c>
      <c r="C1551" t="s">
        <v>1581</v>
      </c>
      <c r="D1551" t="s">
        <v>3297</v>
      </c>
      <c r="E1551" t="s">
        <v>389</v>
      </c>
      <c r="F1551" s="229">
        <v>37012</v>
      </c>
      <c r="G1551" t="s">
        <v>3298</v>
      </c>
      <c r="H1551" t="s">
        <v>390</v>
      </c>
      <c r="I1551" t="s">
        <v>486</v>
      </c>
      <c r="J1551"/>
      <c r="K1551" t="s">
        <v>372</v>
      </c>
      <c r="L1551">
        <v>2018</v>
      </c>
      <c r="M1551" t="s">
        <v>385</v>
      </c>
      <c r="N1551"/>
      <c r="O1551"/>
      <c r="P1551"/>
      <c r="Q1551"/>
      <c r="R1551"/>
      <c r="S1551"/>
      <c r="T1551"/>
      <c r="U1551"/>
      <c r="V1551"/>
      <c r="W1551"/>
      <c r="X1551"/>
      <c r="Y1551"/>
      <c r="Z1551"/>
      <c r="AA1551"/>
      <c r="AB1551"/>
      <c r="AC1551"/>
      <c r="AD1551"/>
      <c r="AE1551"/>
      <c r="AF1551"/>
      <c r="AG1551"/>
      <c r="AH1551"/>
      <c r="AI1551"/>
      <c r="AJ1551"/>
      <c r="AK1551"/>
      <c r="AL1551"/>
      <c r="AM1551" t="s">
        <v>788</v>
      </c>
      <c r="AN1551" t="s">
        <v>788</v>
      </c>
    </row>
    <row r="1552" spans="1:40" x14ac:dyDescent="0.25">
      <c r="A1552">
        <v>216809</v>
      </c>
      <c r="B1552" t="s">
        <v>3299</v>
      </c>
      <c r="C1552" t="s">
        <v>139</v>
      </c>
      <c r="D1552" t="s">
        <v>224</v>
      </c>
      <c r="E1552" t="s">
        <v>1327</v>
      </c>
      <c r="F1552" s="297"/>
      <c r="G1552" t="s">
        <v>3300</v>
      </c>
      <c r="H1552" t="s">
        <v>390</v>
      </c>
      <c r="I1552" t="s">
        <v>486</v>
      </c>
      <c r="J1552"/>
      <c r="K1552" t="s">
        <v>1323</v>
      </c>
      <c r="L1552">
        <v>2003</v>
      </c>
      <c r="M1552" t="s">
        <v>371</v>
      </c>
      <c r="N1552"/>
      <c r="O1552"/>
      <c r="P1552"/>
      <c r="Q1552"/>
      <c r="R1552"/>
      <c r="S1552"/>
      <c r="T1552"/>
      <c r="U1552"/>
      <c r="V1552"/>
      <c r="W1552"/>
      <c r="X1552"/>
      <c r="Y1552"/>
      <c r="Z1552"/>
      <c r="AA1552"/>
      <c r="AB1552"/>
      <c r="AC1552"/>
      <c r="AD1552"/>
      <c r="AE1552"/>
      <c r="AF1552"/>
      <c r="AG1552"/>
      <c r="AH1552"/>
      <c r="AI1552"/>
      <c r="AJ1552"/>
      <c r="AK1552"/>
      <c r="AL1552"/>
      <c r="AM1552"/>
      <c r="AN1552"/>
    </row>
    <row r="1553" spans="1:40" x14ac:dyDescent="0.25">
      <c r="A1553">
        <v>216810</v>
      </c>
      <c r="B1553" t="s">
        <v>3301</v>
      </c>
      <c r="C1553" t="s">
        <v>1428</v>
      </c>
      <c r="D1553" t="s">
        <v>669</v>
      </c>
      <c r="E1553" t="s">
        <v>389</v>
      </c>
      <c r="F1553" s="229">
        <v>32942</v>
      </c>
      <c r="G1553" t="s">
        <v>3302</v>
      </c>
      <c r="H1553" t="s">
        <v>390</v>
      </c>
      <c r="I1553" t="s">
        <v>486</v>
      </c>
      <c r="J1553"/>
      <c r="K1553" t="s">
        <v>372</v>
      </c>
      <c r="L1553">
        <v>2009</v>
      </c>
      <c r="M1553" t="s">
        <v>371</v>
      </c>
      <c r="N1553"/>
      <c r="O1553"/>
      <c r="P1553"/>
      <c r="Q1553"/>
      <c r="R1553"/>
      <c r="S1553"/>
      <c r="T1553"/>
      <c r="U1553"/>
      <c r="V1553"/>
      <c r="W1553"/>
      <c r="X1553"/>
      <c r="Y1553"/>
      <c r="Z1553"/>
      <c r="AA1553"/>
      <c r="AB1553"/>
      <c r="AC1553"/>
      <c r="AD1553"/>
      <c r="AE1553"/>
      <c r="AF1553"/>
      <c r="AG1553"/>
      <c r="AH1553"/>
      <c r="AI1553"/>
      <c r="AJ1553"/>
      <c r="AK1553"/>
      <c r="AL1553"/>
      <c r="AM1553"/>
      <c r="AN1553" t="s">
        <v>788</v>
      </c>
    </row>
    <row r="1554" spans="1:40" x14ac:dyDescent="0.25">
      <c r="A1554">
        <v>216811</v>
      </c>
      <c r="B1554" t="s">
        <v>3303</v>
      </c>
      <c r="C1554" t="s">
        <v>3304</v>
      </c>
      <c r="D1554" t="s">
        <v>2376</v>
      </c>
      <c r="E1554" t="s">
        <v>388</v>
      </c>
      <c r="F1554" s="229">
        <v>36526</v>
      </c>
      <c r="G1554" t="s">
        <v>3305</v>
      </c>
      <c r="H1554" t="s">
        <v>390</v>
      </c>
      <c r="I1554" t="s">
        <v>486</v>
      </c>
      <c r="J1554"/>
      <c r="K1554" t="s">
        <v>372</v>
      </c>
      <c r="L1554"/>
      <c r="M1554" t="s">
        <v>387</v>
      </c>
      <c r="N1554"/>
      <c r="O1554"/>
      <c r="P1554"/>
      <c r="Q1554"/>
      <c r="R1554"/>
      <c r="S1554"/>
      <c r="T1554"/>
      <c r="U1554"/>
      <c r="V1554"/>
      <c r="W1554"/>
      <c r="X1554"/>
      <c r="Y1554"/>
      <c r="Z1554"/>
      <c r="AA1554"/>
      <c r="AB1554"/>
      <c r="AC1554"/>
      <c r="AD1554"/>
      <c r="AE1554"/>
      <c r="AF1554"/>
      <c r="AG1554"/>
      <c r="AH1554"/>
      <c r="AI1554"/>
      <c r="AJ1554"/>
      <c r="AK1554"/>
      <c r="AL1554"/>
      <c r="AM1554" t="s">
        <v>788</v>
      </c>
      <c r="AN1554" t="s">
        <v>788</v>
      </c>
    </row>
    <row r="1555" spans="1:40" x14ac:dyDescent="0.25">
      <c r="A1555">
        <v>216812</v>
      </c>
      <c r="B1555" t="s">
        <v>3306</v>
      </c>
      <c r="C1555" t="s">
        <v>129</v>
      </c>
      <c r="D1555" t="s">
        <v>323</v>
      </c>
      <c r="E1555" t="s">
        <v>388</v>
      </c>
      <c r="F1555" s="229">
        <v>35665</v>
      </c>
      <c r="G1555" t="s">
        <v>3307</v>
      </c>
      <c r="H1555" t="s">
        <v>390</v>
      </c>
      <c r="I1555" t="s">
        <v>489</v>
      </c>
      <c r="J1555"/>
      <c r="K1555" t="s">
        <v>372</v>
      </c>
      <c r="L1555">
        <v>2015</v>
      </c>
      <c r="M1555" t="s">
        <v>379</v>
      </c>
      <c r="N1555" t="s">
        <v>377</v>
      </c>
      <c r="O1555"/>
      <c r="P1555"/>
      <c r="Q1555"/>
      <c r="R1555"/>
      <c r="S1555"/>
      <c r="T1555"/>
      <c r="U1555"/>
      <c r="V1555"/>
      <c r="W1555"/>
      <c r="X1555"/>
      <c r="Y1555"/>
      <c r="Z1555"/>
      <c r="AA1555"/>
      <c r="AB1555"/>
      <c r="AC1555"/>
      <c r="AD1555"/>
      <c r="AE1555"/>
      <c r="AF1555"/>
      <c r="AG1555"/>
      <c r="AH1555"/>
      <c r="AI1555"/>
      <c r="AJ1555"/>
      <c r="AK1555"/>
      <c r="AL1555"/>
      <c r="AM1555"/>
      <c r="AN1555"/>
    </row>
    <row r="1556" spans="1:40" x14ac:dyDescent="0.25">
      <c r="A1556">
        <v>216813</v>
      </c>
      <c r="B1556" t="s">
        <v>3308</v>
      </c>
      <c r="C1556" t="s">
        <v>102</v>
      </c>
      <c r="D1556" t="s">
        <v>3309</v>
      </c>
      <c r="E1556" t="s">
        <v>388</v>
      </c>
      <c r="F1556" s="229">
        <v>37257</v>
      </c>
      <c r="G1556" t="s">
        <v>3310</v>
      </c>
      <c r="H1556" t="s">
        <v>390</v>
      </c>
      <c r="I1556" t="s">
        <v>486</v>
      </c>
      <c r="J1556"/>
      <c r="K1556" t="s">
        <v>372</v>
      </c>
      <c r="L1556">
        <v>2019</v>
      </c>
      <c r="M1556" t="s">
        <v>371</v>
      </c>
      <c r="N1556"/>
      <c r="O1556"/>
      <c r="P1556"/>
      <c r="Q1556"/>
      <c r="R1556"/>
      <c r="S1556"/>
      <c r="T1556"/>
      <c r="U1556"/>
      <c r="V1556"/>
      <c r="W1556"/>
      <c r="X1556"/>
      <c r="Y1556"/>
      <c r="Z1556"/>
      <c r="AA1556"/>
      <c r="AB1556"/>
      <c r="AC1556"/>
      <c r="AD1556"/>
      <c r="AE1556"/>
      <c r="AF1556"/>
      <c r="AG1556"/>
      <c r="AH1556"/>
      <c r="AI1556"/>
      <c r="AJ1556"/>
      <c r="AK1556"/>
      <c r="AL1556"/>
      <c r="AM1556" t="s">
        <v>788</v>
      </c>
      <c r="AN1556" t="s">
        <v>788</v>
      </c>
    </row>
    <row r="1557" spans="1:40" x14ac:dyDescent="0.25">
      <c r="A1557">
        <v>216814</v>
      </c>
      <c r="B1557" t="s">
        <v>3311</v>
      </c>
      <c r="C1557" t="s">
        <v>130</v>
      </c>
      <c r="D1557" t="s">
        <v>438</v>
      </c>
      <c r="E1557" t="s">
        <v>389</v>
      </c>
      <c r="F1557" s="229">
        <v>37870</v>
      </c>
      <c r="G1557" t="s">
        <v>3312</v>
      </c>
      <c r="H1557" t="s">
        <v>390</v>
      </c>
      <c r="I1557" t="s">
        <v>3632</v>
      </c>
      <c r="J1557"/>
      <c r="K1557" t="s">
        <v>391</v>
      </c>
      <c r="L1557">
        <v>37870</v>
      </c>
      <c r="M1557" t="s">
        <v>373</v>
      </c>
      <c r="N1557"/>
      <c r="O1557"/>
      <c r="P1557"/>
      <c r="Q1557"/>
      <c r="R1557"/>
      <c r="S1557"/>
      <c r="T1557"/>
      <c r="U1557"/>
      <c r="V1557"/>
      <c r="W1557"/>
      <c r="X1557"/>
      <c r="Y1557"/>
      <c r="Z1557"/>
      <c r="AA1557"/>
      <c r="AB1557"/>
      <c r="AC1557"/>
      <c r="AD1557"/>
      <c r="AE1557"/>
      <c r="AF1557"/>
      <c r="AG1557"/>
      <c r="AH1557"/>
      <c r="AI1557"/>
      <c r="AJ1557"/>
      <c r="AK1557"/>
      <c r="AL1557"/>
      <c r="AM1557"/>
      <c r="AN1557"/>
    </row>
    <row r="1558" spans="1:40" x14ac:dyDescent="0.25">
      <c r="A1558">
        <v>216815</v>
      </c>
      <c r="B1558" t="s">
        <v>3313</v>
      </c>
      <c r="C1558" t="s">
        <v>70</v>
      </c>
      <c r="D1558" t="s">
        <v>566</v>
      </c>
      <c r="E1558" t="s">
        <v>388</v>
      </c>
      <c r="F1558" s="229">
        <v>34574</v>
      </c>
      <c r="G1558" t="s">
        <v>3314</v>
      </c>
      <c r="H1558" t="s">
        <v>390</v>
      </c>
      <c r="I1558" t="s">
        <v>486</v>
      </c>
      <c r="J1558"/>
      <c r="K1558" t="s">
        <v>372</v>
      </c>
      <c r="L1558">
        <v>2012</v>
      </c>
      <c r="M1558" t="s">
        <v>382</v>
      </c>
      <c r="N1558" t="s">
        <v>382</v>
      </c>
      <c r="O1558"/>
      <c r="P1558"/>
      <c r="Q1558"/>
      <c r="R1558"/>
      <c r="S1558"/>
      <c r="T1558"/>
      <c r="U1558"/>
      <c r="V1558"/>
      <c r="W1558"/>
      <c r="X1558"/>
      <c r="Y1558"/>
      <c r="Z1558"/>
      <c r="AA1558"/>
      <c r="AB1558"/>
      <c r="AC1558"/>
      <c r="AD1558"/>
      <c r="AE1558"/>
      <c r="AF1558"/>
      <c r="AG1558"/>
      <c r="AH1558"/>
      <c r="AI1558"/>
      <c r="AJ1558"/>
      <c r="AK1558"/>
      <c r="AL1558"/>
      <c r="AM1558"/>
      <c r="AN1558"/>
    </row>
    <row r="1559" spans="1:40" x14ac:dyDescent="0.25">
      <c r="A1559">
        <v>216816</v>
      </c>
      <c r="B1559" t="s">
        <v>3315</v>
      </c>
      <c r="C1559" t="s">
        <v>587</v>
      </c>
      <c r="D1559" t="s">
        <v>471</v>
      </c>
      <c r="E1559" t="s">
        <v>389</v>
      </c>
      <c r="F1559" s="229">
        <v>37274</v>
      </c>
      <c r="G1559" t="s">
        <v>3316</v>
      </c>
      <c r="H1559" t="s">
        <v>390</v>
      </c>
      <c r="I1559" t="s">
        <v>486</v>
      </c>
      <c r="J1559"/>
      <c r="K1559" t="s">
        <v>391</v>
      </c>
      <c r="L1559">
        <v>2019</v>
      </c>
      <c r="M1559" t="s">
        <v>371</v>
      </c>
      <c r="N1559" t="s">
        <v>377</v>
      </c>
      <c r="O1559"/>
      <c r="P1559"/>
      <c r="Q1559"/>
      <c r="R1559"/>
      <c r="S1559"/>
      <c r="T1559"/>
      <c r="U1559"/>
      <c r="V1559"/>
      <c r="W1559"/>
      <c r="X1559"/>
      <c r="Y1559"/>
      <c r="Z1559"/>
      <c r="AA1559"/>
      <c r="AB1559"/>
      <c r="AC1559"/>
      <c r="AD1559"/>
      <c r="AE1559"/>
      <c r="AF1559"/>
      <c r="AG1559"/>
      <c r="AH1559"/>
      <c r="AI1559"/>
      <c r="AJ1559"/>
      <c r="AK1559"/>
      <c r="AL1559"/>
      <c r="AM1559"/>
      <c r="AN1559"/>
    </row>
    <row r="1560" spans="1:40" x14ac:dyDescent="0.25">
      <c r="A1560">
        <v>216817</v>
      </c>
      <c r="B1560" t="s">
        <v>3317</v>
      </c>
      <c r="C1560" t="s">
        <v>169</v>
      </c>
      <c r="D1560" t="s">
        <v>242</v>
      </c>
      <c r="E1560" t="s">
        <v>389</v>
      </c>
      <c r="F1560" s="229">
        <v>33025</v>
      </c>
      <c r="G1560" t="s">
        <v>3318</v>
      </c>
      <c r="H1560" t="s">
        <v>390</v>
      </c>
      <c r="I1560" t="s">
        <v>488</v>
      </c>
      <c r="J1560"/>
      <c r="K1560" t="s">
        <v>391</v>
      </c>
      <c r="L1560">
        <v>2008</v>
      </c>
      <c r="M1560" t="s">
        <v>373</v>
      </c>
      <c r="N1560"/>
      <c r="O1560"/>
      <c r="P1560"/>
      <c r="Q1560"/>
      <c r="R1560"/>
      <c r="S1560"/>
      <c r="T1560"/>
      <c r="U1560"/>
      <c r="V1560"/>
      <c r="W1560"/>
      <c r="X1560"/>
      <c r="Y1560"/>
      <c r="Z1560"/>
      <c r="AA1560"/>
      <c r="AB1560"/>
      <c r="AC1560"/>
      <c r="AD1560"/>
      <c r="AE1560"/>
      <c r="AF1560"/>
      <c r="AG1560"/>
      <c r="AH1560"/>
      <c r="AI1560"/>
      <c r="AJ1560"/>
      <c r="AK1560"/>
      <c r="AL1560"/>
      <c r="AM1560"/>
      <c r="AN1560"/>
    </row>
    <row r="1561" spans="1:40" x14ac:dyDescent="0.25">
      <c r="A1561">
        <v>216818</v>
      </c>
      <c r="B1561" t="s">
        <v>3319</v>
      </c>
      <c r="C1561" t="s">
        <v>93</v>
      </c>
      <c r="D1561" t="s">
        <v>2735</v>
      </c>
      <c r="E1561" t="s">
        <v>388</v>
      </c>
      <c r="F1561" s="297"/>
      <c r="G1561" t="s">
        <v>3320</v>
      </c>
      <c r="H1561" t="s">
        <v>390</v>
      </c>
      <c r="I1561" t="s">
        <v>486</v>
      </c>
      <c r="J1561"/>
      <c r="K1561" t="s">
        <v>391</v>
      </c>
      <c r="L1561">
        <v>2021</v>
      </c>
      <c r="M1561" t="s">
        <v>383</v>
      </c>
      <c r="N1561"/>
      <c r="O1561"/>
      <c r="P1561"/>
      <c r="Q1561"/>
      <c r="R1561"/>
      <c r="S1561"/>
      <c r="T1561"/>
      <c r="U1561"/>
      <c r="V1561"/>
      <c r="W1561"/>
      <c r="X1561"/>
      <c r="Y1561"/>
      <c r="Z1561"/>
      <c r="AA1561"/>
      <c r="AB1561"/>
      <c r="AC1561"/>
      <c r="AD1561"/>
      <c r="AE1561"/>
      <c r="AF1561"/>
      <c r="AG1561"/>
      <c r="AH1561"/>
      <c r="AI1561"/>
      <c r="AJ1561"/>
      <c r="AK1561"/>
      <c r="AL1561"/>
      <c r="AM1561"/>
      <c r="AN1561" t="s">
        <v>788</v>
      </c>
    </row>
    <row r="1562" spans="1:40" x14ac:dyDescent="0.25">
      <c r="A1562">
        <v>216819</v>
      </c>
      <c r="B1562" t="s">
        <v>3321</v>
      </c>
      <c r="C1562" t="s">
        <v>160</v>
      </c>
      <c r="D1562" t="s">
        <v>2832</v>
      </c>
      <c r="E1562" t="s">
        <v>389</v>
      </c>
      <c r="F1562" s="229">
        <v>31152</v>
      </c>
      <c r="G1562" t="s">
        <v>3322</v>
      </c>
      <c r="H1562" t="s">
        <v>390</v>
      </c>
      <c r="I1562" t="s">
        <v>3632</v>
      </c>
      <c r="J1562"/>
      <c r="K1562" t="s">
        <v>391</v>
      </c>
      <c r="L1562">
        <v>2002</v>
      </c>
      <c r="M1562" t="s">
        <v>377</v>
      </c>
      <c r="N1562" t="s">
        <v>377</v>
      </c>
      <c r="O1562"/>
      <c r="P1562"/>
      <c r="Q1562"/>
      <c r="R1562"/>
      <c r="S1562"/>
      <c r="T1562"/>
      <c r="U1562"/>
      <c r="V1562"/>
      <c r="W1562"/>
      <c r="X1562"/>
      <c r="Y1562"/>
      <c r="Z1562"/>
      <c r="AA1562"/>
      <c r="AB1562"/>
      <c r="AC1562"/>
      <c r="AD1562"/>
      <c r="AE1562"/>
      <c r="AF1562"/>
      <c r="AG1562"/>
      <c r="AH1562"/>
      <c r="AI1562"/>
      <c r="AJ1562"/>
      <c r="AK1562"/>
      <c r="AL1562"/>
      <c r="AM1562"/>
      <c r="AN1562"/>
    </row>
    <row r="1563" spans="1:40" x14ac:dyDescent="0.25">
      <c r="A1563">
        <v>216820</v>
      </c>
      <c r="B1563" t="s">
        <v>3323</v>
      </c>
      <c r="C1563" t="s">
        <v>70</v>
      </c>
      <c r="D1563" t="s">
        <v>482</v>
      </c>
      <c r="E1563" t="s">
        <v>389</v>
      </c>
      <c r="F1563" s="229">
        <v>30071</v>
      </c>
      <c r="G1563" t="s">
        <v>3324</v>
      </c>
      <c r="H1563" t="s">
        <v>390</v>
      </c>
      <c r="I1563" t="s">
        <v>486</v>
      </c>
      <c r="J1563"/>
      <c r="K1563" t="s">
        <v>391</v>
      </c>
      <c r="L1563">
        <v>2000</v>
      </c>
      <c r="M1563" t="s">
        <v>382</v>
      </c>
      <c r="N1563"/>
      <c r="O1563"/>
      <c r="P1563"/>
      <c r="Q1563"/>
      <c r="R1563"/>
      <c r="S1563"/>
      <c r="T1563"/>
      <c r="U1563"/>
      <c r="V1563"/>
      <c r="W1563"/>
      <c r="X1563"/>
      <c r="Y1563"/>
      <c r="Z1563"/>
      <c r="AA1563"/>
      <c r="AB1563"/>
      <c r="AC1563"/>
      <c r="AD1563"/>
      <c r="AE1563"/>
      <c r="AF1563"/>
      <c r="AG1563"/>
      <c r="AH1563"/>
      <c r="AI1563"/>
      <c r="AJ1563"/>
      <c r="AK1563"/>
      <c r="AL1563"/>
      <c r="AM1563"/>
      <c r="AN1563" t="s">
        <v>788</v>
      </c>
    </row>
    <row r="1564" spans="1:40" x14ac:dyDescent="0.25">
      <c r="A1564">
        <v>216821</v>
      </c>
      <c r="B1564" t="s">
        <v>3325</v>
      </c>
      <c r="C1564" t="s">
        <v>63</v>
      </c>
      <c r="D1564" t="s">
        <v>231</v>
      </c>
      <c r="E1564" t="s">
        <v>389</v>
      </c>
      <c r="F1564" s="229">
        <v>34102</v>
      </c>
      <c r="G1564" t="s">
        <v>3326</v>
      </c>
      <c r="H1564" t="s">
        <v>390</v>
      </c>
      <c r="I1564" t="s">
        <v>486</v>
      </c>
      <c r="J1564"/>
      <c r="K1564"/>
      <c r="L1564"/>
      <c r="M1564" t="s">
        <v>371</v>
      </c>
      <c r="N1564"/>
      <c r="O1564"/>
      <c r="P1564"/>
      <c r="Q1564"/>
      <c r="R1564"/>
      <c r="S1564"/>
      <c r="T1564"/>
      <c r="U1564"/>
      <c r="V1564"/>
      <c r="W1564"/>
      <c r="X1564"/>
      <c r="Y1564"/>
      <c r="Z1564"/>
      <c r="AA1564"/>
      <c r="AB1564"/>
      <c r="AC1564"/>
      <c r="AD1564"/>
      <c r="AE1564"/>
      <c r="AF1564"/>
      <c r="AG1564"/>
      <c r="AH1564"/>
      <c r="AI1564"/>
      <c r="AJ1564"/>
      <c r="AK1564"/>
      <c r="AL1564"/>
      <c r="AM1564"/>
      <c r="AN1564" t="s">
        <v>788</v>
      </c>
    </row>
    <row r="1565" spans="1:40" x14ac:dyDescent="0.25">
      <c r="A1565">
        <v>216822</v>
      </c>
      <c r="B1565" t="s">
        <v>3327</v>
      </c>
      <c r="C1565" t="s">
        <v>63</v>
      </c>
      <c r="D1565" t="s">
        <v>266</v>
      </c>
      <c r="E1565" t="s">
        <v>389</v>
      </c>
      <c r="F1565" s="229">
        <v>33607</v>
      </c>
      <c r="G1565" t="s">
        <v>3328</v>
      </c>
      <c r="H1565" t="s">
        <v>390</v>
      </c>
      <c r="I1565" t="s">
        <v>486</v>
      </c>
      <c r="J1565"/>
      <c r="K1565" t="s">
        <v>391</v>
      </c>
      <c r="L1565">
        <v>2013</v>
      </c>
      <c r="M1565" t="s">
        <v>373</v>
      </c>
      <c r="N1565"/>
      <c r="O1565"/>
      <c r="P1565"/>
      <c r="Q1565"/>
      <c r="R1565"/>
      <c r="S1565"/>
      <c r="T1565"/>
      <c r="U1565"/>
      <c r="V1565"/>
      <c r="W1565"/>
      <c r="X1565"/>
      <c r="Y1565"/>
      <c r="Z1565"/>
      <c r="AA1565"/>
      <c r="AB1565"/>
      <c r="AC1565"/>
      <c r="AD1565"/>
      <c r="AE1565"/>
      <c r="AF1565"/>
      <c r="AG1565"/>
      <c r="AH1565"/>
      <c r="AI1565"/>
      <c r="AJ1565"/>
      <c r="AK1565"/>
      <c r="AL1565"/>
      <c r="AM1565"/>
      <c r="AN1565" t="s">
        <v>788</v>
      </c>
    </row>
    <row r="1566" spans="1:40" x14ac:dyDescent="0.25">
      <c r="A1566">
        <v>216823</v>
      </c>
      <c r="B1566" t="s">
        <v>3329</v>
      </c>
      <c r="C1566" t="s">
        <v>191</v>
      </c>
      <c r="D1566" t="s">
        <v>471</v>
      </c>
      <c r="E1566" t="s">
        <v>389</v>
      </c>
      <c r="F1566" s="229">
        <v>36540</v>
      </c>
      <c r="G1566" t="s">
        <v>3330</v>
      </c>
      <c r="H1566" t="s">
        <v>390</v>
      </c>
      <c r="I1566" t="s">
        <v>488</v>
      </c>
      <c r="J1566"/>
      <c r="K1566" t="s">
        <v>1324</v>
      </c>
      <c r="L1566">
        <v>2018</v>
      </c>
      <c r="M1566" t="s">
        <v>373</v>
      </c>
      <c r="N1566" t="s">
        <v>371</v>
      </c>
      <c r="O1566"/>
      <c r="P1566"/>
      <c r="Q1566"/>
      <c r="R1566"/>
      <c r="S1566"/>
      <c r="T1566"/>
      <c r="U1566"/>
      <c r="V1566"/>
      <c r="W1566"/>
      <c r="X1566"/>
      <c r="Y1566"/>
      <c r="Z1566"/>
      <c r="AA1566"/>
      <c r="AB1566"/>
      <c r="AC1566"/>
      <c r="AD1566"/>
      <c r="AE1566"/>
      <c r="AF1566"/>
      <c r="AG1566"/>
      <c r="AH1566"/>
      <c r="AI1566"/>
      <c r="AJ1566"/>
      <c r="AK1566"/>
      <c r="AL1566"/>
      <c r="AM1566"/>
      <c r="AN1566"/>
    </row>
    <row r="1567" spans="1:40" x14ac:dyDescent="0.25">
      <c r="A1567">
        <v>216824</v>
      </c>
      <c r="B1567" t="s">
        <v>3331</v>
      </c>
      <c r="C1567" t="s">
        <v>519</v>
      </c>
      <c r="D1567" t="s">
        <v>279</v>
      </c>
      <c r="E1567" t="s">
        <v>389</v>
      </c>
      <c r="F1567" t="s">
        <v>3332</v>
      </c>
      <c r="G1567" t="s">
        <v>3333</v>
      </c>
      <c r="H1567" t="s">
        <v>390</v>
      </c>
      <c r="I1567" t="s">
        <v>486</v>
      </c>
      <c r="J1567"/>
      <c r="K1567" t="s">
        <v>391</v>
      </c>
      <c r="L1567">
        <v>2014</v>
      </c>
      <c r="M1567" t="s">
        <v>373</v>
      </c>
      <c r="N1567"/>
      <c r="O1567"/>
      <c r="P1567"/>
      <c r="Q1567"/>
      <c r="R1567"/>
      <c r="S1567"/>
      <c r="T1567"/>
      <c r="U1567"/>
      <c r="V1567"/>
      <c r="W1567"/>
      <c r="X1567"/>
      <c r="Y1567"/>
      <c r="Z1567"/>
      <c r="AA1567"/>
      <c r="AB1567"/>
      <c r="AC1567"/>
      <c r="AD1567"/>
      <c r="AE1567"/>
      <c r="AF1567"/>
      <c r="AG1567"/>
      <c r="AH1567"/>
      <c r="AI1567"/>
      <c r="AJ1567"/>
      <c r="AK1567"/>
      <c r="AL1567"/>
      <c r="AM1567"/>
      <c r="AN1567" t="s">
        <v>788</v>
      </c>
    </row>
    <row r="1568" spans="1:40" x14ac:dyDescent="0.25">
      <c r="A1568">
        <v>216825</v>
      </c>
      <c r="B1568" t="s">
        <v>3334</v>
      </c>
      <c r="C1568" t="s">
        <v>71</v>
      </c>
      <c r="D1568" t="s">
        <v>258</v>
      </c>
      <c r="E1568" t="s">
        <v>389</v>
      </c>
      <c r="F1568" s="229">
        <v>35172</v>
      </c>
      <c r="G1568" t="s">
        <v>3335</v>
      </c>
      <c r="H1568" t="s">
        <v>390</v>
      </c>
      <c r="I1568" t="s">
        <v>488</v>
      </c>
      <c r="J1568"/>
      <c r="K1568" t="s">
        <v>372</v>
      </c>
      <c r="L1568">
        <v>2014</v>
      </c>
      <c r="M1568" t="s">
        <v>371</v>
      </c>
      <c r="N1568"/>
      <c r="O1568"/>
      <c r="P1568"/>
      <c r="Q1568"/>
      <c r="R1568"/>
      <c r="S1568"/>
      <c r="T1568"/>
      <c r="U1568"/>
      <c r="V1568"/>
      <c r="W1568"/>
      <c r="X1568"/>
      <c r="Y1568"/>
      <c r="Z1568"/>
      <c r="AA1568"/>
      <c r="AB1568"/>
      <c r="AC1568"/>
      <c r="AD1568"/>
      <c r="AE1568"/>
      <c r="AF1568"/>
      <c r="AG1568"/>
      <c r="AH1568"/>
      <c r="AI1568"/>
      <c r="AJ1568"/>
      <c r="AK1568"/>
      <c r="AL1568"/>
      <c r="AM1568"/>
      <c r="AN1568"/>
    </row>
    <row r="1569" spans="1:40" x14ac:dyDescent="0.25">
      <c r="A1569">
        <v>216826</v>
      </c>
      <c r="B1569" t="s">
        <v>3336</v>
      </c>
      <c r="C1569" t="s">
        <v>60</v>
      </c>
      <c r="D1569" t="s">
        <v>3337</v>
      </c>
      <c r="E1569" t="s">
        <v>388</v>
      </c>
      <c r="F1569" s="229">
        <v>31844</v>
      </c>
      <c r="G1569" t="s">
        <v>3338</v>
      </c>
      <c r="H1569" t="s">
        <v>390</v>
      </c>
      <c r="I1569" t="s">
        <v>488</v>
      </c>
      <c r="J1569"/>
      <c r="K1569" t="s">
        <v>391</v>
      </c>
      <c r="L1569">
        <v>2009</v>
      </c>
      <c r="M1569" t="s">
        <v>380</v>
      </c>
      <c r="N1569" t="s">
        <v>380</v>
      </c>
      <c r="O1569"/>
      <c r="P1569"/>
      <c r="Q1569"/>
      <c r="R1569"/>
      <c r="S1569"/>
      <c r="T1569"/>
      <c r="U1569"/>
      <c r="V1569"/>
      <c r="W1569"/>
      <c r="X1569"/>
      <c r="Y1569"/>
      <c r="Z1569"/>
      <c r="AA1569"/>
      <c r="AB1569"/>
      <c r="AC1569"/>
      <c r="AD1569"/>
      <c r="AE1569"/>
      <c r="AF1569"/>
      <c r="AG1569"/>
      <c r="AH1569"/>
      <c r="AI1569"/>
      <c r="AJ1569"/>
      <c r="AK1569"/>
      <c r="AL1569"/>
      <c r="AM1569"/>
      <c r="AN1569"/>
    </row>
    <row r="1570" spans="1:40" x14ac:dyDescent="0.25">
      <c r="A1570">
        <v>216827</v>
      </c>
      <c r="B1570" t="s">
        <v>3339</v>
      </c>
      <c r="C1570" t="s">
        <v>70</v>
      </c>
      <c r="D1570" t="s">
        <v>928</v>
      </c>
      <c r="E1570" t="s">
        <v>389</v>
      </c>
      <c r="F1570" s="229">
        <v>38026</v>
      </c>
      <c r="G1570" t="s">
        <v>3340</v>
      </c>
      <c r="H1570" t="s">
        <v>390</v>
      </c>
      <c r="I1570" t="s">
        <v>3632</v>
      </c>
      <c r="J1570"/>
      <c r="K1570" t="s">
        <v>391</v>
      </c>
      <c r="L1570">
        <v>2022</v>
      </c>
      <c r="M1570" t="s">
        <v>371</v>
      </c>
      <c r="N1570"/>
      <c r="O1570"/>
      <c r="P1570"/>
      <c r="Q1570"/>
      <c r="R1570"/>
      <c r="S1570"/>
      <c r="T1570"/>
      <c r="U1570"/>
      <c r="V1570"/>
      <c r="W1570"/>
      <c r="X1570"/>
      <c r="Y1570"/>
      <c r="Z1570"/>
      <c r="AA1570"/>
      <c r="AB1570"/>
      <c r="AC1570"/>
      <c r="AD1570"/>
      <c r="AE1570"/>
      <c r="AF1570"/>
      <c r="AG1570"/>
      <c r="AH1570"/>
      <c r="AI1570"/>
      <c r="AJ1570"/>
      <c r="AK1570"/>
      <c r="AL1570"/>
      <c r="AM1570"/>
      <c r="AN1570" t="s">
        <v>788</v>
      </c>
    </row>
    <row r="1571" spans="1:40" x14ac:dyDescent="0.25">
      <c r="A1571">
        <v>216828</v>
      </c>
      <c r="B1571" t="s">
        <v>1568</v>
      </c>
      <c r="C1571" t="s">
        <v>3341</v>
      </c>
      <c r="D1571" t="s">
        <v>231</v>
      </c>
      <c r="E1571" t="s">
        <v>1327</v>
      </c>
      <c r="F1571" s="229">
        <v>32726</v>
      </c>
      <c r="G1571" t="s">
        <v>899</v>
      </c>
      <c r="H1571" t="s">
        <v>390</v>
      </c>
      <c r="I1571" t="s">
        <v>3632</v>
      </c>
      <c r="J1571"/>
      <c r="K1571" t="s">
        <v>1323</v>
      </c>
      <c r="L1571">
        <v>2012</v>
      </c>
      <c r="M1571" t="s">
        <v>371</v>
      </c>
      <c r="N1571"/>
      <c r="O1571"/>
      <c r="P1571"/>
      <c r="Q1571"/>
      <c r="R1571"/>
      <c r="S1571"/>
      <c r="T1571"/>
      <c r="U1571"/>
      <c r="V1571"/>
      <c r="W1571"/>
      <c r="X1571"/>
      <c r="Y1571"/>
      <c r="Z1571"/>
      <c r="AA1571"/>
      <c r="AB1571"/>
      <c r="AC1571"/>
      <c r="AD1571"/>
      <c r="AE1571"/>
      <c r="AF1571"/>
      <c r="AG1571"/>
      <c r="AH1571"/>
      <c r="AI1571"/>
      <c r="AJ1571"/>
      <c r="AK1571"/>
      <c r="AL1571"/>
      <c r="AM1571"/>
      <c r="AN1571" t="s">
        <v>788</v>
      </c>
    </row>
    <row r="1572" spans="1:40" x14ac:dyDescent="0.25">
      <c r="A1572">
        <v>216829</v>
      </c>
      <c r="B1572" t="s">
        <v>3342</v>
      </c>
      <c r="C1572" t="s">
        <v>555</v>
      </c>
      <c r="D1572" t="s">
        <v>282</v>
      </c>
      <c r="E1572" t="s">
        <v>389</v>
      </c>
      <c r="F1572" s="229">
        <v>32349</v>
      </c>
      <c r="G1572" t="s">
        <v>3343</v>
      </c>
      <c r="H1572" t="s">
        <v>390</v>
      </c>
      <c r="I1572" t="s">
        <v>3632</v>
      </c>
      <c r="J1572"/>
      <c r="K1572" t="s">
        <v>391</v>
      </c>
      <c r="L1572">
        <v>2007</v>
      </c>
      <c r="M1572" t="s">
        <v>377</v>
      </c>
      <c r="N1572"/>
      <c r="O1572"/>
      <c r="P1572"/>
      <c r="Q1572"/>
      <c r="R1572"/>
      <c r="S1572"/>
      <c r="T1572"/>
      <c r="U1572"/>
      <c r="V1572"/>
      <c r="W1572"/>
      <c r="X1572"/>
      <c r="Y1572"/>
      <c r="Z1572"/>
      <c r="AA1572"/>
      <c r="AB1572"/>
      <c r="AC1572"/>
      <c r="AD1572"/>
      <c r="AE1572"/>
      <c r="AF1572"/>
      <c r="AG1572"/>
      <c r="AH1572"/>
      <c r="AI1572"/>
      <c r="AJ1572"/>
      <c r="AK1572"/>
      <c r="AL1572"/>
      <c r="AM1572"/>
      <c r="AN1572"/>
    </row>
    <row r="1573" spans="1:40" x14ac:dyDescent="0.25">
      <c r="A1573">
        <v>216830</v>
      </c>
      <c r="B1573" t="s">
        <v>3344</v>
      </c>
      <c r="C1573" t="s">
        <v>443</v>
      </c>
      <c r="D1573" t="s">
        <v>263</v>
      </c>
      <c r="E1573" t="s">
        <v>389</v>
      </c>
      <c r="F1573" s="229">
        <v>38037</v>
      </c>
      <c r="G1573" t="s">
        <v>3345</v>
      </c>
      <c r="H1573" t="s">
        <v>390</v>
      </c>
      <c r="I1573" t="s">
        <v>488</v>
      </c>
      <c r="J1573"/>
      <c r="K1573" t="s">
        <v>391</v>
      </c>
      <c r="L1573">
        <v>2022</v>
      </c>
      <c r="M1573" t="s">
        <v>371</v>
      </c>
      <c r="N1573" t="s">
        <v>371</v>
      </c>
      <c r="O1573"/>
      <c r="P1573"/>
      <c r="Q1573"/>
      <c r="R1573"/>
      <c r="S1573"/>
      <c r="T1573"/>
      <c r="U1573"/>
      <c r="V1573"/>
      <c r="W1573"/>
      <c r="X1573"/>
      <c r="Y1573"/>
      <c r="Z1573"/>
      <c r="AA1573"/>
      <c r="AB1573"/>
      <c r="AC1573"/>
      <c r="AD1573"/>
      <c r="AE1573"/>
      <c r="AF1573"/>
      <c r="AG1573"/>
      <c r="AH1573"/>
      <c r="AI1573"/>
      <c r="AJ1573"/>
      <c r="AK1573"/>
      <c r="AL1573"/>
      <c r="AM1573"/>
      <c r="AN1573"/>
    </row>
    <row r="1574" spans="1:40" x14ac:dyDescent="0.25">
      <c r="A1574">
        <v>216831</v>
      </c>
      <c r="B1574" t="s">
        <v>3346</v>
      </c>
      <c r="C1574" t="s">
        <v>140</v>
      </c>
      <c r="D1574" t="s">
        <v>516</v>
      </c>
      <c r="E1574" t="s">
        <v>389</v>
      </c>
      <c r="F1574" s="229">
        <v>36967</v>
      </c>
      <c r="G1574" t="s">
        <v>3347</v>
      </c>
      <c r="H1574" t="s">
        <v>390</v>
      </c>
      <c r="I1574" t="s">
        <v>3632</v>
      </c>
      <c r="J1574"/>
      <c r="K1574" t="s">
        <v>372</v>
      </c>
      <c r="L1574">
        <v>2019</v>
      </c>
      <c r="M1574" t="s">
        <v>371</v>
      </c>
      <c r="N1574" t="s">
        <v>377</v>
      </c>
      <c r="O1574"/>
      <c r="P1574"/>
      <c r="Q1574"/>
      <c r="R1574"/>
      <c r="S1574"/>
      <c r="T1574"/>
      <c r="U1574"/>
      <c r="V1574"/>
      <c r="W1574"/>
      <c r="X1574"/>
      <c r="Y1574"/>
      <c r="Z1574"/>
      <c r="AA1574"/>
      <c r="AB1574"/>
      <c r="AC1574"/>
      <c r="AD1574"/>
      <c r="AE1574"/>
      <c r="AF1574"/>
      <c r="AG1574"/>
      <c r="AH1574"/>
      <c r="AI1574"/>
      <c r="AJ1574"/>
      <c r="AK1574"/>
      <c r="AL1574"/>
      <c r="AM1574"/>
      <c r="AN1574"/>
    </row>
    <row r="1575" spans="1:40" x14ac:dyDescent="0.25">
      <c r="A1575">
        <v>216832</v>
      </c>
      <c r="B1575" t="s">
        <v>3348</v>
      </c>
      <c r="C1575" t="s">
        <v>66</v>
      </c>
      <c r="D1575" t="s">
        <v>248</v>
      </c>
      <c r="E1575" t="s">
        <v>389</v>
      </c>
      <c r="F1575" s="229">
        <v>29773</v>
      </c>
      <c r="G1575" t="s">
        <v>3349</v>
      </c>
      <c r="H1575" t="s">
        <v>390</v>
      </c>
      <c r="I1575" t="s">
        <v>488</v>
      </c>
      <c r="J1575"/>
      <c r="K1575" t="s">
        <v>372</v>
      </c>
      <c r="L1575">
        <v>1999</v>
      </c>
      <c r="M1575" t="s">
        <v>375</v>
      </c>
      <c r="N1575"/>
      <c r="O1575"/>
      <c r="P1575"/>
      <c r="Q1575"/>
      <c r="R1575"/>
      <c r="S1575"/>
      <c r="T1575"/>
      <c r="U1575"/>
      <c r="V1575"/>
      <c r="W1575"/>
      <c r="X1575"/>
      <c r="Y1575"/>
      <c r="Z1575"/>
      <c r="AA1575"/>
      <c r="AB1575"/>
      <c r="AC1575"/>
      <c r="AD1575"/>
      <c r="AE1575"/>
      <c r="AF1575"/>
      <c r="AG1575"/>
      <c r="AH1575"/>
      <c r="AI1575"/>
      <c r="AJ1575"/>
      <c r="AK1575"/>
      <c r="AL1575"/>
      <c r="AM1575"/>
      <c r="AN1575"/>
    </row>
    <row r="1576" spans="1:40" x14ac:dyDescent="0.25">
      <c r="A1576">
        <v>216833</v>
      </c>
      <c r="B1576" t="s">
        <v>3350</v>
      </c>
      <c r="C1576" t="s">
        <v>3351</v>
      </c>
      <c r="D1576" t="s">
        <v>344</v>
      </c>
      <c r="E1576" t="s">
        <v>389</v>
      </c>
      <c r="F1576" s="229">
        <v>32453</v>
      </c>
      <c r="G1576" t="s">
        <v>3352</v>
      </c>
      <c r="H1576" t="s">
        <v>390</v>
      </c>
      <c r="I1576" t="s">
        <v>486</v>
      </c>
      <c r="J1576"/>
      <c r="K1576" t="s">
        <v>391</v>
      </c>
      <c r="L1576">
        <v>2006</v>
      </c>
      <c r="M1576" t="s">
        <v>377</v>
      </c>
      <c r="N1576"/>
      <c r="O1576"/>
      <c r="P1576"/>
      <c r="Q1576"/>
      <c r="R1576"/>
      <c r="S1576"/>
      <c r="T1576"/>
      <c r="U1576"/>
      <c r="V1576"/>
      <c r="W1576"/>
      <c r="X1576"/>
      <c r="Y1576"/>
      <c r="Z1576"/>
      <c r="AA1576"/>
      <c r="AB1576"/>
      <c r="AC1576"/>
      <c r="AD1576"/>
      <c r="AE1576"/>
      <c r="AF1576"/>
      <c r="AG1576"/>
      <c r="AH1576"/>
      <c r="AI1576"/>
      <c r="AJ1576"/>
      <c r="AK1576"/>
      <c r="AL1576"/>
      <c r="AM1576"/>
      <c r="AN1576" t="s">
        <v>788</v>
      </c>
    </row>
    <row r="1577" spans="1:40" x14ac:dyDescent="0.25">
      <c r="A1577">
        <v>216835</v>
      </c>
      <c r="B1577" t="s">
        <v>3353</v>
      </c>
      <c r="C1577" t="s">
        <v>1118</v>
      </c>
      <c r="D1577" t="s">
        <v>460</v>
      </c>
      <c r="E1577" t="s">
        <v>389</v>
      </c>
      <c r="F1577" s="229">
        <v>37482</v>
      </c>
      <c r="G1577" t="s">
        <v>3354</v>
      </c>
      <c r="H1577" t="s">
        <v>390</v>
      </c>
      <c r="I1577" t="s">
        <v>486</v>
      </c>
      <c r="J1577"/>
      <c r="K1577" t="s">
        <v>391</v>
      </c>
      <c r="L1577">
        <v>2021</v>
      </c>
      <c r="M1577" t="s">
        <v>371</v>
      </c>
      <c r="N1577"/>
      <c r="O1577"/>
      <c r="P1577"/>
      <c r="Q1577"/>
      <c r="R1577"/>
      <c r="S1577"/>
      <c r="T1577"/>
      <c r="U1577"/>
      <c r="V1577"/>
      <c r="W1577"/>
      <c r="X1577"/>
      <c r="Y1577"/>
      <c r="Z1577"/>
      <c r="AA1577"/>
      <c r="AB1577"/>
      <c r="AC1577"/>
      <c r="AD1577"/>
      <c r="AE1577"/>
      <c r="AF1577"/>
      <c r="AG1577"/>
      <c r="AH1577"/>
      <c r="AI1577"/>
      <c r="AJ1577"/>
      <c r="AK1577"/>
      <c r="AL1577"/>
      <c r="AM1577"/>
      <c r="AN1577" t="s">
        <v>788</v>
      </c>
    </row>
    <row r="1578" spans="1:40" x14ac:dyDescent="0.25">
      <c r="A1578">
        <v>216836</v>
      </c>
      <c r="B1578" t="s">
        <v>3355</v>
      </c>
      <c r="C1578" t="s">
        <v>82</v>
      </c>
      <c r="D1578" t="s">
        <v>279</v>
      </c>
      <c r="E1578" t="s">
        <v>388</v>
      </c>
      <c r="F1578" s="297"/>
      <c r="G1578" t="s">
        <v>3356</v>
      </c>
      <c r="H1578" t="s">
        <v>390</v>
      </c>
      <c r="I1578" t="s">
        <v>486</v>
      </c>
      <c r="J1578"/>
      <c r="K1578" t="s">
        <v>391</v>
      </c>
      <c r="L1578">
        <v>2007</v>
      </c>
      <c r="M1578" t="s">
        <v>379</v>
      </c>
      <c r="N1578"/>
      <c r="O1578"/>
      <c r="P1578"/>
      <c r="Q1578"/>
      <c r="R1578"/>
      <c r="S1578"/>
      <c r="T1578"/>
      <c r="U1578"/>
      <c r="V1578"/>
      <c r="W1578"/>
      <c r="X1578"/>
      <c r="Y1578"/>
      <c r="Z1578"/>
      <c r="AA1578"/>
      <c r="AB1578"/>
      <c r="AC1578"/>
      <c r="AD1578"/>
      <c r="AE1578"/>
      <c r="AF1578"/>
      <c r="AG1578"/>
      <c r="AH1578"/>
      <c r="AI1578"/>
      <c r="AJ1578"/>
      <c r="AK1578"/>
      <c r="AL1578"/>
      <c r="AM1578"/>
      <c r="AN1578" t="s">
        <v>788</v>
      </c>
    </row>
    <row r="1579" spans="1:40" x14ac:dyDescent="0.25">
      <c r="A1579">
        <v>216837</v>
      </c>
      <c r="B1579" t="s">
        <v>3357</v>
      </c>
      <c r="C1579" t="s">
        <v>898</v>
      </c>
      <c r="D1579" t="s">
        <v>279</v>
      </c>
      <c r="E1579" t="s">
        <v>389</v>
      </c>
      <c r="F1579" s="229">
        <v>37628</v>
      </c>
      <c r="G1579" t="s">
        <v>3358</v>
      </c>
      <c r="H1579" t="s">
        <v>390</v>
      </c>
      <c r="I1579" t="s">
        <v>486</v>
      </c>
      <c r="J1579"/>
      <c r="K1579" t="s">
        <v>391</v>
      </c>
      <c r="L1579">
        <v>2022</v>
      </c>
      <c r="M1579" t="s">
        <v>371</v>
      </c>
      <c r="N1579"/>
      <c r="O1579"/>
      <c r="P1579"/>
      <c r="Q1579"/>
      <c r="R1579"/>
      <c r="S1579"/>
      <c r="T1579"/>
      <c r="U1579"/>
      <c r="V1579"/>
      <c r="W1579"/>
      <c r="X1579"/>
      <c r="Y1579"/>
      <c r="Z1579"/>
      <c r="AA1579"/>
      <c r="AB1579"/>
      <c r="AC1579"/>
      <c r="AD1579"/>
      <c r="AE1579"/>
      <c r="AF1579"/>
      <c r="AG1579"/>
      <c r="AH1579"/>
      <c r="AI1579"/>
      <c r="AJ1579"/>
      <c r="AK1579"/>
      <c r="AL1579"/>
      <c r="AM1579"/>
      <c r="AN1579" t="s">
        <v>788</v>
      </c>
    </row>
    <row r="1580" spans="1:40" x14ac:dyDescent="0.25">
      <c r="A1580">
        <v>216838</v>
      </c>
      <c r="B1580" t="s">
        <v>3359</v>
      </c>
      <c r="C1580" t="s">
        <v>1013</v>
      </c>
      <c r="D1580" t="s">
        <v>848</v>
      </c>
      <c r="E1580" t="s">
        <v>389</v>
      </c>
      <c r="F1580" s="229">
        <v>33317</v>
      </c>
      <c r="G1580" t="s">
        <v>3360</v>
      </c>
      <c r="H1580" t="s">
        <v>390</v>
      </c>
      <c r="I1580" t="s">
        <v>486</v>
      </c>
      <c r="J1580"/>
      <c r="K1580" t="s">
        <v>391</v>
      </c>
      <c r="L1580">
        <v>2014</v>
      </c>
      <c r="M1580" t="s">
        <v>376</v>
      </c>
      <c r="N1580"/>
      <c r="O1580"/>
      <c r="P1580"/>
      <c r="Q1580"/>
      <c r="R1580"/>
      <c r="S1580"/>
      <c r="T1580"/>
      <c r="U1580"/>
      <c r="V1580"/>
      <c r="W1580"/>
      <c r="X1580"/>
      <c r="Y1580"/>
      <c r="Z1580"/>
      <c r="AA1580"/>
      <c r="AB1580"/>
      <c r="AC1580"/>
      <c r="AD1580"/>
      <c r="AE1580"/>
      <c r="AF1580"/>
      <c r="AG1580"/>
      <c r="AH1580"/>
      <c r="AI1580"/>
      <c r="AJ1580"/>
      <c r="AK1580"/>
      <c r="AL1580"/>
      <c r="AM1580"/>
      <c r="AN1580" t="s">
        <v>788</v>
      </c>
    </row>
    <row r="1581" spans="1:40" x14ac:dyDescent="0.25">
      <c r="A1581">
        <v>216839</v>
      </c>
      <c r="B1581" t="s">
        <v>3361</v>
      </c>
      <c r="C1581" t="s">
        <v>3362</v>
      </c>
      <c r="D1581" t="s">
        <v>231</v>
      </c>
      <c r="E1581" t="s">
        <v>389</v>
      </c>
      <c r="F1581" s="229">
        <v>38353</v>
      </c>
      <c r="G1581" t="s">
        <v>3363</v>
      </c>
      <c r="H1581" t="s">
        <v>390</v>
      </c>
      <c r="I1581" t="s">
        <v>3632</v>
      </c>
      <c r="J1581"/>
      <c r="K1581" t="s">
        <v>391</v>
      </c>
      <c r="L1581">
        <v>2022</v>
      </c>
      <c r="M1581" t="s">
        <v>371</v>
      </c>
      <c r="N1581" t="s">
        <v>371</v>
      </c>
      <c r="O1581"/>
      <c r="P1581"/>
      <c r="Q1581"/>
      <c r="R1581"/>
      <c r="S1581"/>
      <c r="T1581"/>
      <c r="U1581"/>
      <c r="V1581"/>
      <c r="W1581"/>
      <c r="X1581"/>
      <c r="Y1581"/>
      <c r="Z1581"/>
      <c r="AA1581"/>
      <c r="AB1581"/>
      <c r="AC1581"/>
      <c r="AD1581"/>
      <c r="AE1581"/>
      <c r="AF1581"/>
      <c r="AG1581"/>
      <c r="AH1581"/>
      <c r="AI1581"/>
      <c r="AJ1581"/>
      <c r="AK1581"/>
      <c r="AL1581"/>
      <c r="AM1581"/>
      <c r="AN1581"/>
    </row>
    <row r="1582" spans="1:40" x14ac:dyDescent="0.25">
      <c r="A1582">
        <v>216840</v>
      </c>
      <c r="B1582" t="s">
        <v>3364</v>
      </c>
      <c r="C1582" t="s">
        <v>2218</v>
      </c>
      <c r="D1582" t="s">
        <v>471</v>
      </c>
      <c r="E1582" t="s">
        <v>389</v>
      </c>
      <c r="F1582" s="229">
        <v>38261</v>
      </c>
      <c r="G1582" t="s">
        <v>3365</v>
      </c>
      <c r="H1582" t="s">
        <v>390</v>
      </c>
      <c r="I1582" t="s">
        <v>488</v>
      </c>
      <c r="J1582"/>
      <c r="K1582" t="s">
        <v>391</v>
      </c>
      <c r="L1582">
        <v>2022</v>
      </c>
      <c r="M1582" t="s">
        <v>373</v>
      </c>
      <c r="N1582" t="s">
        <v>382</v>
      </c>
      <c r="O1582"/>
      <c r="P1582"/>
      <c r="Q1582"/>
      <c r="R1582"/>
      <c r="S1582"/>
      <c r="T1582"/>
      <c r="U1582"/>
      <c r="V1582"/>
      <c r="W1582"/>
      <c r="X1582"/>
      <c r="Y1582"/>
      <c r="Z1582"/>
      <c r="AA1582"/>
      <c r="AB1582"/>
      <c r="AC1582"/>
      <c r="AD1582"/>
      <c r="AE1582"/>
      <c r="AF1582"/>
      <c r="AG1582"/>
      <c r="AH1582"/>
      <c r="AI1582"/>
      <c r="AJ1582"/>
      <c r="AK1582"/>
      <c r="AL1582"/>
      <c r="AM1582"/>
      <c r="AN1582"/>
    </row>
    <row r="1583" spans="1:40" x14ac:dyDescent="0.25">
      <c r="A1583">
        <v>216841</v>
      </c>
      <c r="B1583" t="s">
        <v>3366</v>
      </c>
      <c r="C1583" t="s">
        <v>513</v>
      </c>
      <c r="D1583" t="s">
        <v>301</v>
      </c>
      <c r="E1583" t="s">
        <v>388</v>
      </c>
      <c r="F1583" s="229">
        <v>37580</v>
      </c>
      <c r="G1583" t="s">
        <v>3367</v>
      </c>
      <c r="H1583" t="s">
        <v>390</v>
      </c>
      <c r="I1583" t="s">
        <v>488</v>
      </c>
      <c r="J1583"/>
      <c r="K1583" t="s">
        <v>372</v>
      </c>
      <c r="L1583">
        <v>2020</v>
      </c>
      <c r="M1583" t="s">
        <v>377</v>
      </c>
      <c r="N1583" t="s">
        <v>377</v>
      </c>
      <c r="O1583"/>
      <c r="P1583"/>
      <c r="Q1583"/>
      <c r="R1583"/>
      <c r="S1583"/>
      <c r="T1583"/>
      <c r="U1583"/>
      <c r="V1583"/>
      <c r="W1583"/>
      <c r="X1583"/>
      <c r="Y1583"/>
      <c r="Z1583"/>
      <c r="AA1583"/>
      <c r="AB1583"/>
      <c r="AC1583"/>
      <c r="AD1583"/>
      <c r="AE1583"/>
      <c r="AF1583"/>
      <c r="AG1583"/>
      <c r="AH1583"/>
      <c r="AI1583"/>
      <c r="AJ1583"/>
      <c r="AK1583"/>
      <c r="AL1583"/>
      <c r="AM1583"/>
      <c r="AN1583"/>
    </row>
    <row r="1584" spans="1:40" x14ac:dyDescent="0.25">
      <c r="A1584">
        <v>216842</v>
      </c>
      <c r="B1584" t="s">
        <v>3368</v>
      </c>
      <c r="C1584" t="s">
        <v>561</v>
      </c>
      <c r="D1584" t="s">
        <v>229</v>
      </c>
      <c r="E1584" t="s">
        <v>389</v>
      </c>
      <c r="F1584" s="297">
        <v>0</v>
      </c>
      <c r="G1584" t="s">
        <v>3369</v>
      </c>
      <c r="H1584" t="s">
        <v>390</v>
      </c>
      <c r="I1584" t="s">
        <v>487</v>
      </c>
      <c r="J1584"/>
      <c r="K1584">
        <v>0</v>
      </c>
      <c r="L1584" t="s">
        <v>391</v>
      </c>
      <c r="M1584">
        <v>2022</v>
      </c>
      <c r="N1584" t="s">
        <v>373</v>
      </c>
      <c r="O1584"/>
      <c r="P1584"/>
      <c r="Q1584"/>
      <c r="R1584"/>
      <c r="S1584"/>
      <c r="T1584"/>
      <c r="U1584"/>
      <c r="V1584"/>
      <c r="W1584"/>
      <c r="X1584"/>
      <c r="Y1584"/>
      <c r="Z1584"/>
      <c r="AA1584"/>
      <c r="AB1584"/>
      <c r="AC1584"/>
      <c r="AD1584"/>
      <c r="AE1584"/>
      <c r="AF1584"/>
      <c r="AG1584"/>
      <c r="AH1584"/>
      <c r="AI1584"/>
      <c r="AJ1584"/>
      <c r="AK1584"/>
      <c r="AL1584"/>
      <c r="AM1584"/>
      <c r="AN1584"/>
    </row>
    <row r="1585" spans="1:40" x14ac:dyDescent="0.25">
      <c r="A1585">
        <v>216843</v>
      </c>
      <c r="B1585" t="s">
        <v>3370</v>
      </c>
      <c r="C1585" t="s">
        <v>3371</v>
      </c>
      <c r="D1585" t="s">
        <v>252</v>
      </c>
      <c r="E1585" t="s">
        <v>389</v>
      </c>
      <c r="F1585" s="229">
        <v>37290</v>
      </c>
      <c r="G1585" t="s">
        <v>3372</v>
      </c>
      <c r="H1585" t="s">
        <v>390</v>
      </c>
      <c r="I1585" t="s">
        <v>489</v>
      </c>
      <c r="J1585"/>
      <c r="K1585" t="s">
        <v>391</v>
      </c>
      <c r="L1585">
        <v>2020</v>
      </c>
      <c r="M1585" t="s">
        <v>376</v>
      </c>
      <c r="N1585" t="s">
        <v>376</v>
      </c>
      <c r="O1585"/>
      <c r="P1585"/>
      <c r="Q1585"/>
      <c r="R1585"/>
      <c r="S1585"/>
      <c r="T1585"/>
      <c r="U1585"/>
      <c r="V1585"/>
      <c r="W1585"/>
      <c r="X1585"/>
      <c r="Y1585"/>
      <c r="Z1585"/>
      <c r="AA1585"/>
      <c r="AB1585"/>
      <c r="AC1585"/>
      <c r="AD1585"/>
      <c r="AE1585"/>
      <c r="AF1585"/>
      <c r="AG1585"/>
      <c r="AH1585"/>
      <c r="AI1585"/>
      <c r="AJ1585"/>
      <c r="AK1585"/>
      <c r="AL1585"/>
      <c r="AM1585"/>
      <c r="AN1585"/>
    </row>
    <row r="1586" spans="1:40" x14ac:dyDescent="0.25">
      <c r="A1586">
        <v>216845</v>
      </c>
      <c r="B1586" t="s">
        <v>3373</v>
      </c>
      <c r="C1586" t="s">
        <v>105</v>
      </c>
      <c r="D1586" t="s">
        <v>264</v>
      </c>
      <c r="E1586" t="s">
        <v>389</v>
      </c>
      <c r="F1586" s="229">
        <v>35436</v>
      </c>
      <c r="G1586" t="s">
        <v>3374</v>
      </c>
      <c r="H1586" t="s">
        <v>390</v>
      </c>
      <c r="I1586" t="s">
        <v>486</v>
      </c>
      <c r="J1586"/>
      <c r="K1586" t="s">
        <v>391</v>
      </c>
      <c r="L1586">
        <v>2015</v>
      </c>
      <c r="M1586" t="s">
        <v>373</v>
      </c>
      <c r="N1586"/>
      <c r="O1586"/>
      <c r="P1586"/>
      <c r="Q1586"/>
      <c r="R1586"/>
      <c r="S1586"/>
      <c r="T1586"/>
      <c r="U1586"/>
      <c r="V1586"/>
      <c r="W1586"/>
      <c r="X1586"/>
      <c r="Y1586"/>
      <c r="Z1586"/>
      <c r="AA1586"/>
      <c r="AB1586"/>
      <c r="AC1586"/>
      <c r="AD1586"/>
      <c r="AE1586"/>
      <c r="AF1586"/>
      <c r="AG1586"/>
      <c r="AH1586"/>
      <c r="AI1586"/>
      <c r="AJ1586"/>
      <c r="AK1586"/>
      <c r="AL1586"/>
      <c r="AM1586"/>
      <c r="AN1586" t="s">
        <v>788</v>
      </c>
    </row>
    <row r="1587" spans="1:40" x14ac:dyDescent="0.25">
      <c r="A1587">
        <v>216846</v>
      </c>
      <c r="B1587" t="s">
        <v>3375</v>
      </c>
      <c r="C1587" t="s">
        <v>192</v>
      </c>
      <c r="D1587" t="s">
        <v>313</v>
      </c>
      <c r="E1587" t="s">
        <v>389</v>
      </c>
      <c r="F1587" s="229">
        <v>34598</v>
      </c>
      <c r="G1587" t="s">
        <v>716</v>
      </c>
      <c r="H1587" t="s">
        <v>390</v>
      </c>
      <c r="I1587" t="s">
        <v>486</v>
      </c>
      <c r="J1587"/>
      <c r="K1587" t="s">
        <v>391</v>
      </c>
      <c r="L1587">
        <v>2012</v>
      </c>
      <c r="M1587" t="s">
        <v>373</v>
      </c>
      <c r="N1587"/>
      <c r="O1587"/>
      <c r="P1587"/>
      <c r="Q1587"/>
      <c r="R1587"/>
      <c r="S1587"/>
      <c r="T1587"/>
      <c r="U1587"/>
      <c r="V1587"/>
      <c r="W1587"/>
      <c r="X1587"/>
      <c r="Y1587"/>
      <c r="Z1587"/>
      <c r="AA1587"/>
      <c r="AB1587"/>
      <c r="AC1587"/>
      <c r="AD1587"/>
      <c r="AE1587"/>
      <c r="AF1587"/>
      <c r="AG1587"/>
      <c r="AH1587"/>
      <c r="AI1587"/>
      <c r="AJ1587"/>
      <c r="AK1587"/>
      <c r="AL1587"/>
      <c r="AM1587"/>
      <c r="AN1587" t="s">
        <v>788</v>
      </c>
    </row>
    <row r="1588" spans="1:40" x14ac:dyDescent="0.25">
      <c r="A1588">
        <v>216847</v>
      </c>
      <c r="B1588" t="s">
        <v>3376</v>
      </c>
      <c r="C1588" t="s">
        <v>105</v>
      </c>
      <c r="D1588" t="s">
        <v>3377</v>
      </c>
      <c r="E1588" t="s">
        <v>388</v>
      </c>
      <c r="F1588" s="229">
        <v>27058</v>
      </c>
      <c r="G1588" t="s">
        <v>3378</v>
      </c>
      <c r="H1588" t="s">
        <v>390</v>
      </c>
      <c r="I1588" t="s">
        <v>486</v>
      </c>
      <c r="J1588"/>
      <c r="K1588" t="s">
        <v>372</v>
      </c>
      <c r="L1588" t="s">
        <v>372</v>
      </c>
      <c r="M1588" t="s">
        <v>374</v>
      </c>
      <c r="N1588"/>
      <c r="O1588"/>
      <c r="P1588"/>
      <c r="Q1588"/>
      <c r="R1588"/>
      <c r="S1588"/>
      <c r="T1588"/>
      <c r="U1588"/>
      <c r="V1588"/>
      <c r="W1588"/>
      <c r="X1588"/>
      <c r="Y1588"/>
      <c r="Z1588"/>
      <c r="AA1588"/>
      <c r="AB1588"/>
      <c r="AC1588"/>
      <c r="AD1588"/>
      <c r="AE1588"/>
      <c r="AF1588"/>
      <c r="AG1588"/>
      <c r="AH1588"/>
      <c r="AI1588"/>
      <c r="AJ1588"/>
      <c r="AK1588"/>
      <c r="AL1588"/>
      <c r="AM1588"/>
      <c r="AN1588" t="s">
        <v>788</v>
      </c>
    </row>
    <row r="1589" spans="1:40" x14ac:dyDescent="0.25">
      <c r="A1589">
        <v>216848</v>
      </c>
      <c r="B1589" t="s">
        <v>3379</v>
      </c>
      <c r="C1589" t="s">
        <v>93</v>
      </c>
      <c r="D1589" t="s">
        <v>3380</v>
      </c>
      <c r="E1589" t="s">
        <v>389</v>
      </c>
      <c r="F1589" s="229">
        <v>26703</v>
      </c>
      <c r="G1589" t="s">
        <v>3381</v>
      </c>
      <c r="H1589" t="s">
        <v>390</v>
      </c>
      <c r="I1589" t="s">
        <v>486</v>
      </c>
      <c r="J1589"/>
      <c r="K1589" t="s">
        <v>391</v>
      </c>
      <c r="L1589">
        <v>2014</v>
      </c>
      <c r="M1589" t="s">
        <v>385</v>
      </c>
      <c r="N1589"/>
      <c r="O1589"/>
      <c r="P1589"/>
      <c r="Q1589"/>
      <c r="R1589"/>
      <c r="S1589"/>
      <c r="T1589"/>
      <c r="U1589"/>
      <c r="V1589"/>
      <c r="W1589"/>
      <c r="X1589"/>
      <c r="Y1589"/>
      <c r="Z1589"/>
      <c r="AA1589"/>
      <c r="AB1589"/>
      <c r="AC1589"/>
      <c r="AD1589"/>
      <c r="AE1589"/>
      <c r="AF1589"/>
      <c r="AG1589"/>
      <c r="AH1589"/>
      <c r="AI1589"/>
      <c r="AJ1589"/>
      <c r="AK1589"/>
      <c r="AL1589"/>
      <c r="AM1589"/>
      <c r="AN1589"/>
    </row>
    <row r="1590" spans="1:40" x14ac:dyDescent="0.25">
      <c r="A1590">
        <v>216849</v>
      </c>
      <c r="B1590" t="s">
        <v>3382</v>
      </c>
      <c r="C1590" t="s">
        <v>2505</v>
      </c>
      <c r="D1590" t="s">
        <v>632</v>
      </c>
      <c r="E1590" t="s">
        <v>389</v>
      </c>
      <c r="F1590" s="297">
        <v>0</v>
      </c>
      <c r="G1590" t="s">
        <v>3383</v>
      </c>
      <c r="H1590" t="s">
        <v>390</v>
      </c>
      <c r="I1590" t="s">
        <v>488</v>
      </c>
      <c r="J1590"/>
      <c r="K1590">
        <v>0</v>
      </c>
      <c r="L1590">
        <v>2021</v>
      </c>
      <c r="M1590" t="s">
        <v>382</v>
      </c>
      <c r="N1590" t="s">
        <v>382</v>
      </c>
      <c r="O1590"/>
      <c r="P1590"/>
      <c r="Q1590"/>
      <c r="R1590"/>
      <c r="S1590"/>
      <c r="T1590"/>
      <c r="U1590"/>
      <c r="V1590"/>
      <c r="W1590"/>
      <c r="X1590"/>
      <c r="Y1590"/>
      <c r="Z1590"/>
      <c r="AA1590"/>
      <c r="AB1590"/>
      <c r="AC1590"/>
      <c r="AD1590"/>
      <c r="AE1590"/>
      <c r="AF1590"/>
      <c r="AG1590"/>
      <c r="AH1590"/>
      <c r="AI1590"/>
      <c r="AJ1590"/>
      <c r="AK1590"/>
      <c r="AL1590"/>
      <c r="AM1590"/>
      <c r="AN1590"/>
    </row>
    <row r="1591" spans="1:40" x14ac:dyDescent="0.25">
      <c r="A1591">
        <v>216850</v>
      </c>
      <c r="B1591" t="s">
        <v>3384</v>
      </c>
      <c r="C1591" t="s">
        <v>70</v>
      </c>
      <c r="D1591" t="s">
        <v>3385</v>
      </c>
      <c r="E1591" t="s">
        <v>389</v>
      </c>
      <c r="F1591" s="229">
        <v>33435</v>
      </c>
      <c r="G1591" t="s">
        <v>3386</v>
      </c>
      <c r="H1591" t="s">
        <v>390</v>
      </c>
      <c r="I1591" t="s">
        <v>486</v>
      </c>
      <c r="J1591"/>
      <c r="K1591" t="s">
        <v>391</v>
      </c>
      <c r="L1591">
        <v>2010</v>
      </c>
      <c r="M1591" t="s">
        <v>384</v>
      </c>
      <c r="N1591"/>
      <c r="O1591"/>
      <c r="P1591"/>
      <c r="Q1591"/>
      <c r="R1591"/>
      <c r="S1591"/>
      <c r="T1591"/>
      <c r="U1591"/>
      <c r="V1591"/>
      <c r="W1591"/>
      <c r="X1591"/>
      <c r="Y1591"/>
      <c r="Z1591"/>
      <c r="AA1591"/>
      <c r="AB1591"/>
      <c r="AC1591"/>
      <c r="AD1591"/>
      <c r="AE1591"/>
      <c r="AF1591"/>
      <c r="AG1591"/>
      <c r="AH1591"/>
      <c r="AI1591"/>
      <c r="AJ1591"/>
      <c r="AK1591"/>
      <c r="AL1591"/>
      <c r="AM1591"/>
      <c r="AN1591" t="s">
        <v>788</v>
      </c>
    </row>
    <row r="1592" spans="1:40" x14ac:dyDescent="0.25">
      <c r="A1592">
        <v>216851</v>
      </c>
      <c r="B1592" t="s">
        <v>3387</v>
      </c>
      <c r="C1592" t="s">
        <v>1648</v>
      </c>
      <c r="D1592" t="s">
        <v>290</v>
      </c>
      <c r="E1592" t="s">
        <v>388</v>
      </c>
      <c r="F1592" s="229">
        <v>37843</v>
      </c>
      <c r="G1592" t="s">
        <v>3388</v>
      </c>
      <c r="H1592" t="s">
        <v>390</v>
      </c>
      <c r="I1592" t="s">
        <v>486</v>
      </c>
      <c r="J1592"/>
      <c r="K1592" t="s">
        <v>372</v>
      </c>
      <c r="L1592">
        <v>2022</v>
      </c>
      <c r="M1592" t="s">
        <v>371</v>
      </c>
      <c r="N1592"/>
      <c r="O1592"/>
      <c r="P1592"/>
      <c r="Q1592"/>
      <c r="R1592"/>
      <c r="S1592"/>
      <c r="T1592"/>
      <c r="U1592"/>
      <c r="V1592"/>
      <c r="W1592"/>
      <c r="X1592"/>
      <c r="Y1592"/>
      <c r="Z1592"/>
      <c r="AA1592"/>
      <c r="AB1592"/>
      <c r="AC1592"/>
      <c r="AD1592"/>
      <c r="AE1592"/>
      <c r="AF1592"/>
      <c r="AG1592"/>
      <c r="AH1592"/>
      <c r="AI1592"/>
      <c r="AJ1592"/>
      <c r="AK1592"/>
      <c r="AL1592"/>
      <c r="AM1592"/>
      <c r="AN1592" t="s">
        <v>788</v>
      </c>
    </row>
    <row r="1593" spans="1:40" x14ac:dyDescent="0.25">
      <c r="A1593">
        <v>216852</v>
      </c>
      <c r="B1593" t="s">
        <v>3389</v>
      </c>
      <c r="C1593" t="s">
        <v>70</v>
      </c>
      <c r="D1593" t="s">
        <v>292</v>
      </c>
      <c r="E1593" t="s">
        <v>388</v>
      </c>
      <c r="F1593" s="229">
        <v>30131</v>
      </c>
      <c r="G1593" t="s">
        <v>3390</v>
      </c>
      <c r="H1593" t="s">
        <v>390</v>
      </c>
      <c r="I1593" t="s">
        <v>486</v>
      </c>
      <c r="J1593"/>
      <c r="K1593" t="s">
        <v>372</v>
      </c>
      <c r="L1593">
        <v>2000</v>
      </c>
      <c r="M1593" t="s">
        <v>377</v>
      </c>
      <c r="N1593"/>
      <c r="O1593"/>
      <c r="P1593"/>
      <c r="Q1593"/>
      <c r="R1593"/>
      <c r="S1593"/>
      <c r="T1593"/>
      <c r="U1593"/>
      <c r="V1593"/>
      <c r="W1593"/>
      <c r="X1593"/>
      <c r="Y1593"/>
      <c r="Z1593"/>
      <c r="AA1593"/>
      <c r="AB1593"/>
      <c r="AC1593"/>
      <c r="AD1593"/>
      <c r="AE1593"/>
      <c r="AF1593"/>
      <c r="AG1593"/>
      <c r="AH1593"/>
      <c r="AI1593"/>
      <c r="AJ1593"/>
      <c r="AK1593"/>
      <c r="AL1593"/>
      <c r="AM1593"/>
      <c r="AN1593" t="s">
        <v>788</v>
      </c>
    </row>
    <row r="1594" spans="1:40" x14ac:dyDescent="0.25">
      <c r="A1594">
        <v>216853</v>
      </c>
      <c r="B1594" t="s">
        <v>3391</v>
      </c>
      <c r="C1594" t="s">
        <v>94</v>
      </c>
      <c r="D1594" t="s">
        <v>251</v>
      </c>
      <c r="E1594" t="s">
        <v>389</v>
      </c>
      <c r="F1594" s="229">
        <v>37817</v>
      </c>
      <c r="G1594" t="s">
        <v>3392</v>
      </c>
      <c r="H1594" t="s">
        <v>390</v>
      </c>
      <c r="I1594" t="s">
        <v>486</v>
      </c>
      <c r="J1594"/>
      <c r="K1594" t="s">
        <v>391</v>
      </c>
      <c r="L1594">
        <v>2021</v>
      </c>
      <c r="M1594" t="s">
        <v>383</v>
      </c>
      <c r="N1594"/>
      <c r="O1594"/>
      <c r="P1594"/>
      <c r="Q1594"/>
      <c r="R1594"/>
      <c r="S1594"/>
      <c r="T1594"/>
      <c r="U1594"/>
      <c r="V1594"/>
      <c r="W1594"/>
      <c r="X1594"/>
      <c r="Y1594"/>
      <c r="Z1594"/>
      <c r="AA1594"/>
      <c r="AB1594"/>
      <c r="AC1594"/>
      <c r="AD1594"/>
      <c r="AE1594"/>
      <c r="AF1594"/>
      <c r="AG1594"/>
      <c r="AH1594"/>
      <c r="AI1594"/>
      <c r="AJ1594"/>
      <c r="AK1594"/>
      <c r="AL1594"/>
      <c r="AM1594"/>
      <c r="AN1594" t="s">
        <v>788</v>
      </c>
    </row>
    <row r="1595" spans="1:40" x14ac:dyDescent="0.25">
      <c r="A1595">
        <v>216854</v>
      </c>
      <c r="B1595" t="s">
        <v>3393</v>
      </c>
      <c r="C1595" t="s">
        <v>68</v>
      </c>
      <c r="D1595" t="s">
        <v>450</v>
      </c>
      <c r="E1595" t="s">
        <v>389</v>
      </c>
      <c r="F1595" s="229">
        <v>37626</v>
      </c>
      <c r="G1595" t="s">
        <v>3394</v>
      </c>
      <c r="H1595" t="s">
        <v>390</v>
      </c>
      <c r="I1595" t="s">
        <v>486</v>
      </c>
      <c r="J1595"/>
      <c r="K1595" t="s">
        <v>391</v>
      </c>
      <c r="L1595">
        <v>2020</v>
      </c>
      <c r="M1595" t="s">
        <v>383</v>
      </c>
      <c r="N1595"/>
      <c r="O1595"/>
      <c r="P1595"/>
      <c r="Q1595"/>
      <c r="R1595"/>
      <c r="S1595"/>
      <c r="T1595"/>
      <c r="U1595"/>
      <c r="V1595"/>
      <c r="W1595"/>
      <c r="X1595"/>
      <c r="Y1595"/>
      <c r="Z1595"/>
      <c r="AA1595"/>
      <c r="AB1595"/>
      <c r="AC1595"/>
      <c r="AD1595"/>
      <c r="AE1595"/>
      <c r="AF1595"/>
      <c r="AG1595"/>
      <c r="AH1595"/>
      <c r="AI1595"/>
      <c r="AJ1595"/>
      <c r="AK1595"/>
      <c r="AL1595"/>
      <c r="AM1595"/>
      <c r="AN1595" t="s">
        <v>788</v>
      </c>
    </row>
    <row r="1596" spans="1:40" x14ac:dyDescent="0.25">
      <c r="A1596">
        <v>216855</v>
      </c>
      <c r="B1596" t="s">
        <v>3395</v>
      </c>
      <c r="C1596" t="s">
        <v>158</v>
      </c>
      <c r="D1596" t="s">
        <v>326</v>
      </c>
      <c r="E1596" t="s">
        <v>389</v>
      </c>
      <c r="F1596" s="229">
        <v>37987</v>
      </c>
      <c r="G1596" t="s">
        <v>3396</v>
      </c>
      <c r="H1596" t="s">
        <v>390</v>
      </c>
      <c r="I1596" t="s">
        <v>3632</v>
      </c>
      <c r="J1596"/>
      <c r="K1596" t="s">
        <v>372</v>
      </c>
      <c r="L1596">
        <v>2021</v>
      </c>
      <c r="M1596" t="s">
        <v>373</v>
      </c>
      <c r="N1596" t="s">
        <v>371</v>
      </c>
      <c r="O1596"/>
      <c r="P1596"/>
      <c r="Q1596"/>
      <c r="R1596"/>
      <c r="S1596"/>
      <c r="T1596"/>
      <c r="U1596"/>
      <c r="V1596"/>
      <c r="W1596"/>
      <c r="X1596"/>
      <c r="Y1596"/>
      <c r="Z1596"/>
      <c r="AA1596"/>
      <c r="AB1596"/>
      <c r="AC1596"/>
      <c r="AD1596"/>
      <c r="AE1596"/>
      <c r="AF1596"/>
      <c r="AG1596"/>
      <c r="AH1596"/>
      <c r="AI1596"/>
      <c r="AJ1596"/>
      <c r="AK1596"/>
      <c r="AL1596"/>
      <c r="AM1596"/>
      <c r="AN1596"/>
    </row>
    <row r="1597" spans="1:40" x14ac:dyDescent="0.25">
      <c r="A1597">
        <v>216856</v>
      </c>
      <c r="B1597" t="s">
        <v>3397</v>
      </c>
      <c r="C1597" t="s">
        <v>148</v>
      </c>
      <c r="D1597" t="s">
        <v>287</v>
      </c>
      <c r="E1597" t="s">
        <v>389</v>
      </c>
      <c r="F1597" s="229">
        <v>35363</v>
      </c>
      <c r="G1597" t="s">
        <v>3398</v>
      </c>
      <c r="H1597" t="s">
        <v>390</v>
      </c>
      <c r="I1597" t="s">
        <v>486</v>
      </c>
      <c r="J1597"/>
      <c r="K1597" t="s">
        <v>391</v>
      </c>
      <c r="L1597">
        <v>2014</v>
      </c>
      <c r="M1597" t="s">
        <v>375</v>
      </c>
      <c r="N1597"/>
      <c r="O1597"/>
      <c r="P1597"/>
      <c r="Q1597"/>
      <c r="R1597"/>
      <c r="S1597"/>
      <c r="T1597"/>
      <c r="U1597"/>
      <c r="V1597"/>
      <c r="W1597"/>
      <c r="X1597"/>
      <c r="Y1597"/>
      <c r="Z1597"/>
      <c r="AA1597"/>
      <c r="AB1597"/>
      <c r="AC1597"/>
      <c r="AD1597"/>
      <c r="AE1597"/>
      <c r="AF1597"/>
      <c r="AG1597"/>
      <c r="AH1597"/>
      <c r="AI1597"/>
      <c r="AJ1597"/>
      <c r="AK1597"/>
      <c r="AL1597"/>
      <c r="AM1597"/>
      <c r="AN1597"/>
    </row>
    <row r="1598" spans="1:40" x14ac:dyDescent="0.25">
      <c r="A1598">
        <v>216857</v>
      </c>
      <c r="B1598" t="s">
        <v>3399</v>
      </c>
      <c r="C1598" t="s">
        <v>3400</v>
      </c>
      <c r="D1598" t="s">
        <v>516</v>
      </c>
      <c r="E1598" t="s">
        <v>389</v>
      </c>
      <c r="F1598" s="229">
        <v>38133</v>
      </c>
      <c r="G1598" t="s">
        <v>3401</v>
      </c>
      <c r="H1598" t="s">
        <v>390</v>
      </c>
      <c r="I1598" t="s">
        <v>486</v>
      </c>
      <c r="J1598"/>
      <c r="K1598" t="s">
        <v>391</v>
      </c>
      <c r="L1598">
        <v>2022</v>
      </c>
      <c r="M1598" t="s">
        <v>382</v>
      </c>
      <c r="N1598" t="s">
        <v>382</v>
      </c>
      <c r="O1598"/>
      <c r="P1598"/>
      <c r="Q1598"/>
      <c r="R1598"/>
      <c r="S1598"/>
      <c r="T1598"/>
      <c r="U1598"/>
      <c r="V1598"/>
      <c r="W1598"/>
      <c r="X1598"/>
      <c r="Y1598"/>
      <c r="Z1598"/>
      <c r="AA1598"/>
      <c r="AB1598"/>
      <c r="AC1598"/>
      <c r="AD1598"/>
      <c r="AE1598"/>
      <c r="AF1598"/>
      <c r="AG1598"/>
      <c r="AH1598"/>
      <c r="AI1598"/>
      <c r="AJ1598"/>
      <c r="AK1598"/>
      <c r="AL1598"/>
      <c r="AM1598"/>
      <c r="AN1598"/>
    </row>
    <row r="1599" spans="1:40" x14ac:dyDescent="0.25">
      <c r="A1599">
        <v>216858</v>
      </c>
      <c r="B1599" t="s">
        <v>3402</v>
      </c>
      <c r="C1599" t="s">
        <v>85</v>
      </c>
      <c r="D1599" t="s">
        <v>286</v>
      </c>
      <c r="E1599" t="s">
        <v>389</v>
      </c>
      <c r="F1599" s="229">
        <v>37815</v>
      </c>
      <c r="G1599" t="s">
        <v>3403</v>
      </c>
      <c r="H1599" t="s">
        <v>390</v>
      </c>
      <c r="I1599" t="s">
        <v>486</v>
      </c>
      <c r="J1599"/>
      <c r="K1599" t="s">
        <v>372</v>
      </c>
      <c r="L1599">
        <v>2021</v>
      </c>
      <c r="M1599" t="s">
        <v>377</v>
      </c>
      <c r="N1599" t="s">
        <v>377</v>
      </c>
      <c r="O1599"/>
      <c r="P1599"/>
      <c r="Q1599"/>
      <c r="R1599"/>
      <c r="S1599"/>
      <c r="T1599"/>
      <c r="U1599"/>
      <c r="V1599"/>
      <c r="W1599"/>
      <c r="X1599"/>
      <c r="Y1599"/>
      <c r="Z1599"/>
      <c r="AA1599"/>
      <c r="AB1599"/>
      <c r="AC1599"/>
      <c r="AD1599"/>
      <c r="AE1599"/>
      <c r="AF1599"/>
      <c r="AG1599"/>
      <c r="AH1599"/>
      <c r="AI1599"/>
      <c r="AJ1599"/>
      <c r="AK1599"/>
      <c r="AL1599"/>
      <c r="AM1599"/>
      <c r="AN1599"/>
    </row>
    <row r="1600" spans="1:40" x14ac:dyDescent="0.25">
      <c r="A1600">
        <v>216859</v>
      </c>
      <c r="B1600" t="s">
        <v>3404</v>
      </c>
      <c r="C1600" t="s">
        <v>174</v>
      </c>
      <c r="D1600" t="s">
        <v>3405</v>
      </c>
      <c r="E1600" t="s">
        <v>389</v>
      </c>
      <c r="F1600" s="229">
        <v>37243</v>
      </c>
      <c r="G1600" t="s">
        <v>3406</v>
      </c>
      <c r="H1600" t="s">
        <v>390</v>
      </c>
      <c r="I1600" t="s">
        <v>486</v>
      </c>
      <c r="J1600"/>
      <c r="K1600" t="s">
        <v>391</v>
      </c>
      <c r="L1600">
        <v>2020</v>
      </c>
      <c r="M1600" t="s">
        <v>382</v>
      </c>
      <c r="N1600" t="s">
        <v>382</v>
      </c>
      <c r="O1600" t="s">
        <v>3969</v>
      </c>
      <c r="P1600"/>
      <c r="Q1600">
        <v>20000</v>
      </c>
      <c r="R1600"/>
      <c r="S1600"/>
      <c r="T1600"/>
      <c r="U1600"/>
      <c r="V1600"/>
      <c r="W1600"/>
      <c r="X1600"/>
      <c r="Y1600"/>
      <c r="Z1600"/>
      <c r="AA1600"/>
      <c r="AB1600"/>
      <c r="AC1600"/>
      <c r="AD1600"/>
      <c r="AE1600"/>
      <c r="AF1600"/>
      <c r="AG1600"/>
      <c r="AH1600"/>
      <c r="AI1600"/>
      <c r="AJ1600"/>
      <c r="AK1600"/>
      <c r="AL1600"/>
      <c r="AM1600"/>
      <c r="AN1600"/>
    </row>
    <row r="1601" spans="1:40" x14ac:dyDescent="0.25">
      <c r="A1601">
        <v>216861</v>
      </c>
      <c r="B1601" t="s">
        <v>3407</v>
      </c>
      <c r="C1601" t="s">
        <v>1598</v>
      </c>
      <c r="D1601" t="s">
        <v>586</v>
      </c>
      <c r="E1601" t="s">
        <v>388</v>
      </c>
      <c r="F1601" s="229">
        <v>33527</v>
      </c>
      <c r="G1601" t="s">
        <v>3408</v>
      </c>
      <c r="H1601" t="s">
        <v>390</v>
      </c>
      <c r="I1601" t="s">
        <v>486</v>
      </c>
      <c r="J1601"/>
      <c r="K1601"/>
      <c r="L1601"/>
      <c r="M1601" t="s">
        <v>387</v>
      </c>
      <c r="N1601"/>
      <c r="O1601"/>
      <c r="P1601"/>
      <c r="Q1601"/>
      <c r="R1601"/>
      <c r="S1601"/>
      <c r="T1601"/>
      <c r="U1601"/>
      <c r="V1601"/>
      <c r="W1601"/>
      <c r="X1601"/>
      <c r="Y1601"/>
      <c r="Z1601"/>
      <c r="AA1601"/>
      <c r="AB1601"/>
      <c r="AC1601"/>
      <c r="AD1601"/>
      <c r="AE1601"/>
      <c r="AF1601"/>
      <c r="AG1601"/>
      <c r="AH1601"/>
      <c r="AI1601"/>
      <c r="AJ1601"/>
      <c r="AK1601"/>
      <c r="AL1601"/>
      <c r="AM1601"/>
      <c r="AN1601" t="s">
        <v>788</v>
      </c>
    </row>
    <row r="1602" spans="1:40" x14ac:dyDescent="0.25">
      <c r="A1602">
        <v>216862</v>
      </c>
      <c r="B1602" t="s">
        <v>3409</v>
      </c>
      <c r="C1602" t="s">
        <v>2123</v>
      </c>
      <c r="D1602" t="s">
        <v>2823</v>
      </c>
      <c r="E1602" t="s">
        <v>389</v>
      </c>
      <c r="F1602" s="229">
        <v>33266</v>
      </c>
      <c r="G1602" t="s">
        <v>3410</v>
      </c>
      <c r="H1602" t="s">
        <v>390</v>
      </c>
      <c r="I1602" t="s">
        <v>486</v>
      </c>
      <c r="J1602"/>
      <c r="K1602" t="s">
        <v>372</v>
      </c>
      <c r="L1602">
        <v>2008</v>
      </c>
      <c r="M1602" t="s">
        <v>373</v>
      </c>
      <c r="N1602"/>
      <c r="O1602"/>
      <c r="P1602"/>
      <c r="Q1602"/>
      <c r="R1602"/>
      <c r="S1602"/>
      <c r="T1602"/>
      <c r="U1602"/>
      <c r="V1602"/>
      <c r="W1602"/>
      <c r="X1602"/>
      <c r="Y1602"/>
      <c r="Z1602"/>
      <c r="AA1602"/>
      <c r="AB1602"/>
      <c r="AC1602"/>
      <c r="AD1602"/>
      <c r="AE1602"/>
      <c r="AF1602"/>
      <c r="AG1602"/>
      <c r="AH1602"/>
      <c r="AI1602"/>
      <c r="AJ1602"/>
      <c r="AK1602"/>
      <c r="AL1602"/>
      <c r="AM1602"/>
      <c r="AN1602" t="s">
        <v>788</v>
      </c>
    </row>
    <row r="1603" spans="1:40" x14ac:dyDescent="0.25">
      <c r="A1603">
        <v>216863</v>
      </c>
      <c r="B1603" t="s">
        <v>3411</v>
      </c>
      <c r="C1603" t="s">
        <v>63</v>
      </c>
      <c r="D1603" t="s">
        <v>266</v>
      </c>
      <c r="E1603" t="s">
        <v>389</v>
      </c>
      <c r="F1603" s="229">
        <v>32524</v>
      </c>
      <c r="G1603" t="s">
        <v>3328</v>
      </c>
      <c r="H1603" t="s">
        <v>390</v>
      </c>
      <c r="I1603" t="s">
        <v>486</v>
      </c>
      <c r="J1603"/>
      <c r="K1603" t="s">
        <v>391</v>
      </c>
      <c r="L1603">
        <v>2013</v>
      </c>
      <c r="M1603" t="s">
        <v>373</v>
      </c>
      <c r="N1603"/>
      <c r="O1603"/>
      <c r="P1603"/>
      <c r="Q1603"/>
      <c r="R1603"/>
      <c r="S1603"/>
      <c r="T1603"/>
      <c r="U1603"/>
      <c r="V1603"/>
      <c r="W1603"/>
      <c r="X1603"/>
      <c r="Y1603"/>
      <c r="Z1603"/>
      <c r="AA1603"/>
      <c r="AB1603"/>
      <c r="AC1603"/>
      <c r="AD1603"/>
      <c r="AE1603"/>
      <c r="AF1603"/>
      <c r="AG1603"/>
      <c r="AH1603"/>
      <c r="AI1603"/>
      <c r="AJ1603"/>
      <c r="AK1603"/>
      <c r="AL1603"/>
      <c r="AM1603"/>
      <c r="AN1603" t="s">
        <v>788</v>
      </c>
    </row>
    <row r="1604" spans="1:40" x14ac:dyDescent="0.25">
      <c r="A1604">
        <v>216864</v>
      </c>
      <c r="B1604" t="s">
        <v>3412</v>
      </c>
      <c r="C1604" t="s">
        <v>105</v>
      </c>
      <c r="D1604" t="s">
        <v>3413</v>
      </c>
      <c r="E1604" t="s">
        <v>388</v>
      </c>
      <c r="F1604" s="229">
        <v>31835</v>
      </c>
      <c r="G1604" t="s">
        <v>3414</v>
      </c>
      <c r="H1604" t="s">
        <v>399</v>
      </c>
      <c r="I1604" t="s">
        <v>488</v>
      </c>
      <c r="J1604"/>
      <c r="K1604" t="s">
        <v>372</v>
      </c>
      <c r="L1604">
        <v>2005</v>
      </c>
      <c r="M1604" t="s">
        <v>371</v>
      </c>
      <c r="N1604" t="s">
        <v>762</v>
      </c>
      <c r="O1604"/>
      <c r="P1604"/>
      <c r="Q1604"/>
      <c r="R1604"/>
      <c r="S1604"/>
      <c r="T1604"/>
      <c r="U1604"/>
      <c r="V1604"/>
      <c r="W1604"/>
      <c r="X1604"/>
      <c r="Y1604"/>
      <c r="Z1604"/>
      <c r="AA1604"/>
      <c r="AB1604"/>
      <c r="AC1604"/>
      <c r="AD1604"/>
      <c r="AE1604"/>
      <c r="AF1604"/>
      <c r="AG1604"/>
      <c r="AH1604"/>
      <c r="AI1604"/>
      <c r="AJ1604"/>
      <c r="AK1604"/>
      <c r="AL1604"/>
      <c r="AM1604"/>
      <c r="AN1604"/>
    </row>
    <row r="1605" spans="1:40" ht="33.75" customHeight="1" x14ac:dyDescent="0.25">
      <c r="A1605">
        <v>216865</v>
      </c>
      <c r="B1605" t="s">
        <v>3415</v>
      </c>
      <c r="C1605" t="s">
        <v>69</v>
      </c>
      <c r="D1605" t="s">
        <v>3972</v>
      </c>
      <c r="E1605" t="s">
        <v>388</v>
      </c>
      <c r="F1605" s="229">
        <v>32432</v>
      </c>
      <c r="G1605" t="s">
        <v>371</v>
      </c>
      <c r="H1605" t="s">
        <v>390</v>
      </c>
      <c r="I1605" t="s">
        <v>488</v>
      </c>
      <c r="J1605"/>
      <c r="K1605" t="s">
        <v>372</v>
      </c>
      <c r="L1605">
        <v>2006</v>
      </c>
      <c r="M1605" t="s">
        <v>371</v>
      </c>
      <c r="N1605" t="s">
        <v>376</v>
      </c>
      <c r="O1605"/>
      <c r="P1605"/>
      <c r="Q1605"/>
      <c r="R1605"/>
      <c r="S1605"/>
      <c r="T1605"/>
      <c r="U1605"/>
      <c r="V1605"/>
      <c r="W1605"/>
      <c r="X1605"/>
      <c r="Y1605"/>
      <c r="Z1605"/>
      <c r="AA1605"/>
      <c r="AB1605"/>
      <c r="AC1605"/>
      <c r="AD1605"/>
      <c r="AE1605"/>
      <c r="AF1605"/>
      <c r="AG1605"/>
      <c r="AH1605"/>
      <c r="AI1605"/>
      <c r="AJ1605"/>
      <c r="AK1605"/>
      <c r="AL1605"/>
      <c r="AM1605"/>
      <c r="AN1605"/>
    </row>
    <row r="1606" spans="1:40" x14ac:dyDescent="0.25">
      <c r="A1606">
        <v>216866</v>
      </c>
      <c r="B1606" t="s">
        <v>3416</v>
      </c>
      <c r="C1606" t="s">
        <v>153</v>
      </c>
      <c r="D1606" t="s">
        <v>527</v>
      </c>
      <c r="E1606" t="s">
        <v>388</v>
      </c>
      <c r="F1606" s="229">
        <v>32143</v>
      </c>
      <c r="G1606" t="s">
        <v>3417</v>
      </c>
      <c r="H1606" t="s">
        <v>390</v>
      </c>
      <c r="I1606" t="s">
        <v>486</v>
      </c>
      <c r="J1606"/>
      <c r="K1606" t="s">
        <v>372</v>
      </c>
      <c r="L1606">
        <v>2007</v>
      </c>
      <c r="M1606" t="s">
        <v>386</v>
      </c>
      <c r="N1606"/>
      <c r="O1606"/>
      <c r="P1606"/>
      <c r="Q1606"/>
      <c r="R1606"/>
      <c r="S1606"/>
      <c r="T1606"/>
      <c r="U1606"/>
      <c r="V1606"/>
      <c r="W1606"/>
      <c r="X1606"/>
      <c r="Y1606"/>
      <c r="Z1606"/>
      <c r="AA1606"/>
      <c r="AB1606"/>
      <c r="AC1606"/>
      <c r="AD1606"/>
      <c r="AE1606"/>
      <c r="AF1606"/>
      <c r="AG1606"/>
      <c r="AH1606"/>
      <c r="AI1606"/>
      <c r="AJ1606"/>
      <c r="AK1606"/>
      <c r="AL1606"/>
      <c r="AM1606"/>
      <c r="AN1606" t="s">
        <v>788</v>
      </c>
    </row>
    <row r="1607" spans="1:40" x14ac:dyDescent="0.25">
      <c r="A1607">
        <v>216867</v>
      </c>
      <c r="B1607" t="s">
        <v>3418</v>
      </c>
      <c r="C1607" t="s">
        <v>3419</v>
      </c>
      <c r="D1607" t="s">
        <v>300</v>
      </c>
      <c r="E1607" t="s">
        <v>388</v>
      </c>
      <c r="F1607" s="229">
        <v>37287</v>
      </c>
      <c r="G1607" t="s">
        <v>3420</v>
      </c>
      <c r="H1607" t="s">
        <v>390</v>
      </c>
      <c r="I1607" t="s">
        <v>488</v>
      </c>
      <c r="J1607"/>
      <c r="K1607" t="s">
        <v>372</v>
      </c>
      <c r="L1607">
        <v>2020</v>
      </c>
      <c r="M1607" t="s">
        <v>371</v>
      </c>
      <c r="N1607" t="s">
        <v>371</v>
      </c>
      <c r="O1607"/>
      <c r="P1607"/>
      <c r="Q1607"/>
      <c r="R1607"/>
      <c r="S1607"/>
      <c r="T1607"/>
      <c r="U1607"/>
      <c r="V1607"/>
      <c r="W1607"/>
      <c r="X1607"/>
      <c r="Y1607"/>
      <c r="Z1607"/>
      <c r="AA1607"/>
      <c r="AB1607"/>
      <c r="AC1607"/>
      <c r="AD1607"/>
      <c r="AE1607"/>
      <c r="AF1607"/>
      <c r="AG1607"/>
      <c r="AH1607"/>
      <c r="AI1607"/>
      <c r="AJ1607"/>
      <c r="AK1607"/>
      <c r="AL1607"/>
      <c r="AM1607"/>
      <c r="AN1607"/>
    </row>
    <row r="1608" spans="1:40" x14ac:dyDescent="0.25">
      <c r="A1608">
        <v>216868</v>
      </c>
      <c r="B1608" t="s">
        <v>3421</v>
      </c>
      <c r="C1608" t="s">
        <v>3422</v>
      </c>
      <c r="D1608" t="s">
        <v>295</v>
      </c>
      <c r="E1608" t="s">
        <v>388</v>
      </c>
      <c r="F1608" s="229">
        <v>35065</v>
      </c>
      <c r="G1608" t="s">
        <v>3423</v>
      </c>
      <c r="H1608" t="s">
        <v>390</v>
      </c>
      <c r="I1608" t="s">
        <v>486</v>
      </c>
      <c r="J1608"/>
      <c r="K1608" t="s">
        <v>391</v>
      </c>
      <c r="L1608">
        <v>2014</v>
      </c>
      <c r="M1608" t="s">
        <v>373</v>
      </c>
      <c r="N1608"/>
      <c r="O1608"/>
      <c r="P1608"/>
      <c r="Q1608"/>
      <c r="R1608"/>
      <c r="S1608"/>
      <c r="T1608"/>
      <c r="U1608"/>
      <c r="V1608"/>
      <c r="W1608"/>
      <c r="X1608"/>
      <c r="Y1608"/>
      <c r="Z1608"/>
      <c r="AA1608"/>
      <c r="AB1608"/>
      <c r="AC1608"/>
      <c r="AD1608"/>
      <c r="AE1608"/>
      <c r="AF1608"/>
      <c r="AG1608"/>
      <c r="AH1608"/>
      <c r="AI1608"/>
      <c r="AJ1608"/>
      <c r="AK1608"/>
      <c r="AL1608"/>
      <c r="AM1608"/>
      <c r="AN1608" t="s">
        <v>788</v>
      </c>
    </row>
    <row r="1609" spans="1:40" x14ac:dyDescent="0.25">
      <c r="A1609">
        <v>216869</v>
      </c>
      <c r="B1609" t="s">
        <v>3424</v>
      </c>
      <c r="C1609" t="s">
        <v>127</v>
      </c>
      <c r="D1609" t="s">
        <v>273</v>
      </c>
      <c r="E1609" t="s">
        <v>388</v>
      </c>
      <c r="F1609" s="229">
        <v>35993</v>
      </c>
      <c r="G1609" t="s">
        <v>3425</v>
      </c>
      <c r="H1609" t="s">
        <v>390</v>
      </c>
      <c r="I1609" t="s">
        <v>3632</v>
      </c>
      <c r="J1609"/>
      <c r="K1609" t="s">
        <v>372</v>
      </c>
      <c r="L1609">
        <v>2018</v>
      </c>
      <c r="M1609" t="s">
        <v>384</v>
      </c>
      <c r="N1609"/>
      <c r="O1609"/>
      <c r="P1609"/>
      <c r="Q1609"/>
      <c r="R1609"/>
      <c r="S1609"/>
      <c r="T1609"/>
      <c r="U1609"/>
      <c r="V1609"/>
      <c r="W1609"/>
      <c r="X1609"/>
      <c r="Y1609"/>
      <c r="Z1609"/>
      <c r="AA1609"/>
      <c r="AB1609"/>
      <c r="AC1609"/>
      <c r="AD1609"/>
      <c r="AE1609"/>
      <c r="AF1609"/>
      <c r="AG1609"/>
      <c r="AH1609"/>
      <c r="AI1609"/>
      <c r="AJ1609"/>
      <c r="AK1609"/>
      <c r="AL1609"/>
      <c r="AM1609"/>
      <c r="AN1609" t="s">
        <v>788</v>
      </c>
    </row>
    <row r="1610" spans="1:40" x14ac:dyDescent="0.25">
      <c r="A1610">
        <v>216870</v>
      </c>
      <c r="B1610" t="s">
        <v>3426</v>
      </c>
      <c r="C1610" t="s">
        <v>1891</v>
      </c>
      <c r="D1610" t="s">
        <v>289</v>
      </c>
      <c r="E1610" t="s">
        <v>388</v>
      </c>
      <c r="F1610" s="297">
        <v>0</v>
      </c>
      <c r="G1610" t="s">
        <v>3975</v>
      </c>
      <c r="H1610" t="s">
        <v>390</v>
      </c>
      <c r="I1610" t="s">
        <v>486</v>
      </c>
      <c r="J1610"/>
      <c r="K1610" t="s">
        <v>372</v>
      </c>
      <c r="L1610">
        <v>2018</v>
      </c>
      <c r="M1610" t="s">
        <v>373</v>
      </c>
      <c r="N1610"/>
      <c r="O1610"/>
      <c r="P1610"/>
      <c r="Q1610"/>
      <c r="R1610"/>
      <c r="S1610"/>
      <c r="T1610"/>
      <c r="U1610"/>
      <c r="V1610"/>
      <c r="W1610"/>
      <c r="X1610"/>
      <c r="Y1610"/>
      <c r="Z1610"/>
      <c r="AA1610"/>
      <c r="AB1610"/>
      <c r="AC1610"/>
      <c r="AD1610"/>
      <c r="AE1610"/>
      <c r="AF1610"/>
      <c r="AG1610"/>
      <c r="AH1610"/>
      <c r="AI1610"/>
      <c r="AJ1610"/>
      <c r="AK1610"/>
      <c r="AL1610"/>
      <c r="AM1610"/>
      <c r="AN1610" t="s">
        <v>788</v>
      </c>
    </row>
    <row r="1611" spans="1:40" x14ac:dyDescent="0.25">
      <c r="A1611">
        <v>216871</v>
      </c>
      <c r="B1611" t="s">
        <v>3427</v>
      </c>
      <c r="C1611" t="s">
        <v>115</v>
      </c>
      <c r="D1611" t="s">
        <v>278</v>
      </c>
      <c r="E1611" t="s">
        <v>388</v>
      </c>
      <c r="F1611" s="229">
        <v>22798</v>
      </c>
      <c r="G1611" t="s">
        <v>3428</v>
      </c>
      <c r="H1611" t="s">
        <v>390</v>
      </c>
      <c r="I1611" t="s">
        <v>486</v>
      </c>
      <c r="J1611"/>
      <c r="K1611" t="s">
        <v>372</v>
      </c>
      <c r="L1611">
        <v>1980</v>
      </c>
      <c r="M1611" t="s">
        <v>373</v>
      </c>
      <c r="N1611" t="s">
        <v>373</v>
      </c>
      <c r="O1611"/>
      <c r="P1611"/>
      <c r="Q1611"/>
      <c r="R1611"/>
      <c r="S1611"/>
      <c r="T1611"/>
      <c r="U1611"/>
      <c r="V1611"/>
      <c r="W1611"/>
      <c r="X1611"/>
      <c r="Y1611"/>
      <c r="Z1611"/>
      <c r="AA1611"/>
      <c r="AB1611"/>
      <c r="AC1611"/>
      <c r="AD1611"/>
      <c r="AE1611"/>
      <c r="AF1611"/>
      <c r="AG1611"/>
      <c r="AH1611"/>
      <c r="AI1611"/>
      <c r="AJ1611"/>
      <c r="AK1611"/>
      <c r="AL1611"/>
      <c r="AM1611"/>
      <c r="AN1611"/>
    </row>
    <row r="1612" spans="1:40" x14ac:dyDescent="0.25">
      <c r="A1612">
        <v>216872</v>
      </c>
      <c r="B1612" t="s">
        <v>3429</v>
      </c>
      <c r="C1612" t="s">
        <v>3430</v>
      </c>
      <c r="D1612" t="s">
        <v>229</v>
      </c>
      <c r="E1612" t="s">
        <v>388</v>
      </c>
      <c r="F1612" s="229">
        <v>35445</v>
      </c>
      <c r="G1612" t="s">
        <v>3431</v>
      </c>
      <c r="H1612" t="s">
        <v>390</v>
      </c>
      <c r="I1612" t="s">
        <v>486</v>
      </c>
      <c r="J1612"/>
      <c r="K1612" t="s">
        <v>372</v>
      </c>
      <c r="L1612">
        <v>2014</v>
      </c>
      <c r="M1612" t="s">
        <v>380</v>
      </c>
      <c r="N1612"/>
      <c r="O1612"/>
      <c r="P1612"/>
      <c r="Q1612"/>
      <c r="R1612"/>
      <c r="S1612"/>
      <c r="T1612"/>
      <c r="U1612"/>
      <c r="V1612"/>
      <c r="W1612"/>
      <c r="X1612"/>
      <c r="Y1612"/>
      <c r="Z1612"/>
      <c r="AA1612"/>
      <c r="AB1612"/>
      <c r="AC1612"/>
      <c r="AD1612"/>
      <c r="AE1612"/>
      <c r="AF1612"/>
      <c r="AG1612"/>
      <c r="AH1612"/>
      <c r="AI1612"/>
      <c r="AJ1612"/>
      <c r="AK1612"/>
      <c r="AL1612"/>
      <c r="AM1612"/>
      <c r="AN1612" t="s">
        <v>788</v>
      </c>
    </row>
    <row r="1613" spans="1:40" x14ac:dyDescent="0.25">
      <c r="A1613">
        <v>216873</v>
      </c>
      <c r="B1613" t="s">
        <v>3432</v>
      </c>
      <c r="C1613" t="s">
        <v>583</v>
      </c>
      <c r="D1613" t="s">
        <v>3433</v>
      </c>
      <c r="E1613" t="s">
        <v>388</v>
      </c>
      <c r="F1613" s="229">
        <v>31837</v>
      </c>
      <c r="G1613" t="s">
        <v>3434</v>
      </c>
      <c r="H1613" t="s">
        <v>390</v>
      </c>
      <c r="I1613" t="s">
        <v>3632</v>
      </c>
      <c r="J1613"/>
      <c r="K1613" t="s">
        <v>391</v>
      </c>
      <c r="L1613">
        <v>2005</v>
      </c>
      <c r="M1613" t="s">
        <v>374</v>
      </c>
      <c r="N1613" t="s">
        <v>374</v>
      </c>
      <c r="O1613"/>
      <c r="P1613"/>
      <c r="Q1613"/>
      <c r="R1613"/>
      <c r="S1613"/>
      <c r="T1613"/>
      <c r="U1613"/>
      <c r="V1613"/>
      <c r="W1613"/>
      <c r="X1613"/>
      <c r="Y1613"/>
      <c r="Z1613"/>
      <c r="AA1613"/>
      <c r="AB1613"/>
      <c r="AC1613"/>
      <c r="AD1613"/>
      <c r="AE1613"/>
      <c r="AF1613"/>
      <c r="AG1613"/>
      <c r="AH1613"/>
      <c r="AI1613"/>
      <c r="AJ1613"/>
      <c r="AK1613"/>
      <c r="AL1613"/>
      <c r="AM1613"/>
      <c r="AN1613"/>
    </row>
    <row r="1614" spans="1:40" x14ac:dyDescent="0.25">
      <c r="A1614">
        <v>216874</v>
      </c>
      <c r="B1614" t="s">
        <v>3435</v>
      </c>
      <c r="C1614" t="s">
        <v>2245</v>
      </c>
      <c r="D1614" t="s">
        <v>356</v>
      </c>
      <c r="E1614" t="s">
        <v>1327</v>
      </c>
      <c r="F1614" s="229">
        <v>33332</v>
      </c>
      <c r="G1614" t="s">
        <v>1110</v>
      </c>
      <c r="H1614" t="s">
        <v>390</v>
      </c>
      <c r="I1614" t="s">
        <v>486</v>
      </c>
      <c r="J1614"/>
      <c r="K1614" t="s">
        <v>1323</v>
      </c>
      <c r="L1614">
        <v>2009</v>
      </c>
      <c r="M1614" t="s">
        <v>377</v>
      </c>
      <c r="N1614"/>
      <c r="O1614"/>
      <c r="P1614"/>
      <c r="Q1614"/>
      <c r="R1614"/>
      <c r="S1614"/>
      <c r="T1614"/>
      <c r="U1614"/>
      <c r="V1614"/>
      <c r="W1614"/>
      <c r="X1614"/>
      <c r="Y1614"/>
      <c r="Z1614"/>
      <c r="AA1614"/>
      <c r="AB1614"/>
      <c r="AC1614"/>
      <c r="AD1614"/>
      <c r="AE1614"/>
      <c r="AF1614"/>
      <c r="AG1614"/>
      <c r="AH1614"/>
      <c r="AI1614"/>
      <c r="AJ1614"/>
      <c r="AK1614"/>
      <c r="AL1614"/>
      <c r="AM1614"/>
      <c r="AN1614" t="s">
        <v>788</v>
      </c>
    </row>
    <row r="1615" spans="1:40" x14ac:dyDescent="0.25">
      <c r="A1615">
        <v>216875</v>
      </c>
      <c r="B1615" t="s">
        <v>3436</v>
      </c>
      <c r="C1615" t="s">
        <v>93</v>
      </c>
      <c r="D1615" t="s">
        <v>514</v>
      </c>
      <c r="E1615" t="s">
        <v>388</v>
      </c>
      <c r="F1615" s="229">
        <v>32285</v>
      </c>
      <c r="G1615" t="s">
        <v>371</v>
      </c>
      <c r="H1615" t="s">
        <v>390</v>
      </c>
      <c r="I1615" t="s">
        <v>486</v>
      </c>
      <c r="J1615"/>
      <c r="K1615" t="s">
        <v>391</v>
      </c>
      <c r="L1615">
        <v>2006</v>
      </c>
      <c r="M1615" t="s">
        <v>371</v>
      </c>
      <c r="N1615" t="s">
        <v>377</v>
      </c>
      <c r="O1615" t="s">
        <v>3981</v>
      </c>
      <c r="P1615"/>
      <c r="Q1615">
        <v>1000</v>
      </c>
      <c r="R1615"/>
      <c r="S1615"/>
      <c r="T1615"/>
      <c r="U1615"/>
      <c r="V1615"/>
      <c r="W1615"/>
      <c r="X1615"/>
      <c r="Y1615"/>
      <c r="Z1615"/>
      <c r="AA1615"/>
      <c r="AB1615"/>
      <c r="AC1615"/>
      <c r="AD1615"/>
      <c r="AE1615"/>
      <c r="AF1615"/>
      <c r="AG1615"/>
      <c r="AH1615"/>
      <c r="AI1615"/>
      <c r="AJ1615"/>
      <c r="AK1615"/>
      <c r="AL1615"/>
      <c r="AM1615"/>
      <c r="AN1615"/>
    </row>
    <row r="1616" spans="1:40" x14ac:dyDescent="0.25">
      <c r="A1616">
        <v>216876</v>
      </c>
      <c r="B1616" t="s">
        <v>3437</v>
      </c>
      <c r="C1616" t="s">
        <v>1392</v>
      </c>
      <c r="D1616" t="s">
        <v>3438</v>
      </c>
      <c r="E1616" t="s">
        <v>388</v>
      </c>
      <c r="F1616" s="229">
        <v>34349</v>
      </c>
      <c r="G1616" t="s">
        <v>3439</v>
      </c>
      <c r="H1616" t="s">
        <v>390</v>
      </c>
      <c r="I1616" t="s">
        <v>486</v>
      </c>
      <c r="J1616"/>
      <c r="K1616" t="s">
        <v>391</v>
      </c>
      <c r="L1616">
        <v>2012</v>
      </c>
      <c r="M1616" t="s">
        <v>380</v>
      </c>
      <c r="N1616"/>
      <c r="O1616"/>
      <c r="P1616"/>
      <c r="Q1616"/>
      <c r="R1616"/>
      <c r="S1616"/>
      <c r="T1616"/>
      <c r="U1616"/>
      <c r="V1616"/>
      <c r="W1616"/>
      <c r="X1616"/>
      <c r="Y1616"/>
      <c r="Z1616"/>
      <c r="AA1616"/>
      <c r="AB1616"/>
      <c r="AC1616"/>
      <c r="AD1616"/>
      <c r="AE1616"/>
      <c r="AF1616"/>
      <c r="AG1616"/>
      <c r="AH1616"/>
      <c r="AI1616"/>
      <c r="AJ1616"/>
      <c r="AK1616"/>
      <c r="AL1616"/>
      <c r="AM1616"/>
      <c r="AN1616" t="s">
        <v>788</v>
      </c>
    </row>
    <row r="1617" spans="1:40" x14ac:dyDescent="0.25">
      <c r="A1617">
        <v>216877</v>
      </c>
      <c r="B1617" t="s">
        <v>3440</v>
      </c>
      <c r="C1617" t="s">
        <v>64</v>
      </c>
      <c r="D1617" t="s">
        <v>3441</v>
      </c>
      <c r="E1617" t="s">
        <v>388</v>
      </c>
      <c r="F1617" s="229">
        <v>36527</v>
      </c>
      <c r="G1617" t="s">
        <v>3442</v>
      </c>
      <c r="H1617" t="s">
        <v>390</v>
      </c>
      <c r="I1617" t="s">
        <v>488</v>
      </c>
      <c r="J1617"/>
      <c r="K1617" t="s">
        <v>372</v>
      </c>
      <c r="L1617">
        <v>2018</v>
      </c>
      <c r="M1617" t="s">
        <v>373</v>
      </c>
      <c r="N1617" t="s">
        <v>373</v>
      </c>
      <c r="O1617"/>
      <c r="P1617"/>
      <c r="Q1617"/>
      <c r="R1617"/>
      <c r="S1617"/>
      <c r="T1617"/>
      <c r="U1617"/>
      <c r="V1617"/>
      <c r="W1617"/>
      <c r="X1617"/>
      <c r="Y1617"/>
      <c r="Z1617"/>
      <c r="AA1617"/>
      <c r="AB1617"/>
      <c r="AC1617"/>
      <c r="AD1617"/>
      <c r="AE1617"/>
      <c r="AF1617"/>
      <c r="AG1617"/>
      <c r="AH1617"/>
      <c r="AI1617"/>
      <c r="AJ1617"/>
      <c r="AK1617"/>
      <c r="AL1617"/>
      <c r="AM1617"/>
      <c r="AN1617"/>
    </row>
    <row r="1618" spans="1:40" x14ac:dyDescent="0.25">
      <c r="A1618">
        <v>216878</v>
      </c>
      <c r="B1618" t="s">
        <v>3443</v>
      </c>
      <c r="C1618" t="s">
        <v>99</v>
      </c>
      <c r="D1618" t="s">
        <v>257</v>
      </c>
      <c r="E1618" t="s">
        <v>389</v>
      </c>
      <c r="F1618" s="229">
        <v>31619</v>
      </c>
      <c r="G1618" t="s">
        <v>371</v>
      </c>
      <c r="H1618" t="s">
        <v>3668</v>
      </c>
      <c r="I1618" t="s">
        <v>488</v>
      </c>
      <c r="J1618"/>
      <c r="K1618" t="s">
        <v>391</v>
      </c>
      <c r="L1618">
        <v>2006</v>
      </c>
      <c r="M1618" t="s">
        <v>371</v>
      </c>
      <c r="N1618" t="s">
        <v>762</v>
      </c>
      <c r="O1618"/>
      <c r="P1618"/>
      <c r="Q1618"/>
      <c r="R1618"/>
      <c r="S1618"/>
      <c r="T1618"/>
      <c r="U1618"/>
      <c r="V1618"/>
      <c r="W1618"/>
      <c r="X1618"/>
      <c r="Y1618"/>
      <c r="Z1618"/>
      <c r="AA1618"/>
      <c r="AB1618"/>
      <c r="AC1618"/>
      <c r="AD1618"/>
      <c r="AE1618"/>
      <c r="AF1618"/>
      <c r="AG1618"/>
      <c r="AH1618"/>
      <c r="AI1618"/>
      <c r="AJ1618"/>
      <c r="AK1618"/>
      <c r="AL1618"/>
      <c r="AM1618"/>
      <c r="AN1618"/>
    </row>
    <row r="1619" spans="1:40" x14ac:dyDescent="0.25">
      <c r="A1619">
        <v>216879</v>
      </c>
      <c r="B1619" t="s">
        <v>3444</v>
      </c>
      <c r="C1619" t="s">
        <v>162</v>
      </c>
      <c r="D1619" t="s">
        <v>3445</v>
      </c>
      <c r="E1619" t="s">
        <v>388</v>
      </c>
      <c r="F1619" s="229">
        <v>24969</v>
      </c>
      <c r="G1619" t="s">
        <v>3446</v>
      </c>
      <c r="H1619" t="s">
        <v>390</v>
      </c>
      <c r="I1619" t="s">
        <v>487</v>
      </c>
      <c r="J1619"/>
      <c r="K1619" t="s">
        <v>372</v>
      </c>
      <c r="L1619">
        <v>1987</v>
      </c>
      <c r="M1619" t="s">
        <v>371</v>
      </c>
      <c r="N1619"/>
      <c r="O1619"/>
      <c r="P1619"/>
      <c r="Q1619"/>
      <c r="R1619"/>
      <c r="S1619"/>
      <c r="T1619"/>
      <c r="U1619"/>
      <c r="V1619"/>
      <c r="W1619"/>
      <c r="X1619"/>
      <c r="Y1619"/>
      <c r="Z1619"/>
      <c r="AA1619"/>
      <c r="AB1619"/>
      <c r="AC1619"/>
      <c r="AD1619"/>
      <c r="AE1619"/>
      <c r="AF1619"/>
      <c r="AG1619"/>
      <c r="AH1619"/>
      <c r="AI1619"/>
      <c r="AJ1619"/>
      <c r="AK1619"/>
      <c r="AL1619"/>
      <c r="AM1619"/>
      <c r="AN1619" t="s">
        <v>788</v>
      </c>
    </row>
    <row r="1620" spans="1:40" x14ac:dyDescent="0.25">
      <c r="A1620">
        <v>216880</v>
      </c>
      <c r="B1620" t="s">
        <v>3447</v>
      </c>
      <c r="C1620" t="s">
        <v>113</v>
      </c>
      <c r="D1620" t="s">
        <v>272</v>
      </c>
      <c r="E1620" t="s">
        <v>388</v>
      </c>
      <c r="F1620" s="229">
        <v>37376</v>
      </c>
      <c r="G1620" t="s">
        <v>3448</v>
      </c>
      <c r="H1620" t="s">
        <v>3668</v>
      </c>
      <c r="I1620" t="s">
        <v>486</v>
      </c>
      <c r="J1620"/>
      <c r="K1620" t="s">
        <v>391</v>
      </c>
      <c r="L1620">
        <v>2022</v>
      </c>
      <c r="M1620" t="s">
        <v>371</v>
      </c>
      <c r="N1620"/>
      <c r="O1620"/>
      <c r="P1620"/>
      <c r="Q1620"/>
      <c r="R1620"/>
      <c r="S1620"/>
      <c r="T1620"/>
      <c r="U1620"/>
      <c r="V1620"/>
      <c r="W1620"/>
      <c r="X1620"/>
      <c r="Y1620"/>
      <c r="Z1620"/>
      <c r="AA1620"/>
      <c r="AB1620"/>
      <c r="AC1620"/>
      <c r="AD1620"/>
      <c r="AE1620"/>
      <c r="AF1620"/>
      <c r="AG1620"/>
      <c r="AH1620"/>
      <c r="AI1620"/>
      <c r="AJ1620"/>
      <c r="AK1620"/>
      <c r="AL1620"/>
      <c r="AM1620"/>
      <c r="AN1620" t="s">
        <v>788</v>
      </c>
    </row>
    <row r="1621" spans="1:40" x14ac:dyDescent="0.25">
      <c r="A1621">
        <v>216881</v>
      </c>
      <c r="B1621" t="s">
        <v>3449</v>
      </c>
      <c r="C1621" t="s">
        <v>193</v>
      </c>
      <c r="D1621" t="s">
        <v>618</v>
      </c>
      <c r="E1621" t="s">
        <v>388</v>
      </c>
      <c r="F1621" s="229">
        <v>33666</v>
      </c>
      <c r="G1621">
        <v>0</v>
      </c>
      <c r="H1621" t="s">
        <v>390</v>
      </c>
      <c r="I1621" t="s">
        <v>486</v>
      </c>
      <c r="J1621"/>
      <c r="K1621" t="s">
        <v>391</v>
      </c>
      <c r="L1621">
        <v>2011</v>
      </c>
      <c r="M1621" t="s">
        <v>385</v>
      </c>
      <c r="N1621"/>
      <c r="O1621"/>
      <c r="P1621"/>
      <c r="Q1621"/>
      <c r="R1621"/>
      <c r="S1621"/>
      <c r="T1621"/>
      <c r="U1621"/>
      <c r="V1621"/>
      <c r="W1621"/>
      <c r="X1621"/>
      <c r="Y1621"/>
      <c r="Z1621"/>
      <c r="AA1621"/>
      <c r="AB1621"/>
      <c r="AC1621"/>
      <c r="AD1621"/>
      <c r="AE1621"/>
      <c r="AF1621"/>
      <c r="AG1621"/>
      <c r="AH1621"/>
      <c r="AI1621"/>
      <c r="AJ1621"/>
      <c r="AK1621"/>
      <c r="AL1621"/>
      <c r="AM1621"/>
      <c r="AN1621" t="s">
        <v>788</v>
      </c>
    </row>
    <row r="1622" spans="1:40" x14ac:dyDescent="0.25">
      <c r="A1622">
        <v>216882</v>
      </c>
      <c r="B1622" t="s">
        <v>3450</v>
      </c>
      <c r="C1622" t="s">
        <v>111</v>
      </c>
      <c r="D1622" t="s">
        <v>257</v>
      </c>
      <c r="E1622" t="s">
        <v>388</v>
      </c>
      <c r="F1622" s="229">
        <v>34356</v>
      </c>
      <c r="G1622" t="s">
        <v>3451</v>
      </c>
      <c r="H1622" t="s">
        <v>390</v>
      </c>
      <c r="I1622" t="s">
        <v>486</v>
      </c>
      <c r="J1622"/>
      <c r="K1622" t="s">
        <v>391</v>
      </c>
      <c r="L1622">
        <v>2015</v>
      </c>
      <c r="M1622" t="s">
        <v>371</v>
      </c>
      <c r="N1622"/>
      <c r="O1622"/>
      <c r="P1622"/>
      <c r="Q1622"/>
      <c r="R1622"/>
      <c r="S1622"/>
      <c r="T1622"/>
      <c r="U1622"/>
      <c r="V1622"/>
      <c r="W1622"/>
      <c r="X1622"/>
      <c r="Y1622"/>
      <c r="Z1622"/>
      <c r="AA1622"/>
      <c r="AB1622"/>
      <c r="AC1622"/>
      <c r="AD1622"/>
      <c r="AE1622"/>
      <c r="AF1622"/>
      <c r="AG1622"/>
      <c r="AH1622"/>
      <c r="AI1622"/>
      <c r="AJ1622"/>
      <c r="AK1622"/>
      <c r="AL1622"/>
      <c r="AM1622"/>
      <c r="AN1622" t="s">
        <v>788</v>
      </c>
    </row>
    <row r="1623" spans="1:40" x14ac:dyDescent="0.25">
      <c r="A1623">
        <v>216883</v>
      </c>
      <c r="B1623" t="s">
        <v>3452</v>
      </c>
      <c r="C1623" t="s">
        <v>139</v>
      </c>
      <c r="D1623" t="s">
        <v>3453</v>
      </c>
      <c r="E1623" t="s">
        <v>389</v>
      </c>
      <c r="F1623" s="229">
        <v>37884</v>
      </c>
      <c r="G1623" t="s">
        <v>3454</v>
      </c>
      <c r="H1623" t="s">
        <v>390</v>
      </c>
      <c r="I1623" t="s">
        <v>3632</v>
      </c>
      <c r="J1623"/>
      <c r="K1623" t="s">
        <v>391</v>
      </c>
      <c r="L1623">
        <v>2022</v>
      </c>
      <c r="M1623" t="s">
        <v>373</v>
      </c>
      <c r="N1623" t="s">
        <v>382</v>
      </c>
      <c r="O1623"/>
      <c r="P1623"/>
      <c r="Q1623"/>
      <c r="R1623"/>
      <c r="S1623"/>
      <c r="T1623"/>
      <c r="U1623"/>
      <c r="V1623"/>
      <c r="W1623"/>
      <c r="X1623"/>
      <c r="Y1623"/>
      <c r="Z1623"/>
      <c r="AA1623"/>
      <c r="AB1623"/>
      <c r="AC1623"/>
      <c r="AD1623"/>
      <c r="AE1623"/>
      <c r="AF1623"/>
      <c r="AG1623"/>
      <c r="AH1623"/>
      <c r="AI1623"/>
      <c r="AJ1623"/>
      <c r="AK1623"/>
      <c r="AL1623"/>
      <c r="AM1623"/>
      <c r="AN1623"/>
    </row>
    <row r="1624" spans="1:40" x14ac:dyDescent="0.25">
      <c r="A1624">
        <v>216884</v>
      </c>
      <c r="B1624" t="s">
        <v>3455</v>
      </c>
      <c r="C1624" t="s">
        <v>70</v>
      </c>
      <c r="D1624" t="s">
        <v>3032</v>
      </c>
      <c r="E1624" t="s">
        <v>388</v>
      </c>
      <c r="F1624" s="229">
        <v>36527</v>
      </c>
      <c r="G1624" t="s">
        <v>3456</v>
      </c>
      <c r="H1624" t="s">
        <v>390</v>
      </c>
      <c r="I1624" t="s">
        <v>486</v>
      </c>
      <c r="J1624"/>
      <c r="K1624" t="s">
        <v>372</v>
      </c>
      <c r="L1624">
        <v>2017</v>
      </c>
      <c r="M1624" t="s">
        <v>384</v>
      </c>
      <c r="N1624"/>
      <c r="O1624"/>
      <c r="P1624"/>
      <c r="Q1624"/>
      <c r="R1624"/>
      <c r="S1624"/>
      <c r="T1624"/>
      <c r="U1624"/>
      <c r="V1624"/>
      <c r="W1624"/>
      <c r="X1624"/>
      <c r="Y1624"/>
      <c r="Z1624"/>
      <c r="AA1624"/>
      <c r="AB1624"/>
      <c r="AC1624"/>
      <c r="AD1624"/>
      <c r="AE1624"/>
      <c r="AF1624"/>
      <c r="AG1624"/>
      <c r="AH1624"/>
      <c r="AI1624"/>
      <c r="AJ1624"/>
      <c r="AK1624"/>
      <c r="AL1624"/>
      <c r="AM1624"/>
      <c r="AN1624" t="s">
        <v>788</v>
      </c>
    </row>
    <row r="1625" spans="1:40" x14ac:dyDescent="0.25">
      <c r="A1625">
        <v>216885</v>
      </c>
      <c r="B1625" t="s">
        <v>3457</v>
      </c>
      <c r="C1625" t="s">
        <v>109</v>
      </c>
      <c r="D1625" t="s">
        <v>269</v>
      </c>
      <c r="E1625" t="s">
        <v>389</v>
      </c>
      <c r="F1625" s="229">
        <v>32778</v>
      </c>
      <c r="G1625" t="s">
        <v>3458</v>
      </c>
      <c r="H1625" t="s">
        <v>390</v>
      </c>
      <c r="I1625" t="s">
        <v>486</v>
      </c>
      <c r="J1625"/>
      <c r="K1625" t="s">
        <v>391</v>
      </c>
      <c r="L1625">
        <v>2008</v>
      </c>
      <c r="M1625" t="s">
        <v>379</v>
      </c>
      <c r="N1625" t="s">
        <v>379</v>
      </c>
      <c r="O1625"/>
      <c r="P1625"/>
      <c r="Q1625"/>
      <c r="R1625"/>
      <c r="S1625"/>
      <c r="T1625"/>
      <c r="U1625"/>
      <c r="V1625"/>
      <c r="W1625"/>
      <c r="X1625"/>
      <c r="Y1625"/>
      <c r="Z1625"/>
      <c r="AA1625"/>
      <c r="AB1625"/>
      <c r="AC1625"/>
      <c r="AD1625"/>
      <c r="AE1625"/>
      <c r="AF1625"/>
      <c r="AG1625"/>
      <c r="AH1625"/>
      <c r="AI1625"/>
      <c r="AJ1625"/>
      <c r="AK1625"/>
      <c r="AL1625"/>
      <c r="AM1625"/>
      <c r="AN1625"/>
    </row>
    <row r="1626" spans="1:40" x14ac:dyDescent="0.25">
      <c r="A1626">
        <v>216886</v>
      </c>
      <c r="B1626" t="s">
        <v>3459</v>
      </c>
      <c r="C1626" t="s">
        <v>507</v>
      </c>
      <c r="D1626" t="s">
        <v>313</v>
      </c>
      <c r="E1626" t="s">
        <v>389</v>
      </c>
      <c r="F1626" s="229">
        <v>33100</v>
      </c>
      <c r="G1626" t="s">
        <v>3460</v>
      </c>
      <c r="H1626" t="s">
        <v>390</v>
      </c>
      <c r="I1626" t="s">
        <v>487</v>
      </c>
      <c r="J1626"/>
      <c r="K1626" t="s">
        <v>372</v>
      </c>
      <c r="L1626">
        <v>2009</v>
      </c>
      <c r="M1626" t="s">
        <v>382</v>
      </c>
      <c r="N1626" t="s">
        <v>382</v>
      </c>
      <c r="O1626"/>
      <c r="P1626"/>
      <c r="Q1626"/>
      <c r="R1626"/>
      <c r="S1626"/>
      <c r="T1626"/>
      <c r="U1626"/>
      <c r="V1626"/>
      <c r="W1626"/>
      <c r="X1626"/>
      <c r="Y1626"/>
      <c r="Z1626"/>
      <c r="AA1626"/>
      <c r="AB1626"/>
      <c r="AC1626"/>
      <c r="AD1626"/>
      <c r="AE1626"/>
      <c r="AF1626"/>
      <c r="AG1626"/>
      <c r="AH1626"/>
      <c r="AI1626"/>
      <c r="AJ1626"/>
      <c r="AK1626"/>
      <c r="AL1626"/>
      <c r="AM1626"/>
      <c r="AN1626"/>
    </row>
    <row r="1627" spans="1:40" x14ac:dyDescent="0.25">
      <c r="A1627">
        <v>216887</v>
      </c>
      <c r="B1627" t="s">
        <v>3461</v>
      </c>
      <c r="C1627" t="s">
        <v>89</v>
      </c>
      <c r="D1627" t="s">
        <v>309</v>
      </c>
      <c r="E1627" t="s">
        <v>389</v>
      </c>
      <c r="F1627" s="297">
        <v>0</v>
      </c>
      <c r="G1627" t="s">
        <v>3462</v>
      </c>
      <c r="H1627" t="s">
        <v>390</v>
      </c>
      <c r="I1627" t="s">
        <v>486</v>
      </c>
      <c r="J1627"/>
      <c r="K1627" t="s">
        <v>391</v>
      </c>
      <c r="L1627">
        <v>2022</v>
      </c>
      <c r="M1627" t="s">
        <v>371</v>
      </c>
      <c r="N1627"/>
      <c r="O1627"/>
      <c r="P1627"/>
      <c r="Q1627"/>
      <c r="R1627"/>
      <c r="S1627"/>
      <c r="T1627"/>
      <c r="U1627"/>
      <c r="V1627"/>
      <c r="W1627"/>
      <c r="X1627"/>
      <c r="Y1627"/>
      <c r="Z1627"/>
      <c r="AA1627"/>
      <c r="AB1627"/>
      <c r="AC1627"/>
      <c r="AD1627"/>
      <c r="AE1627"/>
      <c r="AF1627"/>
      <c r="AG1627"/>
      <c r="AH1627"/>
      <c r="AI1627"/>
      <c r="AJ1627"/>
      <c r="AK1627"/>
      <c r="AL1627"/>
      <c r="AM1627"/>
      <c r="AN1627"/>
    </row>
    <row r="1628" spans="1:40" x14ac:dyDescent="0.25">
      <c r="A1628">
        <v>216888</v>
      </c>
      <c r="B1628" t="s">
        <v>3463</v>
      </c>
      <c r="C1628" t="s">
        <v>115</v>
      </c>
      <c r="D1628" t="s">
        <v>281</v>
      </c>
      <c r="E1628" t="s">
        <v>1327</v>
      </c>
      <c r="F1628" s="229">
        <v>37257</v>
      </c>
      <c r="G1628" t="s">
        <v>719</v>
      </c>
      <c r="H1628" t="s">
        <v>390</v>
      </c>
      <c r="I1628" t="s">
        <v>488</v>
      </c>
      <c r="J1628"/>
      <c r="K1628" t="s">
        <v>372</v>
      </c>
      <c r="L1628">
        <v>2020</v>
      </c>
      <c r="M1628" t="s">
        <v>385</v>
      </c>
      <c r="N1628" t="s">
        <v>380</v>
      </c>
      <c r="O1628"/>
      <c r="P1628"/>
      <c r="Q1628"/>
      <c r="R1628"/>
      <c r="S1628"/>
      <c r="T1628"/>
      <c r="U1628"/>
      <c r="V1628"/>
      <c r="W1628"/>
      <c r="X1628"/>
      <c r="Y1628"/>
      <c r="Z1628"/>
      <c r="AA1628"/>
      <c r="AB1628"/>
      <c r="AC1628"/>
      <c r="AD1628"/>
      <c r="AE1628"/>
      <c r="AF1628"/>
      <c r="AG1628"/>
      <c r="AH1628"/>
      <c r="AI1628"/>
      <c r="AJ1628"/>
      <c r="AK1628"/>
      <c r="AL1628"/>
      <c r="AM1628"/>
      <c r="AN1628"/>
    </row>
    <row r="1629" spans="1:40" x14ac:dyDescent="0.25">
      <c r="A1629">
        <v>216889</v>
      </c>
      <c r="B1629" t="s">
        <v>3464</v>
      </c>
      <c r="C1629" t="s">
        <v>81</v>
      </c>
      <c r="D1629" t="s">
        <v>1457</v>
      </c>
      <c r="E1629" t="s">
        <v>389</v>
      </c>
      <c r="F1629" s="229">
        <v>34700</v>
      </c>
      <c r="G1629" t="s">
        <v>3465</v>
      </c>
      <c r="H1629" t="s">
        <v>390</v>
      </c>
      <c r="I1629" t="s">
        <v>488</v>
      </c>
      <c r="J1629"/>
      <c r="K1629" t="s">
        <v>391</v>
      </c>
      <c r="L1629">
        <v>2020</v>
      </c>
      <c r="M1629" t="s">
        <v>373</v>
      </c>
      <c r="N1629" t="s">
        <v>376</v>
      </c>
      <c r="O1629"/>
      <c r="P1629"/>
      <c r="Q1629"/>
      <c r="R1629"/>
      <c r="S1629"/>
      <c r="T1629"/>
      <c r="U1629"/>
      <c r="V1629"/>
      <c r="W1629"/>
      <c r="X1629"/>
      <c r="Y1629"/>
      <c r="Z1629"/>
      <c r="AA1629"/>
      <c r="AB1629"/>
      <c r="AC1629"/>
      <c r="AD1629"/>
      <c r="AE1629"/>
      <c r="AF1629"/>
      <c r="AG1629"/>
      <c r="AH1629"/>
      <c r="AI1629"/>
      <c r="AJ1629"/>
      <c r="AK1629"/>
      <c r="AL1629"/>
      <c r="AM1629"/>
      <c r="AN1629"/>
    </row>
    <row r="1630" spans="1:40" x14ac:dyDescent="0.25">
      <c r="A1630">
        <v>216891</v>
      </c>
      <c r="B1630" t="s">
        <v>3466</v>
      </c>
      <c r="C1630" t="s">
        <v>528</v>
      </c>
      <c r="D1630" t="s">
        <v>3014</v>
      </c>
      <c r="E1630" t="s">
        <v>388</v>
      </c>
      <c r="F1630" s="229">
        <v>33604</v>
      </c>
      <c r="G1630" t="s">
        <v>3467</v>
      </c>
      <c r="H1630" t="s">
        <v>390</v>
      </c>
      <c r="I1630" t="s">
        <v>486</v>
      </c>
      <c r="J1630"/>
      <c r="K1630" t="s">
        <v>391</v>
      </c>
      <c r="L1630">
        <v>2012</v>
      </c>
      <c r="M1630" t="s">
        <v>386</v>
      </c>
      <c r="N1630" t="s">
        <v>386</v>
      </c>
      <c r="O1630" t="s">
        <v>4005</v>
      </c>
      <c r="P1630"/>
      <c r="Q1630">
        <v>40000</v>
      </c>
      <c r="R1630"/>
      <c r="S1630"/>
      <c r="T1630"/>
      <c r="U1630"/>
      <c r="V1630"/>
      <c r="W1630"/>
      <c r="X1630"/>
      <c r="Y1630"/>
      <c r="Z1630"/>
      <c r="AA1630"/>
      <c r="AB1630"/>
      <c r="AC1630"/>
      <c r="AD1630"/>
      <c r="AE1630"/>
      <c r="AF1630"/>
      <c r="AG1630"/>
      <c r="AH1630"/>
      <c r="AI1630"/>
      <c r="AJ1630"/>
      <c r="AK1630"/>
      <c r="AL1630"/>
      <c r="AM1630"/>
      <c r="AN1630"/>
    </row>
    <row r="1631" spans="1:40" x14ac:dyDescent="0.25">
      <c r="A1631">
        <v>216892</v>
      </c>
      <c r="B1631" t="s">
        <v>3468</v>
      </c>
      <c r="C1631" t="s">
        <v>568</v>
      </c>
      <c r="D1631" t="s">
        <v>266</v>
      </c>
      <c r="E1631" t="s">
        <v>388</v>
      </c>
      <c r="F1631" s="229">
        <v>32361</v>
      </c>
      <c r="G1631" t="s">
        <v>3469</v>
      </c>
      <c r="H1631" t="s">
        <v>390</v>
      </c>
      <c r="I1631" t="s">
        <v>3632</v>
      </c>
      <c r="J1631"/>
      <c r="K1631" t="s">
        <v>372</v>
      </c>
      <c r="L1631">
        <v>2007</v>
      </c>
      <c r="M1631" t="s">
        <v>371</v>
      </c>
      <c r="N1631"/>
      <c r="O1631"/>
      <c r="P1631"/>
      <c r="Q1631"/>
      <c r="R1631"/>
      <c r="S1631"/>
      <c r="T1631"/>
      <c r="U1631"/>
      <c r="V1631"/>
      <c r="W1631"/>
      <c r="X1631"/>
      <c r="Y1631"/>
      <c r="Z1631"/>
      <c r="AA1631"/>
      <c r="AB1631"/>
      <c r="AC1631"/>
      <c r="AD1631"/>
      <c r="AE1631"/>
      <c r="AF1631"/>
      <c r="AG1631"/>
      <c r="AH1631"/>
      <c r="AI1631"/>
      <c r="AJ1631"/>
      <c r="AK1631"/>
      <c r="AL1631"/>
      <c r="AM1631"/>
      <c r="AN1631"/>
    </row>
    <row r="1632" spans="1:40" x14ac:dyDescent="0.25">
      <c r="A1632">
        <v>216893</v>
      </c>
      <c r="B1632" t="s">
        <v>3470</v>
      </c>
      <c r="C1632" t="s">
        <v>3471</v>
      </c>
      <c r="D1632" t="s">
        <v>237</v>
      </c>
      <c r="E1632" t="s">
        <v>389</v>
      </c>
      <c r="F1632" s="229">
        <v>35233</v>
      </c>
      <c r="G1632" t="s">
        <v>3472</v>
      </c>
      <c r="H1632" t="s">
        <v>390</v>
      </c>
      <c r="I1632" t="s">
        <v>486</v>
      </c>
      <c r="J1632"/>
      <c r="K1632" t="s">
        <v>391</v>
      </c>
      <c r="L1632">
        <v>2014</v>
      </c>
      <c r="M1632" t="s">
        <v>384</v>
      </c>
      <c r="N1632"/>
      <c r="O1632"/>
      <c r="P1632"/>
      <c r="Q1632"/>
      <c r="R1632"/>
      <c r="S1632"/>
      <c r="T1632"/>
      <c r="U1632"/>
      <c r="V1632"/>
      <c r="W1632"/>
      <c r="X1632"/>
      <c r="Y1632"/>
      <c r="Z1632"/>
      <c r="AA1632"/>
      <c r="AB1632"/>
      <c r="AC1632"/>
      <c r="AD1632"/>
      <c r="AE1632"/>
      <c r="AF1632"/>
      <c r="AG1632"/>
      <c r="AH1632"/>
      <c r="AI1632"/>
      <c r="AJ1632"/>
      <c r="AK1632"/>
      <c r="AL1632"/>
      <c r="AM1632"/>
      <c r="AN1632" t="s">
        <v>788</v>
      </c>
    </row>
    <row r="1633" spans="1:40" x14ac:dyDescent="0.25">
      <c r="A1633">
        <v>216894</v>
      </c>
      <c r="B1633" t="s">
        <v>3677</v>
      </c>
      <c r="C1633" t="s">
        <v>68</v>
      </c>
      <c r="D1633" t="s">
        <v>3678</v>
      </c>
      <c r="E1633" t="s">
        <v>388</v>
      </c>
      <c r="F1633" s="229">
        <v>35065</v>
      </c>
      <c r="G1633" t="s">
        <v>4006</v>
      </c>
      <c r="H1633" t="s">
        <v>390</v>
      </c>
      <c r="I1633" t="s">
        <v>486</v>
      </c>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t="s">
        <v>788</v>
      </c>
    </row>
    <row r="1634" spans="1:40" x14ac:dyDescent="0.25">
      <c r="A1634">
        <v>216897</v>
      </c>
      <c r="B1634" t="s">
        <v>3473</v>
      </c>
      <c r="C1634" t="s">
        <v>117</v>
      </c>
      <c r="D1634" t="s">
        <v>500</v>
      </c>
      <c r="E1634" t="s">
        <v>389</v>
      </c>
      <c r="F1634" s="229">
        <v>36161</v>
      </c>
      <c r="G1634" t="s">
        <v>3474</v>
      </c>
      <c r="H1634" t="s">
        <v>390</v>
      </c>
      <c r="I1634" t="s">
        <v>486</v>
      </c>
      <c r="J1634"/>
      <c r="K1634" t="s">
        <v>391</v>
      </c>
      <c r="L1634">
        <v>2016</v>
      </c>
      <c r="M1634" t="s">
        <v>373</v>
      </c>
      <c r="N1634" t="s">
        <v>379</v>
      </c>
      <c r="O1634"/>
      <c r="P1634"/>
      <c r="Q1634"/>
      <c r="R1634"/>
      <c r="S1634"/>
      <c r="T1634"/>
      <c r="U1634"/>
      <c r="V1634"/>
      <c r="W1634"/>
      <c r="X1634"/>
      <c r="Y1634"/>
      <c r="Z1634"/>
      <c r="AA1634"/>
      <c r="AB1634"/>
      <c r="AC1634"/>
      <c r="AD1634"/>
      <c r="AE1634"/>
      <c r="AF1634"/>
      <c r="AG1634"/>
      <c r="AH1634"/>
      <c r="AI1634"/>
      <c r="AJ1634"/>
      <c r="AK1634"/>
      <c r="AL1634"/>
      <c r="AM1634"/>
      <c r="AN1634"/>
    </row>
    <row r="1635" spans="1:40" x14ac:dyDescent="0.25">
      <c r="A1635">
        <v>216898</v>
      </c>
      <c r="B1635" t="s">
        <v>3475</v>
      </c>
      <c r="C1635" t="s">
        <v>99</v>
      </c>
      <c r="D1635" t="s">
        <v>239</v>
      </c>
      <c r="E1635" t="s">
        <v>389</v>
      </c>
      <c r="F1635" s="229">
        <v>35298</v>
      </c>
      <c r="G1635" t="s">
        <v>3476</v>
      </c>
      <c r="H1635" t="s">
        <v>390</v>
      </c>
      <c r="I1635" t="s">
        <v>486</v>
      </c>
      <c r="J1635"/>
      <c r="K1635" t="s">
        <v>391</v>
      </c>
      <c r="L1635">
        <v>2014</v>
      </c>
      <c r="M1635" t="s">
        <v>377</v>
      </c>
      <c r="N1635"/>
      <c r="O1635"/>
      <c r="P1635"/>
      <c r="Q1635"/>
      <c r="R1635"/>
      <c r="S1635"/>
      <c r="T1635"/>
      <c r="U1635"/>
      <c r="V1635"/>
      <c r="W1635"/>
      <c r="X1635"/>
      <c r="Y1635"/>
      <c r="Z1635"/>
      <c r="AA1635"/>
      <c r="AB1635"/>
      <c r="AC1635"/>
      <c r="AD1635"/>
      <c r="AE1635"/>
      <c r="AF1635"/>
      <c r="AG1635"/>
      <c r="AH1635"/>
      <c r="AI1635"/>
      <c r="AJ1635"/>
      <c r="AK1635"/>
      <c r="AL1635"/>
      <c r="AM1635"/>
      <c r="AN1635" t="s">
        <v>788</v>
      </c>
    </row>
    <row r="1636" spans="1:40" x14ac:dyDescent="0.25">
      <c r="A1636">
        <v>216899</v>
      </c>
      <c r="B1636" t="s">
        <v>3477</v>
      </c>
      <c r="C1636" t="s">
        <v>69</v>
      </c>
      <c r="D1636" t="s">
        <v>529</v>
      </c>
      <c r="E1636" t="s">
        <v>389</v>
      </c>
      <c r="F1636" s="229">
        <v>36284</v>
      </c>
      <c r="G1636" t="s">
        <v>3478</v>
      </c>
      <c r="H1636" t="s">
        <v>390</v>
      </c>
      <c r="I1636" t="s">
        <v>3632</v>
      </c>
      <c r="J1636"/>
      <c r="K1636" t="s">
        <v>391</v>
      </c>
      <c r="L1636">
        <v>2017</v>
      </c>
      <c r="M1636" t="s">
        <v>379</v>
      </c>
      <c r="N1636" t="s">
        <v>379</v>
      </c>
      <c r="O1636"/>
      <c r="P1636"/>
      <c r="Q1636"/>
      <c r="R1636"/>
      <c r="S1636"/>
      <c r="T1636"/>
      <c r="U1636"/>
      <c r="V1636"/>
      <c r="W1636"/>
      <c r="X1636"/>
      <c r="Y1636"/>
      <c r="Z1636"/>
      <c r="AA1636"/>
      <c r="AB1636"/>
      <c r="AC1636"/>
      <c r="AD1636"/>
      <c r="AE1636"/>
      <c r="AF1636"/>
      <c r="AG1636"/>
      <c r="AH1636"/>
      <c r="AI1636"/>
      <c r="AJ1636"/>
      <c r="AK1636"/>
      <c r="AL1636"/>
      <c r="AM1636"/>
      <c r="AN1636"/>
    </row>
    <row r="1637" spans="1:40" x14ac:dyDescent="0.25">
      <c r="A1637">
        <v>216900</v>
      </c>
      <c r="B1637" t="s">
        <v>3479</v>
      </c>
      <c r="C1637" t="s">
        <v>3480</v>
      </c>
      <c r="D1637" t="s">
        <v>438</v>
      </c>
      <c r="E1637" t="s">
        <v>389</v>
      </c>
      <c r="F1637" t="s">
        <v>3481</v>
      </c>
      <c r="G1637" t="s">
        <v>3482</v>
      </c>
      <c r="H1637" t="s">
        <v>390</v>
      </c>
      <c r="I1637" t="s">
        <v>3632</v>
      </c>
      <c r="J1637"/>
      <c r="K1637" t="s">
        <v>391</v>
      </c>
      <c r="L1637">
        <v>1996</v>
      </c>
      <c r="M1637" t="s">
        <v>374</v>
      </c>
      <c r="N1637"/>
      <c r="O1637" t="s">
        <v>4018</v>
      </c>
      <c r="P1637"/>
      <c r="Q1637">
        <v>16000</v>
      </c>
      <c r="R1637"/>
      <c r="S1637"/>
      <c r="T1637"/>
      <c r="U1637"/>
      <c r="V1637"/>
      <c r="W1637"/>
      <c r="X1637"/>
      <c r="Y1637"/>
      <c r="Z1637"/>
      <c r="AA1637"/>
      <c r="AB1637"/>
      <c r="AC1637"/>
      <c r="AD1637"/>
      <c r="AE1637"/>
      <c r="AF1637"/>
      <c r="AG1637"/>
      <c r="AH1637"/>
      <c r="AI1637"/>
      <c r="AJ1637"/>
      <c r="AK1637"/>
      <c r="AL1637"/>
      <c r="AM1637"/>
      <c r="AN1637"/>
    </row>
    <row r="1638" spans="1:40" x14ac:dyDescent="0.25">
      <c r="A1638">
        <v>216901</v>
      </c>
      <c r="B1638" t="s">
        <v>3483</v>
      </c>
      <c r="C1638" t="s">
        <v>312</v>
      </c>
      <c r="D1638" t="s">
        <v>450</v>
      </c>
      <c r="E1638" t="s">
        <v>1327</v>
      </c>
      <c r="F1638" s="229">
        <v>34719</v>
      </c>
      <c r="G1638" t="s">
        <v>3484</v>
      </c>
      <c r="H1638" t="s">
        <v>390</v>
      </c>
      <c r="I1638" t="s">
        <v>486</v>
      </c>
      <c r="J1638"/>
      <c r="K1638" t="s">
        <v>1323</v>
      </c>
      <c r="L1638">
        <v>2013</v>
      </c>
      <c r="M1638" t="s">
        <v>375</v>
      </c>
      <c r="N1638"/>
      <c r="O1638"/>
      <c r="P1638"/>
      <c r="Q1638"/>
      <c r="R1638"/>
      <c r="S1638"/>
      <c r="T1638"/>
      <c r="U1638"/>
      <c r="V1638"/>
      <c r="W1638"/>
      <c r="X1638"/>
      <c r="Y1638"/>
      <c r="Z1638"/>
      <c r="AA1638"/>
      <c r="AB1638"/>
      <c r="AC1638"/>
      <c r="AD1638"/>
      <c r="AE1638"/>
      <c r="AF1638"/>
      <c r="AG1638"/>
      <c r="AH1638"/>
      <c r="AI1638"/>
      <c r="AJ1638"/>
      <c r="AK1638"/>
      <c r="AL1638"/>
      <c r="AM1638"/>
      <c r="AN1638"/>
    </row>
    <row r="1639" spans="1:40" x14ac:dyDescent="0.25">
      <c r="A1639">
        <v>216902</v>
      </c>
      <c r="B1639" t="s">
        <v>3485</v>
      </c>
      <c r="C1639" t="s">
        <v>587</v>
      </c>
      <c r="D1639" t="s">
        <v>547</v>
      </c>
      <c r="E1639" t="s">
        <v>389</v>
      </c>
      <c r="F1639" s="229">
        <v>35311</v>
      </c>
      <c r="G1639" t="s">
        <v>3486</v>
      </c>
      <c r="H1639" t="s">
        <v>390</v>
      </c>
      <c r="I1639" t="s">
        <v>488</v>
      </c>
      <c r="J1639"/>
      <c r="K1639" t="s">
        <v>372</v>
      </c>
      <c r="L1639">
        <v>2015</v>
      </c>
      <c r="M1639" t="s">
        <v>379</v>
      </c>
      <c r="N1639" t="s">
        <v>379</v>
      </c>
      <c r="O1639"/>
      <c r="P1639"/>
      <c r="Q1639"/>
      <c r="R1639"/>
      <c r="S1639"/>
      <c r="T1639"/>
      <c r="U1639"/>
      <c r="V1639"/>
      <c r="W1639"/>
      <c r="X1639"/>
      <c r="Y1639"/>
      <c r="Z1639"/>
      <c r="AA1639"/>
      <c r="AB1639"/>
      <c r="AC1639"/>
      <c r="AD1639"/>
      <c r="AE1639"/>
      <c r="AF1639"/>
      <c r="AG1639"/>
      <c r="AH1639"/>
      <c r="AI1639"/>
      <c r="AJ1639"/>
      <c r="AK1639"/>
      <c r="AL1639"/>
      <c r="AM1639"/>
      <c r="AN1639"/>
    </row>
    <row r="1640" spans="1:40" x14ac:dyDescent="0.25">
      <c r="A1640">
        <v>216903</v>
      </c>
      <c r="B1640" t="s">
        <v>3487</v>
      </c>
      <c r="C1640" t="s">
        <v>576</v>
      </c>
      <c r="D1640" t="s">
        <v>242</v>
      </c>
      <c r="E1640" t="s">
        <v>389</v>
      </c>
      <c r="F1640" s="229">
        <v>30324</v>
      </c>
      <c r="G1640" t="s">
        <v>3488</v>
      </c>
      <c r="H1640" t="s">
        <v>390</v>
      </c>
      <c r="I1640" t="s">
        <v>486</v>
      </c>
      <c r="J1640"/>
      <c r="K1640" t="s">
        <v>391</v>
      </c>
      <c r="L1640">
        <v>2016</v>
      </c>
      <c r="M1640" t="s">
        <v>371</v>
      </c>
      <c r="N1640"/>
      <c r="O1640"/>
      <c r="P1640"/>
      <c r="Q1640"/>
      <c r="R1640"/>
      <c r="S1640"/>
      <c r="T1640"/>
      <c r="U1640"/>
      <c r="V1640"/>
      <c r="W1640"/>
      <c r="X1640"/>
      <c r="Y1640"/>
      <c r="Z1640"/>
      <c r="AA1640"/>
      <c r="AB1640"/>
      <c r="AC1640"/>
      <c r="AD1640"/>
      <c r="AE1640"/>
      <c r="AF1640"/>
      <c r="AG1640"/>
      <c r="AH1640"/>
      <c r="AI1640"/>
      <c r="AJ1640"/>
      <c r="AK1640"/>
      <c r="AL1640"/>
      <c r="AM1640"/>
      <c r="AN1640" t="s">
        <v>788</v>
      </c>
    </row>
    <row r="1641" spans="1:40" x14ac:dyDescent="0.25">
      <c r="A1641">
        <v>216904</v>
      </c>
      <c r="B1641" t="s">
        <v>3489</v>
      </c>
      <c r="C1641" t="s">
        <v>1667</v>
      </c>
      <c r="D1641" t="s">
        <v>307</v>
      </c>
      <c r="E1641" t="s">
        <v>389</v>
      </c>
      <c r="F1641" s="229">
        <v>37884</v>
      </c>
      <c r="G1641" t="s">
        <v>3490</v>
      </c>
      <c r="H1641" t="s">
        <v>390</v>
      </c>
      <c r="I1641" t="s">
        <v>486</v>
      </c>
      <c r="J1641"/>
      <c r="K1641" t="s">
        <v>391</v>
      </c>
      <c r="L1641">
        <v>2021</v>
      </c>
      <c r="M1641" t="s">
        <v>377</v>
      </c>
      <c r="N1641" t="s">
        <v>377</v>
      </c>
      <c r="O1641"/>
      <c r="P1641"/>
      <c r="Q1641"/>
      <c r="R1641"/>
      <c r="S1641"/>
      <c r="T1641"/>
      <c r="U1641"/>
      <c r="V1641"/>
      <c r="W1641"/>
      <c r="X1641"/>
      <c r="Y1641"/>
      <c r="Z1641"/>
      <c r="AA1641"/>
      <c r="AB1641"/>
      <c r="AC1641"/>
      <c r="AD1641"/>
      <c r="AE1641"/>
      <c r="AF1641"/>
      <c r="AG1641"/>
      <c r="AH1641"/>
      <c r="AI1641"/>
      <c r="AJ1641"/>
      <c r="AK1641"/>
      <c r="AL1641"/>
      <c r="AM1641"/>
      <c r="AN1641"/>
    </row>
    <row r="1642" spans="1:40" x14ac:dyDescent="0.25">
      <c r="A1642">
        <v>216905</v>
      </c>
      <c r="B1642" t="s">
        <v>3491</v>
      </c>
      <c r="C1642" t="s">
        <v>164</v>
      </c>
      <c r="D1642" t="s">
        <v>2340</v>
      </c>
      <c r="E1642" t="s">
        <v>389</v>
      </c>
      <c r="F1642" s="229">
        <v>35431</v>
      </c>
      <c r="G1642" t="s">
        <v>3492</v>
      </c>
      <c r="H1642" t="s">
        <v>390</v>
      </c>
      <c r="I1642" t="s">
        <v>486</v>
      </c>
      <c r="J1642"/>
      <c r="K1642" t="s">
        <v>391</v>
      </c>
      <c r="L1642">
        <v>2015</v>
      </c>
      <c r="M1642" t="s">
        <v>371</v>
      </c>
      <c r="N1642"/>
      <c r="O1642"/>
      <c r="P1642"/>
      <c r="Q1642"/>
      <c r="R1642"/>
      <c r="S1642"/>
      <c r="T1642"/>
      <c r="U1642"/>
      <c r="V1642"/>
      <c r="W1642"/>
      <c r="X1642"/>
      <c r="Y1642"/>
      <c r="Z1642"/>
      <c r="AA1642"/>
      <c r="AB1642"/>
      <c r="AC1642"/>
      <c r="AD1642"/>
      <c r="AE1642"/>
      <c r="AF1642"/>
      <c r="AG1642"/>
      <c r="AH1642"/>
      <c r="AI1642"/>
      <c r="AJ1642"/>
      <c r="AK1642"/>
      <c r="AL1642"/>
      <c r="AM1642"/>
      <c r="AN1642" t="s">
        <v>788</v>
      </c>
    </row>
    <row r="1643" spans="1:40" x14ac:dyDescent="0.25">
      <c r="A1643">
        <v>216906</v>
      </c>
      <c r="B1643" t="s">
        <v>3493</v>
      </c>
      <c r="C1643" t="s">
        <v>537</v>
      </c>
      <c r="D1643" t="s">
        <v>353</v>
      </c>
      <c r="E1643" t="s">
        <v>389</v>
      </c>
      <c r="F1643" s="229">
        <v>37989</v>
      </c>
      <c r="G1643" t="s">
        <v>3494</v>
      </c>
      <c r="H1643" t="s">
        <v>390</v>
      </c>
      <c r="I1643" t="s">
        <v>486</v>
      </c>
      <c r="J1643"/>
      <c r="K1643" t="s">
        <v>391</v>
      </c>
      <c r="L1643">
        <v>2022</v>
      </c>
      <c r="M1643" t="s">
        <v>373</v>
      </c>
      <c r="N1643" t="s">
        <v>373</v>
      </c>
      <c r="O1643"/>
      <c r="P1643"/>
      <c r="Q1643"/>
      <c r="R1643"/>
      <c r="S1643"/>
      <c r="T1643"/>
      <c r="U1643"/>
      <c r="V1643"/>
      <c r="W1643"/>
      <c r="X1643"/>
      <c r="Y1643"/>
      <c r="Z1643"/>
      <c r="AA1643"/>
      <c r="AB1643"/>
      <c r="AC1643"/>
      <c r="AD1643"/>
      <c r="AE1643"/>
      <c r="AF1643"/>
      <c r="AG1643"/>
      <c r="AH1643"/>
      <c r="AI1643"/>
      <c r="AJ1643"/>
      <c r="AK1643"/>
      <c r="AL1643"/>
      <c r="AM1643"/>
      <c r="AN1643"/>
    </row>
    <row r="1644" spans="1:40" x14ac:dyDescent="0.25">
      <c r="A1644">
        <v>216907</v>
      </c>
      <c r="B1644" t="s">
        <v>3495</v>
      </c>
      <c r="C1644" t="s">
        <v>189</v>
      </c>
      <c r="D1644" t="s">
        <v>3496</v>
      </c>
      <c r="E1644" t="s">
        <v>389</v>
      </c>
      <c r="F1644" s="229">
        <v>37700</v>
      </c>
      <c r="G1644" t="s">
        <v>3497</v>
      </c>
      <c r="H1644" t="s">
        <v>390</v>
      </c>
      <c r="I1644" t="s">
        <v>486</v>
      </c>
      <c r="J1644"/>
      <c r="K1644" t="s">
        <v>391</v>
      </c>
      <c r="L1644">
        <v>2021</v>
      </c>
      <c r="M1644" t="s">
        <v>371</v>
      </c>
      <c r="N1644"/>
      <c r="O1644"/>
      <c r="P1644"/>
      <c r="Q1644"/>
      <c r="R1644"/>
      <c r="S1644"/>
      <c r="T1644"/>
      <c r="U1644"/>
      <c r="V1644"/>
      <c r="W1644"/>
      <c r="X1644"/>
      <c r="Y1644"/>
      <c r="Z1644"/>
      <c r="AA1644"/>
      <c r="AB1644"/>
      <c r="AC1644"/>
      <c r="AD1644"/>
      <c r="AE1644"/>
      <c r="AF1644"/>
      <c r="AG1644"/>
      <c r="AH1644"/>
      <c r="AI1644"/>
      <c r="AJ1644"/>
      <c r="AK1644"/>
      <c r="AL1644"/>
      <c r="AM1644"/>
      <c r="AN1644" t="s">
        <v>788</v>
      </c>
    </row>
    <row r="1645" spans="1:40" x14ac:dyDescent="0.25">
      <c r="A1645">
        <v>216908</v>
      </c>
      <c r="B1645" t="s">
        <v>951</v>
      </c>
      <c r="C1645" t="s">
        <v>110</v>
      </c>
      <c r="D1645" t="s">
        <v>306</v>
      </c>
      <c r="E1645" t="s">
        <v>388</v>
      </c>
      <c r="F1645" s="229">
        <v>37622</v>
      </c>
      <c r="G1645" t="s">
        <v>3498</v>
      </c>
      <c r="H1645" t="s">
        <v>390</v>
      </c>
      <c r="I1645" t="s">
        <v>3632</v>
      </c>
      <c r="J1645"/>
      <c r="K1645" t="s">
        <v>372</v>
      </c>
      <c r="L1645">
        <v>2020</v>
      </c>
      <c r="M1645" t="s">
        <v>379</v>
      </c>
      <c r="N1645" t="s">
        <v>379</v>
      </c>
      <c r="O1645"/>
      <c r="P1645"/>
      <c r="Q1645"/>
      <c r="R1645"/>
      <c r="S1645"/>
      <c r="T1645"/>
      <c r="U1645"/>
      <c r="V1645"/>
      <c r="W1645"/>
      <c r="X1645"/>
      <c r="Y1645"/>
      <c r="Z1645"/>
      <c r="AA1645"/>
      <c r="AB1645"/>
      <c r="AC1645"/>
      <c r="AD1645"/>
      <c r="AE1645"/>
      <c r="AF1645"/>
      <c r="AG1645"/>
      <c r="AH1645"/>
      <c r="AI1645"/>
      <c r="AJ1645"/>
      <c r="AK1645"/>
      <c r="AL1645"/>
      <c r="AM1645"/>
      <c r="AN1645"/>
    </row>
    <row r="1646" spans="1:40" x14ac:dyDescent="0.25">
      <c r="A1646">
        <v>216909</v>
      </c>
      <c r="B1646" t="s">
        <v>3499</v>
      </c>
      <c r="C1646" t="s">
        <v>1598</v>
      </c>
      <c r="D1646" t="s">
        <v>2074</v>
      </c>
      <c r="E1646" t="s">
        <v>388</v>
      </c>
      <c r="F1646" s="229">
        <v>36392</v>
      </c>
      <c r="G1646" t="s">
        <v>3500</v>
      </c>
      <c r="H1646" t="s">
        <v>390</v>
      </c>
      <c r="I1646" t="s">
        <v>486</v>
      </c>
      <c r="J1646"/>
      <c r="K1646" t="s">
        <v>391</v>
      </c>
      <c r="L1646">
        <v>2016</v>
      </c>
      <c r="M1646" t="s">
        <v>371</v>
      </c>
      <c r="N1646"/>
      <c r="O1646"/>
      <c r="P1646"/>
      <c r="Q1646"/>
      <c r="R1646"/>
      <c r="S1646"/>
      <c r="T1646"/>
      <c r="U1646"/>
      <c r="V1646"/>
      <c r="W1646"/>
      <c r="X1646"/>
      <c r="Y1646"/>
      <c r="Z1646"/>
      <c r="AA1646"/>
      <c r="AB1646"/>
      <c r="AC1646"/>
      <c r="AD1646"/>
      <c r="AE1646"/>
      <c r="AF1646"/>
      <c r="AG1646"/>
      <c r="AH1646"/>
      <c r="AI1646"/>
      <c r="AJ1646"/>
      <c r="AK1646"/>
      <c r="AL1646"/>
      <c r="AM1646"/>
      <c r="AN1646" t="s">
        <v>788</v>
      </c>
    </row>
    <row r="1647" spans="1:40" x14ac:dyDescent="0.25">
      <c r="A1647">
        <v>216910</v>
      </c>
      <c r="B1647" t="s">
        <v>3501</v>
      </c>
      <c r="C1647" t="s">
        <v>3502</v>
      </c>
      <c r="D1647" t="s">
        <v>2751</v>
      </c>
      <c r="E1647" t="s">
        <v>388</v>
      </c>
      <c r="F1647" s="229">
        <v>34724</v>
      </c>
      <c r="G1647" t="s">
        <v>3503</v>
      </c>
      <c r="H1647" t="s">
        <v>390</v>
      </c>
      <c r="I1647" t="s">
        <v>486</v>
      </c>
      <c r="J1647"/>
      <c r="K1647" t="s">
        <v>391</v>
      </c>
      <c r="L1647">
        <v>2012</v>
      </c>
      <c r="M1647" t="s">
        <v>380</v>
      </c>
      <c r="N1647"/>
      <c r="O1647"/>
      <c r="P1647"/>
      <c r="Q1647"/>
      <c r="R1647"/>
      <c r="S1647"/>
      <c r="T1647"/>
      <c r="U1647"/>
      <c r="V1647"/>
      <c r="W1647"/>
      <c r="X1647"/>
      <c r="Y1647"/>
      <c r="Z1647"/>
      <c r="AA1647"/>
      <c r="AB1647"/>
      <c r="AC1647"/>
      <c r="AD1647"/>
      <c r="AE1647"/>
      <c r="AF1647"/>
      <c r="AG1647"/>
      <c r="AH1647"/>
      <c r="AI1647"/>
      <c r="AJ1647"/>
      <c r="AK1647"/>
      <c r="AL1647"/>
      <c r="AM1647"/>
      <c r="AN1647" t="s">
        <v>788</v>
      </c>
    </row>
    <row r="1648" spans="1:40" x14ac:dyDescent="0.25">
      <c r="A1648">
        <v>216912</v>
      </c>
      <c r="B1648" t="s">
        <v>3504</v>
      </c>
      <c r="C1648" t="s">
        <v>122</v>
      </c>
      <c r="D1648" t="s">
        <v>260</v>
      </c>
      <c r="E1648" t="s">
        <v>388</v>
      </c>
      <c r="F1648" s="229">
        <v>34714</v>
      </c>
      <c r="G1648" t="s">
        <v>3505</v>
      </c>
      <c r="H1648" t="s">
        <v>390</v>
      </c>
      <c r="I1648" t="s">
        <v>3632</v>
      </c>
      <c r="J1648"/>
      <c r="K1648" t="s">
        <v>372</v>
      </c>
      <c r="L1648">
        <v>2012</v>
      </c>
      <c r="M1648" t="s">
        <v>371</v>
      </c>
      <c r="N1648" t="s">
        <v>373</v>
      </c>
      <c r="O1648"/>
      <c r="P1648"/>
      <c r="Q1648"/>
      <c r="R1648"/>
      <c r="S1648"/>
      <c r="T1648"/>
      <c r="U1648"/>
      <c r="V1648"/>
      <c r="W1648"/>
      <c r="X1648"/>
      <c r="Y1648"/>
      <c r="Z1648"/>
      <c r="AA1648"/>
      <c r="AB1648"/>
      <c r="AC1648"/>
      <c r="AD1648"/>
      <c r="AE1648"/>
      <c r="AF1648"/>
      <c r="AG1648"/>
      <c r="AH1648"/>
      <c r="AI1648"/>
      <c r="AJ1648"/>
      <c r="AK1648"/>
      <c r="AL1648"/>
      <c r="AM1648"/>
      <c r="AN1648"/>
    </row>
    <row r="1649" spans="1:40" x14ac:dyDescent="0.25">
      <c r="A1649">
        <v>216913</v>
      </c>
      <c r="B1649" t="s">
        <v>494</v>
      </c>
      <c r="C1649" t="s">
        <v>140</v>
      </c>
      <c r="D1649" t="s">
        <v>3506</v>
      </c>
      <c r="E1649" t="s">
        <v>388</v>
      </c>
      <c r="F1649" s="229">
        <v>32426</v>
      </c>
      <c r="G1649" t="s">
        <v>3507</v>
      </c>
      <c r="H1649" t="s">
        <v>390</v>
      </c>
      <c r="I1649" t="s">
        <v>3632</v>
      </c>
      <c r="J1649"/>
      <c r="K1649" t="s">
        <v>391</v>
      </c>
      <c r="L1649">
        <v>2007</v>
      </c>
      <c r="M1649" t="s">
        <v>379</v>
      </c>
      <c r="N1649"/>
      <c r="O1649"/>
      <c r="P1649"/>
      <c r="Q1649"/>
      <c r="R1649"/>
      <c r="S1649"/>
      <c r="T1649"/>
      <c r="U1649"/>
      <c r="V1649"/>
      <c r="W1649"/>
      <c r="X1649"/>
      <c r="Y1649"/>
      <c r="Z1649"/>
      <c r="AA1649"/>
      <c r="AB1649"/>
      <c r="AC1649"/>
      <c r="AD1649"/>
      <c r="AE1649"/>
      <c r="AF1649"/>
      <c r="AG1649"/>
      <c r="AH1649"/>
      <c r="AI1649"/>
      <c r="AJ1649"/>
      <c r="AK1649"/>
      <c r="AL1649"/>
      <c r="AM1649"/>
      <c r="AN1649" t="s">
        <v>788</v>
      </c>
    </row>
    <row r="1650" spans="1:40" x14ac:dyDescent="0.25">
      <c r="A1650">
        <v>216915</v>
      </c>
      <c r="B1650" t="s">
        <v>3508</v>
      </c>
      <c r="C1650" t="s">
        <v>162</v>
      </c>
      <c r="D1650" t="s">
        <v>3509</v>
      </c>
      <c r="E1650" t="s">
        <v>388</v>
      </c>
      <c r="F1650" s="229">
        <v>37347</v>
      </c>
      <c r="G1650" t="s">
        <v>3510</v>
      </c>
      <c r="H1650" t="s">
        <v>390</v>
      </c>
      <c r="I1650" t="s">
        <v>486</v>
      </c>
      <c r="J1650"/>
      <c r="K1650" t="s">
        <v>391</v>
      </c>
      <c r="L1650">
        <v>2022</v>
      </c>
      <c r="M1650" t="s">
        <v>387</v>
      </c>
      <c r="N1650"/>
      <c r="O1650"/>
      <c r="P1650"/>
      <c r="Q1650"/>
      <c r="R1650"/>
      <c r="S1650"/>
      <c r="T1650"/>
      <c r="U1650"/>
      <c r="V1650"/>
      <c r="W1650"/>
      <c r="X1650"/>
      <c r="Y1650"/>
      <c r="Z1650"/>
      <c r="AA1650"/>
      <c r="AB1650"/>
      <c r="AC1650"/>
      <c r="AD1650"/>
      <c r="AE1650"/>
      <c r="AF1650"/>
      <c r="AG1650"/>
      <c r="AH1650"/>
      <c r="AI1650"/>
      <c r="AJ1650"/>
      <c r="AK1650"/>
      <c r="AL1650"/>
      <c r="AM1650"/>
      <c r="AN1650" t="s">
        <v>788</v>
      </c>
    </row>
    <row r="1651" spans="1:40" x14ac:dyDescent="0.25">
      <c r="A1651">
        <v>216916</v>
      </c>
      <c r="B1651" t="s">
        <v>3511</v>
      </c>
      <c r="C1651" t="s">
        <v>115</v>
      </c>
      <c r="D1651" t="s">
        <v>225</v>
      </c>
      <c r="E1651" t="s">
        <v>388</v>
      </c>
      <c r="F1651" s="229">
        <v>36373</v>
      </c>
      <c r="G1651" t="s">
        <v>3512</v>
      </c>
      <c r="H1651" t="s">
        <v>390</v>
      </c>
      <c r="I1651" t="s">
        <v>486</v>
      </c>
      <c r="J1651"/>
      <c r="K1651" t="s">
        <v>391</v>
      </c>
      <c r="L1651">
        <v>2018</v>
      </c>
      <c r="M1651" t="s">
        <v>371</v>
      </c>
      <c r="N1651"/>
      <c r="O1651"/>
      <c r="P1651"/>
      <c r="Q1651"/>
      <c r="R1651"/>
      <c r="S1651"/>
      <c r="T1651"/>
      <c r="U1651"/>
      <c r="V1651"/>
      <c r="W1651"/>
      <c r="X1651"/>
      <c r="Y1651"/>
      <c r="Z1651"/>
      <c r="AA1651"/>
      <c r="AB1651"/>
      <c r="AC1651"/>
      <c r="AD1651"/>
      <c r="AE1651"/>
      <c r="AF1651"/>
      <c r="AG1651"/>
      <c r="AH1651"/>
      <c r="AI1651"/>
      <c r="AJ1651"/>
      <c r="AK1651"/>
      <c r="AL1651"/>
      <c r="AM1651"/>
      <c r="AN1651" t="s">
        <v>788</v>
      </c>
    </row>
    <row r="1652" spans="1:40" x14ac:dyDescent="0.25">
      <c r="A1652">
        <v>216917</v>
      </c>
      <c r="B1652" t="s">
        <v>3513</v>
      </c>
      <c r="C1652" t="s">
        <v>66</v>
      </c>
      <c r="D1652" t="s">
        <v>114</v>
      </c>
      <c r="E1652" t="s">
        <v>388</v>
      </c>
      <c r="F1652" s="229">
        <v>37554</v>
      </c>
      <c r="G1652" t="s">
        <v>3514</v>
      </c>
      <c r="H1652" t="s">
        <v>390</v>
      </c>
      <c r="I1652" t="s">
        <v>486</v>
      </c>
      <c r="J1652"/>
      <c r="K1652" t="s">
        <v>372</v>
      </c>
      <c r="L1652">
        <v>2022</v>
      </c>
      <c r="M1652" t="s">
        <v>371</v>
      </c>
      <c r="N1652"/>
      <c r="O1652"/>
      <c r="P1652"/>
      <c r="Q1652"/>
      <c r="R1652"/>
      <c r="S1652"/>
      <c r="T1652"/>
      <c r="U1652"/>
      <c r="V1652"/>
      <c r="W1652"/>
      <c r="X1652"/>
      <c r="Y1652"/>
      <c r="Z1652"/>
      <c r="AA1652"/>
      <c r="AB1652"/>
      <c r="AC1652"/>
      <c r="AD1652"/>
      <c r="AE1652"/>
      <c r="AF1652"/>
      <c r="AG1652"/>
      <c r="AH1652"/>
      <c r="AI1652"/>
      <c r="AJ1652"/>
      <c r="AK1652"/>
      <c r="AL1652"/>
      <c r="AM1652"/>
      <c r="AN1652" t="s">
        <v>788</v>
      </c>
    </row>
    <row r="1653" spans="1:40" x14ac:dyDescent="0.25">
      <c r="A1653">
        <v>216918</v>
      </c>
      <c r="B1653" t="s">
        <v>3515</v>
      </c>
      <c r="C1653" t="s">
        <v>1431</v>
      </c>
      <c r="D1653" t="s">
        <v>645</v>
      </c>
      <c r="E1653" t="s">
        <v>388</v>
      </c>
      <c r="F1653" s="297">
        <v>0</v>
      </c>
      <c r="G1653" t="s">
        <v>3516</v>
      </c>
      <c r="H1653" t="s">
        <v>390</v>
      </c>
      <c r="I1653" t="s">
        <v>486</v>
      </c>
      <c r="J1653"/>
      <c r="K1653" t="s">
        <v>1323</v>
      </c>
      <c r="L1653">
        <v>2018</v>
      </c>
      <c r="M1653" t="s">
        <v>384</v>
      </c>
      <c r="N1653"/>
      <c r="O1653"/>
      <c r="P1653"/>
      <c r="Q1653"/>
      <c r="R1653"/>
      <c r="S1653"/>
      <c r="T1653"/>
      <c r="U1653"/>
      <c r="V1653"/>
      <c r="W1653"/>
      <c r="X1653"/>
      <c r="Y1653"/>
      <c r="Z1653"/>
      <c r="AA1653"/>
      <c r="AB1653"/>
      <c r="AC1653"/>
      <c r="AD1653"/>
      <c r="AE1653"/>
      <c r="AF1653"/>
      <c r="AG1653"/>
      <c r="AH1653"/>
      <c r="AI1653"/>
      <c r="AJ1653"/>
      <c r="AK1653"/>
      <c r="AL1653"/>
      <c r="AM1653"/>
      <c r="AN1653" t="s">
        <v>788</v>
      </c>
    </row>
    <row r="1654" spans="1:40" x14ac:dyDescent="0.25">
      <c r="A1654">
        <v>216919</v>
      </c>
      <c r="B1654" t="s">
        <v>3517</v>
      </c>
      <c r="C1654" t="s">
        <v>544</v>
      </c>
      <c r="D1654" t="s">
        <v>3518</v>
      </c>
      <c r="E1654" t="s">
        <v>388</v>
      </c>
      <c r="F1654" s="229">
        <v>37200</v>
      </c>
      <c r="G1654" t="s">
        <v>3519</v>
      </c>
      <c r="H1654" t="s">
        <v>390</v>
      </c>
      <c r="I1654" t="s">
        <v>486</v>
      </c>
      <c r="J1654"/>
      <c r="K1654" t="s">
        <v>372</v>
      </c>
      <c r="L1654">
        <v>2020</v>
      </c>
      <c r="M1654" t="s">
        <v>384</v>
      </c>
      <c r="N1654"/>
      <c r="O1654"/>
      <c r="P1654"/>
      <c r="Q1654"/>
      <c r="R1654"/>
      <c r="S1654"/>
      <c r="T1654"/>
      <c r="U1654"/>
      <c r="V1654"/>
      <c r="W1654"/>
      <c r="X1654"/>
      <c r="Y1654"/>
      <c r="Z1654"/>
      <c r="AA1654"/>
      <c r="AB1654"/>
      <c r="AC1654"/>
      <c r="AD1654"/>
      <c r="AE1654"/>
      <c r="AF1654"/>
      <c r="AG1654"/>
      <c r="AH1654"/>
      <c r="AI1654"/>
      <c r="AJ1654"/>
      <c r="AK1654"/>
      <c r="AL1654"/>
      <c r="AM1654"/>
      <c r="AN1654" t="s">
        <v>788</v>
      </c>
    </row>
    <row r="1655" spans="1:40" x14ac:dyDescent="0.25">
      <c r="A1655">
        <v>216920</v>
      </c>
      <c r="B1655" t="s">
        <v>3520</v>
      </c>
      <c r="C1655" t="s">
        <v>3521</v>
      </c>
      <c r="D1655" t="s">
        <v>2795</v>
      </c>
      <c r="E1655" t="s">
        <v>389</v>
      </c>
      <c r="F1655" s="229">
        <v>37872</v>
      </c>
      <c r="G1655" t="s">
        <v>3522</v>
      </c>
      <c r="H1655" t="s">
        <v>390</v>
      </c>
      <c r="I1655" t="s">
        <v>489</v>
      </c>
      <c r="J1655"/>
      <c r="K1655" t="s">
        <v>391</v>
      </c>
      <c r="L1655">
        <v>2011</v>
      </c>
      <c r="M1655" t="s">
        <v>382</v>
      </c>
      <c r="N1655" t="s">
        <v>382</v>
      </c>
      <c r="O1655"/>
      <c r="P1655"/>
      <c r="Q1655"/>
      <c r="R1655"/>
      <c r="S1655"/>
      <c r="T1655"/>
      <c r="U1655"/>
      <c r="V1655"/>
      <c r="W1655"/>
      <c r="X1655"/>
      <c r="Y1655"/>
      <c r="Z1655"/>
      <c r="AA1655"/>
      <c r="AB1655"/>
      <c r="AC1655"/>
      <c r="AD1655"/>
      <c r="AE1655"/>
      <c r="AF1655"/>
      <c r="AG1655"/>
      <c r="AH1655"/>
      <c r="AI1655"/>
      <c r="AJ1655"/>
      <c r="AK1655"/>
      <c r="AL1655"/>
      <c r="AM1655"/>
      <c r="AN1655"/>
    </row>
    <row r="1656" spans="1:40" x14ac:dyDescent="0.25">
      <c r="A1656">
        <v>216921</v>
      </c>
      <c r="B1656" t="s">
        <v>2761</v>
      </c>
      <c r="C1656" t="s">
        <v>2123</v>
      </c>
      <c r="D1656" t="s">
        <v>3523</v>
      </c>
      <c r="E1656" t="s">
        <v>1327</v>
      </c>
      <c r="F1656" s="229">
        <v>35461</v>
      </c>
      <c r="G1656" t="s">
        <v>3524</v>
      </c>
      <c r="H1656" t="s">
        <v>390</v>
      </c>
      <c r="I1656" t="s">
        <v>488</v>
      </c>
      <c r="J1656"/>
      <c r="K1656" t="s">
        <v>1323</v>
      </c>
      <c r="L1656">
        <v>2014</v>
      </c>
      <c r="M1656" t="s">
        <v>373</v>
      </c>
      <c r="N1656" t="s">
        <v>373</v>
      </c>
      <c r="O1656"/>
      <c r="P1656"/>
      <c r="Q1656"/>
      <c r="R1656"/>
      <c r="S1656"/>
      <c r="T1656"/>
      <c r="U1656"/>
      <c r="V1656"/>
      <c r="W1656"/>
      <c r="X1656"/>
      <c r="Y1656"/>
      <c r="Z1656"/>
      <c r="AA1656"/>
      <c r="AB1656"/>
      <c r="AC1656"/>
      <c r="AD1656"/>
      <c r="AE1656"/>
      <c r="AF1656"/>
      <c r="AG1656"/>
      <c r="AH1656"/>
      <c r="AI1656"/>
      <c r="AJ1656"/>
      <c r="AK1656"/>
      <c r="AL1656"/>
      <c r="AM1656"/>
      <c r="AN1656"/>
    </row>
    <row r="1657" spans="1:40" x14ac:dyDescent="0.25">
      <c r="A1657">
        <v>216922</v>
      </c>
      <c r="B1657" t="s">
        <v>3525</v>
      </c>
      <c r="C1657" t="s">
        <v>105</v>
      </c>
      <c r="D1657" t="s">
        <v>3526</v>
      </c>
      <c r="E1657" t="s">
        <v>389</v>
      </c>
      <c r="F1657" s="229">
        <v>35962</v>
      </c>
      <c r="G1657" t="s">
        <v>3527</v>
      </c>
      <c r="H1657" t="s">
        <v>390</v>
      </c>
      <c r="I1657" t="s">
        <v>488</v>
      </c>
      <c r="J1657"/>
      <c r="K1657" t="s">
        <v>372</v>
      </c>
      <c r="L1657">
        <v>2016</v>
      </c>
      <c r="M1657" t="s">
        <v>376</v>
      </c>
      <c r="N1657"/>
      <c r="O1657"/>
      <c r="P1657"/>
      <c r="Q1657"/>
      <c r="R1657"/>
      <c r="S1657"/>
      <c r="T1657"/>
      <c r="U1657"/>
      <c r="V1657"/>
      <c r="W1657"/>
      <c r="X1657"/>
      <c r="Y1657"/>
      <c r="Z1657"/>
      <c r="AA1657"/>
      <c r="AB1657"/>
      <c r="AC1657"/>
      <c r="AD1657"/>
      <c r="AE1657"/>
      <c r="AF1657"/>
      <c r="AG1657"/>
      <c r="AH1657"/>
      <c r="AI1657"/>
      <c r="AJ1657"/>
      <c r="AK1657"/>
      <c r="AL1657"/>
      <c r="AM1657"/>
      <c r="AN1657"/>
    </row>
    <row r="1658" spans="1:40" x14ac:dyDescent="0.25">
      <c r="A1658">
        <v>216923</v>
      </c>
      <c r="B1658" t="s">
        <v>3528</v>
      </c>
      <c r="C1658" t="s">
        <v>126</v>
      </c>
      <c r="D1658" t="s">
        <v>3529</v>
      </c>
      <c r="E1658" t="s">
        <v>389</v>
      </c>
      <c r="F1658" s="229">
        <v>36199</v>
      </c>
      <c r="G1658" t="s">
        <v>3530</v>
      </c>
      <c r="H1658" t="s">
        <v>390</v>
      </c>
      <c r="I1658" t="s">
        <v>488</v>
      </c>
      <c r="J1658"/>
      <c r="K1658" t="s">
        <v>372</v>
      </c>
      <c r="L1658">
        <v>2017</v>
      </c>
      <c r="M1658" t="s">
        <v>379</v>
      </c>
      <c r="N1658" t="s">
        <v>379</v>
      </c>
      <c r="O1658"/>
      <c r="P1658"/>
      <c r="Q1658"/>
      <c r="R1658"/>
      <c r="S1658"/>
      <c r="T1658"/>
      <c r="U1658"/>
      <c r="V1658"/>
      <c r="W1658"/>
      <c r="X1658"/>
      <c r="Y1658"/>
      <c r="Z1658"/>
      <c r="AA1658"/>
      <c r="AB1658"/>
      <c r="AC1658"/>
      <c r="AD1658"/>
      <c r="AE1658"/>
      <c r="AF1658"/>
      <c r="AG1658"/>
      <c r="AH1658"/>
      <c r="AI1658"/>
      <c r="AJ1658"/>
      <c r="AK1658"/>
      <c r="AL1658"/>
      <c r="AM1658"/>
      <c r="AN1658"/>
    </row>
    <row r="1659" spans="1:40" x14ac:dyDescent="0.25">
      <c r="A1659">
        <v>216924</v>
      </c>
      <c r="B1659" t="s">
        <v>3531</v>
      </c>
      <c r="C1659" t="s">
        <v>617</v>
      </c>
      <c r="D1659" t="s">
        <v>2354</v>
      </c>
      <c r="E1659" t="s">
        <v>389</v>
      </c>
      <c r="F1659" s="229">
        <v>37622</v>
      </c>
      <c r="G1659" t="s">
        <v>3532</v>
      </c>
      <c r="H1659" t="s">
        <v>390</v>
      </c>
      <c r="I1659" t="s">
        <v>488</v>
      </c>
      <c r="J1659"/>
      <c r="K1659" t="s">
        <v>391</v>
      </c>
      <c r="L1659">
        <v>2021</v>
      </c>
      <c r="M1659" t="s">
        <v>371</v>
      </c>
      <c r="N1659" t="s">
        <v>371</v>
      </c>
      <c r="O1659"/>
      <c r="P1659"/>
      <c r="Q1659"/>
      <c r="R1659"/>
      <c r="S1659"/>
      <c r="T1659"/>
      <c r="U1659"/>
      <c r="V1659"/>
      <c r="W1659"/>
      <c r="X1659"/>
      <c r="Y1659"/>
      <c r="Z1659"/>
      <c r="AA1659"/>
      <c r="AB1659"/>
      <c r="AC1659"/>
      <c r="AD1659"/>
      <c r="AE1659"/>
      <c r="AF1659"/>
      <c r="AG1659"/>
      <c r="AH1659"/>
      <c r="AI1659"/>
      <c r="AJ1659"/>
      <c r="AK1659"/>
      <c r="AL1659"/>
      <c r="AM1659"/>
      <c r="AN1659"/>
    </row>
    <row r="1660" spans="1:40" x14ac:dyDescent="0.25">
      <c r="A1660">
        <v>216925</v>
      </c>
      <c r="B1660" t="s">
        <v>3533</v>
      </c>
      <c r="C1660" t="s">
        <v>468</v>
      </c>
      <c r="D1660" t="s">
        <v>275</v>
      </c>
      <c r="E1660" t="s">
        <v>388</v>
      </c>
      <c r="F1660" s="229">
        <v>35800</v>
      </c>
      <c r="G1660" t="s">
        <v>3534</v>
      </c>
      <c r="H1660" t="s">
        <v>390</v>
      </c>
      <c r="I1660" t="s">
        <v>486</v>
      </c>
      <c r="J1660"/>
      <c r="K1660" t="s">
        <v>391</v>
      </c>
      <c r="L1660">
        <v>2015</v>
      </c>
      <c r="M1660" t="s">
        <v>375</v>
      </c>
      <c r="N1660"/>
      <c r="O1660"/>
      <c r="P1660"/>
      <c r="Q1660"/>
      <c r="R1660"/>
      <c r="S1660"/>
      <c r="T1660"/>
      <c r="U1660"/>
      <c r="V1660"/>
      <c r="W1660"/>
      <c r="X1660"/>
      <c r="Y1660"/>
      <c r="Z1660"/>
      <c r="AA1660"/>
      <c r="AB1660"/>
      <c r="AC1660"/>
      <c r="AD1660"/>
      <c r="AE1660"/>
      <c r="AF1660"/>
      <c r="AG1660"/>
      <c r="AH1660"/>
      <c r="AI1660"/>
      <c r="AJ1660"/>
      <c r="AK1660"/>
      <c r="AL1660"/>
      <c r="AM1660"/>
      <c r="AN1660" t="s">
        <v>788</v>
      </c>
    </row>
    <row r="1661" spans="1:40" x14ac:dyDescent="0.25">
      <c r="A1661">
        <v>216926</v>
      </c>
      <c r="B1661" t="s">
        <v>3535</v>
      </c>
      <c r="C1661" t="s">
        <v>69</v>
      </c>
      <c r="D1661" t="s">
        <v>3536</v>
      </c>
      <c r="E1661" t="s">
        <v>388</v>
      </c>
      <c r="F1661" s="229">
        <v>30317</v>
      </c>
      <c r="G1661" t="s">
        <v>3537</v>
      </c>
      <c r="H1661" t="s">
        <v>390</v>
      </c>
      <c r="I1661" t="s">
        <v>488</v>
      </c>
      <c r="J1661"/>
      <c r="K1661" t="s">
        <v>391</v>
      </c>
      <c r="L1661">
        <v>2016</v>
      </c>
      <c r="M1661" t="s">
        <v>374</v>
      </c>
      <c r="N1661" t="s">
        <v>374</v>
      </c>
      <c r="O1661"/>
      <c r="P1661"/>
      <c r="Q1661"/>
      <c r="R1661"/>
      <c r="S1661"/>
      <c r="T1661"/>
      <c r="U1661"/>
      <c r="V1661"/>
      <c r="W1661"/>
      <c r="X1661"/>
      <c r="Y1661"/>
      <c r="Z1661"/>
      <c r="AA1661"/>
      <c r="AB1661"/>
      <c r="AC1661"/>
      <c r="AD1661"/>
      <c r="AE1661"/>
      <c r="AF1661"/>
      <c r="AG1661"/>
      <c r="AH1661"/>
      <c r="AI1661"/>
      <c r="AJ1661"/>
      <c r="AK1661"/>
      <c r="AL1661"/>
      <c r="AM1661"/>
      <c r="AN1661"/>
    </row>
    <row r="1662" spans="1:40" x14ac:dyDescent="0.25">
      <c r="A1662">
        <v>216927</v>
      </c>
      <c r="B1662" t="s">
        <v>3538</v>
      </c>
      <c r="C1662" t="s">
        <v>102</v>
      </c>
      <c r="D1662" t="s">
        <v>2823</v>
      </c>
      <c r="E1662" t="s">
        <v>388</v>
      </c>
      <c r="F1662" s="229">
        <v>37810</v>
      </c>
      <c r="G1662" t="s">
        <v>3539</v>
      </c>
      <c r="H1662" t="s">
        <v>390</v>
      </c>
      <c r="I1662" t="s">
        <v>486</v>
      </c>
      <c r="J1662"/>
      <c r="K1662" t="s">
        <v>391</v>
      </c>
      <c r="L1662">
        <v>2021</v>
      </c>
      <c r="M1662" t="s">
        <v>379</v>
      </c>
      <c r="N1662"/>
      <c r="O1662"/>
      <c r="P1662"/>
      <c r="Q1662"/>
      <c r="R1662"/>
      <c r="S1662"/>
      <c r="T1662"/>
      <c r="U1662"/>
      <c r="V1662"/>
      <c r="W1662"/>
      <c r="X1662"/>
      <c r="Y1662"/>
      <c r="Z1662"/>
      <c r="AA1662"/>
      <c r="AB1662"/>
      <c r="AC1662"/>
      <c r="AD1662"/>
      <c r="AE1662"/>
      <c r="AF1662"/>
      <c r="AG1662"/>
      <c r="AH1662"/>
      <c r="AI1662"/>
      <c r="AJ1662"/>
      <c r="AK1662"/>
      <c r="AL1662"/>
      <c r="AM1662"/>
      <c r="AN1662" t="s">
        <v>788</v>
      </c>
    </row>
    <row r="1663" spans="1:40" x14ac:dyDescent="0.25">
      <c r="A1663">
        <v>216928</v>
      </c>
      <c r="B1663" t="s">
        <v>3540</v>
      </c>
      <c r="C1663" t="s">
        <v>115</v>
      </c>
      <c r="D1663" t="s">
        <v>282</v>
      </c>
      <c r="E1663" t="s">
        <v>388</v>
      </c>
      <c r="F1663" s="229">
        <v>35805</v>
      </c>
      <c r="G1663" t="s">
        <v>3541</v>
      </c>
      <c r="H1663" t="s">
        <v>390</v>
      </c>
      <c r="I1663" t="s">
        <v>486</v>
      </c>
      <c r="J1663"/>
      <c r="K1663" t="s">
        <v>372</v>
      </c>
      <c r="L1663">
        <v>2017</v>
      </c>
      <c r="M1663" t="s">
        <v>384</v>
      </c>
      <c r="N1663"/>
      <c r="O1663"/>
      <c r="P1663"/>
      <c r="Q1663"/>
      <c r="R1663"/>
      <c r="S1663"/>
      <c r="T1663"/>
      <c r="U1663"/>
      <c r="V1663"/>
      <c r="W1663"/>
      <c r="X1663"/>
      <c r="Y1663"/>
      <c r="Z1663"/>
      <c r="AA1663"/>
      <c r="AB1663"/>
      <c r="AC1663"/>
      <c r="AD1663"/>
      <c r="AE1663"/>
      <c r="AF1663"/>
      <c r="AG1663"/>
      <c r="AH1663"/>
      <c r="AI1663"/>
      <c r="AJ1663"/>
      <c r="AK1663"/>
      <c r="AL1663"/>
      <c r="AM1663"/>
      <c r="AN1663" t="s">
        <v>788</v>
      </c>
    </row>
    <row r="1664" spans="1:40" x14ac:dyDescent="0.25">
      <c r="A1664">
        <v>216929</v>
      </c>
      <c r="B1664" t="s">
        <v>3542</v>
      </c>
      <c r="C1664" t="s">
        <v>66</v>
      </c>
      <c r="D1664" t="s">
        <v>3543</v>
      </c>
      <c r="E1664" t="s">
        <v>389</v>
      </c>
      <c r="F1664" s="297">
        <v>0</v>
      </c>
      <c r="G1664" t="s">
        <v>3544</v>
      </c>
      <c r="H1664" t="s">
        <v>390</v>
      </c>
      <c r="I1664" t="s">
        <v>489</v>
      </c>
      <c r="J1664"/>
      <c r="K1664" t="s">
        <v>391</v>
      </c>
      <c r="L1664">
        <v>2021</v>
      </c>
      <c r="M1664" t="s">
        <v>384</v>
      </c>
      <c r="N1664" t="s">
        <v>383</v>
      </c>
      <c r="O1664"/>
      <c r="P1664"/>
      <c r="Q1664"/>
      <c r="R1664"/>
      <c r="S1664"/>
      <c r="T1664"/>
      <c r="U1664"/>
      <c r="V1664"/>
      <c r="W1664"/>
      <c r="X1664"/>
      <c r="Y1664"/>
      <c r="Z1664"/>
      <c r="AA1664"/>
      <c r="AB1664"/>
      <c r="AC1664"/>
      <c r="AD1664"/>
      <c r="AE1664"/>
      <c r="AF1664"/>
      <c r="AG1664"/>
      <c r="AH1664"/>
      <c r="AI1664"/>
      <c r="AJ1664"/>
      <c r="AK1664"/>
      <c r="AL1664"/>
      <c r="AM1664"/>
      <c r="AN1664"/>
    </row>
    <row r="1665" spans="1:40" x14ac:dyDescent="0.25">
      <c r="A1665">
        <v>216930</v>
      </c>
      <c r="B1665" t="s">
        <v>3545</v>
      </c>
      <c r="C1665" t="s">
        <v>115</v>
      </c>
      <c r="D1665" t="s">
        <v>520</v>
      </c>
      <c r="E1665" t="s">
        <v>1327</v>
      </c>
      <c r="F1665" s="229">
        <v>29175</v>
      </c>
      <c r="G1665" t="s">
        <v>3546</v>
      </c>
      <c r="H1665" t="s">
        <v>390</v>
      </c>
      <c r="I1665" t="s">
        <v>486</v>
      </c>
      <c r="J1665"/>
      <c r="K1665" t="s">
        <v>1323</v>
      </c>
      <c r="L1665">
        <v>2001</v>
      </c>
      <c r="M1665" t="s">
        <v>373</v>
      </c>
      <c r="N1665"/>
      <c r="O1665"/>
      <c r="P1665"/>
      <c r="Q1665"/>
      <c r="R1665"/>
      <c r="S1665"/>
      <c r="T1665"/>
      <c r="U1665"/>
      <c r="V1665"/>
      <c r="W1665"/>
      <c r="X1665"/>
      <c r="Y1665"/>
      <c r="Z1665"/>
      <c r="AA1665"/>
      <c r="AB1665"/>
      <c r="AC1665"/>
      <c r="AD1665"/>
      <c r="AE1665"/>
      <c r="AF1665"/>
      <c r="AG1665"/>
      <c r="AH1665"/>
      <c r="AI1665"/>
      <c r="AJ1665"/>
      <c r="AK1665"/>
      <c r="AL1665"/>
      <c r="AM1665"/>
      <c r="AN1665" t="s">
        <v>788</v>
      </c>
    </row>
    <row r="1666" spans="1:40" x14ac:dyDescent="0.25">
      <c r="A1666">
        <v>216931</v>
      </c>
      <c r="B1666" t="s">
        <v>3547</v>
      </c>
      <c r="C1666" t="s">
        <v>3430</v>
      </c>
      <c r="D1666" t="s">
        <v>229</v>
      </c>
      <c r="E1666" t="s">
        <v>388</v>
      </c>
      <c r="F1666" s="229">
        <v>36192</v>
      </c>
      <c r="G1666" t="s">
        <v>3548</v>
      </c>
      <c r="H1666" t="s">
        <v>390</v>
      </c>
      <c r="I1666" t="s">
        <v>486</v>
      </c>
      <c r="J1666"/>
      <c r="K1666" t="s">
        <v>372</v>
      </c>
      <c r="L1666">
        <v>2017</v>
      </c>
      <c r="M1666" t="s">
        <v>380</v>
      </c>
      <c r="N1666"/>
      <c r="O1666"/>
      <c r="P1666"/>
      <c r="Q1666"/>
      <c r="R1666"/>
      <c r="S1666"/>
      <c r="T1666"/>
      <c r="U1666"/>
      <c r="V1666"/>
      <c r="W1666"/>
      <c r="X1666"/>
      <c r="Y1666"/>
      <c r="Z1666"/>
      <c r="AA1666"/>
      <c r="AB1666"/>
      <c r="AC1666"/>
      <c r="AD1666"/>
      <c r="AE1666"/>
      <c r="AF1666"/>
      <c r="AG1666"/>
      <c r="AH1666"/>
      <c r="AI1666"/>
      <c r="AJ1666"/>
      <c r="AK1666"/>
      <c r="AL1666"/>
      <c r="AM1666"/>
      <c r="AN1666" t="s">
        <v>788</v>
      </c>
    </row>
    <row r="1667" spans="1:40" x14ac:dyDescent="0.25">
      <c r="A1667">
        <v>216932</v>
      </c>
      <c r="B1667" t="s">
        <v>3549</v>
      </c>
      <c r="C1667" t="s">
        <v>872</v>
      </c>
      <c r="D1667" t="s">
        <v>3550</v>
      </c>
      <c r="E1667" t="s">
        <v>389</v>
      </c>
      <c r="F1667" s="229">
        <v>26177</v>
      </c>
      <c r="G1667" t="s">
        <v>3551</v>
      </c>
      <c r="H1667" t="s">
        <v>390</v>
      </c>
      <c r="I1667" t="s">
        <v>486</v>
      </c>
      <c r="J1667"/>
      <c r="K1667">
        <v>0</v>
      </c>
      <c r="L1667" t="s">
        <v>372</v>
      </c>
      <c r="M1667">
        <v>1989</v>
      </c>
      <c r="N1667" t="s">
        <v>373</v>
      </c>
      <c r="O1667"/>
      <c r="P1667"/>
      <c r="Q1667"/>
      <c r="R1667"/>
      <c r="S1667"/>
      <c r="T1667"/>
      <c r="U1667"/>
      <c r="V1667"/>
      <c r="W1667"/>
      <c r="X1667"/>
      <c r="Y1667"/>
      <c r="Z1667"/>
      <c r="AA1667"/>
      <c r="AB1667"/>
      <c r="AC1667"/>
      <c r="AD1667"/>
      <c r="AE1667"/>
      <c r="AF1667"/>
      <c r="AG1667"/>
      <c r="AH1667"/>
      <c r="AI1667"/>
      <c r="AJ1667"/>
      <c r="AK1667"/>
      <c r="AL1667"/>
      <c r="AM1667"/>
      <c r="AN1667"/>
    </row>
    <row r="1668" spans="1:40" x14ac:dyDescent="0.25">
      <c r="A1668">
        <v>216933</v>
      </c>
      <c r="B1668" t="s">
        <v>3552</v>
      </c>
      <c r="C1668" t="s">
        <v>115</v>
      </c>
      <c r="D1668" t="s">
        <v>2768</v>
      </c>
      <c r="E1668" t="s">
        <v>389</v>
      </c>
      <c r="F1668" s="229">
        <v>34804</v>
      </c>
      <c r="G1668" t="s">
        <v>3553</v>
      </c>
      <c r="H1668" t="s">
        <v>390</v>
      </c>
      <c r="I1668" t="s">
        <v>486</v>
      </c>
      <c r="J1668"/>
      <c r="K1668" t="s">
        <v>391</v>
      </c>
      <c r="L1668">
        <v>2013</v>
      </c>
      <c r="M1668" t="s">
        <v>383</v>
      </c>
      <c r="N1668" t="s">
        <v>383</v>
      </c>
      <c r="O1668"/>
      <c r="P1668"/>
      <c r="Q1668"/>
      <c r="R1668"/>
      <c r="S1668"/>
      <c r="T1668"/>
      <c r="U1668"/>
      <c r="V1668"/>
      <c r="W1668"/>
      <c r="X1668"/>
      <c r="Y1668"/>
      <c r="Z1668"/>
      <c r="AA1668"/>
      <c r="AB1668"/>
      <c r="AC1668"/>
      <c r="AD1668"/>
      <c r="AE1668"/>
      <c r="AF1668"/>
      <c r="AG1668"/>
      <c r="AH1668"/>
      <c r="AI1668"/>
      <c r="AJ1668"/>
      <c r="AK1668"/>
      <c r="AL1668"/>
      <c r="AM1668"/>
      <c r="AN1668"/>
    </row>
    <row r="1669" spans="1:40" x14ac:dyDescent="0.25">
      <c r="A1669">
        <v>216934</v>
      </c>
      <c r="B1669" t="s">
        <v>3554</v>
      </c>
      <c r="C1669" t="s">
        <v>576</v>
      </c>
      <c r="D1669" t="s">
        <v>338</v>
      </c>
      <c r="E1669" t="s">
        <v>388</v>
      </c>
      <c r="F1669" s="229">
        <v>36401</v>
      </c>
      <c r="G1669" t="s">
        <v>3555</v>
      </c>
      <c r="H1669" t="s">
        <v>390</v>
      </c>
      <c r="I1669" t="s">
        <v>486</v>
      </c>
      <c r="J1669"/>
      <c r="K1669" t="s">
        <v>372</v>
      </c>
      <c r="L1669">
        <v>2017</v>
      </c>
      <c r="M1669" t="s">
        <v>371</v>
      </c>
      <c r="N1669"/>
      <c r="O1669"/>
      <c r="P1669"/>
      <c r="Q1669"/>
      <c r="R1669"/>
      <c r="S1669"/>
      <c r="T1669"/>
      <c r="U1669"/>
      <c r="V1669"/>
      <c r="W1669"/>
      <c r="X1669"/>
      <c r="Y1669"/>
      <c r="Z1669"/>
      <c r="AA1669"/>
      <c r="AB1669"/>
      <c r="AC1669"/>
      <c r="AD1669"/>
      <c r="AE1669"/>
      <c r="AF1669"/>
      <c r="AG1669"/>
      <c r="AH1669"/>
      <c r="AI1669"/>
      <c r="AJ1669"/>
      <c r="AK1669"/>
      <c r="AL1669"/>
      <c r="AM1669"/>
      <c r="AN1669" t="s">
        <v>788</v>
      </c>
    </row>
    <row r="1670" spans="1:40" x14ac:dyDescent="0.25">
      <c r="A1670">
        <v>216935</v>
      </c>
      <c r="B1670" t="s">
        <v>3556</v>
      </c>
      <c r="C1670" t="s">
        <v>118</v>
      </c>
      <c r="D1670" t="s">
        <v>320</v>
      </c>
      <c r="E1670" t="s">
        <v>389</v>
      </c>
      <c r="F1670" s="229">
        <v>32915</v>
      </c>
      <c r="G1670" t="s">
        <v>3557</v>
      </c>
      <c r="H1670" t="s">
        <v>390</v>
      </c>
      <c r="I1670" t="s">
        <v>486</v>
      </c>
      <c r="J1670"/>
      <c r="K1670" t="s">
        <v>391</v>
      </c>
      <c r="L1670">
        <v>2008</v>
      </c>
      <c r="M1670" t="s">
        <v>373</v>
      </c>
      <c r="N1670"/>
      <c r="O1670"/>
      <c r="P1670"/>
      <c r="Q1670"/>
      <c r="R1670"/>
      <c r="S1670"/>
      <c r="T1670"/>
      <c r="U1670"/>
      <c r="V1670"/>
      <c r="W1670"/>
      <c r="X1670"/>
      <c r="Y1670"/>
      <c r="Z1670"/>
      <c r="AA1670"/>
      <c r="AB1670"/>
      <c r="AC1670"/>
      <c r="AD1670"/>
      <c r="AE1670"/>
      <c r="AF1670"/>
      <c r="AG1670"/>
      <c r="AH1670"/>
      <c r="AI1670"/>
      <c r="AJ1670"/>
      <c r="AK1670"/>
      <c r="AL1670"/>
      <c r="AM1670"/>
      <c r="AN1670" t="s">
        <v>788</v>
      </c>
    </row>
    <row r="1671" spans="1:40" x14ac:dyDescent="0.25">
      <c r="A1671">
        <v>216936</v>
      </c>
      <c r="B1671" t="s">
        <v>3558</v>
      </c>
      <c r="C1671" t="s">
        <v>496</v>
      </c>
      <c r="D1671" t="s">
        <v>602</v>
      </c>
      <c r="E1671" t="s">
        <v>388</v>
      </c>
      <c r="F1671" s="229">
        <v>37314</v>
      </c>
      <c r="G1671" t="s">
        <v>673</v>
      </c>
      <c r="H1671" t="s">
        <v>390</v>
      </c>
      <c r="I1671" t="s">
        <v>489</v>
      </c>
      <c r="J1671"/>
      <c r="K1671" t="s">
        <v>1323</v>
      </c>
      <c r="L1671">
        <v>2020</v>
      </c>
      <c r="M1671" t="s">
        <v>371</v>
      </c>
      <c r="N1671" t="s">
        <v>377</v>
      </c>
      <c r="O1671"/>
      <c r="P1671"/>
      <c r="Q1671"/>
      <c r="R1671"/>
      <c r="S1671"/>
      <c r="T1671"/>
      <c r="U1671"/>
      <c r="V1671"/>
      <c r="W1671"/>
      <c r="X1671"/>
      <c r="Y1671"/>
      <c r="Z1671"/>
      <c r="AA1671"/>
      <c r="AB1671"/>
      <c r="AC1671"/>
      <c r="AD1671"/>
      <c r="AE1671"/>
      <c r="AF1671"/>
      <c r="AG1671"/>
      <c r="AH1671"/>
      <c r="AI1671"/>
      <c r="AJ1671"/>
      <c r="AK1671"/>
      <c r="AL1671"/>
      <c r="AM1671"/>
      <c r="AN1671"/>
    </row>
    <row r="1672" spans="1:40" x14ac:dyDescent="0.25">
      <c r="A1672">
        <v>216937</v>
      </c>
      <c r="B1672" t="s">
        <v>3559</v>
      </c>
      <c r="C1672" t="s">
        <v>141</v>
      </c>
      <c r="D1672" t="s">
        <v>298</v>
      </c>
      <c r="E1672" t="s">
        <v>389</v>
      </c>
      <c r="F1672" s="229">
        <v>31491</v>
      </c>
      <c r="G1672" t="s">
        <v>3560</v>
      </c>
      <c r="H1672" t="s">
        <v>390</v>
      </c>
      <c r="I1672" t="s">
        <v>486</v>
      </c>
      <c r="J1672"/>
      <c r="K1672" t="s">
        <v>391</v>
      </c>
      <c r="L1672">
        <v>2004</v>
      </c>
      <c r="M1672" t="s">
        <v>373</v>
      </c>
      <c r="N1672"/>
      <c r="O1672"/>
      <c r="P1672"/>
      <c r="Q1672"/>
      <c r="R1672"/>
      <c r="S1672"/>
      <c r="T1672"/>
      <c r="U1672"/>
      <c r="V1672"/>
      <c r="W1672"/>
      <c r="X1672"/>
      <c r="Y1672"/>
      <c r="Z1672"/>
      <c r="AA1672"/>
      <c r="AB1672"/>
      <c r="AC1672"/>
      <c r="AD1672"/>
      <c r="AE1672"/>
      <c r="AF1672"/>
      <c r="AG1672"/>
      <c r="AH1672"/>
      <c r="AI1672"/>
      <c r="AJ1672"/>
      <c r="AK1672"/>
      <c r="AL1672"/>
      <c r="AM1672"/>
      <c r="AN1672" t="s">
        <v>788</v>
      </c>
    </row>
    <row r="1673" spans="1:40" x14ac:dyDescent="0.25">
      <c r="A1673">
        <v>216938</v>
      </c>
      <c r="B1673" t="s">
        <v>3561</v>
      </c>
      <c r="C1673" t="s">
        <v>3562</v>
      </c>
      <c r="D1673" t="s">
        <v>536</v>
      </c>
      <c r="E1673" t="s">
        <v>389</v>
      </c>
      <c r="F1673" s="229">
        <v>37717</v>
      </c>
      <c r="G1673" t="s">
        <v>3563</v>
      </c>
      <c r="H1673" t="s">
        <v>390</v>
      </c>
      <c r="I1673" t="s">
        <v>488</v>
      </c>
      <c r="J1673"/>
      <c r="K1673" t="s">
        <v>1323</v>
      </c>
      <c r="L1673">
        <v>2021</v>
      </c>
      <c r="M1673" t="s">
        <v>373</v>
      </c>
      <c r="N1673" t="s">
        <v>373</v>
      </c>
      <c r="O1673"/>
      <c r="P1673"/>
      <c r="Q1673"/>
      <c r="R1673"/>
      <c r="S1673"/>
      <c r="T1673"/>
      <c r="U1673"/>
      <c r="V1673"/>
      <c r="W1673"/>
      <c r="X1673"/>
      <c r="Y1673"/>
      <c r="Z1673"/>
      <c r="AA1673"/>
      <c r="AB1673"/>
      <c r="AC1673"/>
      <c r="AD1673"/>
      <c r="AE1673"/>
      <c r="AF1673"/>
      <c r="AG1673"/>
      <c r="AH1673"/>
      <c r="AI1673"/>
      <c r="AJ1673"/>
      <c r="AK1673"/>
      <c r="AL1673"/>
      <c r="AM1673"/>
      <c r="AN1673"/>
    </row>
    <row r="1674" spans="1:40" x14ac:dyDescent="0.25">
      <c r="A1674">
        <v>216939</v>
      </c>
      <c r="B1674" t="s">
        <v>3564</v>
      </c>
      <c r="C1674" t="s">
        <v>64</v>
      </c>
      <c r="D1674" t="s">
        <v>2974</v>
      </c>
      <c r="E1674" t="s">
        <v>389</v>
      </c>
      <c r="F1674" s="229">
        <v>31563</v>
      </c>
      <c r="G1674" t="s">
        <v>3565</v>
      </c>
      <c r="H1674" t="s">
        <v>390</v>
      </c>
      <c r="I1674" t="s">
        <v>3632</v>
      </c>
      <c r="J1674"/>
      <c r="K1674" t="s">
        <v>372</v>
      </c>
      <c r="L1674">
        <v>2005</v>
      </c>
      <c r="M1674" t="s">
        <v>375</v>
      </c>
      <c r="N1674" t="s">
        <v>376</v>
      </c>
      <c r="O1674"/>
      <c r="P1674"/>
      <c r="Q1674"/>
      <c r="R1674"/>
      <c r="S1674"/>
      <c r="T1674"/>
      <c r="U1674"/>
      <c r="V1674"/>
      <c r="W1674"/>
      <c r="X1674"/>
      <c r="Y1674"/>
      <c r="Z1674"/>
      <c r="AA1674"/>
      <c r="AB1674"/>
      <c r="AC1674"/>
      <c r="AD1674"/>
      <c r="AE1674"/>
      <c r="AF1674"/>
      <c r="AG1674"/>
      <c r="AH1674"/>
      <c r="AI1674"/>
      <c r="AJ1674"/>
      <c r="AK1674"/>
      <c r="AL1674"/>
      <c r="AM1674"/>
      <c r="AN1674"/>
    </row>
    <row r="1675" spans="1:40" x14ac:dyDescent="0.25">
      <c r="A1675">
        <v>216940</v>
      </c>
      <c r="B1675" t="s">
        <v>3566</v>
      </c>
      <c r="C1675" t="s">
        <v>152</v>
      </c>
      <c r="D1675" t="s">
        <v>283</v>
      </c>
      <c r="E1675" t="s">
        <v>389</v>
      </c>
      <c r="F1675" s="229">
        <v>36669</v>
      </c>
      <c r="G1675" t="s">
        <v>3567</v>
      </c>
      <c r="H1675" t="s">
        <v>390</v>
      </c>
      <c r="I1675" t="s">
        <v>3632</v>
      </c>
      <c r="J1675"/>
      <c r="K1675" t="s">
        <v>391</v>
      </c>
      <c r="L1675">
        <v>2020</v>
      </c>
      <c r="M1675" t="s">
        <v>382</v>
      </c>
      <c r="N1675" t="s">
        <v>382</v>
      </c>
      <c r="O1675"/>
      <c r="P1675"/>
      <c r="Q1675"/>
      <c r="R1675"/>
      <c r="S1675"/>
      <c r="T1675"/>
      <c r="U1675"/>
      <c r="V1675"/>
      <c r="W1675"/>
      <c r="X1675"/>
      <c r="Y1675"/>
      <c r="Z1675"/>
      <c r="AA1675"/>
      <c r="AB1675"/>
      <c r="AC1675"/>
      <c r="AD1675"/>
      <c r="AE1675"/>
      <c r="AF1675"/>
      <c r="AG1675"/>
      <c r="AH1675"/>
      <c r="AI1675"/>
      <c r="AJ1675"/>
      <c r="AK1675"/>
      <c r="AL1675"/>
      <c r="AM1675"/>
      <c r="AN1675"/>
    </row>
    <row r="1676" spans="1:40" x14ac:dyDescent="0.25">
      <c r="A1676">
        <v>216941</v>
      </c>
      <c r="B1676" t="s">
        <v>3568</v>
      </c>
      <c r="C1676" t="s">
        <v>115</v>
      </c>
      <c r="D1676" t="s">
        <v>230</v>
      </c>
      <c r="E1676" t="s">
        <v>389</v>
      </c>
      <c r="F1676" s="229">
        <v>35072</v>
      </c>
      <c r="G1676" t="s">
        <v>3569</v>
      </c>
      <c r="H1676" t="s">
        <v>390</v>
      </c>
      <c r="I1676" t="s">
        <v>486</v>
      </c>
      <c r="J1676"/>
      <c r="K1676" t="s">
        <v>372</v>
      </c>
      <c r="L1676">
        <v>2013</v>
      </c>
      <c r="M1676" t="s">
        <v>384</v>
      </c>
      <c r="N1676"/>
      <c r="O1676"/>
      <c r="P1676"/>
      <c r="Q1676"/>
      <c r="R1676"/>
      <c r="S1676"/>
      <c r="T1676"/>
      <c r="U1676"/>
      <c r="V1676"/>
      <c r="W1676"/>
      <c r="X1676"/>
      <c r="Y1676"/>
      <c r="Z1676"/>
      <c r="AA1676"/>
      <c r="AB1676"/>
      <c r="AC1676"/>
      <c r="AD1676"/>
      <c r="AE1676"/>
      <c r="AF1676"/>
      <c r="AG1676"/>
      <c r="AH1676"/>
      <c r="AI1676"/>
      <c r="AJ1676"/>
      <c r="AK1676"/>
      <c r="AL1676"/>
      <c r="AM1676"/>
      <c r="AN1676" t="s">
        <v>788</v>
      </c>
    </row>
    <row r="1677" spans="1:40" x14ac:dyDescent="0.25">
      <c r="A1677">
        <v>216942</v>
      </c>
      <c r="B1677" t="s">
        <v>3570</v>
      </c>
      <c r="C1677" t="s">
        <v>3571</v>
      </c>
      <c r="D1677" t="s">
        <v>573</v>
      </c>
      <c r="E1677" t="s">
        <v>389</v>
      </c>
      <c r="F1677" s="229">
        <v>38197</v>
      </c>
      <c r="G1677" t="s">
        <v>3572</v>
      </c>
      <c r="H1677" t="s">
        <v>390</v>
      </c>
      <c r="I1677" t="s">
        <v>488</v>
      </c>
      <c r="J1677"/>
      <c r="K1677" t="s">
        <v>391</v>
      </c>
      <c r="L1677">
        <v>2022</v>
      </c>
      <c r="M1677" t="s">
        <v>374</v>
      </c>
      <c r="N1677" t="s">
        <v>374</v>
      </c>
      <c r="O1677"/>
      <c r="P1677"/>
      <c r="Q1677"/>
      <c r="R1677"/>
      <c r="S1677"/>
      <c r="T1677"/>
      <c r="U1677"/>
      <c r="V1677"/>
      <c r="W1677"/>
      <c r="X1677"/>
      <c r="Y1677"/>
      <c r="Z1677"/>
      <c r="AA1677"/>
      <c r="AB1677"/>
      <c r="AC1677"/>
      <c r="AD1677"/>
      <c r="AE1677"/>
      <c r="AF1677"/>
      <c r="AG1677"/>
      <c r="AH1677"/>
      <c r="AI1677"/>
      <c r="AJ1677"/>
      <c r="AK1677"/>
      <c r="AL1677"/>
      <c r="AM1677"/>
      <c r="AN1677"/>
    </row>
    <row r="1678" spans="1:40" x14ac:dyDescent="0.25">
      <c r="A1678">
        <v>216943</v>
      </c>
      <c r="B1678" t="s">
        <v>3573</v>
      </c>
      <c r="C1678" t="s">
        <v>66</v>
      </c>
      <c r="D1678" t="s">
        <v>3155</v>
      </c>
      <c r="E1678" t="s">
        <v>389</v>
      </c>
      <c r="F1678" s="229">
        <v>34346</v>
      </c>
      <c r="G1678" t="s">
        <v>3574</v>
      </c>
      <c r="H1678" t="s">
        <v>390</v>
      </c>
      <c r="I1678" t="s">
        <v>487</v>
      </c>
      <c r="J1678"/>
      <c r="K1678" t="s">
        <v>391</v>
      </c>
      <c r="L1678" t="s">
        <v>391</v>
      </c>
      <c r="M1678" t="s">
        <v>373</v>
      </c>
      <c r="N1678"/>
      <c r="O1678"/>
      <c r="P1678"/>
      <c r="Q1678"/>
      <c r="R1678"/>
      <c r="S1678"/>
      <c r="T1678"/>
      <c r="U1678"/>
      <c r="V1678"/>
      <c r="W1678"/>
      <c r="X1678"/>
      <c r="Y1678"/>
      <c r="Z1678"/>
      <c r="AA1678"/>
      <c r="AB1678"/>
      <c r="AC1678"/>
      <c r="AD1678"/>
      <c r="AE1678"/>
      <c r="AF1678"/>
      <c r="AG1678"/>
      <c r="AH1678"/>
      <c r="AI1678"/>
      <c r="AJ1678"/>
      <c r="AK1678"/>
      <c r="AL1678"/>
      <c r="AM1678"/>
      <c r="AN1678" t="s">
        <v>788</v>
      </c>
    </row>
    <row r="1679" spans="1:40" x14ac:dyDescent="0.25">
      <c r="A1679">
        <v>216944</v>
      </c>
      <c r="B1679" t="s">
        <v>3575</v>
      </c>
      <c r="C1679" t="s">
        <v>1782</v>
      </c>
      <c r="D1679" t="s">
        <v>2790</v>
      </c>
      <c r="E1679" t="s">
        <v>1327</v>
      </c>
      <c r="F1679" s="229">
        <v>34560</v>
      </c>
      <c r="G1679" t="s">
        <v>3576</v>
      </c>
      <c r="H1679" t="s">
        <v>390</v>
      </c>
      <c r="I1679" t="s">
        <v>486</v>
      </c>
      <c r="J1679"/>
      <c r="K1679" t="s">
        <v>372</v>
      </c>
      <c r="L1679">
        <v>2013</v>
      </c>
      <c r="M1679" t="s">
        <v>373</v>
      </c>
      <c r="N1679"/>
      <c r="O1679"/>
      <c r="P1679"/>
      <c r="Q1679"/>
      <c r="R1679"/>
      <c r="S1679"/>
      <c r="T1679"/>
      <c r="U1679"/>
      <c r="V1679"/>
      <c r="W1679"/>
      <c r="X1679"/>
      <c r="Y1679"/>
      <c r="Z1679"/>
      <c r="AA1679"/>
      <c r="AB1679"/>
      <c r="AC1679"/>
      <c r="AD1679"/>
      <c r="AE1679"/>
      <c r="AF1679"/>
      <c r="AG1679"/>
      <c r="AH1679"/>
      <c r="AI1679"/>
      <c r="AJ1679"/>
      <c r="AK1679"/>
      <c r="AL1679"/>
      <c r="AM1679"/>
      <c r="AN1679" t="s">
        <v>788</v>
      </c>
    </row>
    <row r="1680" spans="1:40" x14ac:dyDescent="0.25">
      <c r="A1680">
        <v>216945</v>
      </c>
      <c r="B1680" t="s">
        <v>3577</v>
      </c>
      <c r="C1680" t="s">
        <v>3578</v>
      </c>
      <c r="D1680" t="s">
        <v>1021</v>
      </c>
      <c r="E1680" t="s">
        <v>389</v>
      </c>
      <c r="F1680" s="229">
        <v>34936</v>
      </c>
      <c r="G1680" t="s">
        <v>3579</v>
      </c>
      <c r="H1680" t="s">
        <v>390</v>
      </c>
      <c r="I1680" t="s">
        <v>3632</v>
      </c>
      <c r="J1680"/>
      <c r="K1680" t="s">
        <v>391</v>
      </c>
      <c r="L1680">
        <v>2016</v>
      </c>
      <c r="M1680" t="s">
        <v>373</v>
      </c>
      <c r="N1680"/>
      <c r="O1680" t="s">
        <v>4071</v>
      </c>
      <c r="P1680"/>
      <c r="Q1680">
        <v>20000</v>
      </c>
      <c r="R1680"/>
      <c r="S1680"/>
      <c r="T1680"/>
      <c r="U1680"/>
      <c r="V1680"/>
      <c r="W1680"/>
      <c r="X1680"/>
      <c r="Y1680"/>
      <c r="Z1680"/>
      <c r="AA1680"/>
      <c r="AB1680"/>
      <c r="AC1680"/>
      <c r="AD1680"/>
      <c r="AE1680"/>
      <c r="AF1680"/>
      <c r="AG1680"/>
      <c r="AH1680"/>
      <c r="AI1680"/>
      <c r="AJ1680"/>
      <c r="AK1680"/>
      <c r="AL1680"/>
      <c r="AM1680"/>
      <c r="AN1680"/>
    </row>
    <row r="1681" spans="1:40" x14ac:dyDescent="0.25">
      <c r="A1681">
        <v>216946</v>
      </c>
      <c r="B1681" t="s">
        <v>3580</v>
      </c>
      <c r="C1681" t="s">
        <v>60</v>
      </c>
      <c r="D1681" t="s">
        <v>3581</v>
      </c>
      <c r="E1681" t="s">
        <v>389</v>
      </c>
      <c r="F1681" s="229">
        <v>37338</v>
      </c>
      <c r="G1681" t="s">
        <v>3582</v>
      </c>
      <c r="H1681" t="s">
        <v>390</v>
      </c>
      <c r="I1681" t="s">
        <v>486</v>
      </c>
      <c r="J1681"/>
      <c r="K1681" t="s">
        <v>391</v>
      </c>
      <c r="L1681">
        <v>2020</v>
      </c>
      <c r="M1681" t="s">
        <v>379</v>
      </c>
      <c r="N1681" t="s">
        <v>379</v>
      </c>
      <c r="O1681"/>
      <c r="P1681"/>
      <c r="Q1681"/>
      <c r="R1681"/>
      <c r="S1681"/>
      <c r="T1681"/>
      <c r="U1681"/>
      <c r="V1681"/>
      <c r="W1681"/>
      <c r="X1681"/>
      <c r="Y1681"/>
      <c r="Z1681"/>
      <c r="AA1681"/>
      <c r="AB1681"/>
      <c r="AC1681"/>
      <c r="AD1681"/>
      <c r="AE1681"/>
      <c r="AF1681"/>
      <c r="AG1681"/>
      <c r="AH1681"/>
      <c r="AI1681"/>
      <c r="AJ1681"/>
      <c r="AK1681"/>
      <c r="AL1681"/>
      <c r="AM1681"/>
      <c r="AN1681"/>
    </row>
    <row r="1682" spans="1:40" x14ac:dyDescent="0.25">
      <c r="A1682">
        <v>216947</v>
      </c>
      <c r="B1682" t="s">
        <v>3583</v>
      </c>
      <c r="C1682" t="s">
        <v>3584</v>
      </c>
      <c r="D1682" t="s">
        <v>308</v>
      </c>
      <c r="E1682" t="s">
        <v>389</v>
      </c>
      <c r="F1682" s="229">
        <v>36526</v>
      </c>
      <c r="G1682" t="s">
        <v>3585</v>
      </c>
      <c r="H1682" t="s">
        <v>390</v>
      </c>
      <c r="I1682" t="s">
        <v>488</v>
      </c>
      <c r="J1682"/>
      <c r="K1682" t="s">
        <v>391</v>
      </c>
      <c r="L1682">
        <v>2019</v>
      </c>
      <c r="M1682" t="s">
        <v>371</v>
      </c>
      <c r="N1682" t="s">
        <v>380</v>
      </c>
      <c r="O1682"/>
      <c r="P1682"/>
      <c r="Q1682"/>
      <c r="R1682"/>
      <c r="S1682"/>
      <c r="T1682"/>
      <c r="U1682"/>
      <c r="V1682"/>
      <c r="W1682"/>
      <c r="X1682"/>
      <c r="Y1682"/>
      <c r="Z1682"/>
      <c r="AA1682"/>
      <c r="AB1682"/>
      <c r="AC1682"/>
      <c r="AD1682"/>
      <c r="AE1682"/>
      <c r="AF1682"/>
      <c r="AG1682"/>
      <c r="AH1682"/>
      <c r="AI1682"/>
      <c r="AJ1682"/>
      <c r="AK1682"/>
      <c r="AL1682"/>
      <c r="AM1682"/>
      <c r="AN1682"/>
    </row>
    <row r="1683" spans="1:40" x14ac:dyDescent="0.25">
      <c r="A1683">
        <v>216948</v>
      </c>
      <c r="B1683" t="s">
        <v>3586</v>
      </c>
      <c r="C1683" t="s">
        <v>492</v>
      </c>
      <c r="D1683" t="s">
        <v>425</v>
      </c>
      <c r="E1683" t="s">
        <v>389</v>
      </c>
      <c r="F1683" s="297">
        <v>0</v>
      </c>
      <c r="G1683">
        <v>0</v>
      </c>
      <c r="H1683" t="s">
        <v>390</v>
      </c>
      <c r="I1683" t="s">
        <v>486</v>
      </c>
      <c r="J1683"/>
      <c r="K1683" t="s">
        <v>391</v>
      </c>
      <c r="L1683">
        <v>2017</v>
      </c>
      <c r="M1683" t="s">
        <v>371</v>
      </c>
      <c r="N1683"/>
      <c r="O1683"/>
      <c r="P1683"/>
      <c r="Q1683"/>
      <c r="R1683"/>
      <c r="S1683"/>
      <c r="T1683"/>
      <c r="U1683"/>
      <c r="V1683"/>
      <c r="W1683"/>
      <c r="X1683"/>
      <c r="Y1683"/>
      <c r="Z1683"/>
      <c r="AA1683"/>
      <c r="AB1683"/>
      <c r="AC1683"/>
      <c r="AD1683"/>
      <c r="AE1683"/>
      <c r="AF1683"/>
      <c r="AG1683"/>
      <c r="AH1683"/>
      <c r="AI1683"/>
      <c r="AJ1683"/>
      <c r="AK1683"/>
      <c r="AL1683"/>
      <c r="AM1683"/>
      <c r="AN1683" t="s">
        <v>788</v>
      </c>
    </row>
    <row r="1684" spans="1:40" x14ac:dyDescent="0.25">
      <c r="A1684">
        <v>216949</v>
      </c>
      <c r="B1684" t="s">
        <v>3587</v>
      </c>
      <c r="C1684" t="s">
        <v>496</v>
      </c>
      <c r="D1684" t="s">
        <v>286</v>
      </c>
      <c r="E1684" t="s">
        <v>389</v>
      </c>
      <c r="F1684" s="229">
        <v>35720</v>
      </c>
      <c r="G1684" t="s">
        <v>3588</v>
      </c>
      <c r="H1684" t="s">
        <v>390</v>
      </c>
      <c r="I1684" t="s">
        <v>486</v>
      </c>
      <c r="J1684"/>
      <c r="K1684" t="s">
        <v>372</v>
      </c>
      <c r="L1684">
        <v>2015</v>
      </c>
      <c r="M1684" t="s">
        <v>382</v>
      </c>
      <c r="N1684"/>
      <c r="O1684"/>
      <c r="P1684"/>
      <c r="Q1684"/>
      <c r="R1684"/>
      <c r="S1684"/>
      <c r="T1684"/>
      <c r="U1684"/>
      <c r="V1684"/>
      <c r="W1684"/>
      <c r="X1684"/>
      <c r="Y1684"/>
      <c r="Z1684"/>
      <c r="AA1684"/>
      <c r="AB1684"/>
      <c r="AC1684"/>
      <c r="AD1684"/>
      <c r="AE1684"/>
      <c r="AF1684"/>
      <c r="AG1684"/>
      <c r="AH1684"/>
      <c r="AI1684"/>
      <c r="AJ1684"/>
      <c r="AK1684"/>
      <c r="AL1684"/>
      <c r="AM1684"/>
      <c r="AN1684" t="s">
        <v>788</v>
      </c>
    </row>
    <row r="1685" spans="1:40" x14ac:dyDescent="0.25">
      <c r="A1685">
        <v>216950</v>
      </c>
      <c r="B1685" t="s">
        <v>3589</v>
      </c>
      <c r="C1685" t="s">
        <v>66</v>
      </c>
      <c r="D1685" t="s">
        <v>227</v>
      </c>
      <c r="E1685" t="s">
        <v>389</v>
      </c>
      <c r="F1685" s="229">
        <v>35221</v>
      </c>
      <c r="G1685" t="s">
        <v>691</v>
      </c>
      <c r="H1685" t="s">
        <v>390</v>
      </c>
      <c r="I1685" t="s">
        <v>488</v>
      </c>
      <c r="J1685"/>
      <c r="K1685" t="s">
        <v>372</v>
      </c>
      <c r="L1685">
        <v>2014</v>
      </c>
      <c r="M1685" t="s">
        <v>373</v>
      </c>
      <c r="N1685" t="s">
        <v>383</v>
      </c>
      <c r="O1685"/>
      <c r="P1685"/>
      <c r="Q1685"/>
      <c r="R1685"/>
      <c r="S1685"/>
      <c r="T1685"/>
      <c r="U1685"/>
      <c r="V1685"/>
      <c r="W1685"/>
      <c r="X1685"/>
      <c r="Y1685"/>
      <c r="Z1685"/>
      <c r="AA1685"/>
      <c r="AB1685"/>
      <c r="AC1685"/>
      <c r="AD1685"/>
      <c r="AE1685"/>
      <c r="AF1685"/>
      <c r="AG1685"/>
      <c r="AH1685"/>
      <c r="AI1685"/>
      <c r="AJ1685"/>
      <c r="AK1685"/>
      <c r="AL1685"/>
      <c r="AM1685"/>
      <c r="AN1685"/>
    </row>
    <row r="1686" spans="1:40" x14ac:dyDescent="0.25">
      <c r="A1686">
        <v>216951</v>
      </c>
      <c r="B1686" t="s">
        <v>3590</v>
      </c>
      <c r="C1686" t="s">
        <v>77</v>
      </c>
      <c r="D1686" t="s">
        <v>246</v>
      </c>
      <c r="E1686" t="s">
        <v>389</v>
      </c>
      <c r="F1686" s="229">
        <v>33007</v>
      </c>
      <c r="G1686" t="s">
        <v>3591</v>
      </c>
      <c r="H1686" t="s">
        <v>390</v>
      </c>
      <c r="I1686" t="s">
        <v>488</v>
      </c>
      <c r="J1686"/>
      <c r="K1686" t="s">
        <v>372</v>
      </c>
      <c r="L1686">
        <v>2008</v>
      </c>
      <c r="M1686" t="s">
        <v>379</v>
      </c>
      <c r="N1686" t="s">
        <v>376</v>
      </c>
      <c r="O1686"/>
      <c r="P1686"/>
      <c r="Q1686"/>
      <c r="R1686"/>
      <c r="S1686"/>
      <c r="T1686"/>
      <c r="U1686"/>
      <c r="V1686"/>
      <c r="W1686"/>
      <c r="X1686"/>
      <c r="Y1686"/>
      <c r="Z1686"/>
      <c r="AA1686"/>
      <c r="AB1686"/>
      <c r="AC1686"/>
      <c r="AD1686"/>
      <c r="AE1686"/>
      <c r="AF1686"/>
      <c r="AG1686"/>
      <c r="AH1686"/>
      <c r="AI1686"/>
      <c r="AJ1686"/>
      <c r="AK1686"/>
      <c r="AL1686"/>
      <c r="AM1686"/>
      <c r="AN1686"/>
    </row>
    <row r="1687" spans="1:40" x14ac:dyDescent="0.25">
      <c r="A1687">
        <v>216952</v>
      </c>
      <c r="B1687" t="s">
        <v>3592</v>
      </c>
      <c r="C1687" t="s">
        <v>430</v>
      </c>
      <c r="D1687" t="s">
        <v>253</v>
      </c>
      <c r="E1687" t="s">
        <v>389</v>
      </c>
      <c r="F1687" s="229">
        <v>37860</v>
      </c>
      <c r="G1687" t="s">
        <v>3593</v>
      </c>
      <c r="H1687" t="s">
        <v>390</v>
      </c>
      <c r="I1687" t="s">
        <v>3632</v>
      </c>
      <c r="J1687"/>
      <c r="K1687" t="s">
        <v>391</v>
      </c>
      <c r="L1687">
        <v>2021</v>
      </c>
      <c r="M1687" t="s">
        <v>371</v>
      </c>
      <c r="N1687" t="s">
        <v>376</v>
      </c>
      <c r="O1687"/>
      <c r="P1687"/>
      <c r="Q1687"/>
      <c r="R1687"/>
      <c r="S1687"/>
      <c r="T1687"/>
      <c r="U1687"/>
      <c r="V1687"/>
      <c r="W1687"/>
      <c r="X1687"/>
      <c r="Y1687"/>
      <c r="Z1687"/>
      <c r="AA1687"/>
      <c r="AB1687"/>
      <c r="AC1687"/>
      <c r="AD1687"/>
      <c r="AE1687"/>
      <c r="AF1687"/>
      <c r="AG1687"/>
      <c r="AH1687"/>
      <c r="AI1687"/>
      <c r="AJ1687"/>
      <c r="AK1687"/>
      <c r="AL1687"/>
      <c r="AM1687"/>
      <c r="AN1687"/>
    </row>
    <row r="1688" spans="1:40" x14ac:dyDescent="0.25">
      <c r="A1688">
        <v>216953</v>
      </c>
      <c r="B1688" t="s">
        <v>3594</v>
      </c>
      <c r="C1688" t="s">
        <v>140</v>
      </c>
      <c r="D1688" t="s">
        <v>516</v>
      </c>
      <c r="E1688" t="s">
        <v>389</v>
      </c>
      <c r="F1688" s="229">
        <v>37258</v>
      </c>
      <c r="G1688" t="s">
        <v>3595</v>
      </c>
      <c r="H1688" t="s">
        <v>390</v>
      </c>
      <c r="I1688" t="s">
        <v>486</v>
      </c>
      <c r="J1688"/>
      <c r="K1688" t="s">
        <v>372</v>
      </c>
      <c r="L1688">
        <v>2020</v>
      </c>
      <c r="M1688" t="s">
        <v>373</v>
      </c>
      <c r="N1688" t="s">
        <v>379</v>
      </c>
      <c r="O1688"/>
      <c r="P1688"/>
      <c r="Q1688"/>
      <c r="R1688"/>
      <c r="S1688"/>
      <c r="T1688"/>
      <c r="U1688"/>
      <c r="V1688"/>
      <c r="W1688"/>
      <c r="X1688"/>
      <c r="Y1688"/>
      <c r="Z1688"/>
      <c r="AA1688"/>
      <c r="AB1688"/>
      <c r="AC1688"/>
      <c r="AD1688"/>
      <c r="AE1688"/>
      <c r="AF1688"/>
      <c r="AG1688"/>
      <c r="AH1688"/>
      <c r="AI1688"/>
      <c r="AJ1688"/>
      <c r="AK1688"/>
      <c r="AL1688"/>
      <c r="AM1688"/>
      <c r="AN1688"/>
    </row>
    <row r="1689" spans="1:40" x14ac:dyDescent="0.25">
      <c r="A1689">
        <v>216954</v>
      </c>
      <c r="B1689" t="s">
        <v>3596</v>
      </c>
      <c r="C1689" t="s">
        <v>3597</v>
      </c>
      <c r="D1689" t="s">
        <v>266</v>
      </c>
      <c r="E1689" t="s">
        <v>389</v>
      </c>
      <c r="F1689" s="229">
        <v>32228</v>
      </c>
      <c r="G1689" t="s">
        <v>3598</v>
      </c>
      <c r="H1689" t="s">
        <v>390</v>
      </c>
      <c r="I1689" t="s">
        <v>486</v>
      </c>
      <c r="J1689"/>
      <c r="K1689" t="s">
        <v>372</v>
      </c>
      <c r="L1689">
        <v>2006</v>
      </c>
      <c r="M1689" t="s">
        <v>374</v>
      </c>
      <c r="N1689"/>
      <c r="O1689"/>
      <c r="P1689"/>
      <c r="Q1689"/>
      <c r="R1689"/>
      <c r="S1689"/>
      <c r="T1689"/>
      <c r="U1689"/>
      <c r="V1689"/>
      <c r="W1689"/>
      <c r="X1689"/>
      <c r="Y1689"/>
      <c r="Z1689"/>
      <c r="AA1689"/>
      <c r="AB1689"/>
      <c r="AC1689"/>
      <c r="AD1689"/>
      <c r="AE1689"/>
      <c r="AF1689"/>
      <c r="AG1689"/>
      <c r="AH1689"/>
      <c r="AI1689"/>
      <c r="AJ1689"/>
      <c r="AK1689"/>
      <c r="AL1689"/>
      <c r="AM1689"/>
      <c r="AN1689" t="s">
        <v>788</v>
      </c>
    </row>
    <row r="1690" spans="1:40" x14ac:dyDescent="0.25">
      <c r="A1690">
        <v>216956</v>
      </c>
      <c r="B1690" t="s">
        <v>3599</v>
      </c>
      <c r="C1690" t="s">
        <v>79</v>
      </c>
      <c r="D1690" t="s">
        <v>225</v>
      </c>
      <c r="E1690" t="s">
        <v>389</v>
      </c>
      <c r="F1690" s="229">
        <v>34722</v>
      </c>
      <c r="G1690" t="s">
        <v>3600</v>
      </c>
      <c r="H1690" t="s">
        <v>390</v>
      </c>
      <c r="I1690" t="s">
        <v>486</v>
      </c>
      <c r="J1690"/>
      <c r="K1690" t="s">
        <v>391</v>
      </c>
      <c r="L1690">
        <v>2013</v>
      </c>
      <c r="M1690" t="s">
        <v>373</v>
      </c>
      <c r="N1690"/>
      <c r="O1690"/>
      <c r="P1690"/>
      <c r="Q1690"/>
      <c r="R1690"/>
      <c r="S1690"/>
      <c r="T1690"/>
      <c r="U1690"/>
      <c r="V1690"/>
      <c r="W1690"/>
      <c r="X1690"/>
      <c r="Y1690"/>
      <c r="Z1690"/>
      <c r="AA1690"/>
      <c r="AB1690"/>
      <c r="AC1690"/>
      <c r="AD1690"/>
      <c r="AE1690"/>
      <c r="AF1690"/>
      <c r="AG1690"/>
      <c r="AH1690"/>
      <c r="AI1690"/>
      <c r="AJ1690"/>
      <c r="AK1690"/>
      <c r="AL1690"/>
      <c r="AM1690"/>
      <c r="AN1690" t="s">
        <v>788</v>
      </c>
    </row>
    <row r="1691" spans="1:40" x14ac:dyDescent="0.25">
      <c r="A1691">
        <v>216957</v>
      </c>
      <c r="B1691" t="s">
        <v>3601</v>
      </c>
      <c r="C1691" t="s">
        <v>441</v>
      </c>
      <c r="D1691" t="s">
        <v>2785</v>
      </c>
      <c r="E1691" t="s">
        <v>389</v>
      </c>
      <c r="F1691" s="229">
        <v>34517</v>
      </c>
      <c r="G1691" t="s">
        <v>3602</v>
      </c>
      <c r="H1691" t="s">
        <v>390</v>
      </c>
      <c r="I1691" t="s">
        <v>486</v>
      </c>
      <c r="J1691"/>
      <c r="K1691" t="s">
        <v>391</v>
      </c>
      <c r="L1691">
        <v>2012</v>
      </c>
      <c r="M1691" t="s">
        <v>386</v>
      </c>
      <c r="N1691" t="s">
        <v>386</v>
      </c>
      <c r="O1691"/>
      <c r="P1691"/>
      <c r="Q1691"/>
      <c r="R1691"/>
      <c r="S1691"/>
      <c r="T1691"/>
      <c r="U1691"/>
      <c r="V1691"/>
      <c r="W1691"/>
      <c r="X1691"/>
      <c r="Y1691"/>
      <c r="Z1691"/>
      <c r="AA1691"/>
      <c r="AB1691"/>
      <c r="AC1691"/>
      <c r="AD1691"/>
      <c r="AE1691"/>
      <c r="AF1691"/>
      <c r="AG1691"/>
      <c r="AH1691"/>
      <c r="AI1691"/>
      <c r="AJ1691"/>
      <c r="AK1691"/>
      <c r="AL1691"/>
      <c r="AM1691"/>
      <c r="AN1691"/>
    </row>
    <row r="1692" spans="1:40" x14ac:dyDescent="0.25">
      <c r="A1692">
        <v>216958</v>
      </c>
      <c r="B1692" t="s">
        <v>3603</v>
      </c>
      <c r="C1692" t="s">
        <v>69</v>
      </c>
      <c r="D1692" t="s">
        <v>251</v>
      </c>
      <c r="E1692" t="s">
        <v>388</v>
      </c>
      <c r="F1692" s="229">
        <v>31722</v>
      </c>
      <c r="G1692" t="s">
        <v>3604</v>
      </c>
      <c r="H1692" t="s">
        <v>390</v>
      </c>
      <c r="I1692" t="s">
        <v>488</v>
      </c>
      <c r="J1692"/>
      <c r="K1692" t="s">
        <v>372</v>
      </c>
      <c r="L1692">
        <v>2004</v>
      </c>
      <c r="M1692" t="s">
        <v>379</v>
      </c>
      <c r="N1692" t="s">
        <v>379</v>
      </c>
      <c r="O1692"/>
      <c r="P1692"/>
      <c r="Q1692"/>
      <c r="R1692"/>
      <c r="S1692"/>
      <c r="T1692"/>
      <c r="U1692"/>
      <c r="V1692"/>
      <c r="W1692"/>
      <c r="X1692"/>
      <c r="Y1692"/>
      <c r="Z1692"/>
      <c r="AA1692"/>
      <c r="AB1692"/>
      <c r="AC1692"/>
      <c r="AD1692"/>
      <c r="AE1692"/>
      <c r="AF1692"/>
      <c r="AG1692"/>
      <c r="AH1692"/>
      <c r="AI1692"/>
      <c r="AJ1692"/>
      <c r="AK1692"/>
      <c r="AL1692"/>
      <c r="AM1692"/>
      <c r="AN1692"/>
    </row>
    <row r="1693" spans="1:40" x14ac:dyDescent="0.25">
      <c r="A1693">
        <v>216959</v>
      </c>
      <c r="B1693" t="s">
        <v>3605</v>
      </c>
      <c r="C1693" t="s">
        <v>93</v>
      </c>
      <c r="D1693" t="s">
        <v>554</v>
      </c>
      <c r="E1693" t="s">
        <v>389</v>
      </c>
      <c r="F1693" s="229">
        <v>37058</v>
      </c>
      <c r="G1693" t="s">
        <v>3606</v>
      </c>
      <c r="H1693" t="s">
        <v>390</v>
      </c>
      <c r="I1693" t="s">
        <v>3632</v>
      </c>
      <c r="J1693"/>
      <c r="K1693" t="s">
        <v>391</v>
      </c>
      <c r="L1693">
        <v>2019</v>
      </c>
      <c r="M1693" t="s">
        <v>384</v>
      </c>
      <c r="N1693" t="s">
        <v>384</v>
      </c>
      <c r="O1693"/>
      <c r="P1693"/>
      <c r="Q1693"/>
      <c r="R1693"/>
      <c r="S1693"/>
      <c r="T1693"/>
      <c r="U1693"/>
      <c r="V1693"/>
      <c r="W1693"/>
      <c r="X1693"/>
      <c r="Y1693"/>
      <c r="Z1693"/>
      <c r="AA1693"/>
      <c r="AB1693"/>
      <c r="AC1693"/>
      <c r="AD1693"/>
      <c r="AE1693"/>
      <c r="AF1693"/>
      <c r="AG1693"/>
      <c r="AH1693"/>
      <c r="AI1693"/>
      <c r="AJ1693"/>
      <c r="AK1693"/>
      <c r="AL1693"/>
      <c r="AM1693"/>
      <c r="AN1693"/>
    </row>
    <row r="1694" spans="1:40" x14ac:dyDescent="0.25">
      <c r="A1694">
        <v>216960</v>
      </c>
      <c r="B1694" t="s">
        <v>3607</v>
      </c>
      <c r="C1694" t="s">
        <v>139</v>
      </c>
      <c r="D1694" t="s">
        <v>278</v>
      </c>
      <c r="E1694" t="s">
        <v>388</v>
      </c>
      <c r="F1694" s="229">
        <v>34448</v>
      </c>
      <c r="G1694" t="s">
        <v>3608</v>
      </c>
      <c r="H1694" t="s">
        <v>3668</v>
      </c>
      <c r="I1694" t="s">
        <v>486</v>
      </c>
      <c r="J1694"/>
      <c r="K1694" t="s">
        <v>1323</v>
      </c>
      <c r="L1694">
        <v>2013</v>
      </c>
      <c r="M1694" t="s">
        <v>373</v>
      </c>
      <c r="N1694"/>
      <c r="O1694"/>
      <c r="P1694"/>
      <c r="Q1694"/>
      <c r="R1694"/>
      <c r="S1694"/>
      <c r="T1694"/>
      <c r="U1694"/>
      <c r="V1694"/>
      <c r="W1694"/>
      <c r="X1694"/>
      <c r="Y1694"/>
      <c r="Z1694"/>
      <c r="AA1694"/>
      <c r="AB1694"/>
      <c r="AC1694"/>
      <c r="AD1694"/>
      <c r="AE1694"/>
      <c r="AF1694"/>
      <c r="AG1694"/>
      <c r="AH1694"/>
      <c r="AI1694"/>
      <c r="AJ1694"/>
      <c r="AK1694"/>
      <c r="AL1694"/>
      <c r="AM1694"/>
      <c r="AN1694" t="s">
        <v>788</v>
      </c>
    </row>
    <row r="1695" spans="1:40" x14ac:dyDescent="0.25">
      <c r="A1695">
        <v>216961</v>
      </c>
      <c r="B1695" t="s">
        <v>3609</v>
      </c>
      <c r="C1695" t="s">
        <v>66</v>
      </c>
      <c r="D1695" t="s">
        <v>242</v>
      </c>
      <c r="E1695" t="s">
        <v>389</v>
      </c>
      <c r="F1695" s="229">
        <v>32990</v>
      </c>
      <c r="G1695" t="s">
        <v>3610</v>
      </c>
      <c r="H1695" t="s">
        <v>390</v>
      </c>
      <c r="I1695" t="s">
        <v>486</v>
      </c>
      <c r="J1695"/>
      <c r="K1695" t="s">
        <v>372</v>
      </c>
      <c r="L1695">
        <v>2008</v>
      </c>
      <c r="M1695" t="s">
        <v>373</v>
      </c>
      <c r="N1695" t="s">
        <v>373</v>
      </c>
      <c r="O1695"/>
      <c r="P1695"/>
      <c r="Q1695"/>
      <c r="R1695"/>
      <c r="S1695"/>
      <c r="T1695"/>
      <c r="U1695"/>
      <c r="V1695"/>
      <c r="W1695"/>
      <c r="X1695"/>
      <c r="Y1695"/>
      <c r="Z1695"/>
      <c r="AA1695"/>
      <c r="AB1695"/>
      <c r="AC1695"/>
      <c r="AD1695"/>
      <c r="AE1695"/>
      <c r="AF1695"/>
      <c r="AG1695"/>
      <c r="AH1695"/>
      <c r="AI1695"/>
      <c r="AJ1695"/>
      <c r="AK1695"/>
      <c r="AL1695"/>
      <c r="AM1695"/>
      <c r="AN1695"/>
    </row>
    <row r="1696" spans="1:40" x14ac:dyDescent="0.25">
      <c r="A1696">
        <v>216962</v>
      </c>
      <c r="B1696" t="s">
        <v>3611</v>
      </c>
      <c r="C1696" t="s">
        <v>127</v>
      </c>
      <c r="D1696" t="s">
        <v>3612</v>
      </c>
      <c r="E1696" t="s">
        <v>389</v>
      </c>
      <c r="F1696" s="229">
        <v>35527</v>
      </c>
      <c r="G1696" t="s">
        <v>3613</v>
      </c>
      <c r="H1696" t="s">
        <v>390</v>
      </c>
      <c r="I1696" t="s">
        <v>3632</v>
      </c>
      <c r="J1696"/>
      <c r="K1696"/>
      <c r="L1696"/>
      <c r="M1696" t="s">
        <v>373</v>
      </c>
      <c r="N1696"/>
      <c r="O1696"/>
      <c r="P1696"/>
      <c r="Q1696"/>
      <c r="R1696"/>
      <c r="S1696"/>
      <c r="T1696"/>
      <c r="U1696"/>
      <c r="V1696"/>
      <c r="W1696"/>
      <c r="X1696"/>
      <c r="Y1696"/>
      <c r="Z1696"/>
      <c r="AA1696"/>
      <c r="AB1696"/>
      <c r="AC1696"/>
      <c r="AD1696"/>
      <c r="AE1696"/>
      <c r="AF1696"/>
      <c r="AG1696"/>
      <c r="AH1696"/>
      <c r="AI1696"/>
      <c r="AJ1696"/>
      <c r="AK1696"/>
      <c r="AL1696"/>
      <c r="AM1696"/>
      <c r="AN1696" t="s">
        <v>788</v>
      </c>
    </row>
    <row r="1697" spans="1:40" x14ac:dyDescent="0.25">
      <c r="A1697">
        <v>216963</v>
      </c>
      <c r="B1697" t="s">
        <v>3614</v>
      </c>
      <c r="C1697" t="s">
        <v>69</v>
      </c>
      <c r="D1697" t="s">
        <v>258</v>
      </c>
      <c r="E1697" t="s">
        <v>388</v>
      </c>
      <c r="F1697" s="229">
        <v>36161</v>
      </c>
      <c r="G1697" t="s">
        <v>3615</v>
      </c>
      <c r="H1697" t="s">
        <v>390</v>
      </c>
      <c r="I1697" t="s">
        <v>3632</v>
      </c>
      <c r="J1697"/>
      <c r="K1697" t="s">
        <v>372</v>
      </c>
      <c r="L1697">
        <v>2016</v>
      </c>
      <c r="M1697" t="s">
        <v>373</v>
      </c>
      <c r="N1697" t="s">
        <v>373</v>
      </c>
      <c r="O1697" t="s">
        <v>4089</v>
      </c>
      <c r="P1697"/>
      <c r="Q1697">
        <v>30000</v>
      </c>
      <c r="R1697"/>
      <c r="S1697"/>
      <c r="T1697"/>
      <c r="U1697"/>
      <c r="V1697"/>
      <c r="W1697"/>
      <c r="X1697"/>
      <c r="Y1697"/>
      <c r="Z1697"/>
      <c r="AA1697"/>
      <c r="AB1697"/>
      <c r="AC1697"/>
      <c r="AD1697"/>
      <c r="AE1697"/>
      <c r="AF1697"/>
      <c r="AG1697"/>
      <c r="AH1697"/>
      <c r="AI1697"/>
      <c r="AJ1697"/>
      <c r="AK1697"/>
      <c r="AL1697"/>
      <c r="AM1697"/>
      <c r="AN1697"/>
    </row>
    <row r="1698" spans="1:40" x14ac:dyDescent="0.25">
      <c r="A1698">
        <v>216964</v>
      </c>
      <c r="B1698" t="s">
        <v>3616</v>
      </c>
      <c r="C1698" t="s">
        <v>2029</v>
      </c>
      <c r="D1698" t="s">
        <v>471</v>
      </c>
      <c r="E1698" t="s">
        <v>389</v>
      </c>
      <c r="F1698" s="229">
        <v>34904</v>
      </c>
      <c r="G1698" t="s">
        <v>3617</v>
      </c>
      <c r="H1698" t="s">
        <v>390</v>
      </c>
      <c r="I1698" t="s">
        <v>486</v>
      </c>
      <c r="J1698"/>
      <c r="K1698" t="s">
        <v>391</v>
      </c>
      <c r="L1698" t="s">
        <v>3618</v>
      </c>
      <c r="M1698" t="s">
        <v>382</v>
      </c>
      <c r="N1698"/>
      <c r="O1698"/>
      <c r="P1698"/>
      <c r="Q1698"/>
      <c r="R1698"/>
      <c r="S1698"/>
      <c r="T1698"/>
      <c r="U1698"/>
      <c r="V1698"/>
      <c r="W1698"/>
      <c r="X1698"/>
      <c r="Y1698"/>
      <c r="Z1698"/>
      <c r="AA1698"/>
      <c r="AB1698"/>
      <c r="AC1698"/>
      <c r="AD1698"/>
      <c r="AE1698"/>
      <c r="AF1698"/>
      <c r="AG1698"/>
      <c r="AH1698"/>
      <c r="AI1698"/>
      <c r="AJ1698"/>
      <c r="AK1698"/>
      <c r="AL1698"/>
      <c r="AM1698"/>
      <c r="AN1698" t="s">
        <v>788</v>
      </c>
    </row>
    <row r="1699" spans="1:40" x14ac:dyDescent="0.25">
      <c r="A1699">
        <v>216965</v>
      </c>
      <c r="B1699" t="s">
        <v>3619</v>
      </c>
      <c r="C1699" t="s">
        <v>123</v>
      </c>
      <c r="D1699" t="s">
        <v>313</v>
      </c>
      <c r="E1699" t="s">
        <v>389</v>
      </c>
      <c r="F1699" s="229">
        <v>38311</v>
      </c>
      <c r="G1699" t="s">
        <v>3620</v>
      </c>
      <c r="H1699" t="s">
        <v>390</v>
      </c>
      <c r="I1699" t="s">
        <v>488</v>
      </c>
      <c r="J1699"/>
      <c r="K1699" t="s">
        <v>391</v>
      </c>
      <c r="L1699">
        <v>2022</v>
      </c>
      <c r="M1699" t="s">
        <v>383</v>
      </c>
      <c r="N1699" t="s">
        <v>373</v>
      </c>
      <c r="O1699"/>
      <c r="P1699"/>
      <c r="Q1699"/>
      <c r="R1699"/>
      <c r="S1699"/>
      <c r="T1699"/>
      <c r="U1699"/>
      <c r="V1699"/>
      <c r="W1699"/>
      <c r="X1699"/>
      <c r="Y1699"/>
      <c r="Z1699"/>
      <c r="AA1699"/>
      <c r="AB1699"/>
      <c r="AC1699"/>
      <c r="AD1699"/>
      <c r="AE1699"/>
      <c r="AF1699"/>
      <c r="AG1699"/>
      <c r="AH1699"/>
      <c r="AI1699"/>
      <c r="AJ1699"/>
      <c r="AK1699"/>
      <c r="AL1699"/>
      <c r="AM1699"/>
      <c r="AN1699"/>
    </row>
    <row r="1700" spans="1:40" x14ac:dyDescent="0.25">
      <c r="A1700">
        <v>216966</v>
      </c>
      <c r="B1700" t="s">
        <v>3621</v>
      </c>
      <c r="C1700" t="s">
        <v>481</v>
      </c>
      <c r="D1700" t="s">
        <v>2960</v>
      </c>
      <c r="E1700" t="s">
        <v>389</v>
      </c>
      <c r="F1700" s="229">
        <v>37622</v>
      </c>
      <c r="G1700" t="s">
        <v>3622</v>
      </c>
      <c r="H1700" t="s">
        <v>390</v>
      </c>
      <c r="I1700" t="s">
        <v>486</v>
      </c>
      <c r="J1700"/>
      <c r="K1700" t="s">
        <v>391</v>
      </c>
      <c r="L1700">
        <v>2020</v>
      </c>
      <c r="M1700" t="s">
        <v>385</v>
      </c>
      <c r="N1700"/>
      <c r="O1700"/>
      <c r="P1700"/>
      <c r="Q1700"/>
      <c r="R1700"/>
      <c r="S1700"/>
      <c r="T1700"/>
      <c r="U1700"/>
      <c r="V1700"/>
      <c r="W1700"/>
      <c r="X1700"/>
      <c r="Y1700"/>
      <c r="Z1700"/>
      <c r="AA1700"/>
      <c r="AB1700"/>
      <c r="AC1700"/>
      <c r="AD1700"/>
      <c r="AE1700"/>
      <c r="AF1700"/>
      <c r="AG1700"/>
      <c r="AH1700"/>
      <c r="AI1700"/>
      <c r="AJ1700"/>
      <c r="AK1700"/>
      <c r="AL1700"/>
      <c r="AM1700"/>
      <c r="AN1700" t="s">
        <v>788</v>
      </c>
    </row>
    <row r="1701" spans="1:40" x14ac:dyDescent="0.25">
      <c r="A1701">
        <v>216967</v>
      </c>
      <c r="B1701" t="s">
        <v>638</v>
      </c>
      <c r="C1701" t="s">
        <v>185</v>
      </c>
      <c r="D1701" t="s">
        <v>332</v>
      </c>
      <c r="E1701" t="s">
        <v>1327</v>
      </c>
      <c r="F1701" s="229">
        <v>36384</v>
      </c>
      <c r="G1701" t="s">
        <v>2470</v>
      </c>
      <c r="H1701" t="s">
        <v>390</v>
      </c>
      <c r="I1701" t="s">
        <v>486</v>
      </c>
      <c r="J1701"/>
      <c r="K1701" t="s">
        <v>391</v>
      </c>
      <c r="L1701">
        <v>2017</v>
      </c>
      <c r="M1701" t="s">
        <v>371</v>
      </c>
      <c r="N1701"/>
      <c r="O1701"/>
      <c r="P1701"/>
      <c r="Q1701"/>
      <c r="R1701"/>
      <c r="S1701"/>
      <c r="T1701"/>
      <c r="U1701"/>
      <c r="V1701"/>
      <c r="W1701"/>
      <c r="X1701"/>
      <c r="Y1701"/>
      <c r="Z1701"/>
      <c r="AA1701"/>
      <c r="AB1701"/>
      <c r="AC1701"/>
      <c r="AD1701"/>
      <c r="AE1701"/>
      <c r="AF1701"/>
      <c r="AG1701"/>
      <c r="AH1701"/>
      <c r="AI1701"/>
      <c r="AJ1701"/>
      <c r="AK1701"/>
      <c r="AL1701"/>
      <c r="AM1701"/>
      <c r="AN1701" t="s">
        <v>788</v>
      </c>
    </row>
    <row r="1702" spans="1:40" x14ac:dyDescent="0.25">
      <c r="A1702">
        <v>216968</v>
      </c>
      <c r="B1702" t="s">
        <v>3623</v>
      </c>
      <c r="C1702" t="s">
        <v>191</v>
      </c>
      <c r="D1702" t="s">
        <v>3624</v>
      </c>
      <c r="E1702" t="s">
        <v>389</v>
      </c>
      <c r="F1702" s="229">
        <v>36423</v>
      </c>
      <c r="G1702" t="s">
        <v>3625</v>
      </c>
      <c r="H1702" t="s">
        <v>390</v>
      </c>
      <c r="I1702" t="s">
        <v>486</v>
      </c>
      <c r="J1702"/>
      <c r="K1702" t="s">
        <v>391</v>
      </c>
      <c r="L1702">
        <v>2017</v>
      </c>
      <c r="M1702" t="s">
        <v>383</v>
      </c>
      <c r="N1702"/>
      <c r="O1702"/>
      <c r="P1702"/>
      <c r="Q1702"/>
      <c r="R1702"/>
      <c r="S1702"/>
      <c r="T1702"/>
      <c r="U1702"/>
      <c r="V1702"/>
      <c r="W1702"/>
      <c r="X1702"/>
      <c r="Y1702"/>
      <c r="Z1702"/>
      <c r="AA1702"/>
      <c r="AB1702"/>
      <c r="AC1702"/>
      <c r="AD1702"/>
      <c r="AE1702"/>
      <c r="AF1702"/>
      <c r="AG1702"/>
      <c r="AH1702"/>
      <c r="AI1702"/>
      <c r="AJ1702"/>
      <c r="AK1702"/>
      <c r="AL1702"/>
      <c r="AM1702"/>
      <c r="AN1702" t="s">
        <v>788</v>
      </c>
    </row>
    <row r="1703" spans="1:40" x14ac:dyDescent="0.25">
      <c r="A1703">
        <v>216969</v>
      </c>
      <c r="B1703" t="s">
        <v>3626</v>
      </c>
      <c r="C1703" t="s">
        <v>115</v>
      </c>
      <c r="D1703" t="s">
        <v>230</v>
      </c>
      <c r="E1703" t="s">
        <v>389</v>
      </c>
      <c r="F1703" s="229">
        <v>32583</v>
      </c>
      <c r="G1703" t="s">
        <v>3627</v>
      </c>
      <c r="H1703" t="s">
        <v>390</v>
      </c>
      <c r="I1703" t="s">
        <v>3632</v>
      </c>
      <c r="J1703"/>
      <c r="K1703" t="s">
        <v>391</v>
      </c>
      <c r="L1703">
        <v>2014</v>
      </c>
      <c r="M1703" t="s">
        <v>383</v>
      </c>
      <c r="N1703" t="s">
        <v>371</v>
      </c>
      <c r="O1703"/>
      <c r="P1703"/>
      <c r="Q1703"/>
      <c r="R1703"/>
      <c r="S1703"/>
      <c r="T1703"/>
      <c r="U1703"/>
      <c r="V1703"/>
      <c r="W1703"/>
      <c r="X1703"/>
      <c r="Y1703"/>
      <c r="Z1703"/>
      <c r="AA1703"/>
      <c r="AB1703"/>
      <c r="AC1703"/>
      <c r="AD1703"/>
      <c r="AE1703"/>
      <c r="AF1703"/>
      <c r="AG1703"/>
      <c r="AH1703"/>
      <c r="AI1703"/>
      <c r="AJ1703"/>
      <c r="AK1703"/>
      <c r="AL1703"/>
      <c r="AM1703"/>
      <c r="AN1703"/>
    </row>
    <row r="1704" spans="1:40" x14ac:dyDescent="0.25">
      <c r="A1704">
        <v>216970</v>
      </c>
      <c r="B1704" t="s">
        <v>3682</v>
      </c>
      <c r="C1704" t="s">
        <v>137</v>
      </c>
      <c r="D1704" t="s">
        <v>233</v>
      </c>
      <c r="E1704">
        <v>0</v>
      </c>
      <c r="F1704" s="229">
        <v>36593</v>
      </c>
      <c r="G1704">
        <v>0</v>
      </c>
      <c r="H1704">
        <v>0</v>
      </c>
      <c r="I1704" t="s">
        <v>486</v>
      </c>
      <c r="J1704"/>
      <c r="K1704">
        <v>0</v>
      </c>
      <c r="L1704">
        <v>0</v>
      </c>
      <c r="M1704">
        <v>0</v>
      </c>
      <c r="N1704" t="s">
        <v>762</v>
      </c>
      <c r="O1704"/>
      <c r="P1704"/>
      <c r="Q1704"/>
      <c r="R1704"/>
      <c r="S1704"/>
      <c r="T1704"/>
      <c r="U1704"/>
      <c r="V1704"/>
      <c r="W1704"/>
      <c r="X1704"/>
      <c r="Y1704"/>
      <c r="Z1704"/>
      <c r="AA1704"/>
      <c r="AB1704"/>
      <c r="AC1704"/>
      <c r="AD1704"/>
      <c r="AE1704"/>
      <c r="AF1704"/>
      <c r="AG1704"/>
      <c r="AH1704"/>
      <c r="AI1704"/>
      <c r="AJ1704"/>
      <c r="AK1704"/>
      <c r="AL1704"/>
      <c r="AM1704"/>
      <c r="AN1704"/>
    </row>
    <row r="1705" spans="1:40" x14ac:dyDescent="0.25">
      <c r="A1705">
        <v>216971</v>
      </c>
      <c r="B1705" t="s">
        <v>3683</v>
      </c>
      <c r="C1705" t="s">
        <v>139</v>
      </c>
      <c r="D1705" t="s">
        <v>276</v>
      </c>
      <c r="E1705" t="s">
        <v>388</v>
      </c>
      <c r="F1705" s="229">
        <v>37622</v>
      </c>
      <c r="G1705" t="s">
        <v>3880</v>
      </c>
      <c r="H1705" t="s">
        <v>390</v>
      </c>
      <c r="I1705" t="s">
        <v>486</v>
      </c>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t="s">
        <v>788</v>
      </c>
    </row>
    <row r="1706" spans="1:40" x14ac:dyDescent="0.25">
      <c r="A1706">
        <v>216972</v>
      </c>
      <c r="B1706" t="s">
        <v>3684</v>
      </c>
      <c r="C1706" t="s">
        <v>63</v>
      </c>
      <c r="D1706" t="s">
        <v>343</v>
      </c>
      <c r="E1706" t="s">
        <v>388</v>
      </c>
      <c r="F1706" s="229">
        <v>34335</v>
      </c>
      <c r="G1706" t="s">
        <v>371</v>
      </c>
      <c r="H1706" t="s">
        <v>390</v>
      </c>
      <c r="I1706" t="s">
        <v>486</v>
      </c>
      <c r="J1706"/>
      <c r="K1706" t="s">
        <v>391</v>
      </c>
      <c r="L1706">
        <v>2011</v>
      </c>
      <c r="M1706" t="s">
        <v>385</v>
      </c>
      <c r="N1706" t="s">
        <v>377</v>
      </c>
      <c r="O1706" t="s">
        <v>3881</v>
      </c>
      <c r="P1706"/>
      <c r="Q1706">
        <v>1000</v>
      </c>
      <c r="R1706"/>
      <c r="S1706"/>
      <c r="T1706"/>
      <c r="U1706"/>
      <c r="V1706"/>
      <c r="W1706"/>
      <c r="X1706"/>
      <c r="Y1706"/>
      <c r="Z1706"/>
      <c r="AA1706"/>
      <c r="AB1706"/>
      <c r="AC1706"/>
      <c r="AD1706"/>
      <c r="AE1706"/>
      <c r="AF1706"/>
      <c r="AG1706"/>
      <c r="AH1706"/>
      <c r="AI1706"/>
      <c r="AJ1706"/>
      <c r="AK1706"/>
      <c r="AL1706"/>
      <c r="AM1706"/>
      <c r="AN1706"/>
    </row>
    <row r="1707" spans="1:40" x14ac:dyDescent="0.25">
      <c r="A1707">
        <v>216973</v>
      </c>
      <c r="B1707" t="s">
        <v>3216</v>
      </c>
      <c r="C1707" t="s">
        <v>105</v>
      </c>
      <c r="D1707" t="s">
        <v>3685</v>
      </c>
      <c r="E1707" t="s">
        <v>389</v>
      </c>
      <c r="F1707" s="229">
        <v>34505</v>
      </c>
      <c r="G1707" t="s">
        <v>383</v>
      </c>
      <c r="H1707" t="s">
        <v>390</v>
      </c>
      <c r="I1707" t="s">
        <v>486</v>
      </c>
      <c r="J1707"/>
      <c r="K1707">
        <v>0</v>
      </c>
      <c r="L1707">
        <v>0</v>
      </c>
      <c r="M1707">
        <v>0</v>
      </c>
      <c r="N1707" t="s">
        <v>383</v>
      </c>
      <c r="O1707"/>
      <c r="P1707"/>
      <c r="Q1707"/>
      <c r="R1707"/>
      <c r="S1707"/>
      <c r="T1707"/>
      <c r="U1707"/>
      <c r="V1707"/>
      <c r="W1707"/>
      <c r="X1707"/>
      <c r="Y1707"/>
      <c r="Z1707"/>
      <c r="AA1707"/>
      <c r="AB1707"/>
      <c r="AC1707"/>
      <c r="AD1707"/>
      <c r="AE1707"/>
      <c r="AF1707"/>
      <c r="AG1707"/>
      <c r="AH1707"/>
      <c r="AI1707"/>
      <c r="AJ1707"/>
      <c r="AK1707"/>
      <c r="AL1707"/>
      <c r="AM1707"/>
      <c r="AN1707"/>
    </row>
    <row r="1708" spans="1:40" x14ac:dyDescent="0.25">
      <c r="A1708">
        <v>216974</v>
      </c>
      <c r="B1708" t="s">
        <v>3686</v>
      </c>
      <c r="C1708" t="s">
        <v>93</v>
      </c>
      <c r="D1708" t="s">
        <v>287</v>
      </c>
      <c r="E1708" t="s">
        <v>389</v>
      </c>
      <c r="F1708" s="229">
        <v>32536</v>
      </c>
      <c r="G1708" t="s">
        <v>723</v>
      </c>
      <c r="H1708" t="s">
        <v>390</v>
      </c>
      <c r="I1708" t="s">
        <v>489</v>
      </c>
      <c r="J1708"/>
      <c r="K1708" t="s">
        <v>391</v>
      </c>
      <c r="L1708">
        <v>2007</v>
      </c>
      <c r="M1708" t="s">
        <v>384</v>
      </c>
      <c r="N1708" t="s">
        <v>384</v>
      </c>
      <c r="O1708"/>
      <c r="P1708"/>
      <c r="Q1708"/>
      <c r="R1708"/>
      <c r="S1708"/>
      <c r="T1708"/>
      <c r="U1708"/>
      <c r="V1708"/>
      <c r="W1708"/>
      <c r="X1708"/>
      <c r="Y1708"/>
      <c r="Z1708"/>
      <c r="AA1708"/>
      <c r="AB1708"/>
      <c r="AC1708"/>
      <c r="AD1708"/>
      <c r="AE1708"/>
      <c r="AF1708"/>
      <c r="AG1708"/>
      <c r="AH1708"/>
      <c r="AI1708"/>
      <c r="AJ1708"/>
      <c r="AK1708"/>
      <c r="AL1708"/>
      <c r="AM1708"/>
      <c r="AN1708"/>
    </row>
    <row r="1709" spans="1:40" x14ac:dyDescent="0.25">
      <c r="A1709">
        <v>216975</v>
      </c>
      <c r="B1709" t="s">
        <v>3687</v>
      </c>
      <c r="C1709" t="s">
        <v>622</v>
      </c>
      <c r="D1709" t="s">
        <v>231</v>
      </c>
      <c r="E1709" t="s">
        <v>389</v>
      </c>
      <c r="F1709" s="229">
        <v>30016</v>
      </c>
      <c r="G1709" t="s">
        <v>371</v>
      </c>
      <c r="H1709" t="s">
        <v>390</v>
      </c>
      <c r="I1709" t="s">
        <v>486</v>
      </c>
      <c r="J1709"/>
      <c r="K1709" t="s">
        <v>391</v>
      </c>
      <c r="L1709">
        <v>2007</v>
      </c>
      <c r="M1709" t="s">
        <v>371</v>
      </c>
      <c r="N1709" t="s">
        <v>371</v>
      </c>
      <c r="O1709"/>
      <c r="P1709"/>
      <c r="Q1709"/>
      <c r="R1709"/>
      <c r="S1709"/>
      <c r="T1709"/>
      <c r="U1709"/>
      <c r="V1709"/>
      <c r="W1709"/>
      <c r="X1709"/>
      <c r="Y1709"/>
      <c r="Z1709"/>
      <c r="AA1709"/>
      <c r="AB1709"/>
      <c r="AC1709"/>
      <c r="AD1709"/>
      <c r="AE1709"/>
      <c r="AF1709"/>
      <c r="AG1709"/>
      <c r="AH1709"/>
      <c r="AI1709"/>
      <c r="AJ1709"/>
      <c r="AK1709"/>
      <c r="AL1709"/>
      <c r="AM1709"/>
      <c r="AN1709"/>
    </row>
    <row r="1710" spans="1:40" x14ac:dyDescent="0.25">
      <c r="A1710">
        <v>216976</v>
      </c>
      <c r="B1710" t="s">
        <v>3688</v>
      </c>
      <c r="C1710" t="s">
        <v>3689</v>
      </c>
      <c r="D1710" t="s">
        <v>2856</v>
      </c>
      <c r="E1710" t="s">
        <v>1327</v>
      </c>
      <c r="F1710" s="229">
        <v>31486</v>
      </c>
      <c r="G1710" t="s">
        <v>690</v>
      </c>
      <c r="H1710" t="s">
        <v>390</v>
      </c>
      <c r="I1710" t="s">
        <v>486</v>
      </c>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t="s">
        <v>788</v>
      </c>
    </row>
    <row r="1711" spans="1:40" x14ac:dyDescent="0.25">
      <c r="A1711">
        <v>216977</v>
      </c>
      <c r="B1711" t="s">
        <v>3690</v>
      </c>
      <c r="C1711" t="s">
        <v>66</v>
      </c>
      <c r="D1711" t="s">
        <v>3691</v>
      </c>
      <c r="E1711" t="s">
        <v>389</v>
      </c>
      <c r="F1711" s="229">
        <v>34262</v>
      </c>
      <c r="G1711" t="s">
        <v>691</v>
      </c>
      <c r="H1711" t="s">
        <v>399</v>
      </c>
      <c r="I1711" t="s">
        <v>489</v>
      </c>
      <c r="J1711"/>
      <c r="K1711" t="s">
        <v>391</v>
      </c>
      <c r="L1711">
        <v>2012</v>
      </c>
      <c r="M1711" t="s">
        <v>383</v>
      </c>
      <c r="N1711" t="s">
        <v>762</v>
      </c>
      <c r="O1711"/>
      <c r="P1711"/>
      <c r="Q1711"/>
      <c r="R1711"/>
      <c r="S1711"/>
      <c r="T1711"/>
      <c r="U1711"/>
      <c r="V1711"/>
      <c r="W1711"/>
      <c r="X1711"/>
      <c r="Y1711"/>
      <c r="Z1711"/>
      <c r="AA1711"/>
      <c r="AB1711"/>
      <c r="AC1711"/>
      <c r="AD1711"/>
      <c r="AE1711"/>
      <c r="AF1711"/>
      <c r="AG1711"/>
      <c r="AH1711"/>
      <c r="AI1711"/>
      <c r="AJ1711"/>
      <c r="AK1711"/>
      <c r="AL1711"/>
      <c r="AM1711"/>
      <c r="AN1711"/>
    </row>
    <row r="1712" spans="1:40" x14ac:dyDescent="0.25">
      <c r="A1712">
        <v>216978</v>
      </c>
      <c r="B1712" t="s">
        <v>3692</v>
      </c>
      <c r="C1712" t="s">
        <v>66</v>
      </c>
      <c r="D1712" t="s">
        <v>440</v>
      </c>
      <c r="E1712" t="s">
        <v>388</v>
      </c>
      <c r="F1712" s="229">
        <v>35219</v>
      </c>
      <c r="G1712" t="s">
        <v>384</v>
      </c>
      <c r="H1712" t="s">
        <v>390</v>
      </c>
      <c r="I1712" t="s">
        <v>489</v>
      </c>
      <c r="J1712"/>
      <c r="K1712">
        <v>0</v>
      </c>
      <c r="L1712">
        <v>0</v>
      </c>
      <c r="M1712">
        <v>0</v>
      </c>
      <c r="N1712" t="s">
        <v>384</v>
      </c>
      <c r="O1712"/>
      <c r="P1712"/>
      <c r="Q1712"/>
      <c r="R1712"/>
      <c r="S1712"/>
      <c r="T1712"/>
      <c r="U1712"/>
      <c r="V1712"/>
      <c r="W1712"/>
      <c r="X1712"/>
      <c r="Y1712"/>
      <c r="Z1712"/>
      <c r="AA1712"/>
      <c r="AB1712"/>
      <c r="AC1712"/>
      <c r="AD1712"/>
      <c r="AE1712"/>
      <c r="AF1712"/>
      <c r="AG1712"/>
      <c r="AH1712"/>
      <c r="AI1712"/>
      <c r="AJ1712"/>
      <c r="AK1712"/>
      <c r="AL1712"/>
      <c r="AM1712"/>
      <c r="AN1712"/>
    </row>
    <row r="1713" spans="1:40" x14ac:dyDescent="0.25">
      <c r="A1713">
        <v>216979</v>
      </c>
      <c r="B1713" t="s">
        <v>3693</v>
      </c>
      <c r="C1713" t="s">
        <v>105</v>
      </c>
      <c r="D1713" t="s">
        <v>239</v>
      </c>
      <c r="E1713" t="s">
        <v>389</v>
      </c>
      <c r="F1713" s="229">
        <v>31220</v>
      </c>
      <c r="G1713" t="s">
        <v>3899</v>
      </c>
      <c r="H1713" t="s">
        <v>390</v>
      </c>
      <c r="I1713" t="s">
        <v>489</v>
      </c>
      <c r="J1713"/>
      <c r="K1713" t="s">
        <v>391</v>
      </c>
      <c r="L1713">
        <v>2003</v>
      </c>
      <c r="M1713" t="s">
        <v>379</v>
      </c>
      <c r="N1713" t="s">
        <v>379</v>
      </c>
      <c r="O1713"/>
      <c r="P1713"/>
      <c r="Q1713"/>
      <c r="R1713"/>
      <c r="S1713"/>
      <c r="T1713"/>
      <c r="U1713"/>
      <c r="V1713"/>
      <c r="W1713"/>
      <c r="X1713"/>
      <c r="Y1713"/>
      <c r="Z1713"/>
      <c r="AA1713"/>
      <c r="AB1713"/>
      <c r="AC1713"/>
      <c r="AD1713"/>
      <c r="AE1713"/>
      <c r="AF1713"/>
      <c r="AG1713"/>
      <c r="AH1713"/>
      <c r="AI1713"/>
      <c r="AJ1713"/>
      <c r="AK1713"/>
      <c r="AL1713"/>
      <c r="AM1713"/>
      <c r="AN1713"/>
    </row>
    <row r="1714" spans="1:40" x14ac:dyDescent="0.25">
      <c r="A1714">
        <v>216980</v>
      </c>
      <c r="B1714" t="s">
        <v>3694</v>
      </c>
      <c r="C1714" t="s">
        <v>69</v>
      </c>
      <c r="D1714" t="s">
        <v>357</v>
      </c>
      <c r="E1714" t="s">
        <v>388</v>
      </c>
      <c r="F1714" s="229">
        <v>38202</v>
      </c>
      <c r="G1714" t="s">
        <v>695</v>
      </c>
      <c r="H1714" t="s">
        <v>390</v>
      </c>
      <c r="I1714" t="s">
        <v>486</v>
      </c>
      <c r="J1714"/>
      <c r="K1714" t="s">
        <v>372</v>
      </c>
      <c r="L1714">
        <v>0</v>
      </c>
      <c r="M1714" t="s">
        <v>371</v>
      </c>
      <c r="N1714" t="s">
        <v>371</v>
      </c>
      <c r="O1714"/>
      <c r="P1714"/>
      <c r="Q1714"/>
      <c r="R1714"/>
      <c r="S1714"/>
      <c r="T1714"/>
      <c r="U1714"/>
      <c r="V1714"/>
      <c r="W1714"/>
      <c r="X1714"/>
      <c r="Y1714"/>
      <c r="Z1714"/>
      <c r="AA1714"/>
      <c r="AB1714"/>
      <c r="AC1714"/>
      <c r="AD1714"/>
      <c r="AE1714"/>
      <c r="AF1714"/>
      <c r="AG1714"/>
      <c r="AH1714"/>
      <c r="AI1714"/>
      <c r="AJ1714"/>
      <c r="AK1714"/>
      <c r="AL1714"/>
      <c r="AM1714"/>
      <c r="AN1714"/>
    </row>
    <row r="1715" spans="1:40" x14ac:dyDescent="0.25">
      <c r="A1715">
        <v>216981</v>
      </c>
      <c r="B1715" t="s">
        <v>3695</v>
      </c>
      <c r="C1715" t="s">
        <v>173</v>
      </c>
      <c r="D1715" t="s">
        <v>251</v>
      </c>
      <c r="E1715" t="s">
        <v>389</v>
      </c>
      <c r="F1715" s="229">
        <v>37545</v>
      </c>
      <c r="G1715" t="s">
        <v>3891</v>
      </c>
      <c r="H1715" t="s">
        <v>390</v>
      </c>
      <c r="I1715" t="s">
        <v>486</v>
      </c>
      <c r="J1715"/>
      <c r="K1715" t="s">
        <v>372</v>
      </c>
      <c r="L1715">
        <v>2020</v>
      </c>
      <c r="M1715" t="s">
        <v>373</v>
      </c>
      <c r="N1715" t="s">
        <v>373</v>
      </c>
      <c r="O1715"/>
      <c r="P1715"/>
      <c r="Q1715"/>
      <c r="R1715"/>
      <c r="S1715"/>
      <c r="T1715"/>
      <c r="U1715"/>
      <c r="V1715"/>
      <c r="W1715"/>
      <c r="X1715"/>
      <c r="Y1715"/>
      <c r="Z1715"/>
      <c r="AA1715"/>
      <c r="AB1715"/>
      <c r="AC1715"/>
      <c r="AD1715"/>
      <c r="AE1715"/>
      <c r="AF1715"/>
      <c r="AG1715"/>
      <c r="AH1715"/>
      <c r="AI1715"/>
      <c r="AJ1715"/>
      <c r="AK1715"/>
      <c r="AL1715"/>
      <c r="AM1715"/>
      <c r="AN1715"/>
    </row>
    <row r="1716" spans="1:40" x14ac:dyDescent="0.25">
      <c r="A1716">
        <v>216982</v>
      </c>
      <c r="B1716" t="s">
        <v>3892</v>
      </c>
      <c r="C1716" t="s">
        <v>2651</v>
      </c>
      <c r="D1716" t="s">
        <v>3696</v>
      </c>
      <c r="E1716" t="s">
        <v>389</v>
      </c>
      <c r="F1716" s="229">
        <v>26667</v>
      </c>
      <c r="G1716" t="s">
        <v>3260</v>
      </c>
      <c r="H1716" t="s">
        <v>390</v>
      </c>
      <c r="I1716" t="s">
        <v>486</v>
      </c>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t="s">
        <v>788</v>
      </c>
    </row>
    <row r="1717" spans="1:40" x14ac:dyDescent="0.25">
      <c r="A1717">
        <v>216983</v>
      </c>
      <c r="B1717" t="s">
        <v>3697</v>
      </c>
      <c r="C1717" t="s">
        <v>66</v>
      </c>
      <c r="D1717" t="s">
        <v>247</v>
      </c>
      <c r="E1717" t="s">
        <v>389</v>
      </c>
      <c r="F1717" s="229">
        <v>33999</v>
      </c>
      <c r="G1717" t="s">
        <v>3893</v>
      </c>
      <c r="H1717" t="s">
        <v>390</v>
      </c>
      <c r="I1717" t="s">
        <v>489</v>
      </c>
      <c r="J1717"/>
      <c r="K1717" t="s">
        <v>372</v>
      </c>
      <c r="L1717">
        <v>2010</v>
      </c>
      <c r="M1717" t="s">
        <v>373</v>
      </c>
      <c r="N1717" t="s">
        <v>373</v>
      </c>
      <c r="O1717"/>
      <c r="P1717"/>
      <c r="Q1717"/>
      <c r="R1717"/>
      <c r="S1717"/>
      <c r="T1717"/>
      <c r="U1717"/>
      <c r="V1717"/>
      <c r="W1717"/>
      <c r="X1717"/>
      <c r="Y1717"/>
      <c r="Z1717"/>
      <c r="AA1717"/>
      <c r="AB1717"/>
      <c r="AC1717"/>
      <c r="AD1717"/>
      <c r="AE1717"/>
      <c r="AF1717"/>
      <c r="AG1717"/>
      <c r="AH1717"/>
      <c r="AI1717"/>
      <c r="AJ1717"/>
      <c r="AK1717"/>
      <c r="AL1717"/>
      <c r="AM1717"/>
      <c r="AN1717"/>
    </row>
    <row r="1718" spans="1:40" x14ac:dyDescent="0.25">
      <c r="A1718">
        <v>216984</v>
      </c>
      <c r="B1718" t="s">
        <v>3900</v>
      </c>
      <c r="C1718" t="s">
        <v>105</v>
      </c>
      <c r="D1718" t="s">
        <v>327</v>
      </c>
      <c r="E1718" t="s">
        <v>389</v>
      </c>
      <c r="F1718" s="229">
        <v>37847</v>
      </c>
      <c r="G1718" t="s">
        <v>3901</v>
      </c>
      <c r="H1718" t="s">
        <v>390</v>
      </c>
      <c r="I1718" t="s">
        <v>486</v>
      </c>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t="s">
        <v>788</v>
      </c>
    </row>
    <row r="1719" spans="1:40" x14ac:dyDescent="0.25">
      <c r="A1719">
        <v>216985</v>
      </c>
      <c r="B1719" t="s">
        <v>3698</v>
      </c>
      <c r="C1719" t="s">
        <v>70</v>
      </c>
      <c r="D1719" t="s">
        <v>545</v>
      </c>
      <c r="E1719" t="s">
        <v>1327</v>
      </c>
      <c r="F1719" s="229">
        <v>36857</v>
      </c>
      <c r="G1719" t="s">
        <v>3906</v>
      </c>
      <c r="H1719" t="s">
        <v>390</v>
      </c>
      <c r="I1719" t="s">
        <v>486</v>
      </c>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t="s">
        <v>788</v>
      </c>
    </row>
    <row r="1720" spans="1:40" x14ac:dyDescent="0.25">
      <c r="A1720">
        <v>216986</v>
      </c>
      <c r="B1720" t="s">
        <v>3699</v>
      </c>
      <c r="C1720" t="s">
        <v>78</v>
      </c>
      <c r="D1720" t="s">
        <v>2800</v>
      </c>
      <c r="E1720" t="s">
        <v>389</v>
      </c>
      <c r="F1720" s="229">
        <v>36694</v>
      </c>
      <c r="G1720" t="s">
        <v>371</v>
      </c>
      <c r="H1720" t="s">
        <v>390</v>
      </c>
      <c r="I1720" t="s">
        <v>489</v>
      </c>
      <c r="J1720"/>
      <c r="K1720" t="s">
        <v>391</v>
      </c>
      <c r="L1720">
        <v>2021</v>
      </c>
      <c r="M1720" t="s">
        <v>371</v>
      </c>
      <c r="N1720" t="s">
        <v>376</v>
      </c>
      <c r="O1720"/>
      <c r="P1720"/>
      <c r="Q1720"/>
      <c r="R1720"/>
      <c r="S1720"/>
      <c r="T1720"/>
      <c r="U1720"/>
      <c r="V1720"/>
      <c r="W1720"/>
      <c r="X1720"/>
      <c r="Y1720"/>
      <c r="Z1720"/>
      <c r="AA1720"/>
      <c r="AB1720"/>
      <c r="AC1720"/>
      <c r="AD1720"/>
      <c r="AE1720"/>
      <c r="AF1720"/>
      <c r="AG1720"/>
      <c r="AH1720"/>
      <c r="AI1720"/>
      <c r="AJ1720"/>
      <c r="AK1720"/>
      <c r="AL1720"/>
      <c r="AM1720"/>
      <c r="AN1720"/>
    </row>
    <row r="1721" spans="1:40" x14ac:dyDescent="0.25">
      <c r="A1721">
        <v>216987</v>
      </c>
      <c r="B1721" t="s">
        <v>3700</v>
      </c>
      <c r="C1721" t="s">
        <v>100</v>
      </c>
      <c r="D1721" t="s">
        <v>268</v>
      </c>
      <c r="E1721" t="s">
        <v>389</v>
      </c>
      <c r="F1721" s="229">
        <v>35065</v>
      </c>
      <c r="G1721" t="s">
        <v>375</v>
      </c>
      <c r="H1721" t="s">
        <v>390</v>
      </c>
      <c r="I1721" t="s">
        <v>489</v>
      </c>
      <c r="J1721"/>
      <c r="K1721">
        <v>0</v>
      </c>
      <c r="L1721">
        <v>0</v>
      </c>
      <c r="M1721">
        <v>0</v>
      </c>
      <c r="N1721" t="s">
        <v>375</v>
      </c>
      <c r="O1721"/>
      <c r="P1721"/>
      <c r="Q1721"/>
      <c r="R1721"/>
      <c r="S1721"/>
      <c r="T1721"/>
      <c r="U1721"/>
      <c r="V1721"/>
      <c r="W1721"/>
      <c r="X1721"/>
      <c r="Y1721"/>
      <c r="Z1721"/>
      <c r="AA1721"/>
      <c r="AB1721"/>
      <c r="AC1721"/>
      <c r="AD1721"/>
      <c r="AE1721"/>
      <c r="AF1721"/>
      <c r="AG1721"/>
      <c r="AH1721"/>
      <c r="AI1721"/>
      <c r="AJ1721"/>
      <c r="AK1721"/>
      <c r="AL1721"/>
      <c r="AM1721"/>
      <c r="AN1721"/>
    </row>
    <row r="1722" spans="1:40" x14ac:dyDescent="0.25">
      <c r="A1722">
        <v>216988</v>
      </c>
      <c r="B1722" t="s">
        <v>3701</v>
      </c>
      <c r="C1722" t="s">
        <v>3702</v>
      </c>
      <c r="D1722" t="s">
        <v>3173</v>
      </c>
      <c r="E1722" t="s">
        <v>389</v>
      </c>
      <c r="F1722" s="229">
        <v>37708</v>
      </c>
      <c r="G1722" t="s">
        <v>371</v>
      </c>
      <c r="H1722" t="s">
        <v>390</v>
      </c>
      <c r="I1722" t="s">
        <v>489</v>
      </c>
      <c r="J1722"/>
      <c r="K1722" t="s">
        <v>372</v>
      </c>
      <c r="L1722">
        <v>2021</v>
      </c>
      <c r="M1722" t="s">
        <v>371</v>
      </c>
      <c r="N1722" t="s">
        <v>377</v>
      </c>
      <c r="O1722"/>
      <c r="P1722"/>
      <c r="Q1722"/>
      <c r="R1722"/>
      <c r="S1722"/>
      <c r="T1722"/>
      <c r="U1722"/>
      <c r="V1722"/>
      <c r="W1722"/>
      <c r="X1722"/>
      <c r="Y1722"/>
      <c r="Z1722"/>
      <c r="AA1722"/>
      <c r="AB1722"/>
      <c r="AC1722"/>
      <c r="AD1722"/>
      <c r="AE1722"/>
      <c r="AF1722"/>
      <c r="AG1722"/>
      <c r="AH1722"/>
      <c r="AI1722"/>
      <c r="AJ1722"/>
      <c r="AK1722"/>
      <c r="AL1722"/>
      <c r="AM1722"/>
      <c r="AN1722"/>
    </row>
    <row r="1723" spans="1:40" x14ac:dyDescent="0.25">
      <c r="A1723">
        <v>216989</v>
      </c>
      <c r="B1723" t="s">
        <v>3703</v>
      </c>
      <c r="C1723" t="s">
        <v>155</v>
      </c>
      <c r="D1723" t="s">
        <v>299</v>
      </c>
      <c r="E1723" t="s">
        <v>1327</v>
      </c>
      <c r="F1723" s="229">
        <v>39083</v>
      </c>
      <c r="G1723" t="s">
        <v>3913</v>
      </c>
      <c r="H1723" t="s">
        <v>390</v>
      </c>
      <c r="I1723" t="s">
        <v>486</v>
      </c>
      <c r="J1723"/>
      <c r="K1723" t="s">
        <v>1323</v>
      </c>
      <c r="L1723">
        <v>2023</v>
      </c>
      <c r="M1723" t="s">
        <v>373</v>
      </c>
      <c r="N1723" t="s">
        <v>3914</v>
      </c>
      <c r="O1723"/>
      <c r="P1723"/>
      <c r="Q1723"/>
      <c r="R1723"/>
      <c r="S1723"/>
      <c r="T1723"/>
      <c r="U1723"/>
      <c r="V1723"/>
      <c r="W1723"/>
      <c r="X1723"/>
      <c r="Y1723"/>
      <c r="Z1723"/>
      <c r="AA1723"/>
      <c r="AB1723"/>
      <c r="AC1723"/>
      <c r="AD1723"/>
      <c r="AE1723"/>
      <c r="AF1723"/>
      <c r="AG1723"/>
      <c r="AH1723"/>
      <c r="AI1723"/>
      <c r="AJ1723"/>
      <c r="AK1723"/>
      <c r="AL1723"/>
      <c r="AM1723"/>
      <c r="AN1723"/>
    </row>
    <row r="1724" spans="1:40" x14ac:dyDescent="0.25">
      <c r="A1724">
        <v>216990</v>
      </c>
      <c r="B1724" t="s">
        <v>3704</v>
      </c>
      <c r="C1724" t="s">
        <v>182</v>
      </c>
      <c r="D1724" t="s">
        <v>264</v>
      </c>
      <c r="E1724" t="s">
        <v>389</v>
      </c>
      <c r="F1724" s="229">
        <v>36545</v>
      </c>
      <c r="G1724" t="s">
        <v>394</v>
      </c>
      <c r="H1724" t="s">
        <v>390</v>
      </c>
      <c r="I1724" t="s">
        <v>486</v>
      </c>
      <c r="J1724"/>
      <c r="K1724" t="s">
        <v>391</v>
      </c>
      <c r="L1724">
        <v>2020</v>
      </c>
      <c r="M1724" t="s">
        <v>373</v>
      </c>
      <c r="N1724" t="s">
        <v>373</v>
      </c>
      <c r="O1724"/>
      <c r="P1724"/>
      <c r="Q1724"/>
      <c r="R1724"/>
      <c r="S1724"/>
      <c r="T1724"/>
      <c r="U1724"/>
      <c r="V1724"/>
      <c r="W1724"/>
      <c r="X1724"/>
      <c r="Y1724"/>
      <c r="Z1724"/>
      <c r="AA1724"/>
      <c r="AB1724"/>
      <c r="AC1724"/>
      <c r="AD1724"/>
      <c r="AE1724"/>
      <c r="AF1724"/>
      <c r="AG1724"/>
      <c r="AH1724"/>
      <c r="AI1724"/>
      <c r="AJ1724"/>
      <c r="AK1724"/>
      <c r="AL1724"/>
      <c r="AM1724"/>
      <c r="AN1724"/>
    </row>
    <row r="1725" spans="1:40" x14ac:dyDescent="0.25">
      <c r="A1725">
        <v>216991</v>
      </c>
      <c r="B1725" t="s">
        <v>3705</v>
      </c>
      <c r="C1725" t="s">
        <v>81</v>
      </c>
      <c r="D1725" t="s">
        <v>243</v>
      </c>
      <c r="E1725" t="s">
        <v>389</v>
      </c>
      <c r="F1725" s="229">
        <v>35497</v>
      </c>
      <c r="G1725" t="s">
        <v>3918</v>
      </c>
      <c r="H1725" t="s">
        <v>390</v>
      </c>
      <c r="I1725" t="s">
        <v>486</v>
      </c>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t="s">
        <v>788</v>
      </c>
    </row>
    <row r="1726" spans="1:40" x14ac:dyDescent="0.25">
      <c r="A1726">
        <v>216992</v>
      </c>
      <c r="B1726" t="s">
        <v>3706</v>
      </c>
      <c r="C1726" t="s">
        <v>66</v>
      </c>
      <c r="D1726" t="s">
        <v>300</v>
      </c>
      <c r="E1726" t="s">
        <v>389</v>
      </c>
      <c r="F1726" s="229">
        <v>38413</v>
      </c>
      <c r="G1726" t="s">
        <v>1017</v>
      </c>
      <c r="H1726" t="s">
        <v>390</v>
      </c>
      <c r="I1726" t="s">
        <v>486</v>
      </c>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t="s">
        <v>788</v>
      </c>
    </row>
    <row r="1727" spans="1:40" x14ac:dyDescent="0.25">
      <c r="A1727">
        <v>216993</v>
      </c>
      <c r="B1727" t="s">
        <v>3707</v>
      </c>
      <c r="C1727" t="s">
        <v>3708</v>
      </c>
      <c r="D1727" t="s">
        <v>3709</v>
      </c>
      <c r="E1727" t="s">
        <v>389</v>
      </c>
      <c r="F1727" s="229">
        <v>37631</v>
      </c>
      <c r="G1727" t="s">
        <v>371</v>
      </c>
      <c r="H1727" t="s">
        <v>390</v>
      </c>
      <c r="I1727" t="s">
        <v>489</v>
      </c>
      <c r="J1727"/>
      <c r="K1727" t="s">
        <v>391</v>
      </c>
      <c r="L1727">
        <v>2020</v>
      </c>
      <c r="M1727" t="s">
        <v>371</v>
      </c>
      <c r="N1727" t="s">
        <v>375</v>
      </c>
      <c r="O1727"/>
      <c r="P1727"/>
      <c r="Q1727"/>
      <c r="R1727"/>
      <c r="S1727"/>
      <c r="T1727"/>
      <c r="U1727"/>
      <c r="V1727"/>
      <c r="W1727"/>
      <c r="X1727"/>
      <c r="Y1727"/>
      <c r="Z1727"/>
      <c r="AA1727"/>
      <c r="AB1727"/>
      <c r="AC1727"/>
      <c r="AD1727"/>
      <c r="AE1727"/>
      <c r="AF1727"/>
      <c r="AG1727"/>
      <c r="AH1727"/>
      <c r="AI1727"/>
      <c r="AJ1727"/>
      <c r="AK1727"/>
      <c r="AL1727"/>
      <c r="AM1727"/>
      <c r="AN1727"/>
    </row>
    <row r="1728" spans="1:40" x14ac:dyDescent="0.25">
      <c r="A1728">
        <v>216994</v>
      </c>
      <c r="B1728" t="s">
        <v>3710</v>
      </c>
      <c r="C1728" t="s">
        <v>115</v>
      </c>
      <c r="D1728" t="s">
        <v>249</v>
      </c>
      <c r="E1728" t="s">
        <v>389</v>
      </c>
      <c r="F1728" s="229">
        <v>38747</v>
      </c>
      <c r="G1728" t="s">
        <v>3922</v>
      </c>
      <c r="H1728" t="s">
        <v>390</v>
      </c>
      <c r="I1728" t="s">
        <v>486</v>
      </c>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t="s">
        <v>788</v>
      </c>
    </row>
    <row r="1729" spans="1:40" x14ac:dyDescent="0.25">
      <c r="A1729">
        <v>216995</v>
      </c>
      <c r="B1729" t="s">
        <v>3711</v>
      </c>
      <c r="C1729" t="s">
        <v>610</v>
      </c>
      <c r="D1729" t="s">
        <v>297</v>
      </c>
      <c r="E1729" t="s">
        <v>388</v>
      </c>
      <c r="F1729" s="229">
        <v>36091</v>
      </c>
      <c r="G1729" t="s">
        <v>386</v>
      </c>
      <c r="H1729" t="s">
        <v>390</v>
      </c>
      <c r="I1729" t="s">
        <v>486</v>
      </c>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t="s">
        <v>788</v>
      </c>
    </row>
    <row r="1730" spans="1:40" x14ac:dyDescent="0.25">
      <c r="A1730">
        <v>216996</v>
      </c>
      <c r="B1730" t="s">
        <v>3712</v>
      </c>
      <c r="C1730" t="s">
        <v>1667</v>
      </c>
      <c r="D1730" t="s">
        <v>307</v>
      </c>
      <c r="E1730" t="s">
        <v>389</v>
      </c>
      <c r="F1730" s="229">
        <v>35281</v>
      </c>
      <c r="G1730" t="s">
        <v>676</v>
      </c>
      <c r="H1730" t="s">
        <v>390</v>
      </c>
      <c r="I1730" t="s">
        <v>486</v>
      </c>
      <c r="J1730"/>
      <c r="K1730" t="s">
        <v>372</v>
      </c>
      <c r="L1730">
        <v>2014</v>
      </c>
      <c r="M1730" t="s">
        <v>382</v>
      </c>
      <c r="N1730" t="s">
        <v>382</v>
      </c>
      <c r="O1730"/>
      <c r="P1730"/>
      <c r="Q1730"/>
      <c r="R1730"/>
      <c r="S1730"/>
      <c r="T1730"/>
      <c r="U1730"/>
      <c r="V1730"/>
      <c r="W1730"/>
      <c r="X1730"/>
      <c r="Y1730"/>
      <c r="Z1730"/>
      <c r="AA1730"/>
      <c r="AB1730"/>
      <c r="AC1730"/>
      <c r="AD1730"/>
      <c r="AE1730"/>
      <c r="AF1730"/>
      <c r="AG1730"/>
      <c r="AH1730"/>
      <c r="AI1730"/>
      <c r="AJ1730"/>
      <c r="AK1730"/>
      <c r="AL1730"/>
      <c r="AM1730"/>
      <c r="AN1730"/>
    </row>
    <row r="1731" spans="1:40" x14ac:dyDescent="0.25">
      <c r="A1731">
        <v>216997</v>
      </c>
      <c r="B1731" t="s">
        <v>3713</v>
      </c>
      <c r="C1731" t="s">
        <v>63</v>
      </c>
      <c r="D1731" t="s">
        <v>258</v>
      </c>
      <c r="E1731" t="s">
        <v>388</v>
      </c>
      <c r="F1731" s="229">
        <v>35120</v>
      </c>
      <c r="G1731" t="s">
        <v>384</v>
      </c>
      <c r="H1731" t="s">
        <v>390</v>
      </c>
      <c r="I1731" t="s">
        <v>486</v>
      </c>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t="s">
        <v>788</v>
      </c>
    </row>
    <row r="1732" spans="1:40" x14ac:dyDescent="0.25">
      <c r="A1732">
        <v>216998</v>
      </c>
      <c r="B1732" t="s">
        <v>3714</v>
      </c>
      <c r="C1732" t="s">
        <v>3715</v>
      </c>
      <c r="D1732" t="s">
        <v>302</v>
      </c>
      <c r="E1732" t="s">
        <v>389</v>
      </c>
      <c r="F1732" s="229">
        <v>27113</v>
      </c>
      <c r="G1732" t="s">
        <v>3928</v>
      </c>
      <c r="H1732" t="s">
        <v>390</v>
      </c>
      <c r="I1732" t="s">
        <v>489</v>
      </c>
      <c r="J1732"/>
      <c r="K1732" t="s">
        <v>391</v>
      </c>
      <c r="L1732">
        <v>1994</v>
      </c>
      <c r="M1732" t="s">
        <v>384</v>
      </c>
      <c r="N1732" t="s">
        <v>384</v>
      </c>
      <c r="O1732"/>
      <c r="P1732"/>
      <c r="Q1732"/>
      <c r="R1732"/>
      <c r="S1732"/>
      <c r="T1732"/>
      <c r="U1732"/>
      <c r="V1732"/>
      <c r="W1732"/>
      <c r="X1732"/>
      <c r="Y1732"/>
      <c r="Z1732"/>
      <c r="AA1732"/>
      <c r="AB1732"/>
      <c r="AC1732"/>
      <c r="AD1732"/>
      <c r="AE1732"/>
      <c r="AF1732"/>
      <c r="AG1732"/>
      <c r="AH1732"/>
      <c r="AI1732"/>
      <c r="AJ1732"/>
      <c r="AK1732"/>
      <c r="AL1732"/>
      <c r="AM1732"/>
      <c r="AN1732"/>
    </row>
    <row r="1733" spans="1:40" x14ac:dyDescent="0.25">
      <c r="A1733">
        <v>216999</v>
      </c>
      <c r="B1733" t="s">
        <v>3716</v>
      </c>
      <c r="C1733" t="s">
        <v>151</v>
      </c>
      <c r="D1733" t="s">
        <v>230</v>
      </c>
      <c r="E1733" t="s">
        <v>388</v>
      </c>
      <c r="F1733" s="229">
        <v>32738</v>
      </c>
      <c r="G1733" t="s">
        <v>695</v>
      </c>
      <c r="H1733" t="s">
        <v>390</v>
      </c>
      <c r="I1733" t="s">
        <v>489</v>
      </c>
      <c r="J1733"/>
      <c r="K1733" t="s">
        <v>391</v>
      </c>
      <c r="L1733">
        <v>2007</v>
      </c>
      <c r="M1733" t="s">
        <v>371</v>
      </c>
      <c r="N1733"/>
      <c r="O1733"/>
      <c r="P1733"/>
      <c r="Q1733"/>
      <c r="R1733"/>
      <c r="S1733"/>
      <c r="T1733"/>
      <c r="U1733"/>
      <c r="V1733"/>
      <c r="W1733"/>
      <c r="X1733"/>
      <c r="Y1733"/>
      <c r="Z1733"/>
      <c r="AA1733"/>
      <c r="AB1733"/>
      <c r="AC1733"/>
      <c r="AD1733"/>
      <c r="AE1733"/>
      <c r="AF1733"/>
      <c r="AG1733"/>
      <c r="AH1733"/>
      <c r="AI1733"/>
      <c r="AJ1733"/>
      <c r="AK1733"/>
      <c r="AL1733"/>
      <c r="AM1733"/>
      <c r="AN1733"/>
    </row>
    <row r="1734" spans="1:40" x14ac:dyDescent="0.25">
      <c r="A1734">
        <v>217000</v>
      </c>
      <c r="B1734" t="s">
        <v>3717</v>
      </c>
      <c r="C1734" t="s">
        <v>113</v>
      </c>
      <c r="D1734" t="s">
        <v>1707</v>
      </c>
      <c r="E1734" t="s">
        <v>389</v>
      </c>
      <c r="F1734" s="229">
        <v>35431</v>
      </c>
      <c r="G1734" t="s">
        <v>371</v>
      </c>
      <c r="H1734" t="s">
        <v>390</v>
      </c>
      <c r="I1734" t="s">
        <v>486</v>
      </c>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t="s">
        <v>788</v>
      </c>
    </row>
    <row r="1735" spans="1:40" x14ac:dyDescent="0.25">
      <c r="A1735">
        <v>217001</v>
      </c>
      <c r="B1735" t="s">
        <v>3718</v>
      </c>
      <c r="C1735" t="s">
        <v>1013</v>
      </c>
      <c r="D1735" t="s">
        <v>326</v>
      </c>
      <c r="E1735" t="s">
        <v>389</v>
      </c>
      <c r="F1735" s="229">
        <v>34102</v>
      </c>
      <c r="G1735" t="s">
        <v>3929</v>
      </c>
      <c r="H1735" t="s">
        <v>390</v>
      </c>
      <c r="I1735" t="s">
        <v>486</v>
      </c>
      <c r="J1735"/>
      <c r="K1735" t="s">
        <v>1323</v>
      </c>
      <c r="L1735">
        <v>1992</v>
      </c>
      <c r="M1735" t="s">
        <v>383</v>
      </c>
      <c r="N1735" t="s">
        <v>373</v>
      </c>
      <c r="O1735"/>
      <c r="P1735"/>
      <c r="Q1735"/>
      <c r="R1735"/>
      <c r="S1735"/>
      <c r="T1735"/>
      <c r="U1735"/>
      <c r="V1735"/>
      <c r="W1735"/>
      <c r="X1735"/>
      <c r="Y1735"/>
      <c r="Z1735"/>
      <c r="AA1735"/>
      <c r="AB1735"/>
      <c r="AC1735"/>
      <c r="AD1735"/>
      <c r="AE1735"/>
      <c r="AF1735"/>
      <c r="AG1735"/>
      <c r="AH1735"/>
      <c r="AI1735"/>
      <c r="AJ1735"/>
      <c r="AK1735"/>
      <c r="AL1735"/>
      <c r="AM1735"/>
      <c r="AN1735"/>
    </row>
    <row r="1736" spans="1:40" x14ac:dyDescent="0.25">
      <c r="A1736">
        <v>217002</v>
      </c>
      <c r="B1736" t="s">
        <v>3719</v>
      </c>
      <c r="C1736" t="s">
        <v>185</v>
      </c>
      <c r="D1736" t="s">
        <v>247</v>
      </c>
      <c r="E1736" t="s">
        <v>389</v>
      </c>
      <c r="F1736" s="229">
        <v>38447</v>
      </c>
      <c r="G1736" t="s">
        <v>371</v>
      </c>
      <c r="H1736" t="s">
        <v>390</v>
      </c>
      <c r="I1736" t="s">
        <v>489</v>
      </c>
      <c r="J1736"/>
      <c r="K1736">
        <v>0</v>
      </c>
      <c r="L1736">
        <v>0</v>
      </c>
      <c r="M1736">
        <v>0</v>
      </c>
      <c r="N1736" t="s">
        <v>373</v>
      </c>
      <c r="O1736"/>
      <c r="P1736"/>
      <c r="Q1736"/>
      <c r="R1736"/>
      <c r="S1736"/>
      <c r="T1736"/>
      <c r="U1736"/>
      <c r="V1736"/>
      <c r="W1736"/>
      <c r="X1736"/>
      <c r="Y1736"/>
      <c r="Z1736"/>
      <c r="AA1736"/>
      <c r="AB1736"/>
      <c r="AC1736"/>
      <c r="AD1736"/>
      <c r="AE1736"/>
      <c r="AF1736"/>
      <c r="AG1736"/>
      <c r="AH1736"/>
      <c r="AI1736"/>
      <c r="AJ1736"/>
      <c r="AK1736"/>
      <c r="AL1736"/>
      <c r="AM1736"/>
      <c r="AN1736"/>
    </row>
    <row r="1737" spans="1:40" x14ac:dyDescent="0.25">
      <c r="A1737">
        <v>217003</v>
      </c>
      <c r="B1737" t="s">
        <v>3720</v>
      </c>
      <c r="C1737" t="s">
        <v>203</v>
      </c>
      <c r="D1737" t="s">
        <v>306</v>
      </c>
      <c r="E1737" t="s">
        <v>389</v>
      </c>
      <c r="F1737" s="229">
        <v>36413</v>
      </c>
      <c r="G1737" t="s">
        <v>371</v>
      </c>
      <c r="H1737" t="s">
        <v>390</v>
      </c>
      <c r="I1737" t="s">
        <v>489</v>
      </c>
      <c r="J1737"/>
      <c r="K1737" t="s">
        <v>372</v>
      </c>
      <c r="L1737">
        <v>2018</v>
      </c>
      <c r="M1737" t="s">
        <v>373</v>
      </c>
      <c r="N1737" t="s">
        <v>373</v>
      </c>
      <c r="O1737"/>
      <c r="P1737"/>
      <c r="Q1737"/>
      <c r="R1737"/>
      <c r="S1737"/>
      <c r="T1737"/>
      <c r="U1737"/>
      <c r="V1737"/>
      <c r="W1737"/>
      <c r="X1737"/>
      <c r="Y1737"/>
      <c r="Z1737"/>
      <c r="AA1737"/>
      <c r="AB1737"/>
      <c r="AC1737"/>
      <c r="AD1737"/>
      <c r="AE1737"/>
      <c r="AF1737"/>
      <c r="AG1737"/>
      <c r="AH1737"/>
      <c r="AI1737"/>
      <c r="AJ1737"/>
      <c r="AK1737"/>
      <c r="AL1737"/>
      <c r="AM1737"/>
      <c r="AN1737"/>
    </row>
    <row r="1738" spans="1:40" x14ac:dyDescent="0.25">
      <c r="A1738">
        <v>217004</v>
      </c>
      <c r="B1738" t="s">
        <v>3721</v>
      </c>
      <c r="C1738" t="s">
        <v>66</v>
      </c>
      <c r="D1738" t="s">
        <v>506</v>
      </c>
      <c r="E1738" t="s">
        <v>389</v>
      </c>
      <c r="F1738" s="229">
        <v>34910</v>
      </c>
      <c r="G1738" t="s">
        <v>371</v>
      </c>
      <c r="H1738" t="s">
        <v>390</v>
      </c>
      <c r="I1738" t="s">
        <v>486</v>
      </c>
      <c r="J1738"/>
      <c r="K1738" t="s">
        <v>391</v>
      </c>
      <c r="L1738">
        <v>2014</v>
      </c>
      <c r="M1738" t="s">
        <v>371</v>
      </c>
      <c r="N1738" t="s">
        <v>376</v>
      </c>
      <c r="O1738"/>
      <c r="P1738"/>
      <c r="Q1738"/>
      <c r="R1738"/>
      <c r="S1738"/>
      <c r="T1738"/>
      <c r="U1738"/>
      <c r="V1738"/>
      <c r="W1738"/>
      <c r="X1738"/>
      <c r="Y1738"/>
      <c r="Z1738"/>
      <c r="AA1738"/>
      <c r="AB1738"/>
      <c r="AC1738"/>
      <c r="AD1738"/>
      <c r="AE1738"/>
      <c r="AF1738"/>
      <c r="AG1738"/>
      <c r="AH1738"/>
      <c r="AI1738"/>
      <c r="AJ1738"/>
      <c r="AK1738"/>
      <c r="AL1738"/>
      <c r="AM1738"/>
      <c r="AN1738"/>
    </row>
    <row r="1739" spans="1:40" x14ac:dyDescent="0.25">
      <c r="A1739">
        <v>217005</v>
      </c>
      <c r="B1739" t="s">
        <v>3722</v>
      </c>
      <c r="C1739" t="s">
        <v>89</v>
      </c>
      <c r="D1739" t="s">
        <v>3723</v>
      </c>
      <c r="E1739" t="s">
        <v>389</v>
      </c>
      <c r="F1739" s="229">
        <v>32161</v>
      </c>
      <c r="G1739" t="s">
        <v>676</v>
      </c>
      <c r="H1739" t="s">
        <v>3669</v>
      </c>
      <c r="I1739" t="s">
        <v>486</v>
      </c>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t="s">
        <v>788</v>
      </c>
    </row>
    <row r="1740" spans="1:40" x14ac:dyDescent="0.25">
      <c r="A1740">
        <v>217006</v>
      </c>
      <c r="B1740" t="s">
        <v>3724</v>
      </c>
      <c r="C1740" t="s">
        <v>102</v>
      </c>
      <c r="D1740" t="s">
        <v>3725</v>
      </c>
      <c r="E1740" t="s">
        <v>389</v>
      </c>
      <c r="F1740" s="229">
        <v>37434</v>
      </c>
      <c r="G1740" t="s">
        <v>371</v>
      </c>
      <c r="H1740" t="s">
        <v>390</v>
      </c>
      <c r="I1740" t="s">
        <v>489</v>
      </c>
      <c r="J1740"/>
      <c r="K1740" t="s">
        <v>391</v>
      </c>
      <c r="L1740">
        <v>2020</v>
      </c>
      <c r="M1740" t="s">
        <v>371</v>
      </c>
      <c r="N1740" t="s">
        <v>371</v>
      </c>
      <c r="O1740"/>
      <c r="P1740"/>
      <c r="Q1740"/>
      <c r="R1740"/>
      <c r="S1740"/>
      <c r="T1740"/>
      <c r="U1740"/>
      <c r="V1740"/>
      <c r="W1740"/>
      <c r="X1740"/>
      <c r="Y1740"/>
      <c r="Z1740"/>
      <c r="AA1740"/>
      <c r="AB1740"/>
      <c r="AC1740"/>
      <c r="AD1740"/>
      <c r="AE1740"/>
      <c r="AF1740"/>
      <c r="AG1740"/>
      <c r="AH1740"/>
      <c r="AI1740"/>
      <c r="AJ1740"/>
      <c r="AK1740"/>
      <c r="AL1740"/>
      <c r="AM1740"/>
      <c r="AN1740"/>
    </row>
    <row r="1741" spans="1:40" x14ac:dyDescent="0.25">
      <c r="A1741">
        <v>217007</v>
      </c>
      <c r="B1741" t="s">
        <v>3726</v>
      </c>
      <c r="C1741" t="s">
        <v>615</v>
      </c>
      <c r="D1741" t="s">
        <v>283</v>
      </c>
      <c r="E1741" t="s">
        <v>389</v>
      </c>
      <c r="F1741" s="229">
        <v>37299</v>
      </c>
      <c r="G1741" t="s">
        <v>371</v>
      </c>
      <c r="H1741" t="s">
        <v>390</v>
      </c>
      <c r="I1741" t="s">
        <v>489</v>
      </c>
      <c r="J1741"/>
      <c r="K1741">
        <v>0</v>
      </c>
      <c r="L1741">
        <v>0</v>
      </c>
      <c r="M1741">
        <v>0</v>
      </c>
      <c r="N1741" t="s">
        <v>373</v>
      </c>
      <c r="O1741"/>
      <c r="P1741"/>
      <c r="Q1741"/>
      <c r="R1741"/>
      <c r="S1741"/>
      <c r="T1741"/>
      <c r="U1741"/>
      <c r="V1741"/>
      <c r="W1741"/>
      <c r="X1741"/>
      <c r="Y1741"/>
      <c r="Z1741"/>
      <c r="AA1741"/>
      <c r="AB1741"/>
      <c r="AC1741"/>
      <c r="AD1741"/>
      <c r="AE1741"/>
      <c r="AF1741"/>
      <c r="AG1741"/>
      <c r="AH1741"/>
      <c r="AI1741"/>
      <c r="AJ1741"/>
      <c r="AK1741"/>
      <c r="AL1741"/>
      <c r="AM1741"/>
      <c r="AN1741"/>
    </row>
    <row r="1742" spans="1:40" x14ac:dyDescent="0.25">
      <c r="A1742">
        <v>217008</v>
      </c>
      <c r="B1742" t="s">
        <v>3727</v>
      </c>
      <c r="C1742" t="s">
        <v>1013</v>
      </c>
      <c r="D1742" t="s">
        <v>242</v>
      </c>
      <c r="E1742" t="s">
        <v>389</v>
      </c>
      <c r="F1742" s="229">
        <v>36670</v>
      </c>
      <c r="G1742" t="s">
        <v>692</v>
      </c>
      <c r="H1742" t="s">
        <v>390</v>
      </c>
      <c r="I1742" t="s">
        <v>489</v>
      </c>
      <c r="J1742"/>
      <c r="K1742" t="s">
        <v>391</v>
      </c>
      <c r="L1742">
        <v>2018</v>
      </c>
      <c r="M1742" t="s">
        <v>371</v>
      </c>
      <c r="N1742" t="s">
        <v>371</v>
      </c>
      <c r="O1742"/>
      <c r="P1742"/>
      <c r="Q1742"/>
      <c r="R1742"/>
      <c r="S1742"/>
      <c r="T1742"/>
      <c r="U1742"/>
      <c r="V1742"/>
      <c r="W1742"/>
      <c r="X1742"/>
      <c r="Y1742"/>
      <c r="Z1742"/>
      <c r="AA1742"/>
      <c r="AB1742"/>
      <c r="AC1742"/>
      <c r="AD1742"/>
      <c r="AE1742"/>
      <c r="AF1742"/>
      <c r="AG1742"/>
      <c r="AH1742"/>
      <c r="AI1742"/>
      <c r="AJ1742"/>
      <c r="AK1742"/>
      <c r="AL1742"/>
      <c r="AM1742"/>
      <c r="AN1742"/>
    </row>
    <row r="1743" spans="1:40" x14ac:dyDescent="0.25">
      <c r="A1743">
        <v>217009</v>
      </c>
      <c r="B1743" t="s">
        <v>3728</v>
      </c>
      <c r="C1743" t="s">
        <v>93</v>
      </c>
      <c r="D1743" t="s">
        <v>3729</v>
      </c>
      <c r="E1743" t="s">
        <v>389</v>
      </c>
      <c r="F1743" s="229">
        <v>38224</v>
      </c>
      <c r="G1743" t="s">
        <v>371</v>
      </c>
      <c r="H1743" t="s">
        <v>390</v>
      </c>
      <c r="I1743" t="s">
        <v>489</v>
      </c>
      <c r="J1743"/>
      <c r="K1743" t="s">
        <v>391</v>
      </c>
      <c r="L1743">
        <v>0</v>
      </c>
      <c r="M1743" t="s">
        <v>373</v>
      </c>
      <c r="N1743" t="s">
        <v>375</v>
      </c>
      <c r="O1743"/>
      <c r="P1743"/>
      <c r="Q1743"/>
      <c r="R1743"/>
      <c r="S1743"/>
      <c r="T1743"/>
      <c r="U1743"/>
      <c r="V1743"/>
      <c r="W1743"/>
      <c r="X1743"/>
      <c r="Y1743"/>
      <c r="Z1743"/>
      <c r="AA1743"/>
      <c r="AB1743"/>
      <c r="AC1743"/>
      <c r="AD1743"/>
      <c r="AE1743"/>
      <c r="AF1743"/>
      <c r="AG1743"/>
      <c r="AH1743"/>
      <c r="AI1743"/>
      <c r="AJ1743"/>
      <c r="AK1743"/>
      <c r="AL1743"/>
      <c r="AM1743"/>
      <c r="AN1743"/>
    </row>
    <row r="1744" spans="1:40" x14ac:dyDescent="0.25">
      <c r="A1744">
        <v>217010</v>
      </c>
      <c r="B1744" t="s">
        <v>3730</v>
      </c>
      <c r="C1744" t="s">
        <v>66</v>
      </c>
      <c r="D1744" t="s">
        <v>237</v>
      </c>
      <c r="E1744" t="s">
        <v>1327</v>
      </c>
      <c r="F1744" s="229">
        <v>33970</v>
      </c>
      <c r="G1744" t="s">
        <v>384</v>
      </c>
      <c r="H1744" t="s">
        <v>390</v>
      </c>
      <c r="I1744" t="s">
        <v>486</v>
      </c>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t="s">
        <v>788</v>
      </c>
    </row>
    <row r="1745" spans="1:40" x14ac:dyDescent="0.25">
      <c r="A1745">
        <v>217011</v>
      </c>
      <c r="B1745" t="s">
        <v>3731</v>
      </c>
      <c r="C1745" t="s">
        <v>84</v>
      </c>
      <c r="D1745" t="s">
        <v>554</v>
      </c>
      <c r="E1745" t="s">
        <v>389</v>
      </c>
      <c r="F1745" s="229">
        <v>35370</v>
      </c>
      <c r="G1745" t="s">
        <v>3946</v>
      </c>
      <c r="H1745" t="s">
        <v>390</v>
      </c>
      <c r="I1745" t="s">
        <v>489</v>
      </c>
      <c r="J1745"/>
      <c r="K1745" t="s">
        <v>391</v>
      </c>
      <c r="L1745">
        <v>2014</v>
      </c>
      <c r="M1745" t="s">
        <v>384</v>
      </c>
      <c r="N1745" t="s">
        <v>384</v>
      </c>
      <c r="O1745"/>
      <c r="P1745"/>
      <c r="Q1745"/>
      <c r="R1745"/>
      <c r="S1745"/>
      <c r="T1745"/>
      <c r="U1745"/>
      <c r="V1745"/>
      <c r="W1745"/>
      <c r="X1745"/>
      <c r="Y1745"/>
      <c r="Z1745"/>
      <c r="AA1745"/>
      <c r="AB1745"/>
      <c r="AC1745"/>
      <c r="AD1745"/>
      <c r="AE1745"/>
      <c r="AF1745"/>
      <c r="AG1745"/>
      <c r="AH1745"/>
      <c r="AI1745"/>
      <c r="AJ1745"/>
      <c r="AK1745"/>
      <c r="AL1745"/>
      <c r="AM1745"/>
      <c r="AN1745"/>
    </row>
    <row r="1746" spans="1:40" x14ac:dyDescent="0.25">
      <c r="A1746">
        <v>217012</v>
      </c>
      <c r="B1746" t="s">
        <v>3732</v>
      </c>
      <c r="C1746" t="s">
        <v>354</v>
      </c>
      <c r="D1746" t="s">
        <v>266</v>
      </c>
      <c r="E1746" t="s">
        <v>389</v>
      </c>
      <c r="F1746" s="229">
        <v>34335</v>
      </c>
      <c r="G1746" t="s">
        <v>375</v>
      </c>
      <c r="H1746" t="s">
        <v>390</v>
      </c>
      <c r="I1746" t="s">
        <v>486</v>
      </c>
      <c r="J1746"/>
      <c r="K1746">
        <v>0</v>
      </c>
      <c r="L1746">
        <v>0</v>
      </c>
      <c r="M1746">
        <v>0</v>
      </c>
      <c r="N1746" t="s">
        <v>375</v>
      </c>
      <c r="O1746"/>
      <c r="P1746"/>
      <c r="Q1746"/>
      <c r="R1746"/>
      <c r="S1746"/>
      <c r="T1746"/>
      <c r="U1746"/>
      <c r="V1746"/>
      <c r="W1746"/>
      <c r="X1746"/>
      <c r="Y1746"/>
      <c r="Z1746"/>
      <c r="AA1746"/>
      <c r="AB1746"/>
      <c r="AC1746"/>
      <c r="AD1746"/>
      <c r="AE1746"/>
      <c r="AF1746"/>
      <c r="AG1746"/>
      <c r="AH1746"/>
      <c r="AI1746"/>
      <c r="AJ1746"/>
      <c r="AK1746"/>
      <c r="AL1746"/>
      <c r="AM1746"/>
      <c r="AN1746"/>
    </row>
    <row r="1747" spans="1:40" x14ac:dyDescent="0.25">
      <c r="A1747">
        <v>217013</v>
      </c>
      <c r="B1747" t="s">
        <v>3733</v>
      </c>
      <c r="C1747" t="s">
        <v>71</v>
      </c>
      <c r="D1747" t="s">
        <v>276</v>
      </c>
      <c r="E1747" t="s">
        <v>389</v>
      </c>
      <c r="F1747" s="229">
        <v>35473</v>
      </c>
      <c r="G1747" t="s">
        <v>371</v>
      </c>
      <c r="H1747" t="s">
        <v>390</v>
      </c>
      <c r="I1747" t="s">
        <v>486</v>
      </c>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t="s">
        <v>788</v>
      </c>
    </row>
    <row r="1748" spans="1:40" x14ac:dyDescent="0.25">
      <c r="A1748">
        <v>217014</v>
      </c>
      <c r="B1748" t="s">
        <v>2204</v>
      </c>
      <c r="C1748" t="s">
        <v>119</v>
      </c>
      <c r="D1748" t="s">
        <v>297</v>
      </c>
      <c r="E1748" t="s">
        <v>389</v>
      </c>
      <c r="F1748" s="229">
        <v>37996</v>
      </c>
      <c r="G1748" t="s">
        <v>3948</v>
      </c>
      <c r="H1748" t="s">
        <v>390</v>
      </c>
      <c r="I1748" t="s">
        <v>486</v>
      </c>
      <c r="J1748"/>
      <c r="K1748" t="s">
        <v>391</v>
      </c>
      <c r="L1748">
        <v>0</v>
      </c>
      <c r="M1748" t="s">
        <v>371</v>
      </c>
      <c r="N1748" t="s">
        <v>376</v>
      </c>
      <c r="O1748"/>
      <c r="P1748"/>
      <c r="Q1748"/>
      <c r="R1748"/>
      <c r="S1748"/>
      <c r="T1748"/>
      <c r="U1748"/>
      <c r="V1748"/>
      <c r="W1748"/>
      <c r="X1748"/>
      <c r="Y1748"/>
      <c r="Z1748"/>
      <c r="AA1748"/>
      <c r="AB1748"/>
      <c r="AC1748"/>
      <c r="AD1748"/>
      <c r="AE1748"/>
      <c r="AF1748"/>
      <c r="AG1748"/>
      <c r="AH1748"/>
      <c r="AI1748"/>
      <c r="AJ1748"/>
      <c r="AK1748"/>
      <c r="AL1748"/>
      <c r="AM1748"/>
      <c r="AN1748"/>
    </row>
    <row r="1749" spans="1:40" x14ac:dyDescent="0.25">
      <c r="A1749">
        <v>217015</v>
      </c>
      <c r="B1749" t="s">
        <v>3734</v>
      </c>
      <c r="C1749" t="s">
        <v>592</v>
      </c>
      <c r="D1749" t="s">
        <v>227</v>
      </c>
      <c r="E1749" t="s">
        <v>389</v>
      </c>
      <c r="F1749" s="229">
        <v>38615</v>
      </c>
      <c r="G1749" t="s">
        <v>3949</v>
      </c>
      <c r="H1749" t="s">
        <v>390</v>
      </c>
      <c r="I1749" t="s">
        <v>489</v>
      </c>
      <c r="J1749"/>
      <c r="K1749" t="s">
        <v>391</v>
      </c>
      <c r="L1749">
        <v>2009</v>
      </c>
      <c r="M1749" t="s">
        <v>371</v>
      </c>
      <c r="N1749" t="s">
        <v>377</v>
      </c>
      <c r="O1749"/>
      <c r="P1749"/>
      <c r="Q1749"/>
      <c r="R1749"/>
      <c r="S1749"/>
      <c r="T1749"/>
      <c r="U1749"/>
      <c r="V1749"/>
      <c r="W1749"/>
      <c r="X1749"/>
      <c r="Y1749"/>
      <c r="Z1749"/>
      <c r="AA1749"/>
      <c r="AB1749"/>
      <c r="AC1749"/>
      <c r="AD1749"/>
      <c r="AE1749"/>
      <c r="AF1749"/>
      <c r="AG1749"/>
      <c r="AH1749"/>
      <c r="AI1749"/>
      <c r="AJ1749"/>
      <c r="AK1749"/>
      <c r="AL1749"/>
      <c r="AM1749"/>
      <c r="AN1749"/>
    </row>
    <row r="1750" spans="1:40" x14ac:dyDescent="0.25">
      <c r="A1750">
        <v>217016</v>
      </c>
      <c r="B1750" t="s">
        <v>3735</v>
      </c>
      <c r="C1750" t="s">
        <v>69</v>
      </c>
      <c r="D1750" t="s">
        <v>266</v>
      </c>
      <c r="E1750" t="s">
        <v>389</v>
      </c>
      <c r="F1750" s="229">
        <v>37622</v>
      </c>
      <c r="G1750" t="s">
        <v>3953</v>
      </c>
      <c r="H1750" t="s">
        <v>390</v>
      </c>
      <c r="I1750" t="s">
        <v>489</v>
      </c>
      <c r="J1750"/>
      <c r="K1750" t="s">
        <v>372</v>
      </c>
      <c r="L1750">
        <v>2021</v>
      </c>
      <c r="M1750" t="s">
        <v>371</v>
      </c>
      <c r="N1750" t="s">
        <v>379</v>
      </c>
      <c r="O1750"/>
      <c r="P1750"/>
      <c r="Q1750"/>
      <c r="R1750"/>
      <c r="S1750"/>
      <c r="T1750"/>
      <c r="U1750"/>
      <c r="V1750"/>
      <c r="W1750"/>
      <c r="X1750"/>
      <c r="Y1750"/>
      <c r="Z1750"/>
      <c r="AA1750"/>
      <c r="AB1750"/>
      <c r="AC1750"/>
      <c r="AD1750"/>
      <c r="AE1750"/>
      <c r="AF1750"/>
      <c r="AG1750"/>
      <c r="AH1750"/>
      <c r="AI1750"/>
      <c r="AJ1750"/>
      <c r="AK1750"/>
      <c r="AL1750"/>
      <c r="AM1750"/>
      <c r="AN1750"/>
    </row>
    <row r="1751" spans="1:40" x14ac:dyDescent="0.25">
      <c r="A1751">
        <v>217017</v>
      </c>
      <c r="B1751" t="s">
        <v>3736</v>
      </c>
      <c r="C1751" t="s">
        <v>70</v>
      </c>
      <c r="D1751" t="s">
        <v>243</v>
      </c>
      <c r="E1751" t="s">
        <v>389</v>
      </c>
      <c r="F1751" s="229">
        <v>32088</v>
      </c>
      <c r="G1751" t="s">
        <v>371</v>
      </c>
      <c r="H1751" t="s">
        <v>390</v>
      </c>
      <c r="I1751" t="s">
        <v>489</v>
      </c>
      <c r="J1751"/>
      <c r="K1751" t="s">
        <v>372</v>
      </c>
      <c r="L1751">
        <v>2006</v>
      </c>
      <c r="M1751" t="s">
        <v>373</v>
      </c>
      <c r="N1751" t="s">
        <v>373</v>
      </c>
      <c r="O1751"/>
      <c r="P1751"/>
      <c r="Q1751"/>
      <c r="R1751"/>
      <c r="S1751"/>
      <c r="T1751"/>
      <c r="U1751"/>
      <c r="V1751"/>
      <c r="W1751"/>
      <c r="X1751"/>
      <c r="Y1751"/>
      <c r="Z1751"/>
      <c r="AA1751"/>
      <c r="AB1751"/>
      <c r="AC1751"/>
      <c r="AD1751"/>
      <c r="AE1751"/>
      <c r="AF1751"/>
      <c r="AG1751"/>
      <c r="AH1751"/>
      <c r="AI1751"/>
      <c r="AJ1751"/>
      <c r="AK1751"/>
      <c r="AL1751"/>
      <c r="AM1751"/>
      <c r="AN1751"/>
    </row>
    <row r="1752" spans="1:40" x14ac:dyDescent="0.25">
      <c r="A1752">
        <v>217018</v>
      </c>
      <c r="B1752" t="s">
        <v>1184</v>
      </c>
      <c r="C1752" t="s">
        <v>99</v>
      </c>
      <c r="D1752" t="s">
        <v>265</v>
      </c>
      <c r="E1752" t="s">
        <v>389</v>
      </c>
      <c r="F1752" s="229">
        <v>29971</v>
      </c>
      <c r="G1752" t="s">
        <v>371</v>
      </c>
      <c r="H1752" t="s">
        <v>390</v>
      </c>
      <c r="I1752" t="s">
        <v>486</v>
      </c>
      <c r="J1752"/>
      <c r="K1752" t="s">
        <v>391</v>
      </c>
      <c r="L1752">
        <v>2000</v>
      </c>
      <c r="M1752" t="s">
        <v>374</v>
      </c>
      <c r="N1752" t="s">
        <v>377</v>
      </c>
      <c r="O1752"/>
      <c r="P1752"/>
      <c r="Q1752"/>
      <c r="R1752"/>
      <c r="S1752"/>
      <c r="T1752"/>
      <c r="U1752"/>
      <c r="V1752"/>
      <c r="W1752"/>
      <c r="X1752"/>
      <c r="Y1752"/>
      <c r="Z1752"/>
      <c r="AA1752"/>
      <c r="AB1752"/>
      <c r="AC1752"/>
      <c r="AD1752"/>
      <c r="AE1752"/>
      <c r="AF1752"/>
      <c r="AG1752"/>
      <c r="AH1752"/>
      <c r="AI1752"/>
      <c r="AJ1752"/>
      <c r="AK1752"/>
      <c r="AL1752"/>
      <c r="AM1752"/>
      <c r="AN1752"/>
    </row>
    <row r="1753" spans="1:40" x14ac:dyDescent="0.25">
      <c r="A1753">
        <v>217019</v>
      </c>
      <c r="B1753" t="s">
        <v>3737</v>
      </c>
      <c r="C1753" t="s">
        <v>128</v>
      </c>
      <c r="D1753" t="s">
        <v>3652</v>
      </c>
      <c r="E1753" t="s">
        <v>389</v>
      </c>
      <c r="F1753" s="229">
        <v>32933</v>
      </c>
      <c r="G1753" t="s">
        <v>701</v>
      </c>
      <c r="H1753" t="s">
        <v>390</v>
      </c>
      <c r="I1753" t="s">
        <v>486</v>
      </c>
      <c r="J1753"/>
      <c r="K1753">
        <v>0</v>
      </c>
      <c r="L1753">
        <v>0</v>
      </c>
      <c r="M1753">
        <v>0</v>
      </c>
      <c r="N1753" t="s">
        <v>375</v>
      </c>
      <c r="O1753" t="s">
        <v>3955</v>
      </c>
      <c r="P1753"/>
      <c r="Q1753">
        <v>25000</v>
      </c>
      <c r="R1753"/>
      <c r="S1753"/>
      <c r="T1753"/>
      <c r="U1753"/>
      <c r="V1753"/>
      <c r="W1753"/>
      <c r="X1753"/>
      <c r="Y1753"/>
      <c r="Z1753"/>
      <c r="AA1753"/>
      <c r="AB1753"/>
      <c r="AC1753"/>
      <c r="AD1753"/>
      <c r="AE1753"/>
      <c r="AF1753"/>
      <c r="AG1753"/>
      <c r="AH1753"/>
      <c r="AI1753"/>
      <c r="AJ1753"/>
      <c r="AK1753"/>
      <c r="AL1753"/>
      <c r="AM1753"/>
      <c r="AN1753"/>
    </row>
    <row r="1754" spans="1:40" x14ac:dyDescent="0.25">
      <c r="A1754">
        <v>217020</v>
      </c>
      <c r="B1754" t="s">
        <v>3738</v>
      </c>
      <c r="C1754" t="s">
        <v>3739</v>
      </c>
      <c r="D1754" t="s">
        <v>2987</v>
      </c>
      <c r="E1754" t="s">
        <v>389</v>
      </c>
      <c r="F1754" s="229">
        <v>30946</v>
      </c>
      <c r="G1754" t="s">
        <v>371</v>
      </c>
      <c r="H1754" t="s">
        <v>390</v>
      </c>
      <c r="I1754" t="s">
        <v>489</v>
      </c>
      <c r="J1754"/>
      <c r="K1754">
        <v>0</v>
      </c>
      <c r="L1754">
        <v>0</v>
      </c>
      <c r="M1754">
        <v>0</v>
      </c>
      <c r="N1754" t="s">
        <v>379</v>
      </c>
      <c r="O1754"/>
      <c r="P1754"/>
      <c r="Q1754"/>
      <c r="R1754"/>
      <c r="S1754"/>
      <c r="T1754"/>
      <c r="U1754"/>
      <c r="V1754"/>
      <c r="W1754"/>
      <c r="X1754"/>
      <c r="Y1754"/>
      <c r="Z1754"/>
      <c r="AA1754"/>
      <c r="AB1754"/>
      <c r="AC1754"/>
      <c r="AD1754"/>
      <c r="AE1754"/>
      <c r="AF1754"/>
      <c r="AG1754"/>
      <c r="AH1754"/>
      <c r="AI1754"/>
      <c r="AJ1754"/>
      <c r="AK1754"/>
      <c r="AL1754"/>
      <c r="AM1754"/>
      <c r="AN1754"/>
    </row>
    <row r="1755" spans="1:40" x14ac:dyDescent="0.25">
      <c r="A1755">
        <v>217021</v>
      </c>
      <c r="B1755" t="s">
        <v>3740</v>
      </c>
      <c r="C1755" t="s">
        <v>105</v>
      </c>
      <c r="D1755" t="s">
        <v>303</v>
      </c>
      <c r="E1755" t="s">
        <v>389</v>
      </c>
      <c r="F1755" s="229">
        <v>37307</v>
      </c>
      <c r="G1755" t="s">
        <v>1092</v>
      </c>
      <c r="H1755" t="s">
        <v>390</v>
      </c>
      <c r="I1755" t="s">
        <v>486</v>
      </c>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t="s">
        <v>788</v>
      </c>
    </row>
    <row r="1756" spans="1:40" x14ac:dyDescent="0.25">
      <c r="A1756">
        <v>217022</v>
      </c>
      <c r="B1756" t="s">
        <v>3741</v>
      </c>
      <c r="C1756" t="s">
        <v>142</v>
      </c>
      <c r="D1756" t="s">
        <v>516</v>
      </c>
      <c r="E1756" t="s">
        <v>389</v>
      </c>
      <c r="F1756" s="229">
        <v>36952</v>
      </c>
      <c r="G1756" t="s">
        <v>371</v>
      </c>
      <c r="H1756" t="s">
        <v>390</v>
      </c>
      <c r="I1756" t="s">
        <v>489</v>
      </c>
      <c r="J1756"/>
      <c r="K1756" t="s">
        <v>391</v>
      </c>
      <c r="L1756">
        <v>2019</v>
      </c>
      <c r="M1756" t="s">
        <v>371</v>
      </c>
      <c r="N1756" t="s">
        <v>377</v>
      </c>
      <c r="O1756"/>
      <c r="P1756"/>
      <c r="Q1756"/>
      <c r="R1756"/>
      <c r="S1756"/>
      <c r="T1756"/>
      <c r="U1756"/>
      <c r="V1756"/>
      <c r="W1756"/>
      <c r="X1756"/>
      <c r="Y1756"/>
      <c r="Z1756"/>
      <c r="AA1756"/>
      <c r="AB1756"/>
      <c r="AC1756"/>
      <c r="AD1756"/>
      <c r="AE1756"/>
      <c r="AF1756"/>
      <c r="AG1756"/>
      <c r="AH1756"/>
      <c r="AI1756"/>
      <c r="AJ1756"/>
      <c r="AK1756"/>
      <c r="AL1756"/>
      <c r="AM1756"/>
      <c r="AN1756"/>
    </row>
    <row r="1757" spans="1:40" x14ac:dyDescent="0.25">
      <c r="A1757">
        <v>217023</v>
      </c>
      <c r="B1757" t="s">
        <v>3742</v>
      </c>
      <c r="C1757" t="s">
        <v>134</v>
      </c>
      <c r="D1757" t="s">
        <v>242</v>
      </c>
      <c r="E1757" t="s">
        <v>389</v>
      </c>
      <c r="F1757" s="229">
        <v>33486</v>
      </c>
      <c r="G1757" t="s">
        <v>3933</v>
      </c>
      <c r="H1757" t="s">
        <v>390</v>
      </c>
      <c r="I1757" t="s">
        <v>486</v>
      </c>
      <c r="J1757"/>
      <c r="K1757" t="s">
        <v>391</v>
      </c>
      <c r="L1757">
        <v>2009</v>
      </c>
      <c r="M1757" t="s">
        <v>377</v>
      </c>
      <c r="N1757" t="s">
        <v>377</v>
      </c>
      <c r="O1757" t="s">
        <v>3961</v>
      </c>
      <c r="P1757"/>
      <c r="Q1757">
        <v>20000</v>
      </c>
      <c r="R1757"/>
      <c r="S1757"/>
      <c r="T1757"/>
      <c r="U1757"/>
      <c r="V1757"/>
      <c r="W1757"/>
      <c r="X1757"/>
      <c r="Y1757"/>
      <c r="Z1757"/>
      <c r="AA1757"/>
      <c r="AB1757"/>
      <c r="AC1757"/>
      <c r="AD1757"/>
      <c r="AE1757"/>
      <c r="AF1757"/>
      <c r="AG1757"/>
      <c r="AH1757"/>
      <c r="AI1757"/>
      <c r="AJ1757"/>
      <c r="AK1757"/>
      <c r="AL1757"/>
      <c r="AM1757"/>
      <c r="AN1757"/>
    </row>
    <row r="1758" spans="1:40" x14ac:dyDescent="0.25">
      <c r="A1758">
        <v>217024</v>
      </c>
      <c r="B1758" t="s">
        <v>3743</v>
      </c>
      <c r="C1758" t="s">
        <v>1008</v>
      </c>
      <c r="D1758" t="s">
        <v>3744</v>
      </c>
      <c r="E1758" t="s">
        <v>389</v>
      </c>
      <c r="F1758" s="229">
        <v>37122</v>
      </c>
      <c r="G1758" t="s">
        <v>1017</v>
      </c>
      <c r="H1758" t="s">
        <v>390</v>
      </c>
      <c r="I1758" t="s">
        <v>486</v>
      </c>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t="s">
        <v>788</v>
      </c>
    </row>
    <row r="1759" spans="1:40" x14ac:dyDescent="0.25">
      <c r="A1759">
        <v>217025</v>
      </c>
      <c r="B1759" t="s">
        <v>3745</v>
      </c>
      <c r="C1759" t="s">
        <v>62</v>
      </c>
      <c r="D1759" t="s">
        <v>473</v>
      </c>
      <c r="E1759" t="s">
        <v>389</v>
      </c>
      <c r="F1759" s="229">
        <v>32077</v>
      </c>
      <c r="G1759" t="s">
        <v>3963</v>
      </c>
      <c r="H1759" t="s">
        <v>390</v>
      </c>
      <c r="I1759" t="s">
        <v>489</v>
      </c>
      <c r="J1759"/>
      <c r="K1759" t="s">
        <v>391</v>
      </c>
      <c r="L1759">
        <v>2005</v>
      </c>
      <c r="M1759" t="s">
        <v>373</v>
      </c>
      <c r="N1759" t="s">
        <v>373</v>
      </c>
      <c r="O1759"/>
      <c r="P1759"/>
      <c r="Q1759"/>
      <c r="R1759"/>
      <c r="S1759"/>
      <c r="T1759"/>
      <c r="U1759"/>
      <c r="V1759"/>
      <c r="W1759"/>
      <c r="X1759"/>
      <c r="Y1759"/>
      <c r="Z1759"/>
      <c r="AA1759"/>
      <c r="AB1759"/>
      <c r="AC1759"/>
      <c r="AD1759"/>
      <c r="AE1759"/>
      <c r="AF1759"/>
      <c r="AG1759"/>
      <c r="AH1759"/>
      <c r="AI1759"/>
      <c r="AJ1759"/>
      <c r="AK1759"/>
      <c r="AL1759"/>
      <c r="AM1759"/>
      <c r="AN1759"/>
    </row>
    <row r="1760" spans="1:40" x14ac:dyDescent="0.25">
      <c r="A1760">
        <v>217026</v>
      </c>
      <c r="B1760" t="s">
        <v>3746</v>
      </c>
      <c r="C1760" t="s">
        <v>3747</v>
      </c>
      <c r="D1760" t="s">
        <v>114</v>
      </c>
      <c r="E1760" t="s">
        <v>389</v>
      </c>
      <c r="F1760" s="229">
        <v>30764</v>
      </c>
      <c r="G1760" t="s">
        <v>3964</v>
      </c>
      <c r="H1760" t="s">
        <v>390</v>
      </c>
      <c r="I1760" t="s">
        <v>489</v>
      </c>
      <c r="J1760"/>
      <c r="K1760" t="s">
        <v>391</v>
      </c>
      <c r="L1760">
        <v>2000</v>
      </c>
      <c r="M1760" t="s">
        <v>371</v>
      </c>
      <c r="N1760" t="s">
        <v>371</v>
      </c>
      <c r="O1760"/>
      <c r="P1760"/>
      <c r="Q1760"/>
      <c r="R1760"/>
      <c r="S1760"/>
      <c r="T1760"/>
      <c r="U1760"/>
      <c r="V1760"/>
      <c r="W1760"/>
      <c r="X1760"/>
      <c r="Y1760"/>
      <c r="Z1760"/>
      <c r="AA1760"/>
      <c r="AB1760"/>
      <c r="AC1760"/>
      <c r="AD1760"/>
      <c r="AE1760"/>
      <c r="AF1760"/>
      <c r="AG1760"/>
      <c r="AH1760"/>
      <c r="AI1760"/>
      <c r="AJ1760"/>
      <c r="AK1760"/>
      <c r="AL1760"/>
      <c r="AM1760"/>
      <c r="AN1760"/>
    </row>
    <row r="1761" spans="1:40" x14ac:dyDescent="0.25">
      <c r="A1761">
        <v>217027</v>
      </c>
      <c r="B1761" t="s">
        <v>3748</v>
      </c>
      <c r="C1761" t="s">
        <v>496</v>
      </c>
      <c r="D1761" t="s">
        <v>306</v>
      </c>
      <c r="E1761" t="s">
        <v>389</v>
      </c>
      <c r="F1761" s="229">
        <v>38085</v>
      </c>
      <c r="G1761" t="s">
        <v>371</v>
      </c>
      <c r="H1761" t="s">
        <v>390</v>
      </c>
      <c r="I1761" t="s">
        <v>486</v>
      </c>
      <c r="J1761"/>
      <c r="K1761">
        <v>0</v>
      </c>
      <c r="L1761">
        <v>0</v>
      </c>
      <c r="M1761">
        <v>0</v>
      </c>
      <c r="N1761" t="s">
        <v>377</v>
      </c>
      <c r="O1761"/>
      <c r="P1761"/>
      <c r="Q1761"/>
      <c r="R1761"/>
      <c r="S1761"/>
      <c r="T1761"/>
      <c r="U1761"/>
      <c r="V1761"/>
      <c r="W1761"/>
      <c r="X1761"/>
      <c r="Y1761"/>
      <c r="Z1761"/>
      <c r="AA1761"/>
      <c r="AB1761"/>
      <c r="AC1761"/>
      <c r="AD1761"/>
      <c r="AE1761"/>
      <c r="AF1761"/>
      <c r="AG1761"/>
      <c r="AH1761"/>
      <c r="AI1761"/>
      <c r="AJ1761"/>
      <c r="AK1761"/>
      <c r="AL1761"/>
      <c r="AM1761"/>
      <c r="AN1761"/>
    </row>
    <row r="1762" spans="1:40" x14ac:dyDescent="0.25">
      <c r="A1762">
        <v>217028</v>
      </c>
      <c r="B1762" t="s">
        <v>3749</v>
      </c>
      <c r="C1762" t="s">
        <v>160</v>
      </c>
      <c r="D1762" t="s">
        <v>114</v>
      </c>
      <c r="E1762" t="s">
        <v>389</v>
      </c>
      <c r="F1762" s="229">
        <v>37017</v>
      </c>
      <c r="G1762" t="s">
        <v>371</v>
      </c>
      <c r="H1762" t="s">
        <v>390</v>
      </c>
      <c r="I1762" t="s">
        <v>489</v>
      </c>
      <c r="J1762"/>
      <c r="K1762" t="s">
        <v>391</v>
      </c>
      <c r="L1762">
        <v>2021</v>
      </c>
      <c r="M1762" t="s">
        <v>371</v>
      </c>
      <c r="N1762" t="s">
        <v>383</v>
      </c>
      <c r="O1762"/>
      <c r="P1762"/>
      <c r="Q1762"/>
      <c r="R1762"/>
      <c r="S1762"/>
      <c r="T1762"/>
      <c r="U1762"/>
      <c r="V1762"/>
      <c r="W1762"/>
      <c r="X1762"/>
      <c r="Y1762"/>
      <c r="Z1762"/>
      <c r="AA1762"/>
      <c r="AB1762"/>
      <c r="AC1762"/>
      <c r="AD1762"/>
      <c r="AE1762"/>
      <c r="AF1762"/>
      <c r="AG1762"/>
      <c r="AH1762"/>
      <c r="AI1762"/>
      <c r="AJ1762"/>
      <c r="AK1762"/>
      <c r="AL1762"/>
      <c r="AM1762"/>
      <c r="AN1762"/>
    </row>
    <row r="1763" spans="1:40" x14ac:dyDescent="0.25">
      <c r="A1763">
        <v>217029</v>
      </c>
      <c r="B1763" t="s">
        <v>3750</v>
      </c>
      <c r="C1763" t="s">
        <v>63</v>
      </c>
      <c r="D1763" t="s">
        <v>292</v>
      </c>
      <c r="E1763" t="s">
        <v>389</v>
      </c>
      <c r="F1763" s="229">
        <v>31475</v>
      </c>
      <c r="G1763" t="s">
        <v>3945</v>
      </c>
      <c r="H1763" t="s">
        <v>390</v>
      </c>
      <c r="I1763" t="s">
        <v>486</v>
      </c>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t="s">
        <v>788</v>
      </c>
    </row>
    <row r="1764" spans="1:40" x14ac:dyDescent="0.25">
      <c r="A1764">
        <v>217030</v>
      </c>
      <c r="B1764" t="s">
        <v>3673</v>
      </c>
      <c r="C1764" t="s">
        <v>537</v>
      </c>
      <c r="D1764" t="s">
        <v>498</v>
      </c>
      <c r="E1764" t="s">
        <v>389</v>
      </c>
      <c r="F1764" s="229">
        <v>37487</v>
      </c>
      <c r="G1764" t="s">
        <v>3965</v>
      </c>
      <c r="H1764" t="s">
        <v>390</v>
      </c>
      <c r="I1764" t="s">
        <v>486</v>
      </c>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t="s">
        <v>788</v>
      </c>
    </row>
    <row r="1765" spans="1:40" x14ac:dyDescent="0.25">
      <c r="A1765">
        <v>217031</v>
      </c>
      <c r="B1765" t="s">
        <v>3751</v>
      </c>
      <c r="C1765" t="s">
        <v>66</v>
      </c>
      <c r="D1765" t="s">
        <v>114</v>
      </c>
      <c r="E1765" t="s">
        <v>389</v>
      </c>
      <c r="F1765" s="229">
        <v>29879</v>
      </c>
      <c r="G1765" t="s">
        <v>683</v>
      </c>
      <c r="H1765" t="s">
        <v>3669</v>
      </c>
      <c r="I1765" t="s">
        <v>486</v>
      </c>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t="s">
        <v>788</v>
      </c>
    </row>
    <row r="1766" spans="1:40" x14ac:dyDescent="0.25">
      <c r="A1766">
        <v>217032</v>
      </c>
      <c r="B1766" t="s">
        <v>3752</v>
      </c>
      <c r="C1766" t="s">
        <v>113</v>
      </c>
      <c r="D1766" t="s">
        <v>239</v>
      </c>
      <c r="E1766" t="s">
        <v>389</v>
      </c>
      <c r="F1766" s="229">
        <v>36634</v>
      </c>
      <c r="G1766" t="s">
        <v>371</v>
      </c>
      <c r="H1766" t="s">
        <v>390</v>
      </c>
      <c r="I1766" t="s">
        <v>486</v>
      </c>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t="s">
        <v>788</v>
      </c>
    </row>
    <row r="1767" spans="1:40" x14ac:dyDescent="0.25">
      <c r="A1767">
        <v>217033</v>
      </c>
      <c r="B1767" t="s">
        <v>3753</v>
      </c>
      <c r="C1767" t="s">
        <v>63</v>
      </c>
      <c r="D1767" t="s">
        <v>239</v>
      </c>
      <c r="E1767" t="s">
        <v>389</v>
      </c>
      <c r="F1767" s="229">
        <v>38057</v>
      </c>
      <c r="G1767" t="s">
        <v>371</v>
      </c>
      <c r="H1767" t="s">
        <v>390</v>
      </c>
      <c r="I1767" t="s">
        <v>489</v>
      </c>
      <c r="J1767"/>
      <c r="K1767" t="s">
        <v>391</v>
      </c>
      <c r="L1767">
        <v>2021</v>
      </c>
      <c r="M1767" t="s">
        <v>377</v>
      </c>
      <c r="N1767" t="s">
        <v>376</v>
      </c>
      <c r="O1767"/>
      <c r="P1767"/>
      <c r="Q1767"/>
      <c r="R1767"/>
      <c r="S1767"/>
      <c r="T1767"/>
      <c r="U1767"/>
      <c r="V1767"/>
      <c r="W1767"/>
      <c r="X1767"/>
      <c r="Y1767"/>
      <c r="Z1767"/>
      <c r="AA1767"/>
      <c r="AB1767"/>
      <c r="AC1767"/>
      <c r="AD1767"/>
      <c r="AE1767"/>
      <c r="AF1767"/>
      <c r="AG1767"/>
      <c r="AH1767"/>
      <c r="AI1767"/>
      <c r="AJ1767"/>
      <c r="AK1767"/>
      <c r="AL1767"/>
      <c r="AM1767"/>
      <c r="AN1767"/>
    </row>
    <row r="1768" spans="1:40" x14ac:dyDescent="0.25">
      <c r="A1768">
        <v>217034</v>
      </c>
      <c r="B1768" t="s">
        <v>3754</v>
      </c>
      <c r="C1768" t="s">
        <v>3755</v>
      </c>
      <c r="D1768" t="s">
        <v>3756</v>
      </c>
      <c r="E1768" t="s">
        <v>389</v>
      </c>
      <c r="F1768" s="229">
        <v>35902</v>
      </c>
      <c r="G1768" t="s">
        <v>3971</v>
      </c>
      <c r="H1768" t="s">
        <v>390</v>
      </c>
      <c r="I1768" t="s">
        <v>489</v>
      </c>
      <c r="J1768"/>
      <c r="K1768">
        <v>0</v>
      </c>
      <c r="L1768">
        <v>0</v>
      </c>
      <c r="M1768">
        <v>0</v>
      </c>
      <c r="N1768" t="s">
        <v>379</v>
      </c>
      <c r="O1768"/>
      <c r="P1768"/>
      <c r="Q1768"/>
      <c r="R1768"/>
      <c r="S1768"/>
      <c r="T1768"/>
      <c r="U1768"/>
      <c r="V1768"/>
      <c r="W1768"/>
      <c r="X1768"/>
      <c r="Y1768"/>
      <c r="Z1768"/>
      <c r="AA1768"/>
      <c r="AB1768"/>
      <c r="AC1768"/>
      <c r="AD1768"/>
      <c r="AE1768"/>
      <c r="AF1768"/>
      <c r="AG1768"/>
      <c r="AH1768"/>
      <c r="AI1768"/>
      <c r="AJ1768"/>
      <c r="AK1768"/>
      <c r="AL1768"/>
      <c r="AM1768"/>
      <c r="AN1768"/>
    </row>
    <row r="1769" spans="1:40" x14ac:dyDescent="0.25">
      <c r="A1769">
        <v>217035</v>
      </c>
      <c r="B1769" t="s">
        <v>3757</v>
      </c>
      <c r="C1769" t="s">
        <v>3758</v>
      </c>
      <c r="D1769" t="s">
        <v>289</v>
      </c>
      <c r="E1769" t="s">
        <v>389</v>
      </c>
      <c r="F1769" s="229">
        <v>38169</v>
      </c>
      <c r="G1769" t="s">
        <v>3976</v>
      </c>
      <c r="H1769" t="s">
        <v>390</v>
      </c>
      <c r="I1769" t="s">
        <v>486</v>
      </c>
      <c r="J1769"/>
      <c r="K1769" t="s">
        <v>391</v>
      </c>
      <c r="L1769">
        <v>2022</v>
      </c>
      <c r="M1769" t="s">
        <v>373</v>
      </c>
      <c r="N1769" t="s">
        <v>373</v>
      </c>
      <c r="O1769"/>
      <c r="P1769"/>
      <c r="Q1769"/>
      <c r="R1769"/>
      <c r="S1769"/>
      <c r="T1769"/>
      <c r="U1769"/>
      <c r="V1769"/>
      <c r="W1769"/>
      <c r="X1769"/>
      <c r="Y1769"/>
      <c r="Z1769"/>
      <c r="AA1769"/>
      <c r="AB1769"/>
      <c r="AC1769"/>
      <c r="AD1769"/>
      <c r="AE1769"/>
      <c r="AF1769"/>
      <c r="AG1769"/>
      <c r="AH1769"/>
      <c r="AI1769"/>
      <c r="AJ1769"/>
      <c r="AK1769"/>
      <c r="AL1769"/>
      <c r="AM1769"/>
      <c r="AN1769"/>
    </row>
    <row r="1770" spans="1:40" x14ac:dyDescent="0.25">
      <c r="A1770">
        <v>217036</v>
      </c>
      <c r="B1770" t="s">
        <v>3759</v>
      </c>
      <c r="C1770" t="s">
        <v>120</v>
      </c>
      <c r="D1770" t="s">
        <v>229</v>
      </c>
      <c r="E1770" t="s">
        <v>389</v>
      </c>
      <c r="F1770" s="229">
        <v>36526</v>
      </c>
      <c r="G1770" t="s">
        <v>682</v>
      </c>
      <c r="H1770" t="s">
        <v>390</v>
      </c>
      <c r="I1770" t="s">
        <v>489</v>
      </c>
      <c r="J1770"/>
      <c r="K1770" t="s">
        <v>391</v>
      </c>
      <c r="L1770">
        <v>2018</v>
      </c>
      <c r="M1770" t="s">
        <v>376</v>
      </c>
      <c r="N1770" t="s">
        <v>376</v>
      </c>
      <c r="O1770"/>
      <c r="P1770"/>
      <c r="Q1770"/>
      <c r="R1770"/>
      <c r="S1770"/>
      <c r="T1770"/>
      <c r="U1770"/>
      <c r="V1770"/>
      <c r="W1770"/>
      <c r="X1770"/>
      <c r="Y1770"/>
      <c r="Z1770"/>
      <c r="AA1770"/>
      <c r="AB1770"/>
      <c r="AC1770"/>
      <c r="AD1770"/>
      <c r="AE1770"/>
      <c r="AF1770"/>
      <c r="AG1770"/>
      <c r="AH1770"/>
      <c r="AI1770"/>
      <c r="AJ1770"/>
      <c r="AK1770"/>
      <c r="AL1770"/>
      <c r="AM1770"/>
      <c r="AN1770"/>
    </row>
    <row r="1771" spans="1:40" x14ac:dyDescent="0.25">
      <c r="A1771">
        <v>217037</v>
      </c>
      <c r="B1771" t="s">
        <v>3760</v>
      </c>
      <c r="C1771" t="s">
        <v>587</v>
      </c>
      <c r="D1771" t="s">
        <v>3761</v>
      </c>
      <c r="E1771" t="s">
        <v>389</v>
      </c>
      <c r="F1771" s="229">
        <v>36527</v>
      </c>
      <c r="G1771" t="s">
        <v>371</v>
      </c>
      <c r="H1771" t="s">
        <v>390</v>
      </c>
      <c r="I1771" t="s">
        <v>486</v>
      </c>
      <c r="J1771"/>
      <c r="K1771">
        <v>0</v>
      </c>
      <c r="L1771">
        <v>0</v>
      </c>
      <c r="M1771">
        <v>0</v>
      </c>
      <c r="N1771" t="s">
        <v>379</v>
      </c>
      <c r="O1771"/>
      <c r="P1771"/>
      <c r="Q1771"/>
      <c r="R1771"/>
      <c r="S1771"/>
      <c r="T1771"/>
      <c r="U1771"/>
      <c r="V1771"/>
      <c r="W1771"/>
      <c r="X1771"/>
      <c r="Y1771"/>
      <c r="Z1771"/>
      <c r="AA1771"/>
      <c r="AB1771"/>
      <c r="AC1771"/>
      <c r="AD1771"/>
      <c r="AE1771"/>
      <c r="AF1771"/>
      <c r="AG1771"/>
      <c r="AH1771"/>
      <c r="AI1771"/>
      <c r="AJ1771"/>
      <c r="AK1771"/>
      <c r="AL1771"/>
      <c r="AM1771"/>
      <c r="AN1771"/>
    </row>
    <row r="1772" spans="1:40" x14ac:dyDescent="0.25">
      <c r="A1772">
        <v>217038</v>
      </c>
      <c r="B1772" t="s">
        <v>3762</v>
      </c>
      <c r="C1772" t="s">
        <v>1428</v>
      </c>
      <c r="D1772" t="s">
        <v>243</v>
      </c>
      <c r="E1772" t="s">
        <v>388</v>
      </c>
      <c r="F1772" s="229">
        <v>31194</v>
      </c>
      <c r="G1772" t="s">
        <v>1017</v>
      </c>
      <c r="H1772" t="s">
        <v>390</v>
      </c>
      <c r="I1772" t="s">
        <v>486</v>
      </c>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t="s">
        <v>788</v>
      </c>
    </row>
    <row r="1773" spans="1:40" x14ac:dyDescent="0.25">
      <c r="A1773">
        <v>217039</v>
      </c>
      <c r="B1773" t="s">
        <v>3763</v>
      </c>
      <c r="C1773" t="s">
        <v>66</v>
      </c>
      <c r="D1773" t="s">
        <v>2812</v>
      </c>
      <c r="E1773" t="s">
        <v>388</v>
      </c>
      <c r="F1773" s="229">
        <v>32876</v>
      </c>
      <c r="G1773" t="s">
        <v>3984</v>
      </c>
      <c r="H1773" t="s">
        <v>390</v>
      </c>
      <c r="I1773" t="s">
        <v>486</v>
      </c>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t="s">
        <v>788</v>
      </c>
    </row>
    <row r="1774" spans="1:40" x14ac:dyDescent="0.25">
      <c r="A1774">
        <v>217040</v>
      </c>
      <c r="B1774" t="s">
        <v>3764</v>
      </c>
      <c r="C1774" t="s">
        <v>124</v>
      </c>
      <c r="D1774" t="s">
        <v>243</v>
      </c>
      <c r="E1774" t="s">
        <v>388</v>
      </c>
      <c r="F1774" s="229">
        <v>35445</v>
      </c>
      <c r="G1774" t="s">
        <v>371</v>
      </c>
      <c r="H1774" t="s">
        <v>390</v>
      </c>
      <c r="I1774" t="s">
        <v>486</v>
      </c>
      <c r="J1774"/>
      <c r="K1774" t="s">
        <v>391</v>
      </c>
      <c r="L1774">
        <v>2014</v>
      </c>
      <c r="M1774" t="s">
        <v>371</v>
      </c>
      <c r="N1774" t="s">
        <v>379</v>
      </c>
      <c r="O1774"/>
      <c r="P1774"/>
      <c r="Q1774"/>
      <c r="R1774"/>
      <c r="S1774"/>
      <c r="T1774"/>
      <c r="U1774"/>
      <c r="V1774"/>
      <c r="W1774"/>
      <c r="X1774"/>
      <c r="Y1774"/>
      <c r="Z1774"/>
      <c r="AA1774"/>
      <c r="AB1774"/>
      <c r="AC1774"/>
      <c r="AD1774"/>
      <c r="AE1774"/>
      <c r="AF1774"/>
      <c r="AG1774"/>
      <c r="AH1774"/>
      <c r="AI1774"/>
      <c r="AJ1774"/>
      <c r="AK1774"/>
      <c r="AL1774"/>
      <c r="AM1774"/>
      <c r="AN1774"/>
    </row>
    <row r="1775" spans="1:40" x14ac:dyDescent="0.25">
      <c r="A1775">
        <v>217041</v>
      </c>
      <c r="B1775" t="s">
        <v>3765</v>
      </c>
      <c r="C1775" t="s">
        <v>69</v>
      </c>
      <c r="D1775" t="s">
        <v>242</v>
      </c>
      <c r="E1775" t="s">
        <v>388</v>
      </c>
      <c r="F1775" s="229">
        <v>34706</v>
      </c>
      <c r="G1775" t="s">
        <v>3985</v>
      </c>
      <c r="H1775" t="s">
        <v>390</v>
      </c>
      <c r="I1775" t="s">
        <v>489</v>
      </c>
      <c r="J1775"/>
      <c r="K1775" t="s">
        <v>391</v>
      </c>
      <c r="L1775">
        <v>2011</v>
      </c>
      <c r="M1775" t="s">
        <v>371</v>
      </c>
      <c r="N1775"/>
      <c r="O1775"/>
      <c r="P1775"/>
      <c r="Q1775"/>
      <c r="R1775"/>
      <c r="S1775"/>
      <c r="T1775"/>
      <c r="U1775"/>
      <c r="V1775"/>
      <c r="W1775"/>
      <c r="X1775"/>
      <c r="Y1775"/>
      <c r="Z1775"/>
      <c r="AA1775"/>
      <c r="AB1775"/>
      <c r="AC1775"/>
      <c r="AD1775"/>
      <c r="AE1775"/>
      <c r="AF1775"/>
      <c r="AG1775"/>
      <c r="AH1775"/>
      <c r="AI1775"/>
      <c r="AJ1775"/>
      <c r="AK1775"/>
      <c r="AL1775"/>
      <c r="AM1775"/>
      <c r="AN1775"/>
    </row>
    <row r="1776" spans="1:40" x14ac:dyDescent="0.25">
      <c r="A1776">
        <v>217042</v>
      </c>
      <c r="B1776" t="s">
        <v>3766</v>
      </c>
      <c r="C1776" t="s">
        <v>62</v>
      </c>
      <c r="D1776" t="s">
        <v>336</v>
      </c>
      <c r="E1776" t="s">
        <v>388</v>
      </c>
      <c r="F1776" s="229">
        <v>34898</v>
      </c>
      <c r="G1776" t="s">
        <v>3922</v>
      </c>
      <c r="H1776" t="s">
        <v>390</v>
      </c>
      <c r="I1776" t="s">
        <v>486</v>
      </c>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t="s">
        <v>788</v>
      </c>
    </row>
    <row r="1777" spans="1:40" x14ac:dyDescent="0.25">
      <c r="A1777">
        <v>217043</v>
      </c>
      <c r="B1777" t="s">
        <v>3767</v>
      </c>
      <c r="C1777" t="s">
        <v>3768</v>
      </c>
      <c r="D1777" t="s">
        <v>2560</v>
      </c>
      <c r="E1777" t="s">
        <v>388</v>
      </c>
      <c r="F1777" s="229">
        <v>34178</v>
      </c>
      <c r="G1777" t="s">
        <v>1017</v>
      </c>
      <c r="H1777" t="s">
        <v>390</v>
      </c>
      <c r="I1777" t="s">
        <v>486</v>
      </c>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t="s">
        <v>788</v>
      </c>
    </row>
    <row r="1778" spans="1:40" x14ac:dyDescent="0.25">
      <c r="A1778">
        <v>217044</v>
      </c>
      <c r="B1778" t="s">
        <v>3769</v>
      </c>
      <c r="C1778" t="s">
        <v>93</v>
      </c>
      <c r="D1778" t="s">
        <v>506</v>
      </c>
      <c r="E1778" t="s">
        <v>388</v>
      </c>
      <c r="F1778" s="229">
        <v>31778</v>
      </c>
      <c r="G1778" t="s">
        <v>678</v>
      </c>
      <c r="H1778" t="s">
        <v>390</v>
      </c>
      <c r="I1778" t="s">
        <v>486</v>
      </c>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t="s">
        <v>788</v>
      </c>
    </row>
    <row r="1779" spans="1:40" x14ac:dyDescent="0.25">
      <c r="A1779">
        <v>217045</v>
      </c>
      <c r="B1779" t="s">
        <v>3770</v>
      </c>
      <c r="C1779" t="s">
        <v>3771</v>
      </c>
      <c r="D1779" t="s">
        <v>527</v>
      </c>
      <c r="E1779" t="s">
        <v>388</v>
      </c>
      <c r="F1779" s="229">
        <v>37677</v>
      </c>
      <c r="G1779" t="s">
        <v>3988</v>
      </c>
      <c r="H1779" t="s">
        <v>390</v>
      </c>
      <c r="I1779" t="s">
        <v>3631</v>
      </c>
      <c r="J1779"/>
      <c r="K1779" t="s">
        <v>372</v>
      </c>
      <c r="L1779">
        <v>2021</v>
      </c>
      <c r="M1779" t="s">
        <v>371</v>
      </c>
      <c r="N1779" t="s">
        <v>379</v>
      </c>
      <c r="O1779"/>
      <c r="P1779"/>
      <c r="Q1779"/>
      <c r="R1779"/>
      <c r="S1779"/>
      <c r="T1779"/>
      <c r="U1779"/>
      <c r="V1779"/>
      <c r="W1779"/>
      <c r="X1779"/>
      <c r="Y1779"/>
      <c r="Z1779"/>
      <c r="AA1779"/>
      <c r="AB1779"/>
      <c r="AC1779"/>
      <c r="AD1779"/>
      <c r="AE1779"/>
      <c r="AF1779"/>
      <c r="AG1779"/>
      <c r="AH1779"/>
      <c r="AI1779"/>
      <c r="AJ1779"/>
      <c r="AK1779"/>
      <c r="AL1779"/>
      <c r="AM1779"/>
      <c r="AN1779"/>
    </row>
    <row r="1780" spans="1:40" x14ac:dyDescent="0.25">
      <c r="A1780">
        <v>217046</v>
      </c>
      <c r="B1780" t="s">
        <v>3772</v>
      </c>
      <c r="C1780" t="s">
        <v>3773</v>
      </c>
      <c r="D1780" t="s">
        <v>3774</v>
      </c>
      <c r="E1780" t="s">
        <v>389</v>
      </c>
      <c r="F1780" s="229">
        <v>36577</v>
      </c>
      <c r="G1780" t="s">
        <v>384</v>
      </c>
      <c r="H1780" t="s">
        <v>399</v>
      </c>
      <c r="I1780" t="s">
        <v>486</v>
      </c>
      <c r="J1780"/>
      <c r="K1780" t="s">
        <v>391</v>
      </c>
      <c r="L1780">
        <v>2023</v>
      </c>
      <c r="M1780" t="s">
        <v>371</v>
      </c>
      <c r="N1780" t="s">
        <v>762</v>
      </c>
      <c r="O1780"/>
      <c r="P1780"/>
      <c r="Q1780"/>
      <c r="R1780"/>
      <c r="S1780"/>
      <c r="T1780"/>
      <c r="U1780"/>
      <c r="V1780"/>
      <c r="W1780"/>
      <c r="X1780"/>
      <c r="Y1780"/>
      <c r="Z1780"/>
      <c r="AA1780"/>
      <c r="AB1780"/>
      <c r="AC1780"/>
      <c r="AD1780"/>
      <c r="AE1780"/>
      <c r="AF1780"/>
      <c r="AG1780"/>
      <c r="AH1780"/>
      <c r="AI1780"/>
      <c r="AJ1780"/>
      <c r="AK1780"/>
      <c r="AL1780"/>
      <c r="AM1780"/>
      <c r="AN1780"/>
    </row>
    <row r="1781" spans="1:40" x14ac:dyDescent="0.25">
      <c r="A1781">
        <v>217047</v>
      </c>
      <c r="B1781" t="s">
        <v>3775</v>
      </c>
      <c r="C1781" t="s">
        <v>130</v>
      </c>
      <c r="D1781" t="s">
        <v>516</v>
      </c>
      <c r="E1781" t="s">
        <v>389</v>
      </c>
      <c r="F1781" s="229">
        <v>36561</v>
      </c>
      <c r="G1781" t="s">
        <v>371</v>
      </c>
      <c r="H1781" t="s">
        <v>390</v>
      </c>
      <c r="I1781" t="s">
        <v>486</v>
      </c>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t="s">
        <v>788</v>
      </c>
    </row>
    <row r="1782" spans="1:40" x14ac:dyDescent="0.25">
      <c r="A1782">
        <v>217048</v>
      </c>
      <c r="B1782" t="s">
        <v>3776</v>
      </c>
      <c r="C1782" t="s">
        <v>69</v>
      </c>
      <c r="D1782" t="s">
        <v>283</v>
      </c>
      <c r="E1782" t="s">
        <v>388</v>
      </c>
      <c r="F1782" s="229">
        <v>36639</v>
      </c>
      <c r="G1782" t="s">
        <v>682</v>
      </c>
      <c r="H1782" t="s">
        <v>390</v>
      </c>
      <c r="I1782" t="s">
        <v>489</v>
      </c>
      <c r="J1782"/>
      <c r="K1782">
        <v>0</v>
      </c>
      <c r="L1782">
        <v>0</v>
      </c>
      <c r="M1782">
        <v>0</v>
      </c>
      <c r="N1782" t="s">
        <v>376</v>
      </c>
      <c r="O1782"/>
      <c r="P1782"/>
      <c r="Q1782"/>
      <c r="R1782"/>
      <c r="S1782"/>
      <c r="T1782"/>
      <c r="U1782"/>
      <c r="V1782"/>
      <c r="W1782"/>
      <c r="X1782"/>
      <c r="Y1782"/>
      <c r="Z1782"/>
      <c r="AA1782"/>
      <c r="AB1782"/>
      <c r="AC1782"/>
      <c r="AD1782"/>
      <c r="AE1782"/>
      <c r="AF1782"/>
      <c r="AG1782"/>
      <c r="AH1782"/>
      <c r="AI1782"/>
      <c r="AJ1782"/>
      <c r="AK1782"/>
      <c r="AL1782"/>
      <c r="AM1782"/>
      <c r="AN1782"/>
    </row>
    <row r="1783" spans="1:40" x14ac:dyDescent="0.25">
      <c r="A1783">
        <v>217049</v>
      </c>
      <c r="B1783" t="s">
        <v>3777</v>
      </c>
      <c r="C1783" t="s">
        <v>3991</v>
      </c>
      <c r="D1783" t="s">
        <v>231</v>
      </c>
      <c r="E1783" t="s">
        <v>389</v>
      </c>
      <c r="F1783" s="229">
        <v>29952</v>
      </c>
      <c r="G1783" t="s">
        <v>371</v>
      </c>
      <c r="H1783" t="s">
        <v>3992</v>
      </c>
      <c r="I1783" t="s">
        <v>486</v>
      </c>
      <c r="J1783"/>
      <c r="K1783" t="s">
        <v>372</v>
      </c>
      <c r="L1783">
        <v>2000</v>
      </c>
      <c r="M1783" t="s">
        <v>371</v>
      </c>
      <c r="N1783" t="s">
        <v>371</v>
      </c>
      <c r="O1783"/>
      <c r="P1783"/>
      <c r="Q1783"/>
      <c r="R1783"/>
      <c r="S1783"/>
      <c r="T1783"/>
      <c r="U1783"/>
      <c r="V1783"/>
      <c r="W1783"/>
      <c r="X1783"/>
      <c r="Y1783"/>
      <c r="Z1783"/>
      <c r="AA1783"/>
      <c r="AB1783"/>
      <c r="AC1783"/>
      <c r="AD1783"/>
      <c r="AE1783"/>
      <c r="AF1783"/>
      <c r="AG1783"/>
      <c r="AH1783"/>
      <c r="AI1783"/>
      <c r="AJ1783"/>
      <c r="AK1783"/>
      <c r="AL1783"/>
      <c r="AM1783"/>
      <c r="AN1783"/>
    </row>
    <row r="1784" spans="1:40" x14ac:dyDescent="0.25">
      <c r="A1784">
        <v>217050</v>
      </c>
      <c r="B1784" t="s">
        <v>3778</v>
      </c>
      <c r="C1784" t="s">
        <v>99</v>
      </c>
      <c r="D1784" t="s">
        <v>3779</v>
      </c>
      <c r="E1784" t="s">
        <v>388</v>
      </c>
      <c r="F1784" s="229">
        <v>33511</v>
      </c>
      <c r="G1784" t="s">
        <v>3995</v>
      </c>
      <c r="H1784" t="s">
        <v>390</v>
      </c>
      <c r="I1784" t="s">
        <v>486</v>
      </c>
      <c r="J1784"/>
      <c r="K1784" t="s">
        <v>391</v>
      </c>
      <c r="L1784">
        <v>2009</v>
      </c>
      <c r="M1784" t="s">
        <v>387</v>
      </c>
      <c r="N1784" t="s">
        <v>374</v>
      </c>
      <c r="O1784"/>
      <c r="P1784"/>
      <c r="Q1784"/>
      <c r="R1784"/>
      <c r="S1784"/>
      <c r="T1784"/>
      <c r="U1784"/>
      <c r="V1784"/>
      <c r="W1784"/>
      <c r="X1784"/>
      <c r="Y1784"/>
      <c r="Z1784"/>
      <c r="AA1784"/>
      <c r="AB1784"/>
      <c r="AC1784"/>
      <c r="AD1784"/>
      <c r="AE1784"/>
      <c r="AF1784"/>
      <c r="AG1784"/>
      <c r="AH1784"/>
      <c r="AI1784"/>
      <c r="AJ1784"/>
      <c r="AK1784"/>
      <c r="AL1784"/>
      <c r="AM1784"/>
      <c r="AN1784"/>
    </row>
    <row r="1785" spans="1:40" x14ac:dyDescent="0.25">
      <c r="A1785">
        <v>217051</v>
      </c>
      <c r="B1785" t="s">
        <v>3780</v>
      </c>
      <c r="C1785" t="s">
        <v>3781</v>
      </c>
      <c r="D1785" t="s">
        <v>426</v>
      </c>
      <c r="E1785" t="s">
        <v>388</v>
      </c>
      <c r="F1785" s="229">
        <v>38113</v>
      </c>
      <c r="G1785" t="s">
        <v>3996</v>
      </c>
      <c r="H1785" t="s">
        <v>390</v>
      </c>
      <c r="I1785" t="s">
        <v>486</v>
      </c>
      <c r="J1785"/>
      <c r="K1785">
        <v>0</v>
      </c>
      <c r="L1785">
        <v>0</v>
      </c>
      <c r="M1785">
        <v>0</v>
      </c>
      <c r="N1785" t="s">
        <v>379</v>
      </c>
      <c r="O1785"/>
      <c r="P1785"/>
      <c r="Q1785"/>
      <c r="R1785"/>
      <c r="S1785"/>
      <c r="T1785"/>
      <c r="U1785"/>
      <c r="V1785"/>
      <c r="W1785"/>
      <c r="X1785"/>
      <c r="Y1785"/>
      <c r="Z1785"/>
      <c r="AA1785"/>
      <c r="AB1785"/>
      <c r="AC1785"/>
      <c r="AD1785"/>
      <c r="AE1785"/>
      <c r="AF1785"/>
      <c r="AG1785"/>
      <c r="AH1785"/>
      <c r="AI1785"/>
      <c r="AJ1785"/>
      <c r="AK1785"/>
      <c r="AL1785"/>
      <c r="AM1785"/>
      <c r="AN1785"/>
    </row>
    <row r="1786" spans="1:40" x14ac:dyDescent="0.25">
      <c r="A1786">
        <v>217052</v>
      </c>
      <c r="B1786" t="s">
        <v>3782</v>
      </c>
      <c r="C1786" t="s">
        <v>66</v>
      </c>
      <c r="D1786" t="s">
        <v>2800</v>
      </c>
      <c r="E1786" t="s">
        <v>388</v>
      </c>
      <c r="F1786" s="229">
        <v>35066</v>
      </c>
      <c r="G1786" t="s">
        <v>701</v>
      </c>
      <c r="H1786" t="s">
        <v>390</v>
      </c>
      <c r="I1786" t="s">
        <v>486</v>
      </c>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t="s">
        <v>788</v>
      </c>
    </row>
    <row r="1787" spans="1:40" x14ac:dyDescent="0.25">
      <c r="A1787">
        <v>217053</v>
      </c>
      <c r="B1787" t="s">
        <v>3783</v>
      </c>
      <c r="C1787" t="s">
        <v>60</v>
      </c>
      <c r="D1787" t="s">
        <v>3784</v>
      </c>
      <c r="E1787" t="s">
        <v>389</v>
      </c>
      <c r="F1787" s="229">
        <v>34363</v>
      </c>
      <c r="G1787" t="s">
        <v>3999</v>
      </c>
      <c r="H1787" t="s">
        <v>390</v>
      </c>
      <c r="I1787" t="s">
        <v>489</v>
      </c>
      <c r="J1787"/>
      <c r="K1787" t="s">
        <v>391</v>
      </c>
      <c r="L1787">
        <v>2012</v>
      </c>
      <c r="M1787" t="s">
        <v>373</v>
      </c>
      <c r="N1787" t="s">
        <v>386</v>
      </c>
      <c r="O1787"/>
      <c r="P1787"/>
      <c r="Q1787"/>
      <c r="R1787"/>
      <c r="S1787"/>
      <c r="T1787"/>
      <c r="U1787"/>
      <c r="V1787"/>
      <c r="W1787"/>
      <c r="X1787"/>
      <c r="Y1787"/>
      <c r="Z1787"/>
      <c r="AA1787"/>
      <c r="AB1787"/>
      <c r="AC1787"/>
      <c r="AD1787"/>
      <c r="AE1787"/>
      <c r="AF1787"/>
      <c r="AG1787"/>
      <c r="AH1787"/>
      <c r="AI1787"/>
      <c r="AJ1787"/>
      <c r="AK1787"/>
      <c r="AL1787"/>
      <c r="AM1787"/>
      <c r="AN1787"/>
    </row>
    <row r="1788" spans="1:40" x14ac:dyDescent="0.25">
      <c r="A1788">
        <v>217054</v>
      </c>
      <c r="B1788" t="s">
        <v>3785</v>
      </c>
      <c r="C1788" t="s">
        <v>69</v>
      </c>
      <c r="D1788" t="s">
        <v>300</v>
      </c>
      <c r="E1788" t="s">
        <v>389</v>
      </c>
      <c r="F1788" s="229">
        <v>37641</v>
      </c>
      <c r="G1788" t="s">
        <v>4000</v>
      </c>
      <c r="H1788" t="s">
        <v>390</v>
      </c>
      <c r="I1788" t="s">
        <v>486</v>
      </c>
      <c r="J1788"/>
      <c r="K1788" t="s">
        <v>391</v>
      </c>
      <c r="L1788">
        <v>2022</v>
      </c>
      <c r="M1788" t="s">
        <v>373</v>
      </c>
      <c r="N1788" t="s">
        <v>373</v>
      </c>
      <c r="O1788"/>
      <c r="P1788"/>
      <c r="Q1788"/>
      <c r="R1788"/>
      <c r="S1788"/>
      <c r="T1788"/>
      <c r="U1788"/>
      <c r="V1788"/>
      <c r="W1788"/>
      <c r="X1788"/>
      <c r="Y1788"/>
      <c r="Z1788"/>
      <c r="AA1788"/>
      <c r="AB1788"/>
      <c r="AC1788"/>
      <c r="AD1788"/>
      <c r="AE1788"/>
      <c r="AF1788"/>
      <c r="AG1788"/>
      <c r="AH1788"/>
      <c r="AI1788"/>
      <c r="AJ1788"/>
      <c r="AK1788"/>
      <c r="AL1788"/>
      <c r="AM1788"/>
      <c r="AN1788"/>
    </row>
    <row r="1789" spans="1:40" x14ac:dyDescent="0.25">
      <c r="A1789">
        <v>217055</v>
      </c>
      <c r="B1789" t="s">
        <v>3786</v>
      </c>
      <c r="C1789" t="s">
        <v>78</v>
      </c>
      <c r="D1789" t="s">
        <v>563</v>
      </c>
      <c r="E1789" t="s">
        <v>388</v>
      </c>
      <c r="F1789" s="229">
        <v>32697</v>
      </c>
      <c r="G1789" t="s">
        <v>4001</v>
      </c>
      <c r="H1789" t="s">
        <v>390</v>
      </c>
      <c r="I1789" t="s">
        <v>489</v>
      </c>
      <c r="J1789"/>
      <c r="K1789" t="s">
        <v>391</v>
      </c>
      <c r="L1789">
        <v>2008</v>
      </c>
      <c r="M1789" t="s">
        <v>373</v>
      </c>
      <c r="N1789" t="s">
        <v>373</v>
      </c>
      <c r="O1789"/>
      <c r="P1789"/>
      <c r="Q1789"/>
      <c r="R1789"/>
      <c r="S1789"/>
      <c r="T1789"/>
      <c r="U1789"/>
      <c r="V1789"/>
      <c r="W1789"/>
      <c r="X1789"/>
      <c r="Y1789"/>
      <c r="Z1789"/>
      <c r="AA1789"/>
      <c r="AB1789"/>
      <c r="AC1789"/>
      <c r="AD1789"/>
      <c r="AE1789"/>
      <c r="AF1789"/>
      <c r="AG1789"/>
      <c r="AH1789"/>
      <c r="AI1789"/>
      <c r="AJ1789"/>
      <c r="AK1789"/>
      <c r="AL1789"/>
      <c r="AM1789"/>
      <c r="AN1789"/>
    </row>
    <row r="1790" spans="1:40" x14ac:dyDescent="0.25">
      <c r="A1790">
        <v>217056</v>
      </c>
      <c r="B1790" t="s">
        <v>3787</v>
      </c>
      <c r="C1790" t="s">
        <v>105</v>
      </c>
      <c r="D1790" t="s">
        <v>261</v>
      </c>
      <c r="E1790" t="s">
        <v>389</v>
      </c>
      <c r="F1790" s="229">
        <v>37257</v>
      </c>
      <c r="G1790" t="s">
        <v>689</v>
      </c>
      <c r="H1790" t="s">
        <v>390</v>
      </c>
      <c r="I1790" t="s">
        <v>486</v>
      </c>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t="s">
        <v>788</v>
      </c>
    </row>
    <row r="1791" spans="1:40" x14ac:dyDescent="0.25">
      <c r="A1791">
        <v>217057</v>
      </c>
      <c r="B1791" t="s">
        <v>3788</v>
      </c>
      <c r="C1791" t="s">
        <v>63</v>
      </c>
      <c r="D1791" t="s">
        <v>2340</v>
      </c>
      <c r="E1791" t="s">
        <v>388</v>
      </c>
      <c r="F1791" s="229">
        <v>38498</v>
      </c>
      <c r="G1791" t="s">
        <v>4007</v>
      </c>
      <c r="H1791" t="s">
        <v>390</v>
      </c>
      <c r="I1791" t="s">
        <v>486</v>
      </c>
      <c r="J1791"/>
      <c r="K1791" t="s">
        <v>391</v>
      </c>
      <c r="L1791">
        <v>2023</v>
      </c>
      <c r="M1791" t="s">
        <v>373</v>
      </c>
      <c r="N1791" t="s">
        <v>373</v>
      </c>
      <c r="O1791"/>
      <c r="P1791"/>
      <c r="Q1791"/>
      <c r="R1791"/>
      <c r="S1791"/>
      <c r="T1791"/>
      <c r="U1791"/>
      <c r="V1791"/>
      <c r="W1791"/>
      <c r="X1791"/>
      <c r="Y1791"/>
      <c r="Z1791"/>
      <c r="AA1791"/>
      <c r="AB1791"/>
      <c r="AC1791"/>
      <c r="AD1791"/>
      <c r="AE1791"/>
      <c r="AF1791"/>
      <c r="AG1791"/>
      <c r="AH1791"/>
      <c r="AI1791"/>
      <c r="AJ1791"/>
      <c r="AK1791"/>
      <c r="AL1791"/>
      <c r="AM1791"/>
      <c r="AN1791"/>
    </row>
    <row r="1792" spans="1:40" x14ac:dyDescent="0.25">
      <c r="A1792">
        <v>217058</v>
      </c>
      <c r="B1792" t="s">
        <v>3789</v>
      </c>
      <c r="C1792" t="s">
        <v>69</v>
      </c>
      <c r="D1792" t="s">
        <v>260</v>
      </c>
      <c r="E1792" t="s">
        <v>389</v>
      </c>
      <c r="F1792" s="229">
        <v>35665</v>
      </c>
      <c r="G1792" t="s">
        <v>377</v>
      </c>
      <c r="H1792" t="s">
        <v>390</v>
      </c>
      <c r="I1792" t="s">
        <v>486</v>
      </c>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t="s">
        <v>788</v>
      </c>
    </row>
    <row r="1793" spans="1:40" x14ac:dyDescent="0.25">
      <c r="A1793">
        <v>217059</v>
      </c>
      <c r="B1793" t="s">
        <v>3790</v>
      </c>
      <c r="C1793" t="s">
        <v>124</v>
      </c>
      <c r="D1793" t="s">
        <v>233</v>
      </c>
      <c r="E1793" t="s">
        <v>389</v>
      </c>
      <c r="F1793" s="229">
        <v>31057</v>
      </c>
      <c r="G1793" t="s">
        <v>4015</v>
      </c>
      <c r="H1793" t="s">
        <v>390</v>
      </c>
      <c r="I1793" t="s">
        <v>489</v>
      </c>
      <c r="J1793"/>
      <c r="K1793">
        <v>0</v>
      </c>
      <c r="L1793">
        <v>0</v>
      </c>
      <c r="M1793">
        <v>0</v>
      </c>
      <c r="N1793" t="s">
        <v>379</v>
      </c>
      <c r="O1793"/>
      <c r="P1793"/>
      <c r="Q1793"/>
      <c r="R1793"/>
      <c r="S1793"/>
      <c r="T1793"/>
      <c r="U1793"/>
      <c r="V1793"/>
      <c r="W1793"/>
      <c r="X1793"/>
      <c r="Y1793"/>
      <c r="Z1793"/>
      <c r="AA1793"/>
      <c r="AB1793"/>
      <c r="AC1793"/>
      <c r="AD1793"/>
      <c r="AE1793"/>
      <c r="AF1793"/>
      <c r="AG1793"/>
      <c r="AH1793"/>
      <c r="AI1793"/>
      <c r="AJ1793"/>
      <c r="AK1793"/>
      <c r="AL1793"/>
      <c r="AM1793"/>
      <c r="AN1793"/>
    </row>
    <row r="1794" spans="1:40" x14ac:dyDescent="0.25">
      <c r="A1794">
        <v>217060</v>
      </c>
      <c r="B1794" t="s">
        <v>3791</v>
      </c>
      <c r="C1794" t="s">
        <v>1008</v>
      </c>
      <c r="D1794" t="s">
        <v>3792</v>
      </c>
      <c r="E1794" t="s">
        <v>389</v>
      </c>
      <c r="F1794" s="229">
        <v>34339</v>
      </c>
      <c r="G1794" t="s">
        <v>4016</v>
      </c>
      <c r="H1794" t="s">
        <v>390</v>
      </c>
      <c r="I1794" t="s">
        <v>486</v>
      </c>
      <c r="J1794"/>
      <c r="K1794">
        <v>0</v>
      </c>
      <c r="L1794">
        <v>0</v>
      </c>
      <c r="M1794">
        <v>0</v>
      </c>
      <c r="N1794" t="s">
        <v>385</v>
      </c>
      <c r="O1794"/>
      <c r="P1794"/>
      <c r="Q1794"/>
      <c r="R1794"/>
      <c r="S1794"/>
      <c r="T1794"/>
      <c r="U1794"/>
      <c r="V1794"/>
      <c r="W1794"/>
      <c r="X1794"/>
      <c r="Y1794"/>
      <c r="Z1794"/>
      <c r="AA1794"/>
      <c r="AB1794"/>
      <c r="AC1794"/>
      <c r="AD1794"/>
      <c r="AE1794"/>
      <c r="AF1794"/>
      <c r="AG1794"/>
      <c r="AH1794"/>
      <c r="AI1794"/>
      <c r="AJ1794"/>
      <c r="AK1794"/>
      <c r="AL1794"/>
      <c r="AM1794"/>
      <c r="AN1794"/>
    </row>
    <row r="1795" spans="1:40" x14ac:dyDescent="0.25">
      <c r="A1795">
        <v>217061</v>
      </c>
      <c r="B1795" t="s">
        <v>3793</v>
      </c>
      <c r="C1795" t="s">
        <v>441</v>
      </c>
      <c r="D1795" t="s">
        <v>230</v>
      </c>
      <c r="E1795" t="s">
        <v>389</v>
      </c>
      <c r="F1795" s="229">
        <v>33048</v>
      </c>
      <c r="G1795" t="s">
        <v>375</v>
      </c>
      <c r="H1795" t="s">
        <v>390</v>
      </c>
      <c r="I1795" t="s">
        <v>486</v>
      </c>
      <c r="J1795"/>
      <c r="K1795">
        <v>0</v>
      </c>
      <c r="L1795">
        <v>0</v>
      </c>
      <c r="M1795">
        <v>0</v>
      </c>
      <c r="N1795" t="s">
        <v>375</v>
      </c>
      <c r="O1795"/>
      <c r="P1795"/>
      <c r="Q1795"/>
      <c r="R1795"/>
      <c r="S1795"/>
      <c r="T1795"/>
      <c r="U1795"/>
      <c r="V1795"/>
      <c r="W1795"/>
      <c r="X1795"/>
      <c r="Y1795"/>
      <c r="Z1795"/>
      <c r="AA1795"/>
      <c r="AB1795"/>
      <c r="AC1795"/>
      <c r="AD1795"/>
      <c r="AE1795"/>
      <c r="AF1795"/>
      <c r="AG1795"/>
      <c r="AH1795"/>
      <c r="AI1795"/>
      <c r="AJ1795"/>
      <c r="AK1795"/>
      <c r="AL1795"/>
      <c r="AM1795"/>
      <c r="AN1795"/>
    </row>
    <row r="1796" spans="1:40" x14ac:dyDescent="0.25">
      <c r="A1796">
        <v>217062</v>
      </c>
      <c r="B1796" t="s">
        <v>3794</v>
      </c>
      <c r="C1796" t="s">
        <v>197</v>
      </c>
      <c r="D1796" t="s">
        <v>3795</v>
      </c>
      <c r="E1796" t="s">
        <v>389</v>
      </c>
      <c r="F1796" s="229">
        <v>38067</v>
      </c>
      <c r="G1796" t="s">
        <v>3462</v>
      </c>
      <c r="H1796" t="s">
        <v>390</v>
      </c>
      <c r="I1796" t="s">
        <v>489</v>
      </c>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t="s">
        <v>788</v>
      </c>
    </row>
    <row r="1797" spans="1:40" x14ac:dyDescent="0.25">
      <c r="A1797">
        <v>217063</v>
      </c>
      <c r="B1797" t="s">
        <v>3796</v>
      </c>
      <c r="C1797" t="s">
        <v>568</v>
      </c>
      <c r="D1797" t="s">
        <v>3797</v>
      </c>
      <c r="E1797" t="s">
        <v>389</v>
      </c>
      <c r="F1797" s="229">
        <v>37451</v>
      </c>
      <c r="G1797" t="s">
        <v>1017</v>
      </c>
      <c r="H1797" t="s">
        <v>390</v>
      </c>
      <c r="I1797" t="s">
        <v>486</v>
      </c>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t="s">
        <v>788</v>
      </c>
    </row>
    <row r="1798" spans="1:40" x14ac:dyDescent="0.25">
      <c r="A1798">
        <v>217064</v>
      </c>
      <c r="B1798" t="s">
        <v>3798</v>
      </c>
      <c r="C1798" t="s">
        <v>3799</v>
      </c>
      <c r="D1798" t="s">
        <v>3800</v>
      </c>
      <c r="E1798" t="s">
        <v>389</v>
      </c>
      <c r="F1798" s="229">
        <v>33604</v>
      </c>
      <c r="G1798" t="s">
        <v>4033</v>
      </c>
      <c r="H1798">
        <v>0</v>
      </c>
      <c r="I1798" t="s">
        <v>486</v>
      </c>
      <c r="J1798"/>
      <c r="K1798" t="s">
        <v>391</v>
      </c>
      <c r="L1798">
        <v>2012</v>
      </c>
      <c r="M1798" t="s">
        <v>386</v>
      </c>
      <c r="N1798" t="s">
        <v>762</v>
      </c>
      <c r="O1798"/>
      <c r="P1798"/>
      <c r="Q1798"/>
      <c r="R1798"/>
      <c r="S1798"/>
      <c r="T1798"/>
      <c r="U1798"/>
      <c r="V1798"/>
      <c r="W1798"/>
      <c r="X1798"/>
      <c r="Y1798"/>
      <c r="Z1798"/>
      <c r="AA1798"/>
      <c r="AB1798"/>
      <c r="AC1798"/>
      <c r="AD1798"/>
      <c r="AE1798"/>
      <c r="AF1798"/>
      <c r="AG1798"/>
      <c r="AH1798"/>
      <c r="AI1798"/>
      <c r="AJ1798"/>
      <c r="AK1798"/>
      <c r="AL1798"/>
      <c r="AM1798"/>
      <c r="AN1798"/>
    </row>
    <row r="1799" spans="1:40" x14ac:dyDescent="0.25">
      <c r="A1799">
        <v>217065</v>
      </c>
      <c r="B1799" t="s">
        <v>3801</v>
      </c>
      <c r="C1799" t="s">
        <v>515</v>
      </c>
      <c r="D1799" t="s">
        <v>269</v>
      </c>
      <c r="E1799" t="s">
        <v>388</v>
      </c>
      <c r="F1799" s="229">
        <v>38144</v>
      </c>
      <c r="G1799" t="s">
        <v>371</v>
      </c>
      <c r="H1799" t="s">
        <v>390</v>
      </c>
      <c r="I1799" t="s">
        <v>486</v>
      </c>
      <c r="J1799"/>
      <c r="K1799" t="s">
        <v>391</v>
      </c>
      <c r="L1799">
        <v>2023</v>
      </c>
      <c r="M1799" t="s">
        <v>383</v>
      </c>
      <c r="N1799" t="s">
        <v>383</v>
      </c>
      <c r="O1799"/>
      <c r="P1799"/>
      <c r="Q1799"/>
      <c r="R1799"/>
      <c r="S1799"/>
      <c r="T1799"/>
      <c r="U1799"/>
      <c r="V1799"/>
      <c r="W1799"/>
      <c r="X1799"/>
      <c r="Y1799"/>
      <c r="Z1799"/>
      <c r="AA1799"/>
      <c r="AB1799"/>
      <c r="AC1799"/>
      <c r="AD1799"/>
      <c r="AE1799"/>
      <c r="AF1799"/>
      <c r="AG1799"/>
      <c r="AH1799"/>
      <c r="AI1799"/>
      <c r="AJ1799"/>
      <c r="AK1799"/>
      <c r="AL1799"/>
      <c r="AM1799"/>
      <c r="AN1799"/>
    </row>
    <row r="1800" spans="1:40" x14ac:dyDescent="0.25">
      <c r="A1800">
        <v>217066</v>
      </c>
      <c r="B1800" t="s">
        <v>3802</v>
      </c>
      <c r="C1800" t="s">
        <v>926</v>
      </c>
      <c r="D1800" t="s">
        <v>246</v>
      </c>
      <c r="E1800" t="s">
        <v>388</v>
      </c>
      <c r="F1800" s="229">
        <v>36586</v>
      </c>
      <c r="G1800" t="s">
        <v>678</v>
      </c>
      <c r="H1800" t="s">
        <v>390</v>
      </c>
      <c r="I1800" t="s">
        <v>489</v>
      </c>
      <c r="J1800"/>
      <c r="K1800">
        <v>0</v>
      </c>
      <c r="L1800">
        <v>0</v>
      </c>
      <c r="M1800">
        <v>0</v>
      </c>
      <c r="N1800" t="s">
        <v>376</v>
      </c>
      <c r="O1800"/>
      <c r="P1800"/>
      <c r="Q1800"/>
      <c r="R1800"/>
      <c r="S1800"/>
      <c r="T1800"/>
      <c r="U1800"/>
      <c r="V1800"/>
      <c r="W1800"/>
      <c r="X1800"/>
      <c r="Y1800"/>
      <c r="Z1800"/>
      <c r="AA1800"/>
      <c r="AB1800"/>
      <c r="AC1800"/>
      <c r="AD1800"/>
      <c r="AE1800"/>
      <c r="AF1800"/>
      <c r="AG1800"/>
      <c r="AH1800"/>
      <c r="AI1800"/>
      <c r="AJ1800"/>
      <c r="AK1800"/>
      <c r="AL1800"/>
      <c r="AM1800"/>
      <c r="AN1800"/>
    </row>
    <row r="1801" spans="1:40" x14ac:dyDescent="0.25">
      <c r="A1801">
        <v>217067</v>
      </c>
      <c r="B1801" t="s">
        <v>3803</v>
      </c>
      <c r="C1801" t="s">
        <v>590</v>
      </c>
      <c r="D1801" t="s">
        <v>239</v>
      </c>
      <c r="E1801" t="s">
        <v>388</v>
      </c>
      <c r="F1801" s="229">
        <v>36404</v>
      </c>
      <c r="G1801" t="s">
        <v>393</v>
      </c>
      <c r="H1801" t="s">
        <v>390</v>
      </c>
      <c r="I1801" t="s">
        <v>486</v>
      </c>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t="s">
        <v>788</v>
      </c>
    </row>
    <row r="1802" spans="1:40" x14ac:dyDescent="0.25">
      <c r="A1802">
        <v>217068</v>
      </c>
      <c r="B1802" t="s">
        <v>3804</v>
      </c>
      <c r="C1802" t="s">
        <v>63</v>
      </c>
      <c r="D1802" t="s">
        <v>224</v>
      </c>
      <c r="E1802" t="s">
        <v>388</v>
      </c>
      <c r="F1802" t="s">
        <v>4043</v>
      </c>
      <c r="G1802" t="s">
        <v>697</v>
      </c>
      <c r="H1802" t="s">
        <v>390</v>
      </c>
      <c r="I1802" t="s">
        <v>486</v>
      </c>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t="s">
        <v>788</v>
      </c>
    </row>
    <row r="1803" spans="1:40" x14ac:dyDescent="0.25">
      <c r="A1803">
        <v>217069</v>
      </c>
      <c r="B1803" t="s">
        <v>3805</v>
      </c>
      <c r="C1803" t="s">
        <v>138</v>
      </c>
      <c r="D1803" t="s">
        <v>327</v>
      </c>
      <c r="E1803" t="s">
        <v>388</v>
      </c>
      <c r="F1803" s="229">
        <v>25974</v>
      </c>
      <c r="G1803" t="s">
        <v>371</v>
      </c>
      <c r="H1803" t="s">
        <v>390</v>
      </c>
      <c r="I1803" t="s">
        <v>489</v>
      </c>
      <c r="J1803"/>
      <c r="K1803" t="s">
        <v>372</v>
      </c>
      <c r="L1803">
        <v>1989</v>
      </c>
      <c r="M1803" t="s">
        <v>371</v>
      </c>
      <c r="N1803" t="s">
        <v>371</v>
      </c>
      <c r="O1803"/>
      <c r="P1803"/>
      <c r="Q1803"/>
      <c r="R1803"/>
      <c r="S1803"/>
      <c r="T1803"/>
      <c r="U1803"/>
      <c r="V1803"/>
      <c r="W1803"/>
      <c r="X1803"/>
      <c r="Y1803"/>
      <c r="Z1803"/>
      <c r="AA1803"/>
      <c r="AB1803"/>
      <c r="AC1803"/>
      <c r="AD1803"/>
      <c r="AE1803"/>
      <c r="AF1803"/>
      <c r="AG1803"/>
      <c r="AH1803"/>
      <c r="AI1803"/>
      <c r="AJ1803"/>
      <c r="AK1803"/>
      <c r="AL1803"/>
      <c r="AM1803"/>
      <c r="AN1803"/>
    </row>
    <row r="1804" spans="1:40" x14ac:dyDescent="0.25">
      <c r="A1804">
        <v>217070</v>
      </c>
      <c r="B1804" t="s">
        <v>3806</v>
      </c>
      <c r="C1804" t="s">
        <v>3807</v>
      </c>
      <c r="D1804" t="s">
        <v>3808</v>
      </c>
      <c r="E1804" t="s">
        <v>388</v>
      </c>
      <c r="F1804" s="229">
        <v>38222</v>
      </c>
      <c r="G1804" t="s">
        <v>4046</v>
      </c>
      <c r="H1804" t="s">
        <v>390</v>
      </c>
      <c r="I1804" t="s">
        <v>486</v>
      </c>
      <c r="J1804"/>
      <c r="K1804" t="s">
        <v>372</v>
      </c>
      <c r="L1804">
        <v>0</v>
      </c>
      <c r="M1804" t="s">
        <v>387</v>
      </c>
      <c r="N1804" t="s">
        <v>387</v>
      </c>
      <c r="O1804"/>
      <c r="P1804"/>
      <c r="Q1804"/>
      <c r="R1804"/>
      <c r="S1804"/>
      <c r="T1804"/>
      <c r="U1804"/>
      <c r="V1804"/>
      <c r="W1804"/>
      <c r="X1804"/>
      <c r="Y1804"/>
      <c r="Z1804"/>
      <c r="AA1804"/>
      <c r="AB1804"/>
      <c r="AC1804"/>
      <c r="AD1804"/>
      <c r="AE1804"/>
      <c r="AF1804"/>
      <c r="AG1804"/>
      <c r="AH1804"/>
      <c r="AI1804"/>
      <c r="AJ1804"/>
      <c r="AK1804"/>
      <c r="AL1804"/>
      <c r="AM1804"/>
      <c r="AN1804"/>
    </row>
    <row r="1805" spans="1:40" x14ac:dyDescent="0.25">
      <c r="A1805">
        <v>217071</v>
      </c>
      <c r="B1805" t="s">
        <v>3809</v>
      </c>
      <c r="C1805" t="s">
        <v>63</v>
      </c>
      <c r="D1805" t="s">
        <v>335</v>
      </c>
      <c r="E1805" t="s">
        <v>388</v>
      </c>
      <c r="F1805" s="229">
        <v>34944</v>
      </c>
      <c r="G1805" t="s">
        <v>4047</v>
      </c>
      <c r="H1805" t="s">
        <v>390</v>
      </c>
      <c r="I1805" t="s">
        <v>486</v>
      </c>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t="s">
        <v>788</v>
      </c>
    </row>
    <row r="1806" spans="1:40" x14ac:dyDescent="0.25">
      <c r="A1806">
        <v>217072</v>
      </c>
      <c r="B1806" t="s">
        <v>3810</v>
      </c>
      <c r="C1806" t="s">
        <v>60</v>
      </c>
      <c r="D1806" t="s">
        <v>2790</v>
      </c>
      <c r="E1806" t="s">
        <v>388</v>
      </c>
      <c r="F1806" s="229">
        <v>32309</v>
      </c>
      <c r="G1806" t="s">
        <v>4045</v>
      </c>
      <c r="H1806" t="s">
        <v>390</v>
      </c>
      <c r="I1806" t="s">
        <v>486</v>
      </c>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t="s">
        <v>788</v>
      </c>
    </row>
    <row r="1807" spans="1:40" x14ac:dyDescent="0.25">
      <c r="A1807">
        <v>217073</v>
      </c>
      <c r="B1807" t="s">
        <v>3811</v>
      </c>
      <c r="C1807" t="s">
        <v>140</v>
      </c>
      <c r="D1807" t="s">
        <v>263</v>
      </c>
      <c r="E1807" t="s">
        <v>388</v>
      </c>
      <c r="F1807" s="229">
        <v>38607</v>
      </c>
      <c r="G1807" t="s">
        <v>4051</v>
      </c>
      <c r="H1807" t="s">
        <v>400</v>
      </c>
      <c r="I1807" t="s">
        <v>486</v>
      </c>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t="s">
        <v>788</v>
      </c>
    </row>
    <row r="1808" spans="1:40" x14ac:dyDescent="0.25">
      <c r="A1808">
        <v>217074</v>
      </c>
      <c r="B1808" t="s">
        <v>3812</v>
      </c>
      <c r="C1808" t="s">
        <v>3813</v>
      </c>
      <c r="D1808" t="s">
        <v>295</v>
      </c>
      <c r="E1808" t="s">
        <v>389</v>
      </c>
      <c r="F1808" s="229">
        <v>35436</v>
      </c>
      <c r="G1808" t="s">
        <v>4053</v>
      </c>
      <c r="H1808" t="s">
        <v>390</v>
      </c>
      <c r="I1808" t="s">
        <v>486</v>
      </c>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t="s">
        <v>788</v>
      </c>
    </row>
    <row r="1809" spans="1:40" x14ac:dyDescent="0.25">
      <c r="A1809">
        <v>217075</v>
      </c>
      <c r="B1809" t="s">
        <v>3814</v>
      </c>
      <c r="C1809" t="s">
        <v>513</v>
      </c>
      <c r="D1809" t="s">
        <v>3815</v>
      </c>
      <c r="E1809" t="s">
        <v>388</v>
      </c>
      <c r="F1809" s="229">
        <v>35817</v>
      </c>
      <c r="G1809" t="s">
        <v>4057</v>
      </c>
      <c r="H1809" t="s">
        <v>390</v>
      </c>
      <c r="I1809" t="s">
        <v>489</v>
      </c>
      <c r="J1809"/>
      <c r="K1809" t="s">
        <v>372</v>
      </c>
      <c r="L1809">
        <v>2016</v>
      </c>
      <c r="M1809" t="s">
        <v>375</v>
      </c>
      <c r="N1809" t="s">
        <v>380</v>
      </c>
      <c r="O1809"/>
      <c r="P1809"/>
      <c r="Q1809"/>
      <c r="R1809"/>
      <c r="S1809"/>
      <c r="T1809"/>
      <c r="U1809"/>
      <c r="V1809"/>
      <c r="W1809"/>
      <c r="X1809"/>
      <c r="Y1809"/>
      <c r="Z1809"/>
      <c r="AA1809"/>
      <c r="AB1809"/>
      <c r="AC1809"/>
      <c r="AD1809"/>
      <c r="AE1809"/>
      <c r="AF1809"/>
      <c r="AG1809"/>
      <c r="AH1809"/>
      <c r="AI1809"/>
      <c r="AJ1809"/>
      <c r="AK1809"/>
      <c r="AL1809"/>
      <c r="AM1809"/>
      <c r="AN1809"/>
    </row>
    <row r="1810" spans="1:40" x14ac:dyDescent="0.25">
      <c r="A1810">
        <v>217076</v>
      </c>
      <c r="B1810" t="s">
        <v>3816</v>
      </c>
      <c r="C1810" t="s">
        <v>63</v>
      </c>
      <c r="D1810" t="s">
        <v>224</v>
      </c>
      <c r="E1810" t="s">
        <v>388</v>
      </c>
      <c r="F1810" s="229">
        <v>34582</v>
      </c>
      <c r="G1810" t="s">
        <v>697</v>
      </c>
      <c r="H1810" t="s">
        <v>390</v>
      </c>
      <c r="I1810" t="s">
        <v>486</v>
      </c>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t="s">
        <v>788</v>
      </c>
    </row>
    <row r="1811" spans="1:40" x14ac:dyDescent="0.25">
      <c r="A1811">
        <v>217077</v>
      </c>
      <c r="B1811" t="s">
        <v>3817</v>
      </c>
      <c r="C1811" t="s">
        <v>127</v>
      </c>
      <c r="D1811" t="s">
        <v>225</v>
      </c>
      <c r="E1811" t="s">
        <v>389</v>
      </c>
      <c r="F1811" s="229">
        <v>38443</v>
      </c>
      <c r="G1811" t="s">
        <v>386</v>
      </c>
      <c r="H1811" t="s">
        <v>390</v>
      </c>
      <c r="I1811" t="s">
        <v>486</v>
      </c>
      <c r="J1811"/>
      <c r="K1811" t="s">
        <v>391</v>
      </c>
      <c r="L1811">
        <v>2023</v>
      </c>
      <c r="M1811" t="s">
        <v>371</v>
      </c>
      <c r="N1811" t="s">
        <v>386</v>
      </c>
      <c r="O1811"/>
      <c r="P1811"/>
      <c r="Q1811"/>
      <c r="R1811"/>
      <c r="S1811"/>
      <c r="T1811"/>
      <c r="U1811"/>
      <c r="V1811"/>
      <c r="W1811"/>
      <c r="X1811"/>
      <c r="Y1811"/>
      <c r="Z1811"/>
      <c r="AA1811"/>
      <c r="AB1811"/>
      <c r="AC1811"/>
      <c r="AD1811"/>
      <c r="AE1811"/>
      <c r="AF1811"/>
      <c r="AG1811"/>
      <c r="AH1811"/>
      <c r="AI1811"/>
      <c r="AJ1811"/>
      <c r="AK1811"/>
      <c r="AL1811"/>
      <c r="AM1811"/>
      <c r="AN1811"/>
    </row>
    <row r="1812" spans="1:40" x14ac:dyDescent="0.25">
      <c r="A1812">
        <v>217078</v>
      </c>
      <c r="B1812" t="s">
        <v>3818</v>
      </c>
      <c r="C1812" t="s">
        <v>94</v>
      </c>
      <c r="D1812" t="s">
        <v>471</v>
      </c>
      <c r="E1812" t="s">
        <v>389</v>
      </c>
      <c r="F1812" s="229">
        <v>36975</v>
      </c>
      <c r="G1812" t="s">
        <v>673</v>
      </c>
      <c r="H1812" t="s">
        <v>390</v>
      </c>
      <c r="I1812" t="s">
        <v>489</v>
      </c>
      <c r="J1812"/>
      <c r="K1812" t="s">
        <v>372</v>
      </c>
      <c r="L1812">
        <v>2020</v>
      </c>
      <c r="M1812" t="s">
        <v>377</v>
      </c>
      <c r="N1812" t="s">
        <v>377</v>
      </c>
      <c r="O1812"/>
      <c r="P1812"/>
      <c r="Q1812"/>
      <c r="R1812"/>
      <c r="S1812"/>
      <c r="T1812"/>
      <c r="U1812"/>
      <c r="V1812"/>
      <c r="W1812"/>
      <c r="X1812"/>
      <c r="Y1812"/>
      <c r="Z1812"/>
      <c r="AA1812"/>
      <c r="AB1812"/>
      <c r="AC1812"/>
      <c r="AD1812"/>
      <c r="AE1812"/>
      <c r="AF1812"/>
      <c r="AG1812"/>
      <c r="AH1812"/>
      <c r="AI1812"/>
      <c r="AJ1812"/>
      <c r="AK1812"/>
      <c r="AL1812"/>
      <c r="AM1812"/>
      <c r="AN1812"/>
    </row>
    <row r="1813" spans="1:40" x14ac:dyDescent="0.25">
      <c r="A1813">
        <v>217079</v>
      </c>
      <c r="B1813" t="s">
        <v>3819</v>
      </c>
      <c r="C1813" t="s">
        <v>89</v>
      </c>
      <c r="D1813" t="s">
        <v>3820</v>
      </c>
      <c r="E1813" t="s">
        <v>388</v>
      </c>
      <c r="F1813" s="229">
        <v>37780</v>
      </c>
      <c r="G1813" t="s">
        <v>374</v>
      </c>
      <c r="H1813" t="s">
        <v>390</v>
      </c>
      <c r="I1813" t="s">
        <v>486</v>
      </c>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t="s">
        <v>788</v>
      </c>
    </row>
    <row r="1814" spans="1:40" x14ac:dyDescent="0.25">
      <c r="A1814">
        <v>217080</v>
      </c>
      <c r="B1814" t="s">
        <v>3821</v>
      </c>
      <c r="C1814" t="s">
        <v>63</v>
      </c>
      <c r="D1814" t="s">
        <v>3006</v>
      </c>
      <c r="E1814" t="s">
        <v>389</v>
      </c>
      <c r="F1814" s="229">
        <v>32064</v>
      </c>
      <c r="G1814" t="s">
        <v>678</v>
      </c>
      <c r="H1814" t="s">
        <v>390</v>
      </c>
      <c r="I1814" t="s">
        <v>486</v>
      </c>
      <c r="J1814"/>
      <c r="K1814" t="s">
        <v>391</v>
      </c>
      <c r="L1814">
        <v>2006</v>
      </c>
      <c r="M1814" t="s">
        <v>376</v>
      </c>
      <c r="N1814" t="s">
        <v>376</v>
      </c>
      <c r="O1814"/>
      <c r="P1814"/>
      <c r="Q1814"/>
      <c r="R1814"/>
      <c r="S1814"/>
      <c r="T1814"/>
      <c r="U1814"/>
      <c r="V1814"/>
      <c r="W1814"/>
      <c r="X1814"/>
      <c r="Y1814"/>
      <c r="Z1814"/>
      <c r="AA1814"/>
      <c r="AB1814"/>
      <c r="AC1814"/>
      <c r="AD1814"/>
      <c r="AE1814"/>
      <c r="AF1814"/>
      <c r="AG1814"/>
      <c r="AH1814"/>
      <c r="AI1814"/>
      <c r="AJ1814"/>
      <c r="AK1814"/>
      <c r="AL1814"/>
      <c r="AM1814"/>
      <c r="AN1814"/>
    </row>
    <row r="1815" spans="1:40" x14ac:dyDescent="0.25">
      <c r="A1815">
        <v>217081</v>
      </c>
      <c r="B1815" t="s">
        <v>3822</v>
      </c>
      <c r="C1815" t="s">
        <v>576</v>
      </c>
      <c r="D1815" t="s">
        <v>2355</v>
      </c>
      <c r="E1815" t="s">
        <v>389</v>
      </c>
      <c r="F1815" s="229">
        <v>37767</v>
      </c>
      <c r="G1815" t="s">
        <v>4063</v>
      </c>
      <c r="H1815" t="s">
        <v>390</v>
      </c>
      <c r="I1815" t="s">
        <v>486</v>
      </c>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t="s">
        <v>788</v>
      </c>
    </row>
    <row r="1816" spans="1:40" x14ac:dyDescent="0.25">
      <c r="A1816">
        <v>217082</v>
      </c>
      <c r="B1816" t="s">
        <v>3823</v>
      </c>
      <c r="C1816" t="s">
        <v>123</v>
      </c>
      <c r="D1816" t="s">
        <v>516</v>
      </c>
      <c r="E1816" t="s">
        <v>389</v>
      </c>
      <c r="F1816" s="229">
        <v>38718</v>
      </c>
      <c r="G1816" t="s">
        <v>371</v>
      </c>
      <c r="H1816" t="s">
        <v>390</v>
      </c>
      <c r="I1816" t="s">
        <v>486</v>
      </c>
      <c r="J1816"/>
      <c r="K1816" t="s">
        <v>372</v>
      </c>
      <c r="L1816">
        <v>2023</v>
      </c>
      <c r="M1816" t="s">
        <v>373</v>
      </c>
      <c r="N1816" t="s">
        <v>371</v>
      </c>
      <c r="O1816" t="s">
        <v>4064</v>
      </c>
      <c r="P1816"/>
      <c r="Q1816">
        <v>20000</v>
      </c>
      <c r="R1816"/>
      <c r="S1816"/>
      <c r="T1816"/>
      <c r="U1816"/>
      <c r="V1816"/>
      <c r="W1816"/>
      <c r="X1816"/>
      <c r="Y1816"/>
      <c r="Z1816"/>
      <c r="AA1816"/>
      <c r="AB1816"/>
      <c r="AC1816"/>
      <c r="AD1816"/>
      <c r="AE1816"/>
      <c r="AF1816"/>
      <c r="AG1816"/>
      <c r="AH1816"/>
      <c r="AI1816"/>
      <c r="AJ1816"/>
      <c r="AK1816"/>
      <c r="AL1816"/>
      <c r="AM1816"/>
      <c r="AN1816"/>
    </row>
    <row r="1817" spans="1:40" x14ac:dyDescent="0.25">
      <c r="A1817">
        <v>217083</v>
      </c>
      <c r="B1817" t="s">
        <v>3824</v>
      </c>
      <c r="C1817" t="s">
        <v>3825</v>
      </c>
      <c r="D1817" t="s">
        <v>462</v>
      </c>
      <c r="E1817" t="s">
        <v>389</v>
      </c>
      <c r="F1817" s="229">
        <v>29796</v>
      </c>
      <c r="G1817" t="s">
        <v>675</v>
      </c>
      <c r="H1817" t="s">
        <v>390</v>
      </c>
      <c r="I1817" t="s">
        <v>489</v>
      </c>
      <c r="J1817"/>
      <c r="K1817" t="s">
        <v>372</v>
      </c>
      <c r="L1817">
        <v>2001</v>
      </c>
      <c r="M1817" t="s">
        <v>371</v>
      </c>
      <c r="N1817" t="s">
        <v>371</v>
      </c>
      <c r="O1817"/>
      <c r="P1817"/>
      <c r="Q1817"/>
      <c r="R1817"/>
      <c r="S1817"/>
      <c r="T1817"/>
      <c r="U1817"/>
      <c r="V1817"/>
      <c r="W1817"/>
      <c r="X1817"/>
      <c r="Y1817"/>
      <c r="Z1817"/>
      <c r="AA1817"/>
      <c r="AB1817"/>
      <c r="AC1817"/>
      <c r="AD1817"/>
      <c r="AE1817"/>
      <c r="AF1817"/>
      <c r="AG1817"/>
      <c r="AH1817"/>
      <c r="AI1817"/>
      <c r="AJ1817"/>
      <c r="AK1817"/>
      <c r="AL1817"/>
      <c r="AM1817"/>
      <c r="AN1817"/>
    </row>
    <row r="1818" spans="1:40" x14ac:dyDescent="0.25">
      <c r="A1818">
        <v>217084</v>
      </c>
      <c r="B1818" t="s">
        <v>3826</v>
      </c>
      <c r="C1818" t="s">
        <v>91</v>
      </c>
      <c r="D1818" t="s">
        <v>453</v>
      </c>
      <c r="E1818" t="s">
        <v>389</v>
      </c>
      <c r="F1818" s="229">
        <v>29826</v>
      </c>
      <c r="G1818" t="s">
        <v>371</v>
      </c>
      <c r="H1818" t="s">
        <v>390</v>
      </c>
      <c r="I1818" t="s">
        <v>486</v>
      </c>
      <c r="J1818"/>
      <c r="K1818" t="s">
        <v>391</v>
      </c>
      <c r="L1818">
        <v>2013</v>
      </c>
      <c r="M1818" t="s">
        <v>383</v>
      </c>
      <c r="N1818" t="s">
        <v>383</v>
      </c>
      <c r="O1818"/>
      <c r="P1818"/>
      <c r="Q1818"/>
      <c r="R1818"/>
      <c r="S1818"/>
      <c r="T1818"/>
      <c r="U1818"/>
      <c r="V1818"/>
      <c r="W1818"/>
      <c r="X1818"/>
      <c r="Y1818"/>
      <c r="Z1818"/>
      <c r="AA1818"/>
      <c r="AB1818"/>
      <c r="AC1818"/>
      <c r="AD1818"/>
      <c r="AE1818"/>
      <c r="AF1818"/>
      <c r="AG1818"/>
      <c r="AH1818"/>
      <c r="AI1818"/>
      <c r="AJ1818"/>
      <c r="AK1818"/>
      <c r="AL1818"/>
      <c r="AM1818"/>
      <c r="AN1818"/>
    </row>
    <row r="1819" spans="1:40" x14ac:dyDescent="0.25">
      <c r="A1819">
        <v>217085</v>
      </c>
      <c r="B1819" t="s">
        <v>3827</v>
      </c>
      <c r="C1819" t="s">
        <v>164</v>
      </c>
      <c r="D1819" t="s">
        <v>3828</v>
      </c>
      <c r="E1819" t="s">
        <v>388</v>
      </c>
      <c r="F1819" s="229">
        <v>34014</v>
      </c>
      <c r="G1819" t="s">
        <v>4068</v>
      </c>
      <c r="H1819" t="s">
        <v>390</v>
      </c>
      <c r="I1819" t="s">
        <v>486</v>
      </c>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t="s">
        <v>788</v>
      </c>
    </row>
    <row r="1820" spans="1:40" x14ac:dyDescent="0.25">
      <c r="A1820">
        <v>217086</v>
      </c>
      <c r="B1820" t="s">
        <v>3829</v>
      </c>
      <c r="C1820" t="s">
        <v>63</v>
      </c>
      <c r="D1820" t="s">
        <v>3830</v>
      </c>
      <c r="E1820" t="s">
        <v>389</v>
      </c>
      <c r="F1820" s="229">
        <v>33604</v>
      </c>
      <c r="G1820" t="s">
        <v>371</v>
      </c>
      <c r="H1820" t="s">
        <v>390</v>
      </c>
      <c r="I1820" t="s">
        <v>489</v>
      </c>
      <c r="J1820"/>
      <c r="K1820" t="s">
        <v>391</v>
      </c>
      <c r="L1820">
        <v>2010</v>
      </c>
      <c r="M1820" t="s">
        <v>371</v>
      </c>
      <c r="N1820" t="s">
        <v>379</v>
      </c>
      <c r="O1820"/>
      <c r="P1820"/>
      <c r="Q1820"/>
      <c r="R1820"/>
      <c r="S1820"/>
      <c r="T1820"/>
      <c r="U1820"/>
      <c r="V1820"/>
      <c r="W1820"/>
      <c r="X1820"/>
      <c r="Y1820"/>
      <c r="Z1820"/>
      <c r="AA1820"/>
      <c r="AB1820"/>
      <c r="AC1820"/>
      <c r="AD1820"/>
      <c r="AE1820"/>
      <c r="AF1820"/>
      <c r="AG1820"/>
      <c r="AH1820"/>
      <c r="AI1820"/>
      <c r="AJ1820"/>
      <c r="AK1820"/>
      <c r="AL1820"/>
      <c r="AM1820"/>
      <c r="AN1820"/>
    </row>
    <row r="1821" spans="1:40" x14ac:dyDescent="0.25">
      <c r="A1821">
        <v>217087</v>
      </c>
      <c r="B1821" t="s">
        <v>3831</v>
      </c>
      <c r="C1821" t="s">
        <v>66</v>
      </c>
      <c r="D1821" t="s">
        <v>3832</v>
      </c>
      <c r="E1821" t="s">
        <v>389</v>
      </c>
      <c r="F1821" s="229">
        <v>31060</v>
      </c>
      <c r="G1821" t="s">
        <v>4070</v>
      </c>
      <c r="H1821" t="s">
        <v>390</v>
      </c>
      <c r="I1821" t="s">
        <v>489</v>
      </c>
      <c r="J1821"/>
      <c r="K1821" t="s">
        <v>391</v>
      </c>
      <c r="L1821">
        <v>2002</v>
      </c>
      <c r="M1821" t="s">
        <v>379</v>
      </c>
      <c r="N1821" t="s">
        <v>379</v>
      </c>
      <c r="O1821"/>
      <c r="P1821"/>
      <c r="Q1821"/>
      <c r="R1821"/>
      <c r="S1821"/>
      <c r="T1821"/>
      <c r="U1821"/>
      <c r="V1821"/>
      <c r="W1821"/>
      <c r="X1821"/>
      <c r="Y1821"/>
      <c r="Z1821"/>
      <c r="AA1821"/>
      <c r="AB1821"/>
      <c r="AC1821"/>
      <c r="AD1821"/>
      <c r="AE1821"/>
      <c r="AF1821"/>
      <c r="AG1821"/>
      <c r="AH1821"/>
      <c r="AI1821"/>
      <c r="AJ1821"/>
      <c r="AK1821"/>
      <c r="AL1821"/>
      <c r="AM1821"/>
      <c r="AN1821"/>
    </row>
    <row r="1822" spans="1:40" x14ac:dyDescent="0.25">
      <c r="A1822">
        <v>217088</v>
      </c>
      <c r="B1822" t="s">
        <v>3833</v>
      </c>
      <c r="C1822" t="s">
        <v>569</v>
      </c>
      <c r="D1822" t="s">
        <v>202</v>
      </c>
      <c r="E1822" t="s">
        <v>389</v>
      </c>
      <c r="F1822" s="229">
        <v>33087</v>
      </c>
      <c r="G1822" t="s">
        <v>371</v>
      </c>
      <c r="H1822" t="s">
        <v>390</v>
      </c>
      <c r="I1822" t="s">
        <v>486</v>
      </c>
      <c r="J1822"/>
      <c r="K1822" t="s">
        <v>391</v>
      </c>
      <c r="L1822">
        <v>2009</v>
      </c>
      <c r="M1822" t="s">
        <v>371</v>
      </c>
      <c r="N1822" t="s">
        <v>377</v>
      </c>
      <c r="O1822"/>
      <c r="P1822"/>
      <c r="Q1822"/>
      <c r="R1822"/>
      <c r="S1822"/>
      <c r="T1822"/>
      <c r="U1822"/>
      <c r="V1822"/>
      <c r="W1822"/>
      <c r="X1822"/>
      <c r="Y1822"/>
      <c r="Z1822"/>
      <c r="AA1822"/>
      <c r="AB1822"/>
      <c r="AC1822"/>
      <c r="AD1822"/>
      <c r="AE1822"/>
      <c r="AF1822"/>
      <c r="AG1822"/>
      <c r="AH1822"/>
      <c r="AI1822"/>
      <c r="AJ1822"/>
      <c r="AK1822"/>
      <c r="AL1822"/>
      <c r="AM1822"/>
      <c r="AN1822"/>
    </row>
    <row r="1823" spans="1:40" x14ac:dyDescent="0.25">
      <c r="A1823">
        <v>217089</v>
      </c>
      <c r="B1823" t="s">
        <v>3834</v>
      </c>
      <c r="C1823" t="s">
        <v>183</v>
      </c>
      <c r="D1823" t="s">
        <v>280</v>
      </c>
      <c r="E1823" t="s">
        <v>389</v>
      </c>
      <c r="F1823" s="229">
        <v>34724</v>
      </c>
      <c r="G1823" t="s">
        <v>371</v>
      </c>
      <c r="H1823" t="s">
        <v>390</v>
      </c>
      <c r="I1823" t="s">
        <v>486</v>
      </c>
      <c r="J1823"/>
      <c r="K1823" t="s">
        <v>391</v>
      </c>
      <c r="L1823">
        <v>2012</v>
      </c>
      <c r="M1823" t="s">
        <v>371</v>
      </c>
      <c r="N1823" t="s">
        <v>377</v>
      </c>
      <c r="O1823"/>
      <c r="P1823"/>
      <c r="Q1823"/>
      <c r="R1823"/>
      <c r="S1823"/>
      <c r="T1823"/>
      <c r="U1823"/>
      <c r="V1823"/>
      <c r="W1823"/>
      <c r="X1823"/>
      <c r="Y1823"/>
      <c r="Z1823"/>
      <c r="AA1823"/>
      <c r="AB1823"/>
      <c r="AC1823"/>
      <c r="AD1823"/>
      <c r="AE1823"/>
      <c r="AF1823"/>
      <c r="AG1823"/>
      <c r="AH1823"/>
      <c r="AI1823"/>
      <c r="AJ1823"/>
      <c r="AK1823"/>
      <c r="AL1823"/>
      <c r="AM1823"/>
      <c r="AN1823"/>
    </row>
    <row r="1824" spans="1:40" x14ac:dyDescent="0.25">
      <c r="A1824">
        <v>217090</v>
      </c>
      <c r="B1824" t="s">
        <v>3835</v>
      </c>
      <c r="C1824" t="s">
        <v>441</v>
      </c>
      <c r="D1824" t="s">
        <v>506</v>
      </c>
      <c r="E1824" t="s">
        <v>389</v>
      </c>
      <c r="F1824" s="229">
        <v>38366</v>
      </c>
      <c r="G1824">
        <v>0</v>
      </c>
      <c r="H1824" t="s">
        <v>390</v>
      </c>
      <c r="I1824" t="s">
        <v>489</v>
      </c>
      <c r="J1824"/>
      <c r="K1824">
        <v>0</v>
      </c>
      <c r="L1824">
        <v>0</v>
      </c>
      <c r="M1824">
        <v>0</v>
      </c>
      <c r="N1824" t="s">
        <v>375</v>
      </c>
      <c r="O1824"/>
      <c r="P1824"/>
      <c r="Q1824"/>
      <c r="R1824"/>
      <c r="S1824"/>
      <c r="T1824"/>
      <c r="U1824"/>
      <c r="V1824"/>
      <c r="W1824"/>
      <c r="X1824"/>
      <c r="Y1824"/>
      <c r="Z1824"/>
      <c r="AA1824"/>
      <c r="AB1824"/>
      <c r="AC1824"/>
      <c r="AD1824"/>
      <c r="AE1824"/>
      <c r="AF1824"/>
      <c r="AG1824"/>
      <c r="AH1824"/>
      <c r="AI1824"/>
      <c r="AJ1824"/>
      <c r="AK1824"/>
      <c r="AL1824"/>
      <c r="AM1824"/>
      <c r="AN1824"/>
    </row>
    <row r="1825" spans="1:40" x14ac:dyDescent="0.25">
      <c r="A1825">
        <v>217091</v>
      </c>
      <c r="B1825" t="s">
        <v>3836</v>
      </c>
      <c r="C1825" t="s">
        <v>574</v>
      </c>
      <c r="D1825" t="s">
        <v>3837</v>
      </c>
      <c r="E1825" t="s">
        <v>389</v>
      </c>
      <c r="F1825" s="229">
        <v>37936</v>
      </c>
      <c r="G1825" t="s">
        <v>371</v>
      </c>
      <c r="H1825" t="s">
        <v>390</v>
      </c>
      <c r="I1825" t="s">
        <v>486</v>
      </c>
      <c r="J1825"/>
      <c r="K1825" t="s">
        <v>391</v>
      </c>
      <c r="L1825">
        <v>2021</v>
      </c>
      <c r="M1825" t="s">
        <v>371</v>
      </c>
      <c r="N1825" t="s">
        <v>379</v>
      </c>
      <c r="O1825"/>
      <c r="P1825"/>
      <c r="Q1825"/>
      <c r="R1825"/>
      <c r="S1825"/>
      <c r="T1825"/>
      <c r="U1825"/>
      <c r="V1825"/>
      <c r="W1825"/>
      <c r="X1825"/>
      <c r="Y1825"/>
      <c r="Z1825"/>
      <c r="AA1825"/>
      <c r="AB1825"/>
      <c r="AC1825"/>
      <c r="AD1825"/>
      <c r="AE1825"/>
      <c r="AF1825"/>
      <c r="AG1825"/>
      <c r="AH1825"/>
      <c r="AI1825"/>
      <c r="AJ1825"/>
      <c r="AK1825"/>
      <c r="AL1825"/>
      <c r="AM1825"/>
      <c r="AN1825"/>
    </row>
    <row r="1826" spans="1:40" x14ac:dyDescent="0.25">
      <c r="A1826">
        <v>217092</v>
      </c>
      <c r="B1826" t="s">
        <v>3838</v>
      </c>
      <c r="C1826" t="s">
        <v>66</v>
      </c>
      <c r="D1826" t="s">
        <v>3839</v>
      </c>
      <c r="E1826" t="s">
        <v>389</v>
      </c>
      <c r="F1826" s="229">
        <v>35604</v>
      </c>
      <c r="G1826" t="s">
        <v>665</v>
      </c>
      <c r="H1826" t="s">
        <v>390</v>
      </c>
      <c r="I1826" t="s">
        <v>486</v>
      </c>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t="s">
        <v>788</v>
      </c>
    </row>
    <row r="1827" spans="1:40" x14ac:dyDescent="0.25">
      <c r="A1827">
        <v>217093</v>
      </c>
      <c r="B1827" t="s">
        <v>3840</v>
      </c>
      <c r="C1827" t="s">
        <v>3841</v>
      </c>
      <c r="D1827" t="s">
        <v>429</v>
      </c>
      <c r="E1827" t="s">
        <v>389</v>
      </c>
      <c r="F1827" s="229">
        <v>35862</v>
      </c>
      <c r="G1827" t="s">
        <v>375</v>
      </c>
      <c r="H1827" t="s">
        <v>390</v>
      </c>
      <c r="I1827" t="s">
        <v>486</v>
      </c>
      <c r="J1827"/>
      <c r="K1827" t="s">
        <v>391</v>
      </c>
      <c r="L1827">
        <v>2016</v>
      </c>
      <c r="M1827" t="s">
        <v>376</v>
      </c>
      <c r="N1827" t="s">
        <v>376</v>
      </c>
      <c r="O1827"/>
      <c r="P1827"/>
      <c r="Q1827"/>
      <c r="R1827"/>
      <c r="S1827"/>
      <c r="T1827"/>
      <c r="U1827"/>
      <c r="V1827"/>
      <c r="W1827"/>
      <c r="X1827"/>
      <c r="Y1827"/>
      <c r="Z1827"/>
      <c r="AA1827"/>
      <c r="AB1827"/>
      <c r="AC1827"/>
      <c r="AD1827"/>
      <c r="AE1827"/>
      <c r="AF1827"/>
      <c r="AG1827"/>
      <c r="AH1827"/>
      <c r="AI1827"/>
      <c r="AJ1827"/>
      <c r="AK1827"/>
      <c r="AL1827"/>
      <c r="AM1827"/>
      <c r="AN1827"/>
    </row>
    <row r="1828" spans="1:40" x14ac:dyDescent="0.25">
      <c r="A1828">
        <v>217094</v>
      </c>
      <c r="B1828" t="s">
        <v>3842</v>
      </c>
      <c r="C1828" t="s">
        <v>3843</v>
      </c>
      <c r="D1828" t="s">
        <v>3844</v>
      </c>
      <c r="E1828" t="s">
        <v>389</v>
      </c>
      <c r="F1828" s="229">
        <v>35065</v>
      </c>
      <c r="G1828" t="s">
        <v>387</v>
      </c>
      <c r="H1828" t="s">
        <v>390</v>
      </c>
      <c r="I1828" t="s">
        <v>489</v>
      </c>
      <c r="J1828"/>
      <c r="K1828" t="s">
        <v>391</v>
      </c>
      <c r="L1828">
        <v>0</v>
      </c>
      <c r="M1828">
        <v>0</v>
      </c>
      <c r="N1828" t="s">
        <v>387</v>
      </c>
      <c r="O1828"/>
      <c r="P1828"/>
      <c r="Q1828"/>
      <c r="R1828"/>
      <c r="S1828"/>
      <c r="T1828"/>
      <c r="U1828"/>
      <c r="V1828"/>
      <c r="W1828"/>
      <c r="X1828"/>
      <c r="Y1828"/>
      <c r="Z1828"/>
      <c r="AA1828"/>
      <c r="AB1828"/>
      <c r="AC1828"/>
      <c r="AD1828"/>
      <c r="AE1828"/>
      <c r="AF1828"/>
      <c r="AG1828"/>
      <c r="AH1828"/>
      <c r="AI1828"/>
      <c r="AJ1828"/>
      <c r="AK1828"/>
      <c r="AL1828"/>
      <c r="AM1828"/>
      <c r="AN1828"/>
    </row>
    <row r="1829" spans="1:40" x14ac:dyDescent="0.25">
      <c r="A1829">
        <v>217095</v>
      </c>
      <c r="B1829" t="s">
        <v>3845</v>
      </c>
      <c r="C1829" t="s">
        <v>66</v>
      </c>
      <c r="D1829" t="s">
        <v>338</v>
      </c>
      <c r="E1829" t="s">
        <v>389</v>
      </c>
      <c r="F1829" s="229">
        <v>29884</v>
      </c>
      <c r="G1829" t="s">
        <v>371</v>
      </c>
      <c r="H1829" t="s">
        <v>390</v>
      </c>
      <c r="I1829" t="s">
        <v>489</v>
      </c>
      <c r="J1829"/>
      <c r="K1829" t="s">
        <v>372</v>
      </c>
      <c r="L1829">
        <v>2007</v>
      </c>
      <c r="M1829" t="s">
        <v>371</v>
      </c>
      <c r="N1829" t="s">
        <v>377</v>
      </c>
      <c r="O1829"/>
      <c r="P1829"/>
      <c r="Q1829"/>
      <c r="R1829"/>
      <c r="S1829"/>
      <c r="T1829"/>
      <c r="U1829"/>
      <c r="V1829"/>
      <c r="W1829"/>
      <c r="X1829"/>
      <c r="Y1829"/>
      <c r="Z1829"/>
      <c r="AA1829"/>
      <c r="AB1829"/>
      <c r="AC1829"/>
      <c r="AD1829"/>
      <c r="AE1829"/>
      <c r="AF1829"/>
      <c r="AG1829"/>
      <c r="AH1829"/>
      <c r="AI1829"/>
      <c r="AJ1829"/>
      <c r="AK1829"/>
      <c r="AL1829"/>
      <c r="AM1829"/>
      <c r="AN1829"/>
    </row>
    <row r="1830" spans="1:40" x14ac:dyDescent="0.25">
      <c r="A1830">
        <v>217096</v>
      </c>
      <c r="B1830" t="s">
        <v>3846</v>
      </c>
      <c r="C1830" t="s">
        <v>63</v>
      </c>
      <c r="D1830" t="s">
        <v>3847</v>
      </c>
      <c r="E1830">
        <v>0</v>
      </c>
      <c r="F1830" s="229">
        <v>34700</v>
      </c>
      <c r="G1830">
        <v>0</v>
      </c>
      <c r="H1830">
        <v>0</v>
      </c>
      <c r="I1830" t="s">
        <v>486</v>
      </c>
      <c r="J1830"/>
      <c r="K1830">
        <v>0</v>
      </c>
      <c r="L1830">
        <v>2012</v>
      </c>
      <c r="M1830">
        <v>0</v>
      </c>
      <c r="N1830" t="s">
        <v>762</v>
      </c>
      <c r="O1830"/>
      <c r="P1830"/>
      <c r="Q1830"/>
      <c r="R1830"/>
      <c r="S1830"/>
      <c r="T1830"/>
      <c r="U1830"/>
      <c r="V1830"/>
      <c r="W1830"/>
      <c r="X1830"/>
      <c r="Y1830"/>
      <c r="Z1830"/>
      <c r="AA1830"/>
      <c r="AB1830"/>
      <c r="AC1830"/>
      <c r="AD1830"/>
      <c r="AE1830"/>
      <c r="AF1830"/>
      <c r="AG1830"/>
      <c r="AH1830"/>
      <c r="AI1830"/>
      <c r="AJ1830"/>
      <c r="AK1830"/>
      <c r="AL1830"/>
      <c r="AM1830"/>
      <c r="AN1830"/>
    </row>
    <row r="1831" spans="1:40" x14ac:dyDescent="0.25">
      <c r="A1831">
        <v>217097</v>
      </c>
      <c r="B1831" t="s">
        <v>3848</v>
      </c>
      <c r="C1831" t="s">
        <v>513</v>
      </c>
      <c r="D1831" t="s">
        <v>238</v>
      </c>
      <c r="E1831" t="s">
        <v>389</v>
      </c>
      <c r="F1831" s="229">
        <v>33573</v>
      </c>
      <c r="G1831" t="s">
        <v>394</v>
      </c>
      <c r="H1831" t="s">
        <v>390</v>
      </c>
      <c r="I1831" t="s">
        <v>489</v>
      </c>
      <c r="J1831"/>
      <c r="K1831" t="s">
        <v>391</v>
      </c>
      <c r="L1831">
        <v>0</v>
      </c>
      <c r="M1831" t="s">
        <v>373</v>
      </c>
      <c r="N1831" t="s">
        <v>382</v>
      </c>
      <c r="O1831"/>
      <c r="P1831"/>
      <c r="Q1831"/>
      <c r="R1831"/>
      <c r="S1831"/>
      <c r="T1831"/>
      <c r="U1831"/>
      <c r="V1831"/>
      <c r="W1831"/>
      <c r="X1831"/>
      <c r="Y1831"/>
      <c r="Z1831"/>
      <c r="AA1831"/>
      <c r="AB1831"/>
      <c r="AC1831"/>
      <c r="AD1831"/>
      <c r="AE1831"/>
      <c r="AF1831"/>
      <c r="AG1831"/>
      <c r="AH1831"/>
      <c r="AI1831"/>
      <c r="AJ1831"/>
      <c r="AK1831"/>
      <c r="AL1831"/>
      <c r="AM1831"/>
      <c r="AN1831"/>
    </row>
    <row r="1832" spans="1:40" x14ac:dyDescent="0.25">
      <c r="A1832">
        <v>217098</v>
      </c>
      <c r="B1832" t="s">
        <v>3849</v>
      </c>
      <c r="C1832" t="s">
        <v>75</v>
      </c>
      <c r="D1832" t="s">
        <v>2731</v>
      </c>
      <c r="E1832" t="s">
        <v>389</v>
      </c>
      <c r="F1832" s="229">
        <v>36201</v>
      </c>
      <c r="G1832" t="s">
        <v>375</v>
      </c>
      <c r="H1832" t="s">
        <v>390</v>
      </c>
      <c r="I1832" t="s">
        <v>489</v>
      </c>
      <c r="J1832"/>
      <c r="K1832" t="s">
        <v>372</v>
      </c>
      <c r="L1832">
        <v>2017</v>
      </c>
      <c r="M1832" t="s">
        <v>375</v>
      </c>
      <c r="N1832" t="s">
        <v>375</v>
      </c>
      <c r="O1832"/>
      <c r="P1832"/>
      <c r="Q1832"/>
      <c r="R1832"/>
      <c r="S1832"/>
      <c r="T1832"/>
      <c r="U1832"/>
      <c r="V1832"/>
      <c r="W1832"/>
      <c r="X1832"/>
      <c r="Y1832"/>
      <c r="Z1832"/>
      <c r="AA1832"/>
      <c r="AB1832"/>
      <c r="AC1832"/>
      <c r="AD1832"/>
      <c r="AE1832"/>
      <c r="AF1832"/>
      <c r="AG1832"/>
      <c r="AH1832"/>
      <c r="AI1832"/>
      <c r="AJ1832"/>
      <c r="AK1832"/>
      <c r="AL1832"/>
      <c r="AM1832"/>
      <c r="AN1832"/>
    </row>
    <row r="1833" spans="1:40" x14ac:dyDescent="0.25">
      <c r="A1833">
        <v>217099</v>
      </c>
      <c r="B1833" t="s">
        <v>3850</v>
      </c>
      <c r="C1833" t="s">
        <v>1119</v>
      </c>
      <c r="D1833" t="s">
        <v>3851</v>
      </c>
      <c r="E1833" t="s">
        <v>389</v>
      </c>
      <c r="F1833" s="229">
        <v>33330</v>
      </c>
      <c r="G1833" t="s">
        <v>371</v>
      </c>
      <c r="H1833" t="s">
        <v>390</v>
      </c>
      <c r="I1833" t="s">
        <v>486</v>
      </c>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t="s">
        <v>788</v>
      </c>
    </row>
    <row r="1834" spans="1:40" x14ac:dyDescent="0.25">
      <c r="A1834">
        <v>217100</v>
      </c>
      <c r="B1834" t="s">
        <v>3852</v>
      </c>
      <c r="C1834" t="s">
        <v>101</v>
      </c>
      <c r="D1834" t="s">
        <v>260</v>
      </c>
      <c r="E1834" t="s">
        <v>389</v>
      </c>
      <c r="F1834" s="229">
        <v>34719</v>
      </c>
      <c r="G1834" t="s">
        <v>699</v>
      </c>
      <c r="H1834" t="s">
        <v>390</v>
      </c>
      <c r="I1834" t="s">
        <v>486</v>
      </c>
      <c r="J1834"/>
      <c r="K1834" t="s">
        <v>391</v>
      </c>
      <c r="L1834">
        <v>2023</v>
      </c>
      <c r="M1834" t="s">
        <v>374</v>
      </c>
      <c r="N1834" t="s">
        <v>373</v>
      </c>
      <c r="O1834" t="s">
        <v>3858</v>
      </c>
      <c r="P1834"/>
      <c r="Q1834">
        <v>50000</v>
      </c>
      <c r="R1834"/>
      <c r="S1834"/>
      <c r="T1834"/>
      <c r="U1834"/>
      <c r="V1834"/>
      <c r="W1834"/>
      <c r="X1834"/>
      <c r="Y1834"/>
      <c r="Z1834"/>
      <c r="AA1834"/>
      <c r="AB1834"/>
      <c r="AC1834"/>
      <c r="AD1834"/>
      <c r="AE1834"/>
      <c r="AF1834"/>
      <c r="AG1834"/>
      <c r="AH1834"/>
      <c r="AI1834"/>
      <c r="AJ1834"/>
      <c r="AK1834"/>
      <c r="AL1834"/>
      <c r="AM1834"/>
      <c r="AN1834"/>
    </row>
    <row r="1835" spans="1:40" x14ac:dyDescent="0.25">
      <c r="A1835">
        <v>217101</v>
      </c>
      <c r="B1835" t="s">
        <v>3853</v>
      </c>
      <c r="C1835" t="s">
        <v>119</v>
      </c>
      <c r="D1835" t="s">
        <v>243</v>
      </c>
      <c r="E1835" t="s">
        <v>389</v>
      </c>
      <c r="F1835" s="229">
        <v>34349</v>
      </c>
      <c r="G1835" t="s">
        <v>4090</v>
      </c>
      <c r="H1835" t="s">
        <v>390</v>
      </c>
      <c r="I1835" t="s">
        <v>486</v>
      </c>
      <c r="J1835"/>
      <c r="K1835" t="s">
        <v>391</v>
      </c>
      <c r="L1835">
        <v>2012</v>
      </c>
      <c r="M1835" t="s">
        <v>371</v>
      </c>
      <c r="N1835" t="s">
        <v>373</v>
      </c>
      <c r="O1835"/>
      <c r="P1835"/>
      <c r="Q1835"/>
      <c r="R1835"/>
      <c r="S1835"/>
      <c r="T1835"/>
      <c r="U1835"/>
      <c r="V1835"/>
      <c r="W1835"/>
      <c r="X1835"/>
      <c r="Y1835"/>
      <c r="Z1835"/>
      <c r="AA1835"/>
      <c r="AB1835"/>
      <c r="AC1835"/>
      <c r="AD1835"/>
      <c r="AE1835"/>
      <c r="AF1835"/>
      <c r="AG1835"/>
      <c r="AH1835"/>
      <c r="AI1835"/>
      <c r="AJ1835"/>
      <c r="AK1835"/>
      <c r="AL1835"/>
      <c r="AM1835"/>
      <c r="AN1835"/>
    </row>
    <row r="1836" spans="1:40" x14ac:dyDescent="0.25">
      <c r="A1836">
        <v>217102</v>
      </c>
      <c r="B1836" t="s">
        <v>3854</v>
      </c>
      <c r="C1836" t="s">
        <v>159</v>
      </c>
      <c r="D1836" t="s">
        <v>346</v>
      </c>
      <c r="E1836" t="s">
        <v>389</v>
      </c>
      <c r="F1836" s="229">
        <v>32685</v>
      </c>
      <c r="G1836">
        <v>0</v>
      </c>
      <c r="H1836" t="s">
        <v>390</v>
      </c>
      <c r="I1836" t="s">
        <v>489</v>
      </c>
      <c r="J1836"/>
      <c r="K1836" t="s">
        <v>372</v>
      </c>
      <c r="L1836">
        <v>2008</v>
      </c>
      <c r="M1836" t="s">
        <v>373</v>
      </c>
      <c r="N1836" t="s">
        <v>371</v>
      </c>
      <c r="O1836"/>
      <c r="P1836"/>
      <c r="Q1836"/>
      <c r="R1836"/>
      <c r="S1836"/>
      <c r="T1836"/>
      <c r="U1836"/>
      <c r="V1836"/>
      <c r="W1836"/>
      <c r="X1836"/>
      <c r="Y1836"/>
      <c r="Z1836"/>
      <c r="AA1836"/>
      <c r="AB1836"/>
      <c r="AC1836"/>
      <c r="AD1836"/>
      <c r="AE1836"/>
      <c r="AF1836"/>
      <c r="AG1836"/>
      <c r="AH1836"/>
      <c r="AI1836"/>
      <c r="AJ1836"/>
      <c r="AK1836"/>
      <c r="AL1836"/>
      <c r="AM1836"/>
      <c r="AN1836"/>
    </row>
    <row r="1837" spans="1:40" x14ac:dyDescent="0.25">
      <c r="A1837">
        <v>217103</v>
      </c>
      <c r="B1837" t="s">
        <v>3855</v>
      </c>
      <c r="C1837" t="s">
        <v>85</v>
      </c>
      <c r="D1837" t="s">
        <v>258</v>
      </c>
      <c r="E1837" t="s">
        <v>389</v>
      </c>
      <c r="F1837" s="229">
        <v>38579</v>
      </c>
      <c r="G1837" t="s">
        <v>371</v>
      </c>
      <c r="H1837" t="s">
        <v>390</v>
      </c>
      <c r="I1837" t="s">
        <v>486</v>
      </c>
      <c r="J1837"/>
      <c r="K1837" t="s">
        <v>391</v>
      </c>
      <c r="L1837">
        <v>2023</v>
      </c>
      <c r="M1837" t="s">
        <v>371</v>
      </c>
      <c r="N1837" t="s">
        <v>373</v>
      </c>
      <c r="O1837"/>
      <c r="P1837"/>
      <c r="Q1837"/>
      <c r="R1837"/>
      <c r="S1837"/>
      <c r="T1837"/>
      <c r="U1837"/>
      <c r="V1837"/>
      <c r="W1837"/>
      <c r="X1837"/>
      <c r="Y1837"/>
      <c r="Z1837"/>
      <c r="AA1837"/>
      <c r="AB1837"/>
      <c r="AC1837"/>
      <c r="AD1837"/>
      <c r="AE1837"/>
      <c r="AF1837"/>
      <c r="AG1837"/>
      <c r="AH1837"/>
      <c r="AI1837"/>
      <c r="AJ1837"/>
      <c r="AK1837"/>
      <c r="AL1837"/>
      <c r="AM1837"/>
      <c r="AN1837"/>
    </row>
    <row r="1838" spans="1:40" x14ac:dyDescent="0.25">
      <c r="A1838">
        <v>2146789</v>
      </c>
      <c r="B1838" t="s">
        <v>3885</v>
      </c>
      <c r="C1838" t="s">
        <v>66</v>
      </c>
      <c r="D1838" t="s">
        <v>306</v>
      </c>
      <c r="E1838" t="s">
        <v>389</v>
      </c>
      <c r="F1838" s="229">
        <v>35796</v>
      </c>
      <c r="G1838" t="s">
        <v>3886</v>
      </c>
      <c r="H1838" t="s">
        <v>3887</v>
      </c>
      <c r="I1838" t="s">
        <v>59</v>
      </c>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t="s">
        <v>788</v>
      </c>
    </row>
    <row r="1839" spans="1:40" x14ac:dyDescent="0.25">
      <c r="A1839">
        <v>202268</v>
      </c>
      <c r="B1839" t="s">
        <v>4172</v>
      </c>
      <c r="C1839" t="s">
        <v>443</v>
      </c>
      <c r="D1839" t="s">
        <v>306</v>
      </c>
      <c r="E1839"/>
      <c r="F1839" s="229"/>
      <c r="G1839"/>
      <c r="H1839" t="s">
        <v>390</v>
      </c>
      <c r="I1839" t="s">
        <v>59</v>
      </c>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row>
    <row r="1840" spans="1:40" x14ac:dyDescent="0.25">
      <c r="A1840">
        <v>202376</v>
      </c>
      <c r="B1840" t="s">
        <v>4159</v>
      </c>
      <c r="C1840" t="s">
        <v>66</v>
      </c>
      <c r="D1840" t="s">
        <v>292</v>
      </c>
      <c r="E1840" t="s">
        <v>388</v>
      </c>
      <c r="F1840" s="229" t="s">
        <v>4223</v>
      </c>
      <c r="G1840" t="s">
        <v>371</v>
      </c>
      <c r="H1840" t="s">
        <v>390</v>
      </c>
      <c r="I1840" t="s">
        <v>59</v>
      </c>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row>
    <row r="1841" spans="1:40" x14ac:dyDescent="0.25">
      <c r="A1841">
        <v>202937</v>
      </c>
      <c r="B1841" t="s">
        <v>4160</v>
      </c>
      <c r="C1841" t="s">
        <v>105</v>
      </c>
      <c r="D1841" t="s">
        <v>338</v>
      </c>
      <c r="E1841" t="s">
        <v>388</v>
      </c>
      <c r="F1841" s="229"/>
      <c r="G1841"/>
      <c r="H1841" t="s">
        <v>390</v>
      </c>
      <c r="I1841" t="s">
        <v>59</v>
      </c>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row>
    <row r="1842" spans="1:40" x14ac:dyDescent="0.25">
      <c r="A1842">
        <v>205516</v>
      </c>
      <c r="B1842" t="s">
        <v>4168</v>
      </c>
      <c r="C1842" t="s">
        <v>87</v>
      </c>
      <c r="D1842" t="s">
        <v>273</v>
      </c>
      <c r="E1842" t="s">
        <v>388</v>
      </c>
      <c r="F1842" s="229"/>
      <c r="G1842"/>
      <c r="H1842" t="s">
        <v>390</v>
      </c>
      <c r="I1842" t="s">
        <v>485</v>
      </c>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row>
    <row r="1843" spans="1:40" x14ac:dyDescent="0.25">
      <c r="A1843">
        <v>205945</v>
      </c>
      <c r="B1843" t="s">
        <v>4169</v>
      </c>
      <c r="C1843" t="s">
        <v>249</v>
      </c>
      <c r="D1843" t="s">
        <v>256</v>
      </c>
      <c r="E1843" t="s">
        <v>388</v>
      </c>
      <c r="F1843" s="229"/>
      <c r="G1843"/>
      <c r="H1843" t="s">
        <v>390</v>
      </c>
      <c r="I1843" t="s">
        <v>59</v>
      </c>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row>
    <row r="1844" spans="1:40" x14ac:dyDescent="0.25">
      <c r="A1844">
        <v>208800</v>
      </c>
      <c r="B1844" t="s">
        <v>4161</v>
      </c>
      <c r="C1844" t="s">
        <v>468</v>
      </c>
      <c r="D1844" t="s">
        <v>277</v>
      </c>
      <c r="E1844" t="s">
        <v>388</v>
      </c>
      <c r="F1844" s="229"/>
      <c r="G1844"/>
      <c r="H1844" t="s">
        <v>390</v>
      </c>
      <c r="I1844" t="s">
        <v>59</v>
      </c>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row>
    <row r="1845" spans="1:40" x14ac:dyDescent="0.25">
      <c r="A1845">
        <v>209801</v>
      </c>
      <c r="B1845" t="s">
        <v>4162</v>
      </c>
      <c r="C1845" t="s">
        <v>62</v>
      </c>
      <c r="D1845" t="s">
        <v>228</v>
      </c>
      <c r="E1845" t="s">
        <v>388</v>
      </c>
      <c r="F1845" s="229"/>
      <c r="G1845"/>
      <c r="H1845" t="s">
        <v>390</v>
      </c>
      <c r="I1845" t="s">
        <v>487</v>
      </c>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row>
    <row r="1846" spans="1:40" x14ac:dyDescent="0.25">
      <c r="A1846">
        <v>210900</v>
      </c>
      <c r="B1846" t="s">
        <v>4163</v>
      </c>
      <c r="C1846" t="s">
        <v>105</v>
      </c>
      <c r="D1846" t="s">
        <v>4164</v>
      </c>
      <c r="E1846" t="s">
        <v>388</v>
      </c>
      <c r="F1846" s="229"/>
      <c r="G1846"/>
      <c r="H1846" t="s">
        <v>390</v>
      </c>
      <c r="I1846" t="s">
        <v>485</v>
      </c>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row>
    <row r="1847" spans="1:40" x14ac:dyDescent="0.25">
      <c r="A1847">
        <v>212574</v>
      </c>
      <c r="B1847" t="s">
        <v>4167</v>
      </c>
      <c r="C1847" t="s">
        <v>111</v>
      </c>
      <c r="D1847" t="s">
        <v>330</v>
      </c>
      <c r="E1847" t="s">
        <v>388</v>
      </c>
      <c r="F1847" s="229"/>
      <c r="G1847"/>
      <c r="H1847" t="s">
        <v>390</v>
      </c>
      <c r="I1847" t="s">
        <v>485</v>
      </c>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row>
    <row r="1848" spans="1:40" x14ac:dyDescent="0.25">
      <c r="A1848">
        <v>212700</v>
      </c>
      <c r="B1848" t="s">
        <v>4170</v>
      </c>
      <c r="C1848" t="s">
        <v>141</v>
      </c>
      <c r="D1848" t="s">
        <v>346</v>
      </c>
      <c r="E1848" t="s">
        <v>388</v>
      </c>
      <c r="F1848" s="229"/>
      <c r="G1848"/>
      <c r="H1848" t="s">
        <v>390</v>
      </c>
      <c r="I1848" t="s">
        <v>59</v>
      </c>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row>
    <row r="1849" spans="1:40" x14ac:dyDescent="0.25">
      <c r="A1849">
        <v>213592</v>
      </c>
      <c r="B1849" t="s">
        <v>4165</v>
      </c>
      <c r="C1849" t="s">
        <v>136</v>
      </c>
      <c r="D1849" t="s">
        <v>614</v>
      </c>
      <c r="E1849" t="s">
        <v>1327</v>
      </c>
      <c r="F1849" s="229"/>
      <c r="G1849"/>
      <c r="H1849" t="s">
        <v>390</v>
      </c>
      <c r="I1849" t="s">
        <v>3631</v>
      </c>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row>
    <row r="1850" spans="1:40" x14ac:dyDescent="0.25">
      <c r="A1850">
        <v>215009</v>
      </c>
      <c r="B1850" t="s">
        <v>4166</v>
      </c>
      <c r="C1850" t="s">
        <v>69</v>
      </c>
      <c r="D1850" t="s">
        <v>252</v>
      </c>
      <c r="E1850" t="s">
        <v>1327</v>
      </c>
      <c r="F1850" s="229"/>
      <c r="G1850"/>
      <c r="H1850" t="s">
        <v>390</v>
      </c>
      <c r="I1850" t="s">
        <v>487</v>
      </c>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row>
    <row r="1851" spans="1:40" x14ac:dyDescent="0.25">
      <c r="A1851">
        <v>215325</v>
      </c>
      <c r="B1851" t="s">
        <v>4171</v>
      </c>
      <c r="C1851" t="s">
        <v>63</v>
      </c>
      <c r="D1851" t="s">
        <v>480</v>
      </c>
      <c r="E1851" t="s">
        <v>1327</v>
      </c>
      <c r="F1851" s="229"/>
      <c r="G1851"/>
      <c r="H1851" t="s">
        <v>390</v>
      </c>
      <c r="I1851" t="s">
        <v>487</v>
      </c>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row>
    <row r="1852" spans="1:40" x14ac:dyDescent="0.25">
      <c r="A1852"/>
      <c r="B1852"/>
      <c r="C1852"/>
      <c r="D1852"/>
      <c r="E1852"/>
      <c r="F1852" s="229"/>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row>
    <row r="1853" spans="1:40" x14ac:dyDescent="0.25">
      <c r="A1853"/>
      <c r="B1853"/>
      <c r="C1853"/>
      <c r="D1853"/>
      <c r="E1853"/>
      <c r="F1853" s="229"/>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row>
    <row r="1854" spans="1:40" x14ac:dyDescent="0.25">
      <c r="A1854"/>
      <c r="B1854"/>
      <c r="C1854"/>
      <c r="D1854"/>
      <c r="E1854"/>
      <c r="F1854" s="229"/>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row>
    <row r="1855" spans="1:40" x14ac:dyDescent="0.25">
      <c r="A1855"/>
      <c r="B1855"/>
      <c r="C1855"/>
      <c r="D1855"/>
      <c r="E1855"/>
      <c r="F1855" s="229"/>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row>
    <row r="1856" spans="1:40" x14ac:dyDescent="0.25">
      <c r="A1856"/>
      <c r="B1856"/>
      <c r="C1856"/>
      <c r="D1856"/>
      <c r="E1856"/>
      <c r="F1856" s="229"/>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row>
    <row r="1857" spans="1:40" x14ac:dyDescent="0.25">
      <c r="A1857"/>
      <c r="B1857"/>
      <c r="C1857"/>
      <c r="D1857"/>
      <c r="E1857"/>
      <c r="F1857" s="229"/>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row>
    <row r="1858" spans="1:40" x14ac:dyDescent="0.25">
      <c r="A1858"/>
      <c r="B1858"/>
      <c r="C1858"/>
      <c r="D1858"/>
      <c r="E1858"/>
      <c r="F1858" s="229"/>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row>
    <row r="1859" spans="1:40" x14ac:dyDescent="0.25">
      <c r="A1859"/>
      <c r="B1859"/>
      <c r="C1859"/>
      <c r="D1859"/>
      <c r="E1859"/>
      <c r="F1859" s="22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row>
    <row r="1860" spans="1:40" x14ac:dyDescent="0.25">
      <c r="A1860"/>
      <c r="B1860"/>
      <c r="C1860"/>
      <c r="D1860"/>
      <c r="E1860"/>
      <c r="F1860" s="229"/>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row>
    <row r="1861" spans="1:40" x14ac:dyDescent="0.25">
      <c r="A1861"/>
      <c r="B1861"/>
      <c r="C1861"/>
      <c r="D1861"/>
      <c r="E1861"/>
      <c r="F1861" s="229"/>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row>
    <row r="1862" spans="1:40" x14ac:dyDescent="0.25">
      <c r="A1862"/>
      <c r="B1862"/>
      <c r="C1862"/>
      <c r="D1862"/>
      <c r="E1862"/>
      <c r="F1862" s="229"/>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row>
    <row r="1863" spans="1:40" x14ac:dyDescent="0.25">
      <c r="A1863"/>
      <c r="B1863"/>
      <c r="C1863"/>
      <c r="D1863"/>
      <c r="E1863"/>
      <c r="F1863" s="229"/>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row>
    <row r="1864" spans="1:40" x14ac:dyDescent="0.25">
      <c r="A1864"/>
      <c r="B1864"/>
      <c r="C1864"/>
      <c r="D1864"/>
      <c r="E1864"/>
      <c r="F1864" s="229"/>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row>
    <row r="1865" spans="1:40" x14ac:dyDescent="0.25">
      <c r="A1865"/>
      <c r="B1865"/>
      <c r="C1865"/>
      <c r="D1865"/>
      <c r="E1865"/>
      <c r="F1865" s="229"/>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row>
    <row r="1866" spans="1:40" x14ac:dyDescent="0.25">
      <c r="A1866"/>
      <c r="B1866"/>
      <c r="C1866"/>
      <c r="D1866"/>
      <c r="E1866"/>
      <c r="F1866" s="229"/>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row>
    <row r="1867" spans="1:40" x14ac:dyDescent="0.25">
      <c r="A1867"/>
      <c r="B1867"/>
      <c r="C1867"/>
      <c r="D1867"/>
      <c r="E1867"/>
      <c r="F1867" s="229"/>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row>
    <row r="1868" spans="1:40" x14ac:dyDescent="0.25">
      <c r="A1868"/>
      <c r="B1868"/>
      <c r="C1868"/>
      <c r="D1868"/>
      <c r="E1868"/>
      <c r="F1868" s="229"/>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row>
    <row r="1869" spans="1:40" x14ac:dyDescent="0.25">
      <c r="A1869"/>
      <c r="B1869"/>
      <c r="C1869"/>
      <c r="D1869"/>
      <c r="E1869"/>
      <c r="F1869" s="22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row>
    <row r="1870" spans="1:40" x14ac:dyDescent="0.25">
      <c r="A1870"/>
      <c r="B1870"/>
      <c r="C1870"/>
      <c r="D1870"/>
      <c r="E1870"/>
      <c r="F1870" s="229"/>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row>
    <row r="1871" spans="1:40" x14ac:dyDescent="0.25">
      <c r="A1871"/>
      <c r="B1871"/>
      <c r="C1871"/>
      <c r="D1871"/>
      <c r="E1871"/>
      <c r="F1871" s="229"/>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row>
    <row r="1872" spans="1:40" x14ac:dyDescent="0.25">
      <c r="A1872"/>
      <c r="B1872"/>
      <c r="C1872"/>
      <c r="D1872"/>
      <c r="E1872"/>
      <c r="F1872" s="229"/>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row>
    <row r="1873" spans="1:40" x14ac:dyDescent="0.25">
      <c r="A1873"/>
      <c r="B1873"/>
      <c r="C1873"/>
      <c r="D1873"/>
      <c r="E1873"/>
      <c r="F1873" s="229"/>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row>
    <row r="1874" spans="1:40" x14ac:dyDescent="0.25">
      <c r="A1874"/>
      <c r="B1874"/>
      <c r="C1874"/>
      <c r="D1874"/>
      <c r="E1874"/>
      <c r="F1874" s="229"/>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row>
    <row r="1875" spans="1:40" x14ac:dyDescent="0.25">
      <c r="A1875"/>
      <c r="B1875"/>
      <c r="C1875"/>
      <c r="D1875"/>
      <c r="E1875"/>
      <c r="F1875" s="229"/>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row>
    <row r="1876" spans="1:40" x14ac:dyDescent="0.25">
      <c r="A1876"/>
      <c r="B1876"/>
      <c r="C1876"/>
      <c r="D1876"/>
      <c r="E1876"/>
      <c r="F1876" s="229"/>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row>
    <row r="1877" spans="1:40" x14ac:dyDescent="0.25">
      <c r="A1877"/>
      <c r="B1877"/>
      <c r="C1877"/>
      <c r="D1877"/>
      <c r="E1877"/>
      <c r="F1877" s="229"/>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row>
    <row r="1878" spans="1:40" x14ac:dyDescent="0.25">
      <c r="A1878"/>
      <c r="B1878"/>
      <c r="C1878"/>
      <c r="D1878"/>
      <c r="E1878"/>
      <c r="F1878" s="229"/>
      <c r="G1878"/>
      <c r="H1878"/>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row>
    <row r="1879" spans="1:40" x14ac:dyDescent="0.25">
      <c r="A1879"/>
      <c r="B1879"/>
      <c r="C1879"/>
      <c r="D1879"/>
      <c r="E1879"/>
      <c r="F1879" s="22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row>
    <row r="1880" spans="1:40" x14ac:dyDescent="0.25">
      <c r="A1880"/>
      <c r="B1880"/>
      <c r="C1880"/>
      <c r="D1880"/>
      <c r="E1880"/>
      <c r="F1880" s="229"/>
      <c r="G1880"/>
      <c r="H1880"/>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row>
    <row r="1881" spans="1:40" x14ac:dyDescent="0.25">
      <c r="A1881"/>
      <c r="B1881"/>
      <c r="C1881"/>
      <c r="D1881"/>
      <c r="E1881"/>
      <c r="F1881" s="229"/>
      <c r="G1881"/>
      <c r="H1881"/>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row>
    <row r="1882" spans="1:40" x14ac:dyDescent="0.25">
      <c r="A1882"/>
      <c r="B1882"/>
      <c r="C1882"/>
      <c r="D1882"/>
      <c r="E1882"/>
      <c r="F1882" s="229"/>
      <c r="G1882"/>
      <c r="H1882"/>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row>
    <row r="1883" spans="1:40" x14ac:dyDescent="0.25">
      <c r="A1883"/>
      <c r="B1883"/>
      <c r="C1883"/>
      <c r="D1883"/>
      <c r="E1883"/>
      <c r="F1883" s="229"/>
      <c r="G1883"/>
      <c r="H1883"/>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row>
    <row r="1884" spans="1:40" x14ac:dyDescent="0.25">
      <c r="A1884"/>
      <c r="B1884"/>
      <c r="C1884"/>
      <c r="D1884"/>
      <c r="E1884"/>
      <c r="F1884" s="229"/>
      <c r="G1884"/>
      <c r="H1884"/>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row>
    <row r="1885" spans="1:40" x14ac:dyDescent="0.25">
      <c r="A1885"/>
      <c r="B1885"/>
      <c r="C1885"/>
      <c r="D1885"/>
      <c r="E1885"/>
      <c r="F1885" s="229"/>
      <c r="G1885"/>
      <c r="H1885"/>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row>
    <row r="1886" spans="1:40" x14ac:dyDescent="0.25">
      <c r="A1886"/>
      <c r="B1886"/>
      <c r="C1886"/>
      <c r="D1886"/>
      <c r="E1886"/>
      <c r="F1886" s="229"/>
      <c r="G1886"/>
      <c r="H1886"/>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row>
    <row r="1887" spans="1:40" x14ac:dyDescent="0.25">
      <c r="A1887"/>
      <c r="B1887"/>
      <c r="C1887"/>
      <c r="D1887"/>
      <c r="E1887"/>
      <c r="F1887" s="229"/>
      <c r="G1887"/>
      <c r="H1887"/>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row>
    <row r="1888" spans="1:40" x14ac:dyDescent="0.25">
      <c r="A1888"/>
      <c r="B1888"/>
      <c r="C1888"/>
      <c r="D1888"/>
      <c r="E1888"/>
      <c r="F1888" s="229"/>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row>
    <row r="1889" spans="1:40" x14ac:dyDescent="0.25">
      <c r="A1889"/>
      <c r="B1889"/>
      <c r="C1889"/>
      <c r="D1889"/>
      <c r="E1889"/>
      <c r="F1889" s="229"/>
      <c r="G1889"/>
      <c r="H1889"/>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row>
    <row r="1890" spans="1:40" x14ac:dyDescent="0.25">
      <c r="A1890"/>
      <c r="B1890"/>
      <c r="C1890"/>
      <c r="D1890"/>
      <c r="E1890"/>
      <c r="F1890" s="229"/>
      <c r="G1890"/>
      <c r="H1890"/>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row>
    <row r="1891" spans="1:40" x14ac:dyDescent="0.25">
      <c r="A1891"/>
      <c r="B1891"/>
      <c r="C1891"/>
      <c r="D1891"/>
      <c r="E1891"/>
      <c r="F1891" s="229"/>
      <c r="G1891"/>
      <c r="H1891"/>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row>
    <row r="1892" spans="1:40" x14ac:dyDescent="0.25">
      <c r="A1892"/>
      <c r="B1892"/>
      <c r="C1892"/>
      <c r="D1892"/>
      <c r="E1892"/>
      <c r="F1892" s="229"/>
      <c r="G1892"/>
      <c r="H1892"/>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row>
    <row r="1893" spans="1:40" x14ac:dyDescent="0.25">
      <c r="A1893"/>
      <c r="B1893"/>
      <c r="C1893"/>
      <c r="D1893"/>
      <c r="E1893"/>
      <c r="F1893" s="229"/>
      <c r="G1893"/>
      <c r="H1893"/>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row>
    <row r="1894" spans="1:40" x14ac:dyDescent="0.25">
      <c r="A1894"/>
      <c r="B1894"/>
      <c r="C1894"/>
      <c r="D1894"/>
      <c r="E1894"/>
      <c r="F1894" s="229"/>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row>
    <row r="1895" spans="1:40" x14ac:dyDescent="0.25">
      <c r="A1895"/>
      <c r="B1895"/>
      <c r="C1895"/>
      <c r="D1895"/>
      <c r="E1895"/>
      <c r="F1895" s="229"/>
      <c r="G1895"/>
      <c r="H1895"/>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row>
    <row r="1896" spans="1:40" x14ac:dyDescent="0.25">
      <c r="A1896"/>
      <c r="B1896"/>
      <c r="C1896"/>
      <c r="D1896"/>
      <c r="E1896"/>
      <c r="F1896" s="229"/>
      <c r="G1896"/>
      <c r="H1896"/>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row>
    <row r="1897" spans="1:40" x14ac:dyDescent="0.25">
      <c r="A1897"/>
      <c r="B1897"/>
      <c r="C1897"/>
      <c r="D1897"/>
      <c r="E1897"/>
      <c r="F1897" s="229"/>
      <c r="G1897"/>
      <c r="H1897"/>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row>
    <row r="1898" spans="1:40" x14ac:dyDescent="0.25">
      <c r="A1898"/>
      <c r="B1898"/>
      <c r="C1898"/>
      <c r="D1898"/>
      <c r="E1898"/>
      <c r="F1898" s="229"/>
      <c r="G1898"/>
      <c r="H1898"/>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row>
    <row r="1899" spans="1:40" x14ac:dyDescent="0.25">
      <c r="A1899"/>
      <c r="B1899"/>
      <c r="C1899"/>
      <c r="D1899"/>
      <c r="E1899"/>
      <c r="F1899" s="229"/>
      <c r="G1899"/>
      <c r="H1899"/>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row>
    <row r="1900" spans="1:40" x14ac:dyDescent="0.25">
      <c r="A1900"/>
      <c r="B1900"/>
      <c r="C1900"/>
      <c r="D1900"/>
      <c r="E1900"/>
      <c r="F1900" s="229"/>
      <c r="G1900"/>
      <c r="H1900"/>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row>
    <row r="1901" spans="1:40" x14ac:dyDescent="0.25">
      <c r="A1901"/>
      <c r="B1901"/>
      <c r="C1901"/>
      <c r="D1901"/>
      <c r="E1901"/>
      <c r="F1901" s="229"/>
      <c r="G1901"/>
      <c r="H1901"/>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row>
    <row r="1902" spans="1:40" x14ac:dyDescent="0.25">
      <c r="A1902"/>
      <c r="B1902"/>
      <c r="C1902"/>
      <c r="D1902"/>
      <c r="E1902"/>
      <c r="F1902" s="229"/>
      <c r="G1902"/>
      <c r="H1902"/>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row>
    <row r="1903" spans="1:40" x14ac:dyDescent="0.25">
      <c r="A1903"/>
      <c r="B1903"/>
      <c r="C1903"/>
      <c r="D1903"/>
      <c r="E1903"/>
      <c r="F1903" s="229"/>
      <c r="G1903"/>
      <c r="H1903"/>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row>
    <row r="1904" spans="1:40" x14ac:dyDescent="0.25">
      <c r="A1904"/>
      <c r="B1904"/>
      <c r="C1904"/>
      <c r="D1904"/>
      <c r="E1904"/>
      <c r="F1904" s="229"/>
      <c r="G1904"/>
      <c r="H1904"/>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row>
    <row r="1905" spans="1:40" x14ac:dyDescent="0.25">
      <c r="A1905"/>
      <c r="B1905"/>
      <c r="C1905"/>
      <c r="D1905"/>
      <c r="E1905"/>
      <c r="F1905" s="229"/>
      <c r="G1905"/>
      <c r="H190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row>
    <row r="1906" spans="1:40" x14ac:dyDescent="0.25">
      <c r="A1906"/>
      <c r="B1906"/>
      <c r="C1906"/>
      <c r="D1906"/>
      <c r="E1906"/>
      <c r="F1906" s="229"/>
      <c r="G1906"/>
      <c r="H1906"/>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row>
    <row r="1907" spans="1:40" x14ac:dyDescent="0.25">
      <c r="A1907"/>
      <c r="B1907"/>
      <c r="C1907"/>
      <c r="D1907"/>
      <c r="E1907"/>
      <c r="F1907" s="229"/>
      <c r="G1907"/>
      <c r="H1907"/>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row>
    <row r="1908" spans="1:40" x14ac:dyDescent="0.25">
      <c r="A1908"/>
      <c r="B1908"/>
      <c r="C1908"/>
      <c r="D1908"/>
      <c r="E1908"/>
      <c r="F1908" s="229"/>
      <c r="G1908"/>
      <c r="H1908"/>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row>
    <row r="1909" spans="1:40" x14ac:dyDescent="0.25">
      <c r="A1909"/>
      <c r="B1909"/>
      <c r="C1909"/>
      <c r="D1909"/>
      <c r="E1909"/>
      <c r="F1909" s="229"/>
      <c r="G1909"/>
      <c r="H1909"/>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row>
    <row r="1910" spans="1:40" x14ac:dyDescent="0.25">
      <c r="A1910"/>
      <c r="B1910"/>
      <c r="C1910"/>
      <c r="D1910"/>
      <c r="E1910"/>
      <c r="F1910" s="229"/>
      <c r="G1910"/>
      <c r="H1910"/>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row>
    <row r="1911" spans="1:40" x14ac:dyDescent="0.25">
      <c r="A1911"/>
      <c r="B1911"/>
      <c r="C1911"/>
      <c r="D1911"/>
      <c r="E1911"/>
      <c r="F1911" s="229"/>
      <c r="G1911"/>
      <c r="H1911"/>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row>
    <row r="1912" spans="1:40" x14ac:dyDescent="0.25">
      <c r="A1912"/>
      <c r="B1912"/>
      <c r="C1912"/>
      <c r="D1912"/>
      <c r="E1912"/>
      <c r="F1912" s="229"/>
      <c r="G1912"/>
      <c r="H1912"/>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row>
    <row r="1913" spans="1:40" x14ac:dyDescent="0.25">
      <c r="A1913"/>
      <c r="B1913"/>
      <c r="C1913"/>
      <c r="D1913"/>
      <c r="E1913"/>
      <c r="F1913" s="229"/>
      <c r="G1913"/>
      <c r="H1913"/>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row>
    <row r="1914" spans="1:40" x14ac:dyDescent="0.25">
      <c r="A1914"/>
      <c r="B1914"/>
      <c r="C1914"/>
      <c r="D1914"/>
      <c r="E1914"/>
      <c r="F1914" s="229"/>
      <c r="G1914"/>
      <c r="H1914"/>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row>
    <row r="1915" spans="1:40" x14ac:dyDescent="0.25">
      <c r="A1915"/>
      <c r="B1915"/>
      <c r="C1915"/>
      <c r="D1915"/>
      <c r="E1915"/>
      <c r="F1915" s="229"/>
      <c r="G1915"/>
      <c r="H191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row>
    <row r="1916" spans="1:40" x14ac:dyDescent="0.25">
      <c r="A1916"/>
      <c r="B1916"/>
      <c r="C1916"/>
      <c r="D1916"/>
      <c r="E1916"/>
      <c r="F1916" s="229"/>
      <c r="G1916"/>
      <c r="H1916"/>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row>
    <row r="1917" spans="1:40" ht="28.2" x14ac:dyDescent="0.4">
      <c r="A1917" s="227"/>
      <c r="B1917" s="228"/>
      <c r="C1917" s="228"/>
      <c r="D1917" s="228"/>
      <c r="E1917"/>
      <c r="F1917" s="229"/>
      <c r="G1917"/>
      <c r="H1917"/>
      <c r="I1917" s="230"/>
      <c r="J1917" s="241"/>
      <c r="K1917" s="241"/>
      <c r="L1917" s="231"/>
      <c r="M1917"/>
      <c r="N1917"/>
      <c r="O1917"/>
      <c r="P1917"/>
      <c r="Q1917" s="229"/>
      <c r="R1917"/>
      <c r="S1917"/>
      <c r="T1917"/>
      <c r="U1917"/>
      <c r="V1917"/>
      <c r="W1917"/>
      <c r="X1917"/>
      <c r="Y1917"/>
      <c r="AB1917"/>
      <c r="AE1917" s="241"/>
      <c r="AF1917"/>
      <c r="AG1917"/>
      <c r="AJ1917" s="255"/>
      <c r="AK1917" s="241"/>
      <c r="AL1917" s="241"/>
      <c r="AM1917" s="241"/>
    </row>
    <row r="1918" spans="1:40" ht="28.2" x14ac:dyDescent="0.4">
      <c r="A1918" s="227"/>
      <c r="B1918" s="228"/>
      <c r="C1918" s="228"/>
      <c r="D1918" s="228"/>
      <c r="E1918"/>
      <c r="F1918" s="229"/>
      <c r="G1918"/>
      <c r="H1918"/>
      <c r="I1918" s="230"/>
      <c r="J1918" s="241"/>
      <c r="K1918" s="241"/>
      <c r="L1918" s="231"/>
      <c r="M1918"/>
      <c r="N1918"/>
      <c r="O1918"/>
      <c r="P1918"/>
      <c r="Q1918" s="229"/>
      <c r="R1918"/>
      <c r="S1918"/>
      <c r="T1918"/>
      <c r="U1918"/>
      <c r="V1918"/>
      <c r="W1918"/>
      <c r="X1918"/>
      <c r="Y1918"/>
      <c r="AB1918"/>
      <c r="AE1918" s="241"/>
      <c r="AF1918"/>
      <c r="AG1918"/>
      <c r="AJ1918" s="254"/>
      <c r="AK1918" s="241"/>
      <c r="AL1918" s="241"/>
      <c r="AM1918" s="241"/>
    </row>
    <row r="1919" spans="1:40" ht="28.2" x14ac:dyDescent="0.4">
      <c r="A1919" s="227"/>
      <c r="B1919" s="228"/>
      <c r="C1919" s="228"/>
      <c r="D1919" s="228"/>
      <c r="E1919"/>
      <c r="F1919" s="229"/>
      <c r="G1919"/>
      <c r="H1919"/>
      <c r="I1919" s="230"/>
      <c r="J1919" s="241"/>
      <c r="K1919" s="241"/>
      <c r="L1919" s="231"/>
      <c r="M1919"/>
      <c r="N1919"/>
      <c r="O1919"/>
      <c r="P1919"/>
      <c r="Q1919" s="229"/>
      <c r="R1919"/>
      <c r="S1919"/>
      <c r="T1919"/>
      <c r="U1919"/>
      <c r="V1919"/>
      <c r="W1919"/>
      <c r="X1919"/>
      <c r="Y1919"/>
      <c r="AB1919"/>
      <c r="AE1919" s="241"/>
      <c r="AF1919"/>
      <c r="AG1919"/>
      <c r="AJ1919" s="254"/>
      <c r="AK1919" s="241"/>
      <c r="AL1919" s="241"/>
      <c r="AM1919" s="241"/>
    </row>
    <row r="1920" spans="1:40" ht="28.2" x14ac:dyDescent="0.4">
      <c r="A1920" s="227"/>
      <c r="B1920" s="228"/>
      <c r="C1920" s="228"/>
      <c r="D1920" s="228"/>
      <c r="E1920"/>
      <c r="F1920" s="229"/>
      <c r="G1920"/>
      <c r="H1920"/>
      <c r="I1920" s="230"/>
      <c r="J1920" s="241"/>
      <c r="K1920" s="241"/>
      <c r="L1920" s="231"/>
      <c r="M1920"/>
      <c r="N1920"/>
      <c r="O1920"/>
      <c r="P1920"/>
      <c r="Q1920" s="229"/>
      <c r="R1920"/>
      <c r="S1920"/>
      <c r="T1920"/>
      <c r="U1920"/>
      <c r="V1920"/>
      <c r="W1920"/>
      <c r="X1920"/>
      <c r="Y1920"/>
      <c r="AB1920"/>
      <c r="AE1920" s="241"/>
      <c r="AF1920"/>
      <c r="AG1920"/>
      <c r="AJ1920" s="254"/>
      <c r="AK1920" s="241"/>
      <c r="AL1920" s="241"/>
      <c r="AM1920" s="241"/>
    </row>
    <row r="1921" spans="1:39" ht="28.2" x14ac:dyDescent="0.4">
      <c r="A1921" s="227"/>
      <c r="B1921" s="228"/>
      <c r="C1921" s="228"/>
      <c r="D1921" s="228"/>
      <c r="E1921"/>
      <c r="F1921" s="229"/>
      <c r="G1921"/>
      <c r="H1921"/>
      <c r="I1921" s="230"/>
      <c r="J1921" s="241"/>
      <c r="K1921" s="241"/>
      <c r="L1921" s="231"/>
      <c r="M1921"/>
      <c r="N1921"/>
      <c r="O1921"/>
      <c r="P1921"/>
      <c r="Q1921" s="229"/>
      <c r="R1921"/>
      <c r="S1921"/>
      <c r="T1921"/>
      <c r="U1921"/>
      <c r="V1921"/>
      <c r="W1921"/>
      <c r="X1921"/>
      <c r="Y1921"/>
      <c r="AB1921"/>
      <c r="AE1921" s="241"/>
      <c r="AF1921"/>
      <c r="AG1921"/>
      <c r="AJ1921" s="254"/>
      <c r="AK1921" s="241"/>
      <c r="AL1921" s="241"/>
      <c r="AM1921" s="241"/>
    </row>
    <row r="1922" spans="1:39" ht="28.2" x14ac:dyDescent="0.4">
      <c r="A1922" s="227"/>
      <c r="B1922" s="228"/>
      <c r="C1922" s="228"/>
      <c r="D1922" s="228"/>
      <c r="E1922"/>
      <c r="F1922" s="229"/>
      <c r="G1922"/>
      <c r="H1922"/>
      <c r="I1922" s="230"/>
      <c r="J1922" s="241"/>
      <c r="K1922" s="241"/>
      <c r="L1922" s="231"/>
      <c r="M1922"/>
      <c r="N1922"/>
      <c r="O1922"/>
      <c r="P1922"/>
      <c r="Q1922" s="229"/>
      <c r="R1922"/>
      <c r="S1922"/>
      <c r="T1922"/>
      <c r="U1922"/>
      <c r="V1922"/>
      <c r="W1922"/>
      <c r="X1922"/>
      <c r="Y1922"/>
      <c r="AB1922"/>
      <c r="AE1922" s="241"/>
      <c r="AF1922"/>
      <c r="AG1922"/>
      <c r="AJ1922" s="254"/>
      <c r="AK1922" s="241"/>
      <c r="AL1922" s="241"/>
      <c r="AM1922" s="241"/>
    </row>
    <row r="1923" spans="1:39" ht="28.2" x14ac:dyDescent="0.45">
      <c r="A1923" s="242"/>
      <c r="B1923" s="243"/>
      <c r="C1923" s="243"/>
      <c r="D1923" s="243"/>
      <c r="E1923"/>
      <c r="F1923" s="229"/>
      <c r="G1923"/>
      <c r="H1923"/>
      <c r="I1923" s="230"/>
      <c r="J1923" s="241"/>
      <c r="K1923" s="241"/>
      <c r="L1923" s="231"/>
      <c r="M1923"/>
      <c r="N1923"/>
      <c r="O1923"/>
      <c r="P1923"/>
      <c r="Q1923" s="229"/>
      <c r="R1923"/>
      <c r="S1923"/>
      <c r="T1923"/>
      <c r="U1923"/>
      <c r="V1923"/>
      <c r="W1923"/>
      <c r="X1923"/>
      <c r="Y1923"/>
      <c r="AB1923"/>
      <c r="AE1923" s="241"/>
      <c r="AF1923"/>
      <c r="AG1923"/>
      <c r="AJ1923" s="253"/>
      <c r="AK1923" s="241"/>
      <c r="AL1923" s="241"/>
      <c r="AM1923" s="241"/>
    </row>
    <row r="1924" spans="1:39" ht="28.2" x14ac:dyDescent="0.45">
      <c r="A1924" s="227"/>
      <c r="B1924" s="228"/>
      <c r="C1924" s="228"/>
      <c r="D1924" s="228"/>
      <c r="E1924"/>
      <c r="F1924" s="229"/>
      <c r="G1924"/>
      <c r="H1924"/>
      <c r="I1924" s="230"/>
      <c r="J1924" s="241"/>
      <c r="K1924" s="241"/>
      <c r="L1924" s="251"/>
      <c r="M1924"/>
      <c r="N1924"/>
      <c r="O1924"/>
      <c r="P1924"/>
      <c r="Q1924" s="229"/>
      <c r="R1924"/>
      <c r="S1924"/>
      <c r="T1924"/>
      <c r="U1924"/>
      <c r="V1924"/>
      <c r="W1924"/>
      <c r="X1924"/>
      <c r="Y1924"/>
      <c r="AB1924"/>
      <c r="AE1924" s="241"/>
      <c r="AF1924"/>
      <c r="AG1924"/>
      <c r="AJ1924" s="253"/>
      <c r="AK1924" s="241"/>
      <c r="AL1924" s="241"/>
      <c r="AM1924" s="241"/>
    </row>
    <row r="1925" spans="1:39" ht="28.2" x14ac:dyDescent="0.45">
      <c r="A1925" s="227"/>
      <c r="B1925" s="228"/>
      <c r="C1925" s="228"/>
      <c r="D1925" s="228"/>
      <c r="E1925"/>
      <c r="F1925" s="229"/>
      <c r="G1925"/>
      <c r="H1925"/>
      <c r="I1925" s="230"/>
      <c r="J1925" s="241"/>
      <c r="K1925" s="241"/>
      <c r="L1925" s="231"/>
      <c r="M1925"/>
      <c r="N1925"/>
      <c r="O1925"/>
      <c r="P1925"/>
      <c r="Q1925" s="229"/>
      <c r="R1925"/>
      <c r="S1925"/>
      <c r="T1925"/>
      <c r="U1925"/>
      <c r="V1925"/>
      <c r="W1925"/>
      <c r="X1925"/>
      <c r="Y1925"/>
      <c r="AB1925"/>
      <c r="AE1925" s="241"/>
      <c r="AF1925"/>
      <c r="AG1925"/>
      <c r="AJ1925" s="253"/>
      <c r="AK1925" s="241"/>
      <c r="AL1925" s="241"/>
      <c r="AM1925" s="241"/>
    </row>
    <row r="1926" spans="1:39" ht="28.2" x14ac:dyDescent="0.4">
      <c r="A1926" s="227"/>
      <c r="B1926" s="228"/>
      <c r="C1926" s="228"/>
      <c r="D1926" s="228"/>
      <c r="E1926"/>
      <c r="F1926" s="229"/>
      <c r="G1926"/>
      <c r="H1926"/>
      <c r="I1926" s="230"/>
      <c r="J1926" s="241"/>
      <c r="K1926" s="241"/>
      <c r="L1926" s="231"/>
      <c r="M1926"/>
      <c r="N1926"/>
      <c r="O1926"/>
      <c r="P1926"/>
      <c r="Q1926" s="229"/>
      <c r="R1926"/>
      <c r="S1926"/>
      <c r="T1926"/>
      <c r="U1926"/>
      <c r="V1926"/>
      <c r="W1926"/>
      <c r="X1926"/>
      <c r="Y1926"/>
      <c r="AB1926"/>
      <c r="AE1926" s="241"/>
      <c r="AF1926"/>
      <c r="AG1926"/>
      <c r="AJ1926" s="255"/>
      <c r="AK1926" s="241"/>
      <c r="AL1926" s="241"/>
      <c r="AM1926" s="241"/>
    </row>
    <row r="1927" spans="1:39" ht="28.2" x14ac:dyDescent="0.4">
      <c r="A1927" s="227"/>
      <c r="B1927" s="228"/>
      <c r="C1927" s="228"/>
      <c r="D1927" s="228"/>
      <c r="E1927"/>
      <c r="F1927" s="229"/>
      <c r="G1927"/>
      <c r="H1927"/>
      <c r="I1927" s="230"/>
      <c r="J1927" s="241"/>
      <c r="K1927" s="241"/>
      <c r="L1927" s="231"/>
      <c r="M1927"/>
      <c r="N1927"/>
      <c r="O1927"/>
      <c r="P1927"/>
      <c r="Q1927" s="229"/>
      <c r="R1927"/>
      <c r="S1927"/>
      <c r="T1927"/>
      <c r="U1927"/>
      <c r="V1927"/>
      <c r="W1927"/>
      <c r="X1927"/>
      <c r="Y1927"/>
      <c r="AB1927"/>
      <c r="AE1927" s="241"/>
      <c r="AF1927"/>
      <c r="AG1927"/>
      <c r="AJ1927" s="255"/>
      <c r="AK1927" s="241"/>
      <c r="AL1927" s="241"/>
      <c r="AM1927" s="241"/>
    </row>
    <row r="1928" spans="1:39" ht="28.2" x14ac:dyDescent="0.4">
      <c r="A1928" s="227"/>
      <c r="B1928" s="228"/>
      <c r="C1928" s="228"/>
      <c r="D1928" s="228"/>
      <c r="E1928"/>
      <c r="F1928" s="229"/>
      <c r="G1928"/>
      <c r="H1928"/>
      <c r="I1928" s="230"/>
      <c r="J1928" s="241"/>
      <c r="K1928" s="241"/>
      <c r="L1928" s="231"/>
      <c r="M1928"/>
      <c r="N1928"/>
      <c r="O1928"/>
      <c r="P1928"/>
      <c r="Q1928" s="229"/>
      <c r="R1928"/>
      <c r="S1928"/>
      <c r="T1928"/>
      <c r="U1928"/>
      <c r="V1928"/>
      <c r="W1928"/>
      <c r="X1928"/>
      <c r="Y1928"/>
      <c r="AB1928"/>
      <c r="AE1928" s="241"/>
      <c r="AF1928"/>
      <c r="AG1928"/>
      <c r="AJ1928" s="255"/>
      <c r="AK1928" s="241"/>
      <c r="AL1928" s="241"/>
      <c r="AM1928" s="241"/>
    </row>
    <row r="1929" spans="1:39" ht="28.2" x14ac:dyDescent="0.4">
      <c r="A1929" s="227"/>
      <c r="B1929" s="228"/>
      <c r="C1929" s="228"/>
      <c r="D1929" s="228"/>
      <c r="E1929"/>
      <c r="F1929" s="229"/>
      <c r="G1929"/>
      <c r="H1929"/>
      <c r="I1929" s="230"/>
      <c r="J1929" s="241"/>
      <c r="K1929" s="241"/>
      <c r="L1929" s="231"/>
      <c r="M1929"/>
      <c r="N1929"/>
      <c r="O1929"/>
      <c r="P1929"/>
      <c r="Q1929" s="229"/>
      <c r="R1929"/>
      <c r="S1929"/>
      <c r="T1929"/>
      <c r="U1929"/>
      <c r="V1929"/>
      <c r="W1929"/>
      <c r="X1929"/>
      <c r="Y1929"/>
      <c r="AB1929"/>
      <c r="AE1929" s="241"/>
      <c r="AF1929"/>
      <c r="AG1929"/>
      <c r="AJ1929" s="255"/>
      <c r="AK1929" s="241"/>
      <c r="AL1929" s="241"/>
      <c r="AM1929" s="241"/>
    </row>
    <row r="1930" spans="1:39" ht="28.2" x14ac:dyDescent="0.4">
      <c r="A1930" s="227"/>
      <c r="B1930" s="228"/>
      <c r="C1930" s="228"/>
      <c r="D1930" s="228"/>
      <c r="E1930"/>
      <c r="F1930" s="229"/>
      <c r="G1930"/>
      <c r="H1930"/>
      <c r="I1930" s="230"/>
      <c r="J1930" s="241"/>
      <c r="K1930" s="241"/>
      <c r="L1930" s="231"/>
      <c r="M1930"/>
      <c r="N1930"/>
      <c r="O1930"/>
      <c r="P1930"/>
      <c r="Q1930" s="229"/>
      <c r="R1930"/>
      <c r="S1930"/>
      <c r="T1930"/>
      <c r="U1930"/>
      <c r="V1930"/>
      <c r="W1930"/>
      <c r="X1930"/>
      <c r="Y1930"/>
      <c r="AB1930"/>
      <c r="AE1930" s="241"/>
      <c r="AF1930"/>
      <c r="AG1930"/>
      <c r="AJ1930" s="255"/>
      <c r="AK1930" s="241"/>
      <c r="AL1930" s="241"/>
      <c r="AM1930" s="241"/>
    </row>
    <row r="1931" spans="1:39" ht="28.2" x14ac:dyDescent="0.4">
      <c r="A1931" s="227"/>
      <c r="B1931" s="228"/>
      <c r="C1931" s="228"/>
      <c r="D1931" s="228"/>
      <c r="E1931"/>
      <c r="F1931" s="229"/>
      <c r="G1931"/>
      <c r="H1931"/>
      <c r="I1931" s="230"/>
      <c r="J1931" s="241"/>
      <c r="K1931" s="241"/>
      <c r="L1931" s="231"/>
      <c r="M1931"/>
      <c r="N1931"/>
      <c r="O1931"/>
      <c r="P1931"/>
      <c r="Q1931" s="229"/>
      <c r="R1931"/>
      <c r="S1931"/>
      <c r="T1931"/>
      <c r="U1931"/>
      <c r="V1931"/>
      <c r="W1931"/>
      <c r="X1931"/>
      <c r="Y1931"/>
      <c r="AB1931"/>
      <c r="AE1931" s="241"/>
      <c r="AF1931"/>
      <c r="AG1931"/>
      <c r="AJ1931" s="255"/>
      <c r="AK1931" s="241"/>
      <c r="AL1931" s="241"/>
      <c r="AM1931" s="241"/>
    </row>
    <row r="1932" spans="1:39" ht="28.2" x14ac:dyDescent="0.4">
      <c r="A1932" s="227"/>
      <c r="B1932" s="228"/>
      <c r="C1932" s="228"/>
      <c r="D1932" s="228"/>
      <c r="E1932"/>
      <c r="F1932" s="229"/>
      <c r="G1932"/>
      <c r="H1932"/>
      <c r="I1932" s="230"/>
      <c r="J1932" s="241"/>
      <c r="K1932" s="241"/>
      <c r="L1932" s="231"/>
      <c r="M1932"/>
      <c r="N1932"/>
      <c r="O1932"/>
      <c r="P1932"/>
      <c r="Q1932" s="229"/>
      <c r="R1932"/>
      <c r="S1932"/>
      <c r="T1932"/>
      <c r="U1932"/>
      <c r="V1932"/>
      <c r="W1932"/>
      <c r="X1932"/>
      <c r="Y1932"/>
      <c r="AB1932"/>
      <c r="AE1932" s="241"/>
      <c r="AF1932"/>
      <c r="AG1932"/>
      <c r="AJ1932" s="254"/>
      <c r="AK1932" s="241"/>
      <c r="AL1932" s="241"/>
      <c r="AM1932" s="241"/>
    </row>
    <row r="1933" spans="1:39" ht="28.2" x14ac:dyDescent="0.4">
      <c r="A1933" s="227"/>
      <c r="B1933" s="228"/>
      <c r="C1933" s="228"/>
      <c r="D1933" s="228"/>
      <c r="E1933"/>
      <c r="F1933" s="229"/>
      <c r="G1933"/>
      <c r="H1933"/>
      <c r="I1933" s="230"/>
      <c r="J1933" s="241"/>
      <c r="K1933" s="241"/>
      <c r="L1933" s="231"/>
      <c r="M1933"/>
      <c r="N1933"/>
      <c r="O1933"/>
      <c r="P1933"/>
      <c r="Q1933" s="229"/>
      <c r="R1933"/>
      <c r="S1933"/>
      <c r="T1933"/>
      <c r="U1933"/>
      <c r="V1933"/>
      <c r="W1933"/>
      <c r="X1933"/>
      <c r="Y1933"/>
      <c r="AB1933"/>
      <c r="AE1933" s="241"/>
      <c r="AF1933"/>
      <c r="AG1933"/>
      <c r="AJ1933" s="255"/>
      <c r="AK1933" s="241"/>
      <c r="AL1933" s="241"/>
      <c r="AM1933" s="241"/>
    </row>
    <row r="1934" spans="1:39" ht="28.2" x14ac:dyDescent="0.4">
      <c r="A1934" s="227"/>
      <c r="B1934" s="228"/>
      <c r="C1934" s="228"/>
      <c r="D1934" s="228"/>
      <c r="E1934"/>
      <c r="F1934" s="229"/>
      <c r="G1934"/>
      <c r="H1934"/>
      <c r="I1934" s="230"/>
      <c r="J1934" s="241"/>
      <c r="K1934" s="241"/>
      <c r="L1934" s="231"/>
      <c r="M1934"/>
      <c r="N1934"/>
      <c r="O1934"/>
      <c r="P1934"/>
      <c r="Q1934" s="229"/>
      <c r="R1934"/>
      <c r="S1934"/>
      <c r="T1934"/>
      <c r="U1934"/>
      <c r="V1934"/>
      <c r="W1934"/>
      <c r="X1934"/>
      <c r="Y1934"/>
      <c r="AB1934"/>
      <c r="AE1934" s="241"/>
      <c r="AF1934"/>
      <c r="AG1934"/>
      <c r="AJ1934" s="255"/>
      <c r="AK1934" s="241"/>
      <c r="AL1934" s="241"/>
      <c r="AM1934" s="241"/>
    </row>
    <row r="1935" spans="1:39" ht="28.2" x14ac:dyDescent="0.4">
      <c r="A1935" s="227"/>
      <c r="B1935" s="228"/>
      <c r="C1935" s="228"/>
      <c r="D1935" s="228"/>
      <c r="E1935"/>
      <c r="F1935" s="229"/>
      <c r="G1935"/>
      <c r="H1935"/>
      <c r="I1935" s="230"/>
      <c r="J1935" s="241"/>
      <c r="K1935" s="241"/>
      <c r="L1935" s="231"/>
      <c r="M1935"/>
      <c r="N1935"/>
      <c r="O1935"/>
      <c r="P1935"/>
      <c r="Q1935" s="229"/>
      <c r="R1935"/>
      <c r="S1935"/>
      <c r="T1935"/>
      <c r="U1935"/>
      <c r="V1935"/>
      <c r="W1935"/>
      <c r="X1935"/>
      <c r="Y1935"/>
      <c r="AB1935"/>
      <c r="AE1935" s="241"/>
      <c r="AF1935"/>
      <c r="AG1935"/>
      <c r="AJ1935" s="255"/>
      <c r="AK1935" s="241"/>
      <c r="AL1935" s="241"/>
      <c r="AM1935" s="241"/>
    </row>
    <row r="1936" spans="1:39" ht="28.2" x14ac:dyDescent="0.4">
      <c r="A1936" s="227"/>
      <c r="B1936" s="228"/>
      <c r="C1936" s="228"/>
      <c r="D1936" s="228"/>
      <c r="E1936"/>
      <c r="F1936" s="229"/>
      <c r="G1936"/>
      <c r="H1936"/>
      <c r="I1936" s="230"/>
      <c r="J1936" s="241"/>
      <c r="K1936" s="241"/>
      <c r="L1936" s="231"/>
      <c r="M1936"/>
      <c r="N1936"/>
      <c r="O1936"/>
      <c r="P1936"/>
      <c r="Q1936" s="229"/>
      <c r="R1936"/>
      <c r="S1936"/>
      <c r="T1936"/>
      <c r="U1936"/>
      <c r="V1936"/>
      <c r="W1936"/>
      <c r="X1936"/>
      <c r="Y1936"/>
      <c r="AB1936"/>
      <c r="AE1936" s="241"/>
      <c r="AF1936"/>
      <c r="AG1936"/>
      <c r="AJ1936" s="255"/>
      <c r="AK1936" s="241"/>
      <c r="AL1936" s="241"/>
      <c r="AM1936" s="241"/>
    </row>
    <row r="1937" spans="1:39" ht="28.2" x14ac:dyDescent="0.4">
      <c r="A1937" s="227"/>
      <c r="B1937" s="228"/>
      <c r="C1937" s="228"/>
      <c r="D1937" s="228"/>
      <c r="E1937"/>
      <c r="F1937" s="229"/>
      <c r="G1937"/>
      <c r="H1937"/>
      <c r="I1937" s="230"/>
      <c r="J1937" s="241"/>
      <c r="K1937" s="241"/>
      <c r="L1937" s="231"/>
      <c r="M1937"/>
      <c r="N1937"/>
      <c r="O1937"/>
      <c r="P1937"/>
      <c r="Q1937" s="229"/>
      <c r="R1937"/>
      <c r="S1937"/>
      <c r="T1937"/>
      <c r="U1937"/>
      <c r="V1937"/>
      <c r="W1937"/>
      <c r="X1937"/>
      <c r="Y1937"/>
      <c r="AB1937"/>
      <c r="AE1937" s="241"/>
      <c r="AF1937"/>
      <c r="AG1937"/>
      <c r="AJ1937" s="255"/>
      <c r="AK1937" s="241"/>
      <c r="AL1937" s="241"/>
      <c r="AM1937" s="241"/>
    </row>
    <row r="1938" spans="1:39" ht="28.2" x14ac:dyDescent="0.4">
      <c r="A1938" s="227"/>
      <c r="B1938" s="228"/>
      <c r="C1938" s="228"/>
      <c r="D1938" s="228"/>
      <c r="E1938"/>
      <c r="F1938" s="229"/>
      <c r="G1938"/>
      <c r="H1938"/>
      <c r="I1938" s="230"/>
      <c r="J1938" s="241"/>
      <c r="K1938" s="241"/>
      <c r="L1938" s="231"/>
      <c r="M1938"/>
      <c r="N1938"/>
      <c r="O1938"/>
      <c r="P1938"/>
      <c r="Q1938" s="229"/>
      <c r="R1938"/>
      <c r="S1938"/>
      <c r="T1938"/>
      <c r="U1938"/>
      <c r="V1938"/>
      <c r="W1938"/>
      <c r="X1938"/>
      <c r="Y1938"/>
      <c r="AB1938"/>
      <c r="AE1938" s="241"/>
      <c r="AF1938"/>
      <c r="AG1938"/>
      <c r="AJ1938" s="255"/>
      <c r="AK1938" s="241"/>
      <c r="AL1938" s="241"/>
      <c r="AM1938" s="241"/>
    </row>
    <row r="1939" spans="1:39" ht="28.2" x14ac:dyDescent="0.4">
      <c r="A1939" s="227"/>
      <c r="B1939" s="228"/>
      <c r="C1939" s="228"/>
      <c r="D1939" s="228"/>
      <c r="E1939"/>
      <c r="F1939" s="229"/>
      <c r="G1939"/>
      <c r="H1939"/>
      <c r="I1939" s="230"/>
      <c r="J1939" s="241"/>
      <c r="K1939" s="241"/>
      <c r="L1939" s="231"/>
      <c r="M1939"/>
      <c r="N1939"/>
      <c r="O1939"/>
      <c r="P1939"/>
      <c r="Q1939" s="229"/>
      <c r="R1939"/>
      <c r="S1939"/>
      <c r="T1939"/>
      <c r="U1939"/>
      <c r="V1939"/>
      <c r="W1939"/>
      <c r="X1939"/>
      <c r="Y1939"/>
      <c r="AB1939"/>
      <c r="AE1939" s="241"/>
      <c r="AF1939"/>
      <c r="AG1939"/>
      <c r="AJ1939" s="255"/>
      <c r="AK1939" s="241"/>
      <c r="AL1939" s="241"/>
      <c r="AM1939" s="241"/>
    </row>
    <row r="1940" spans="1:39" ht="28.2" x14ac:dyDescent="0.4">
      <c r="A1940" s="227"/>
      <c r="B1940" s="228"/>
      <c r="C1940" s="228"/>
      <c r="D1940" s="228"/>
      <c r="E1940"/>
      <c r="F1940" s="229"/>
      <c r="G1940"/>
      <c r="H1940"/>
      <c r="I1940" s="230"/>
      <c r="J1940" s="241"/>
      <c r="K1940" s="255"/>
      <c r="L1940" s="231"/>
      <c r="M1940"/>
      <c r="N1940"/>
      <c r="O1940"/>
      <c r="P1940"/>
      <c r="Q1940" s="229"/>
      <c r="R1940"/>
      <c r="S1940"/>
      <c r="T1940"/>
      <c r="U1940"/>
      <c r="V1940"/>
      <c r="W1940"/>
      <c r="X1940"/>
      <c r="Y1940"/>
      <c r="AB1940"/>
      <c r="AE1940" s="241"/>
      <c r="AF1940"/>
      <c r="AG1940"/>
      <c r="AJ1940" s="241"/>
      <c r="AK1940" s="255"/>
      <c r="AL1940" s="255"/>
      <c r="AM1940" s="255"/>
    </row>
    <row r="1941" spans="1:39" ht="28.2" x14ac:dyDescent="0.25">
      <c r="A1941" s="227"/>
      <c r="B1941" s="228"/>
      <c r="C1941" s="228"/>
      <c r="D1941" s="228"/>
      <c r="E1941"/>
      <c r="F1941" s="229"/>
      <c r="G1941"/>
      <c r="H1941"/>
      <c r="I1941" s="230"/>
      <c r="J1941" s="241"/>
      <c r="K1941" s="241"/>
      <c r="L1941" s="231"/>
      <c r="M1941"/>
      <c r="N1941"/>
      <c r="O1941"/>
      <c r="P1941"/>
      <c r="Q1941" s="229"/>
      <c r="R1941"/>
      <c r="S1941"/>
      <c r="T1941"/>
      <c r="U1941"/>
      <c r="V1941"/>
      <c r="W1941"/>
      <c r="X1941"/>
      <c r="Y1941"/>
      <c r="AB1941"/>
      <c r="AE1941" s="241"/>
      <c r="AF1941"/>
      <c r="AG1941"/>
      <c r="AJ1941" s="241"/>
      <c r="AK1941" s="241"/>
      <c r="AL1941" s="241"/>
      <c r="AM1941" s="241"/>
    </row>
    <row r="1942" spans="1:39" ht="28.2" x14ac:dyDescent="0.25">
      <c r="A1942" s="227"/>
      <c r="B1942" s="228"/>
      <c r="C1942" s="228"/>
      <c r="D1942" s="228"/>
      <c r="E1942"/>
      <c r="F1942" s="229"/>
      <c r="G1942"/>
      <c r="H1942"/>
      <c r="I1942" s="230"/>
      <c r="J1942" s="241"/>
      <c r="K1942" s="241"/>
      <c r="L1942" s="231"/>
      <c r="M1942"/>
      <c r="N1942"/>
      <c r="O1942"/>
      <c r="P1942"/>
      <c r="Q1942" s="229"/>
      <c r="R1942"/>
      <c r="S1942"/>
      <c r="T1942"/>
      <c r="U1942"/>
      <c r="V1942"/>
      <c r="W1942"/>
      <c r="X1942"/>
      <c r="Y1942"/>
      <c r="AB1942"/>
      <c r="AE1942" s="241"/>
      <c r="AF1942"/>
      <c r="AG1942"/>
      <c r="AJ1942" s="241"/>
      <c r="AK1942" s="241"/>
      <c r="AL1942" s="241"/>
      <c r="AM1942" s="241"/>
    </row>
    <row r="1943" spans="1:39" ht="28.2" x14ac:dyDescent="0.4">
      <c r="A1943" s="227"/>
      <c r="B1943" s="228"/>
      <c r="C1943" s="228"/>
      <c r="D1943" s="228"/>
      <c r="E1943"/>
      <c r="F1943" s="229"/>
      <c r="G1943"/>
      <c r="H1943"/>
      <c r="I1943" s="230"/>
      <c r="J1943" s="241"/>
      <c r="K1943" s="241"/>
      <c r="L1943" s="231"/>
      <c r="M1943"/>
      <c r="N1943"/>
      <c r="O1943"/>
      <c r="P1943"/>
      <c r="Q1943" s="229"/>
      <c r="R1943"/>
      <c r="S1943"/>
      <c r="T1943"/>
      <c r="U1943"/>
      <c r="V1943"/>
      <c r="W1943"/>
      <c r="X1943"/>
      <c r="Y1943"/>
      <c r="AB1943"/>
      <c r="AE1943" s="241"/>
      <c r="AF1943"/>
      <c r="AG1943"/>
      <c r="AJ1943" s="255"/>
      <c r="AK1943" s="241"/>
      <c r="AL1943" s="241"/>
      <c r="AM1943" s="241"/>
    </row>
    <row r="1944" spans="1:39" ht="28.2" x14ac:dyDescent="0.4">
      <c r="A1944" s="227"/>
      <c r="B1944" s="228"/>
      <c r="C1944" s="228"/>
      <c r="D1944" s="228"/>
      <c r="E1944"/>
      <c r="F1944" s="229"/>
      <c r="G1944"/>
      <c r="H1944"/>
      <c r="I1944" s="230"/>
      <c r="J1944" s="241"/>
      <c r="K1944" s="241"/>
      <c r="L1944" s="231"/>
      <c r="M1944"/>
      <c r="N1944"/>
      <c r="O1944"/>
      <c r="P1944"/>
      <c r="Q1944" s="229"/>
      <c r="R1944"/>
      <c r="S1944"/>
      <c r="T1944"/>
      <c r="U1944"/>
      <c r="V1944"/>
      <c r="W1944"/>
      <c r="X1944"/>
      <c r="Y1944"/>
      <c r="AB1944"/>
      <c r="AE1944" s="241"/>
      <c r="AF1944"/>
      <c r="AG1944"/>
      <c r="AJ1944" s="255"/>
      <c r="AK1944" s="241"/>
      <c r="AL1944" s="241"/>
      <c r="AM1944" s="241"/>
    </row>
    <row r="1945" spans="1:39" ht="28.2" x14ac:dyDescent="0.35">
      <c r="A1945" s="227"/>
      <c r="B1945" s="228"/>
      <c r="C1945" s="228"/>
      <c r="D1945" s="228"/>
      <c r="E1945"/>
      <c r="F1945" s="229"/>
      <c r="G1945"/>
      <c r="H1945"/>
      <c r="I1945" s="230"/>
      <c r="J1945" s="241"/>
      <c r="K1945" s="241"/>
      <c r="L1945" s="231"/>
      <c r="M1945"/>
      <c r="N1945"/>
      <c r="O1945"/>
      <c r="P1945"/>
      <c r="Q1945" s="229"/>
      <c r="R1945"/>
      <c r="S1945"/>
      <c r="T1945"/>
      <c r="U1945"/>
      <c r="V1945"/>
      <c r="W1945"/>
      <c r="X1945"/>
      <c r="Y1945"/>
      <c r="AB1945"/>
      <c r="AE1945" s="241"/>
      <c r="AF1945"/>
      <c r="AG1945"/>
      <c r="AJ1945" s="256"/>
      <c r="AK1945" s="241"/>
      <c r="AL1945" s="241"/>
      <c r="AM1945" s="241"/>
    </row>
    <row r="1946" spans="1:39" ht="28.2" x14ac:dyDescent="0.4">
      <c r="A1946" s="227"/>
      <c r="B1946" s="228"/>
      <c r="C1946" s="228"/>
      <c r="D1946" s="228"/>
      <c r="E1946"/>
      <c r="F1946" s="229"/>
      <c r="G1946"/>
      <c r="H1946"/>
      <c r="I1946" s="230"/>
      <c r="J1946" s="241"/>
      <c r="K1946" s="241"/>
      <c r="L1946" s="231"/>
      <c r="M1946"/>
      <c r="N1946"/>
      <c r="O1946"/>
      <c r="P1946"/>
      <c r="Q1946" s="229"/>
      <c r="R1946"/>
      <c r="S1946"/>
      <c r="T1946"/>
      <c r="U1946"/>
      <c r="V1946"/>
      <c r="W1946"/>
      <c r="X1946"/>
      <c r="Y1946"/>
      <c r="AB1946"/>
      <c r="AE1946" s="241"/>
      <c r="AF1946"/>
      <c r="AG1946"/>
      <c r="AJ1946" s="255"/>
      <c r="AK1946" s="241"/>
      <c r="AL1946" s="241"/>
      <c r="AM1946" s="241"/>
    </row>
    <row r="1947" spans="1:39" ht="28.2" x14ac:dyDescent="0.4">
      <c r="A1947" s="227"/>
      <c r="B1947" s="228"/>
      <c r="C1947" s="228"/>
      <c r="D1947" s="228"/>
      <c r="E1947"/>
      <c r="F1947" s="229"/>
      <c r="G1947"/>
      <c r="H1947"/>
      <c r="I1947" s="230"/>
      <c r="J1947" s="241"/>
      <c r="K1947" s="241"/>
      <c r="L1947" s="231"/>
      <c r="M1947"/>
      <c r="N1947"/>
      <c r="O1947"/>
      <c r="P1947"/>
      <c r="Q1947" s="229"/>
      <c r="R1947"/>
      <c r="S1947"/>
      <c r="T1947"/>
      <c r="U1947"/>
      <c r="V1947"/>
      <c r="W1947"/>
      <c r="X1947"/>
      <c r="Y1947"/>
      <c r="AB1947"/>
      <c r="AE1947" s="241"/>
      <c r="AF1947"/>
      <c r="AG1947"/>
      <c r="AJ1947" s="255"/>
      <c r="AK1947" s="241"/>
      <c r="AL1947" s="241"/>
      <c r="AM1947" s="241"/>
    </row>
    <row r="1948" spans="1:39" ht="28.2" x14ac:dyDescent="0.4">
      <c r="A1948" s="227"/>
      <c r="B1948" s="228"/>
      <c r="C1948" s="228"/>
      <c r="D1948" s="228"/>
      <c r="E1948"/>
      <c r="F1948" s="229"/>
      <c r="G1948"/>
      <c r="H1948"/>
      <c r="I1948" s="230"/>
      <c r="J1948" s="241"/>
      <c r="K1948" s="241"/>
      <c r="L1948" s="231"/>
      <c r="M1948"/>
      <c r="N1948"/>
      <c r="O1948"/>
      <c r="P1948"/>
      <c r="Q1948" s="229"/>
      <c r="R1948"/>
      <c r="S1948"/>
      <c r="T1948"/>
      <c r="U1948"/>
      <c r="V1948"/>
      <c r="W1948"/>
      <c r="X1948"/>
      <c r="Y1948"/>
      <c r="AB1948"/>
      <c r="AE1948" s="241"/>
      <c r="AF1948"/>
      <c r="AG1948"/>
      <c r="AJ1948" s="255"/>
      <c r="AK1948" s="241"/>
      <c r="AL1948" s="241"/>
      <c r="AM1948" s="241"/>
    </row>
    <row r="1949" spans="1:39" ht="28.2" x14ac:dyDescent="0.4">
      <c r="A1949" s="227"/>
      <c r="B1949" s="228"/>
      <c r="C1949" s="228"/>
      <c r="D1949" s="228"/>
      <c r="E1949"/>
      <c r="F1949" s="229"/>
      <c r="G1949"/>
      <c r="H1949"/>
      <c r="I1949" s="230"/>
      <c r="J1949" s="241"/>
      <c r="K1949" s="241"/>
      <c r="L1949" s="231"/>
      <c r="M1949"/>
      <c r="N1949"/>
      <c r="O1949"/>
      <c r="P1949"/>
      <c r="Q1949" s="229"/>
      <c r="R1949"/>
      <c r="S1949"/>
      <c r="T1949"/>
      <c r="U1949"/>
      <c r="V1949"/>
      <c r="W1949"/>
      <c r="X1949"/>
      <c r="Y1949"/>
      <c r="AB1949"/>
      <c r="AE1949" s="241"/>
      <c r="AF1949"/>
      <c r="AG1949"/>
      <c r="AJ1949" s="255"/>
      <c r="AK1949" s="241"/>
      <c r="AL1949" s="241"/>
      <c r="AM1949" s="241"/>
    </row>
    <row r="1950" spans="1:39" ht="28.2" x14ac:dyDescent="0.4">
      <c r="A1950" s="227"/>
      <c r="B1950" s="228"/>
      <c r="C1950" s="228"/>
      <c r="D1950" s="228"/>
      <c r="E1950"/>
      <c r="F1950" s="229"/>
      <c r="G1950"/>
      <c r="H1950"/>
      <c r="I1950" s="230"/>
      <c r="J1950" s="241"/>
      <c r="K1950" s="241"/>
      <c r="L1950" s="231"/>
      <c r="M1950"/>
      <c r="N1950"/>
      <c r="O1950"/>
      <c r="P1950"/>
      <c r="Q1950" s="229"/>
      <c r="R1950"/>
      <c r="S1950"/>
      <c r="T1950"/>
      <c r="U1950"/>
      <c r="V1950"/>
      <c r="W1950"/>
      <c r="X1950"/>
      <c r="Y1950"/>
      <c r="AB1950"/>
      <c r="AE1950" s="241"/>
      <c r="AF1950"/>
      <c r="AG1950"/>
      <c r="AJ1950" s="254"/>
      <c r="AK1950" s="241"/>
      <c r="AL1950" s="241"/>
      <c r="AM1950" s="241"/>
    </row>
    <row r="1951" spans="1:39" ht="28.2" x14ac:dyDescent="0.4">
      <c r="A1951" s="242"/>
      <c r="B1951" s="243"/>
      <c r="C1951" s="243"/>
      <c r="D1951" s="243"/>
      <c r="E1951"/>
      <c r="F1951" s="229"/>
      <c r="G1951"/>
      <c r="H1951"/>
      <c r="I1951" s="230"/>
      <c r="J1951" s="241"/>
      <c r="K1951" s="255"/>
      <c r="L1951" s="231"/>
      <c r="M1951"/>
      <c r="N1951"/>
      <c r="O1951"/>
      <c r="P1951"/>
      <c r="Q1951" s="229"/>
      <c r="R1951"/>
      <c r="S1951"/>
      <c r="T1951"/>
      <c r="U1951"/>
      <c r="V1951"/>
      <c r="W1951"/>
      <c r="X1951"/>
      <c r="Y1951"/>
      <c r="AB1951"/>
      <c r="AE1951" s="241"/>
      <c r="AF1951"/>
      <c r="AG1951"/>
      <c r="AJ1951" s="255"/>
      <c r="AK1951" s="255"/>
      <c r="AL1951" s="255"/>
      <c r="AM1951" s="255"/>
    </row>
    <row r="1952" spans="1:39" ht="28.2" x14ac:dyDescent="0.35">
      <c r="A1952" s="227"/>
      <c r="B1952" s="228"/>
      <c r="C1952" s="228"/>
      <c r="D1952" s="228"/>
      <c r="E1952"/>
      <c r="F1952" s="229"/>
      <c r="G1952"/>
      <c r="H1952"/>
      <c r="I1952" s="230"/>
      <c r="J1952" s="241"/>
      <c r="K1952" s="241"/>
      <c r="L1952" s="231"/>
      <c r="M1952"/>
      <c r="N1952"/>
      <c r="O1952"/>
      <c r="P1952"/>
      <c r="Q1952" s="229"/>
      <c r="R1952"/>
      <c r="S1952"/>
      <c r="T1952"/>
      <c r="U1952"/>
      <c r="V1952"/>
      <c r="W1952"/>
      <c r="X1952"/>
      <c r="Y1952"/>
      <c r="AB1952"/>
      <c r="AE1952" s="241"/>
      <c r="AF1952"/>
      <c r="AG1952"/>
      <c r="AJ1952" s="256"/>
      <c r="AK1952" s="241"/>
      <c r="AL1952" s="241"/>
      <c r="AM1952" s="241"/>
    </row>
    <row r="1953" spans="1:39" ht="28.2" x14ac:dyDescent="0.25">
      <c r="A1953" s="227"/>
      <c r="B1953" s="228"/>
      <c r="C1953" s="228"/>
      <c r="D1953" s="228"/>
      <c r="E1953"/>
      <c r="F1953" s="229"/>
      <c r="G1953"/>
      <c r="H1953"/>
      <c r="I1953" s="230"/>
      <c r="J1953" s="241"/>
      <c r="K1953" s="241"/>
      <c r="L1953" s="231"/>
      <c r="M1953"/>
      <c r="N1953"/>
      <c r="O1953"/>
      <c r="P1953"/>
      <c r="Q1953" s="229"/>
      <c r="R1953"/>
      <c r="S1953"/>
      <c r="T1953"/>
      <c r="U1953"/>
      <c r="V1953"/>
      <c r="W1953"/>
      <c r="X1953"/>
      <c r="Y1953"/>
      <c r="AB1953"/>
      <c r="AE1953" s="241"/>
      <c r="AF1953"/>
      <c r="AG1953"/>
      <c r="AK1953" s="241"/>
      <c r="AL1953" s="241"/>
      <c r="AM1953" s="241"/>
    </row>
    <row r="1954" spans="1:39" ht="28.2" x14ac:dyDescent="0.25">
      <c r="A1954" s="242"/>
      <c r="B1954" s="243"/>
      <c r="C1954" s="243"/>
      <c r="D1954" s="243"/>
      <c r="E1954"/>
      <c r="F1954" s="229"/>
      <c r="G1954"/>
      <c r="H1954"/>
      <c r="I1954" s="230"/>
      <c r="J1954" s="241"/>
      <c r="K1954" s="241"/>
      <c r="L1954" s="231"/>
      <c r="M1954"/>
      <c r="N1954"/>
      <c r="O1954"/>
      <c r="P1954"/>
      <c r="Q1954" s="229"/>
      <c r="R1954"/>
      <c r="S1954"/>
      <c r="T1954"/>
      <c r="U1954"/>
      <c r="V1954"/>
      <c r="W1954"/>
      <c r="X1954"/>
      <c r="Y1954"/>
      <c r="AB1954"/>
      <c r="AE1954" s="241"/>
      <c r="AF1954"/>
      <c r="AG1954"/>
      <c r="AK1954" s="241"/>
      <c r="AL1954" s="241"/>
      <c r="AM1954" s="241"/>
    </row>
    <row r="1955" spans="1:39" ht="28.2" x14ac:dyDescent="0.25">
      <c r="A1955" s="227"/>
      <c r="B1955" s="228"/>
      <c r="C1955" s="228"/>
      <c r="D1955" s="228"/>
      <c r="E1955"/>
      <c r="F1955" s="229"/>
      <c r="G1955"/>
      <c r="H1955"/>
      <c r="I1955" s="230"/>
      <c r="J1955" s="241"/>
      <c r="K1955" s="241"/>
      <c r="L1955" s="231"/>
      <c r="M1955"/>
      <c r="N1955"/>
      <c r="O1955"/>
      <c r="P1955"/>
      <c r="Q1955" s="229"/>
      <c r="R1955"/>
      <c r="S1955"/>
      <c r="T1955"/>
      <c r="U1955"/>
      <c r="V1955"/>
      <c r="W1955"/>
      <c r="X1955"/>
      <c r="Y1955"/>
      <c r="AB1955"/>
      <c r="AE1955" s="241"/>
      <c r="AF1955"/>
      <c r="AG1955"/>
      <c r="AK1955" s="241"/>
      <c r="AL1955" s="241"/>
      <c r="AM1955" s="241"/>
    </row>
    <row r="1956" spans="1:39" ht="28.2" x14ac:dyDescent="0.25">
      <c r="A1956" s="227"/>
      <c r="B1956" s="228"/>
      <c r="C1956" s="228"/>
      <c r="D1956" s="228"/>
      <c r="E1956"/>
      <c r="F1956" s="229"/>
      <c r="G1956"/>
      <c r="H1956"/>
      <c r="I1956" s="230"/>
      <c r="J1956" s="241"/>
      <c r="K1956" s="241"/>
      <c r="L1956" s="231"/>
      <c r="M1956"/>
      <c r="N1956"/>
      <c r="O1956"/>
      <c r="P1956"/>
      <c r="Q1956" s="229"/>
      <c r="R1956"/>
      <c r="S1956"/>
      <c r="T1956"/>
      <c r="U1956"/>
      <c r="V1956"/>
      <c r="W1956"/>
      <c r="X1956"/>
      <c r="Y1956"/>
      <c r="AB1956"/>
      <c r="AE1956" s="241"/>
      <c r="AF1956"/>
      <c r="AG1956"/>
      <c r="AK1956" s="241"/>
      <c r="AL1956" s="241"/>
      <c r="AM1956" s="241"/>
    </row>
    <row r="1957" spans="1:39" ht="28.2" x14ac:dyDescent="0.25">
      <c r="A1957" s="227"/>
      <c r="B1957" s="228"/>
      <c r="C1957" s="228"/>
      <c r="D1957" s="228"/>
      <c r="E1957"/>
      <c r="F1957" s="229"/>
      <c r="G1957"/>
      <c r="H1957"/>
      <c r="I1957" s="230"/>
      <c r="J1957" s="241"/>
      <c r="K1957" s="241"/>
      <c r="L1957" s="231"/>
      <c r="M1957"/>
      <c r="N1957"/>
      <c r="O1957"/>
      <c r="P1957"/>
      <c r="Q1957" s="229"/>
      <c r="R1957"/>
      <c r="S1957"/>
      <c r="T1957"/>
      <c r="U1957"/>
      <c r="V1957"/>
      <c r="W1957"/>
      <c r="X1957"/>
      <c r="Y1957"/>
      <c r="AB1957"/>
      <c r="AE1957" s="241"/>
      <c r="AF1957"/>
      <c r="AG1957"/>
      <c r="AK1957" s="241"/>
      <c r="AL1957" s="241"/>
      <c r="AM1957" s="241"/>
    </row>
    <row r="1958" spans="1:39" ht="28.2" x14ac:dyDescent="0.25">
      <c r="A1958" s="227"/>
      <c r="B1958" s="228"/>
      <c r="C1958" s="228"/>
      <c r="D1958" s="228"/>
      <c r="E1958"/>
      <c r="F1958" s="229"/>
      <c r="G1958"/>
      <c r="H1958"/>
      <c r="I1958" s="230"/>
      <c r="J1958" s="241"/>
      <c r="K1958" s="241"/>
      <c r="L1958" s="231"/>
      <c r="M1958"/>
      <c r="N1958"/>
      <c r="O1958"/>
      <c r="P1958"/>
      <c r="Q1958" s="229"/>
      <c r="R1958"/>
      <c r="S1958"/>
      <c r="T1958"/>
      <c r="U1958"/>
      <c r="V1958"/>
      <c r="W1958"/>
      <c r="X1958"/>
      <c r="Y1958"/>
      <c r="AB1958"/>
      <c r="AE1958" s="241"/>
      <c r="AF1958"/>
      <c r="AG1958"/>
      <c r="AK1958" s="241"/>
      <c r="AL1958" s="241"/>
      <c r="AM1958" s="241"/>
    </row>
    <row r="1959" spans="1:39" ht="28.2" x14ac:dyDescent="0.25">
      <c r="A1959" s="242"/>
      <c r="B1959" s="243"/>
      <c r="C1959" s="243"/>
      <c r="D1959" s="243"/>
      <c r="E1959"/>
      <c r="F1959" s="229"/>
      <c r="G1959"/>
      <c r="H1959"/>
      <c r="I1959" s="252"/>
      <c r="J1959" s="241"/>
      <c r="K1959" s="241"/>
      <c r="L1959" s="231"/>
      <c r="M1959"/>
      <c r="N1959"/>
      <c r="O1959"/>
      <c r="P1959"/>
      <c r="Q1959" s="229"/>
      <c r="R1959"/>
      <c r="S1959"/>
      <c r="T1959"/>
      <c r="U1959"/>
      <c r="V1959"/>
      <c r="W1959"/>
      <c r="X1959"/>
      <c r="Y1959"/>
      <c r="AB1959"/>
      <c r="AE1959" s="241"/>
      <c r="AF1959"/>
      <c r="AG1959"/>
      <c r="AK1959" s="241"/>
      <c r="AL1959" s="241"/>
      <c r="AM1959" s="241"/>
    </row>
    <row r="1960" spans="1:39" ht="28.2" x14ac:dyDescent="0.25">
      <c r="A1960" s="227"/>
      <c r="B1960" s="228"/>
      <c r="C1960" s="228"/>
      <c r="D1960" s="228"/>
      <c r="E1960"/>
      <c r="F1960" s="229"/>
      <c r="G1960"/>
      <c r="H1960"/>
      <c r="I1960" s="230"/>
      <c r="J1960" s="241"/>
      <c r="K1960" s="241"/>
      <c r="L1960" s="231"/>
      <c r="M1960"/>
      <c r="N1960"/>
      <c r="O1960"/>
      <c r="P1960"/>
      <c r="Q1960" s="229"/>
      <c r="R1960"/>
      <c r="S1960"/>
      <c r="T1960"/>
      <c r="U1960"/>
      <c r="V1960"/>
      <c r="W1960"/>
      <c r="X1960"/>
      <c r="Y1960"/>
      <c r="AB1960"/>
      <c r="AE1960" s="241"/>
      <c r="AF1960"/>
      <c r="AG1960"/>
      <c r="AK1960" s="241"/>
      <c r="AL1960" s="241"/>
      <c r="AM1960" s="241"/>
    </row>
    <row r="1961" spans="1:39" ht="28.2" x14ac:dyDescent="0.25">
      <c r="A1961" s="227"/>
      <c r="B1961" s="228"/>
      <c r="C1961" s="228"/>
      <c r="D1961" s="228"/>
      <c r="E1961"/>
      <c r="F1961" s="229"/>
      <c r="G1961"/>
      <c r="H1961"/>
      <c r="I1961" s="230"/>
      <c r="J1961" s="241"/>
      <c r="K1961" s="241"/>
      <c r="L1961" s="231"/>
      <c r="M1961"/>
      <c r="N1961"/>
      <c r="O1961"/>
      <c r="P1961"/>
      <c r="Q1961" s="229"/>
      <c r="R1961"/>
      <c r="S1961"/>
      <c r="T1961"/>
      <c r="U1961"/>
      <c r="V1961"/>
      <c r="W1961"/>
      <c r="X1961"/>
      <c r="Y1961"/>
      <c r="AB1961"/>
      <c r="AE1961" s="241"/>
      <c r="AF1961"/>
      <c r="AG1961"/>
      <c r="AK1961" s="241"/>
      <c r="AL1961" s="241"/>
      <c r="AM1961" s="241"/>
    </row>
    <row r="1962" spans="1:39" ht="28.2" x14ac:dyDescent="0.25">
      <c r="A1962" s="242"/>
      <c r="B1962" s="243"/>
      <c r="C1962" s="243"/>
      <c r="D1962" s="243"/>
      <c r="E1962"/>
      <c r="F1962" s="229"/>
      <c r="G1962"/>
      <c r="H1962"/>
      <c r="I1962" s="230"/>
      <c r="J1962" s="241"/>
      <c r="K1962" s="241"/>
      <c r="L1962" s="231"/>
      <c r="M1962"/>
      <c r="N1962"/>
      <c r="O1962"/>
      <c r="P1962"/>
      <c r="Q1962" s="229"/>
      <c r="R1962"/>
      <c r="S1962"/>
      <c r="T1962"/>
      <c r="U1962"/>
      <c r="V1962"/>
      <c r="W1962"/>
      <c r="X1962"/>
      <c r="Y1962"/>
      <c r="AB1962"/>
      <c r="AE1962" s="241"/>
      <c r="AF1962"/>
      <c r="AG1962"/>
      <c r="AK1962" s="241"/>
      <c r="AL1962" s="241"/>
      <c r="AM1962" s="241"/>
    </row>
    <row r="1963" spans="1:39" ht="28.2" x14ac:dyDescent="0.25">
      <c r="A1963" s="227"/>
      <c r="B1963" s="228"/>
      <c r="C1963" s="228"/>
      <c r="D1963" s="228"/>
      <c r="E1963"/>
      <c r="F1963" s="229"/>
      <c r="G1963"/>
      <c r="H1963"/>
      <c r="I1963" s="230"/>
      <c r="J1963" s="241"/>
      <c r="K1963" s="241"/>
      <c r="L1963" s="231"/>
      <c r="M1963"/>
      <c r="N1963"/>
      <c r="O1963"/>
      <c r="P1963"/>
      <c r="Q1963" s="229"/>
      <c r="R1963"/>
      <c r="S1963"/>
      <c r="T1963"/>
      <c r="U1963"/>
      <c r="V1963"/>
      <c r="W1963"/>
      <c r="X1963"/>
      <c r="Y1963"/>
      <c r="AB1963"/>
      <c r="AE1963" s="241"/>
      <c r="AF1963"/>
      <c r="AG1963"/>
      <c r="AK1963" s="241"/>
      <c r="AL1963" s="241"/>
      <c r="AM1963" s="241"/>
    </row>
    <row r="1964" spans="1:39" ht="28.2" x14ac:dyDescent="0.25">
      <c r="A1964" s="227"/>
      <c r="B1964" s="228"/>
      <c r="C1964" s="228"/>
      <c r="D1964" s="228"/>
      <c r="E1964"/>
      <c r="F1964" s="229"/>
      <c r="G1964"/>
      <c r="H1964"/>
      <c r="I1964" s="230"/>
      <c r="J1964" s="230"/>
      <c r="K1964" s="241"/>
      <c r="L1964" s="231"/>
      <c r="M1964"/>
      <c r="N1964"/>
      <c r="O1964"/>
      <c r="P1964"/>
      <c r="Q1964" s="229"/>
      <c r="R1964"/>
      <c r="S1964"/>
      <c r="T1964"/>
      <c r="U1964"/>
      <c r="V1964"/>
      <c r="W1964"/>
      <c r="X1964"/>
      <c r="Y1964"/>
      <c r="AB1964"/>
      <c r="AE1964" s="230"/>
      <c r="AF1964"/>
      <c r="AG1964"/>
      <c r="AK1964" s="241"/>
      <c r="AL1964" s="241"/>
      <c r="AM1964" s="241"/>
    </row>
    <row r="1965" spans="1:39" ht="28.2" x14ac:dyDescent="0.25">
      <c r="A1965" s="227"/>
      <c r="B1965" s="228"/>
      <c r="C1965" s="228"/>
      <c r="D1965" s="228"/>
      <c r="E1965"/>
      <c r="F1965" s="229"/>
      <c r="G1965"/>
      <c r="H1965"/>
      <c r="I1965" s="230"/>
      <c r="J1965" s="241"/>
      <c r="K1965" s="241"/>
      <c r="L1965" s="231"/>
      <c r="M1965"/>
      <c r="N1965"/>
      <c r="O1965"/>
      <c r="P1965"/>
      <c r="Q1965" s="229"/>
      <c r="R1965"/>
      <c r="S1965"/>
      <c r="T1965"/>
      <c r="U1965"/>
      <c r="V1965"/>
      <c r="W1965"/>
      <c r="X1965"/>
      <c r="Y1965"/>
      <c r="AB1965"/>
      <c r="AE1965" s="241"/>
      <c r="AF1965"/>
      <c r="AG1965"/>
      <c r="AK1965" s="241"/>
      <c r="AL1965" s="241"/>
      <c r="AM1965" s="241"/>
    </row>
    <row r="1966" spans="1:39" ht="28.2" x14ac:dyDescent="0.25">
      <c r="A1966" s="227"/>
      <c r="B1966" s="228"/>
      <c r="C1966" s="228"/>
      <c r="D1966" s="228"/>
      <c r="E1966"/>
      <c r="F1966" s="229"/>
      <c r="G1966"/>
      <c r="H1966"/>
      <c r="I1966" s="230"/>
      <c r="J1966" s="241"/>
      <c r="K1966" s="241"/>
      <c r="L1966" s="231"/>
      <c r="M1966"/>
      <c r="N1966"/>
      <c r="O1966"/>
      <c r="P1966"/>
      <c r="Q1966" s="229"/>
      <c r="R1966"/>
      <c r="S1966"/>
      <c r="T1966"/>
      <c r="U1966"/>
      <c r="V1966"/>
      <c r="W1966"/>
      <c r="X1966"/>
      <c r="Y1966"/>
      <c r="AB1966"/>
      <c r="AE1966" s="241"/>
      <c r="AF1966"/>
      <c r="AG1966"/>
      <c r="AK1966" s="241"/>
      <c r="AL1966" s="241"/>
      <c r="AM1966" s="241"/>
    </row>
    <row r="1967" spans="1:39" ht="28.2" x14ac:dyDescent="0.25">
      <c r="A1967" s="227"/>
      <c r="B1967" s="228"/>
      <c r="C1967" s="228"/>
      <c r="D1967" s="228"/>
      <c r="E1967"/>
      <c r="F1967" s="229"/>
      <c r="G1967"/>
      <c r="H1967"/>
      <c r="I1967" s="230"/>
      <c r="J1967" s="241"/>
      <c r="K1967" s="241"/>
      <c r="L1967" s="231"/>
      <c r="M1967"/>
      <c r="N1967"/>
      <c r="O1967"/>
      <c r="P1967"/>
      <c r="Q1967" s="229"/>
      <c r="R1967"/>
      <c r="S1967"/>
      <c r="T1967"/>
      <c r="U1967"/>
      <c r="V1967"/>
      <c r="W1967"/>
      <c r="X1967"/>
      <c r="Y1967"/>
      <c r="AB1967"/>
      <c r="AE1967" s="230"/>
      <c r="AF1967"/>
      <c r="AG1967"/>
      <c r="AK1967" s="241"/>
      <c r="AL1967" s="241"/>
      <c r="AM1967" s="241"/>
    </row>
    <row r="1968" spans="1:39" ht="28.2" x14ac:dyDescent="0.25">
      <c r="A1968" s="227"/>
      <c r="B1968" s="228"/>
      <c r="C1968" s="228"/>
      <c r="D1968" s="228"/>
      <c r="E1968"/>
      <c r="F1968" s="229"/>
      <c r="G1968"/>
      <c r="H1968"/>
      <c r="I1968" s="230"/>
      <c r="J1968" s="241"/>
      <c r="K1968" s="241"/>
      <c r="L1968" s="231"/>
      <c r="M1968"/>
      <c r="N1968"/>
      <c r="O1968"/>
      <c r="P1968"/>
      <c r="Q1968" s="229"/>
      <c r="R1968"/>
      <c r="S1968"/>
      <c r="T1968"/>
      <c r="U1968"/>
      <c r="V1968"/>
      <c r="W1968"/>
      <c r="X1968"/>
      <c r="Y1968"/>
      <c r="AB1968"/>
      <c r="AE1968" s="241"/>
      <c r="AF1968"/>
      <c r="AG1968"/>
      <c r="AK1968" s="241"/>
      <c r="AL1968" s="241"/>
      <c r="AM1968" s="241"/>
    </row>
    <row r="1969" spans="1:39" ht="28.2" x14ac:dyDescent="0.25">
      <c r="A1969" s="227"/>
      <c r="B1969" s="228"/>
      <c r="C1969" s="228"/>
      <c r="D1969" s="228"/>
      <c r="E1969"/>
      <c r="F1969" s="229"/>
      <c r="G1969"/>
      <c r="H1969"/>
      <c r="I1969" s="230"/>
      <c r="J1969" s="241"/>
      <c r="K1969" s="241"/>
      <c r="L1969" s="231"/>
      <c r="M1969"/>
      <c r="N1969"/>
      <c r="O1969"/>
      <c r="P1969"/>
      <c r="Q1969" s="229"/>
      <c r="R1969"/>
      <c r="S1969"/>
      <c r="T1969"/>
      <c r="U1969"/>
      <c r="V1969"/>
      <c r="W1969"/>
      <c r="X1969"/>
      <c r="Y1969"/>
      <c r="AB1969"/>
      <c r="AE1969" s="241"/>
      <c r="AF1969"/>
      <c r="AG1969"/>
      <c r="AK1969" s="241"/>
      <c r="AL1969" s="241"/>
      <c r="AM1969" s="241"/>
    </row>
    <row r="1970" spans="1:39" ht="28.2" x14ac:dyDescent="0.45">
      <c r="A1970" s="227"/>
      <c r="B1970" s="228"/>
      <c r="C1970" s="228"/>
      <c r="D1970" s="228"/>
      <c r="E1970"/>
      <c r="F1970" s="229"/>
      <c r="G1970"/>
      <c r="H1970"/>
      <c r="I1970" s="230"/>
      <c r="J1970" s="241"/>
      <c r="K1970" s="241"/>
      <c r="L1970" s="231"/>
      <c r="M1970"/>
      <c r="N1970"/>
      <c r="O1970"/>
      <c r="P1970"/>
      <c r="Q1970" s="229"/>
      <c r="R1970"/>
      <c r="S1970"/>
      <c r="T1970"/>
      <c r="U1970"/>
      <c r="V1970"/>
      <c r="W1970"/>
      <c r="X1970"/>
      <c r="Y1970"/>
      <c r="AB1970"/>
      <c r="AE1970" s="241"/>
      <c r="AF1970"/>
      <c r="AG1970"/>
      <c r="AJ1970" s="253"/>
      <c r="AK1970" s="241"/>
      <c r="AL1970" s="241"/>
    </row>
    <row r="1971" spans="1:39" ht="28.2" x14ac:dyDescent="0.4">
      <c r="A1971" s="227"/>
      <c r="B1971" s="228"/>
      <c r="C1971" s="228"/>
      <c r="D1971" s="228"/>
      <c r="E1971"/>
      <c r="F1971" s="229"/>
      <c r="G1971"/>
      <c r="H1971"/>
      <c r="I1971" s="230"/>
      <c r="J1971" s="241"/>
      <c r="K1971" s="255"/>
      <c r="L1971" s="231"/>
      <c r="M1971"/>
      <c r="N1971"/>
      <c r="O1971"/>
      <c r="P1971"/>
      <c r="Q1971" s="229"/>
      <c r="R1971"/>
      <c r="S1971"/>
      <c r="T1971"/>
      <c r="U1971"/>
      <c r="V1971"/>
      <c r="W1971"/>
      <c r="X1971"/>
      <c r="Y1971"/>
      <c r="AB1971"/>
      <c r="AE1971" s="241"/>
      <c r="AF1971"/>
      <c r="AG1971"/>
      <c r="AK1971" s="255"/>
      <c r="AL1971" s="255"/>
      <c r="AM1971" s="255"/>
    </row>
    <row r="1972" spans="1:39" ht="28.2" x14ac:dyDescent="0.4">
      <c r="A1972" s="227"/>
      <c r="B1972" s="228"/>
      <c r="C1972" s="228"/>
      <c r="D1972" s="228"/>
      <c r="E1972"/>
      <c r="F1972" s="229"/>
      <c r="G1972"/>
      <c r="H1972"/>
      <c r="I1972" s="230"/>
      <c r="J1972" s="241"/>
      <c r="K1972" s="255"/>
      <c r="L1972" s="231"/>
      <c r="M1972"/>
      <c r="N1972"/>
      <c r="O1972"/>
      <c r="P1972"/>
      <c r="Q1972" s="229"/>
      <c r="R1972"/>
      <c r="S1972"/>
      <c r="T1972"/>
      <c r="U1972"/>
      <c r="V1972"/>
      <c r="W1972"/>
      <c r="X1972"/>
      <c r="Y1972"/>
      <c r="AB1972"/>
      <c r="AE1972" s="241"/>
      <c r="AF1972"/>
      <c r="AG1972"/>
      <c r="AK1972" s="255"/>
      <c r="AL1972" s="255"/>
      <c r="AM1972" s="255"/>
    </row>
    <row r="1973" spans="1:39" ht="28.2" x14ac:dyDescent="0.25">
      <c r="A1973" s="227"/>
      <c r="B1973" s="228"/>
      <c r="C1973" s="228"/>
      <c r="D1973" s="228"/>
      <c r="E1973"/>
      <c r="F1973" s="229"/>
      <c r="G1973"/>
      <c r="H1973"/>
      <c r="I1973" s="230"/>
      <c r="J1973" s="241"/>
      <c r="K1973" s="241"/>
      <c r="L1973" s="231"/>
      <c r="M1973"/>
      <c r="N1973"/>
      <c r="O1973"/>
      <c r="P1973"/>
      <c r="Q1973" s="229"/>
      <c r="R1973"/>
      <c r="S1973"/>
      <c r="T1973"/>
      <c r="U1973"/>
      <c r="V1973"/>
      <c r="W1973"/>
      <c r="X1973"/>
      <c r="Y1973"/>
      <c r="AB1973"/>
      <c r="AE1973" s="241"/>
      <c r="AF1973"/>
      <c r="AG1973"/>
      <c r="AK1973" s="241"/>
      <c r="AL1973" s="241"/>
      <c r="AM1973" s="241"/>
    </row>
    <row r="1974" spans="1:39" ht="28.2" x14ac:dyDescent="0.25">
      <c r="A1974" s="227"/>
      <c r="B1974" s="228"/>
      <c r="C1974" s="228"/>
      <c r="D1974" s="228"/>
      <c r="E1974"/>
      <c r="F1974" s="229"/>
      <c r="G1974"/>
      <c r="H1974"/>
      <c r="I1974" s="230"/>
      <c r="J1974" s="241"/>
      <c r="K1974" s="241"/>
      <c r="L1974" s="231"/>
      <c r="M1974"/>
      <c r="N1974"/>
      <c r="O1974"/>
      <c r="P1974"/>
      <c r="Q1974" s="229"/>
      <c r="R1974"/>
      <c r="S1974"/>
      <c r="T1974"/>
      <c r="U1974"/>
      <c r="V1974"/>
      <c r="W1974"/>
      <c r="X1974"/>
      <c r="Y1974"/>
      <c r="AB1974"/>
      <c r="AE1974" s="241"/>
      <c r="AF1974"/>
      <c r="AG1974"/>
      <c r="AK1974" s="241"/>
      <c r="AL1974" s="241"/>
      <c r="AM1974" s="241"/>
    </row>
    <row r="1975" spans="1:39" ht="28.2" x14ac:dyDescent="0.25">
      <c r="A1975" s="227"/>
      <c r="B1975" s="228"/>
      <c r="C1975" s="228"/>
      <c r="D1975" s="228"/>
      <c r="E1975"/>
      <c r="F1975" s="229"/>
      <c r="G1975"/>
      <c r="H1975"/>
      <c r="I1975" s="230"/>
      <c r="J1975" s="241"/>
      <c r="K1975" s="241"/>
      <c r="L1975" s="231"/>
      <c r="M1975"/>
      <c r="N1975"/>
      <c r="O1975"/>
      <c r="P1975"/>
      <c r="Q1975" s="229"/>
      <c r="R1975"/>
      <c r="S1975"/>
      <c r="T1975"/>
      <c r="U1975"/>
      <c r="V1975"/>
      <c r="W1975"/>
      <c r="X1975"/>
      <c r="Y1975"/>
      <c r="AB1975"/>
      <c r="AE1975" s="241"/>
      <c r="AF1975"/>
      <c r="AG1975"/>
      <c r="AK1975" s="241"/>
      <c r="AL1975" s="241"/>
      <c r="AM1975" s="241"/>
    </row>
    <row r="1976" spans="1:39" ht="28.2" x14ac:dyDescent="0.25">
      <c r="A1976" s="227"/>
      <c r="B1976" s="228"/>
      <c r="C1976" s="228"/>
      <c r="D1976" s="228"/>
      <c r="E1976"/>
      <c r="F1976" s="229"/>
      <c r="G1976"/>
      <c r="H1976"/>
      <c r="I1976" s="230"/>
      <c r="J1976" s="241"/>
      <c r="K1976" s="241"/>
      <c r="L1976" s="231"/>
      <c r="M1976"/>
      <c r="N1976"/>
      <c r="O1976"/>
      <c r="P1976"/>
      <c r="Q1976" s="229"/>
      <c r="R1976"/>
      <c r="S1976"/>
      <c r="T1976"/>
      <c r="U1976"/>
      <c r="V1976"/>
      <c r="W1976"/>
      <c r="X1976"/>
      <c r="Y1976"/>
      <c r="AB1976"/>
      <c r="AE1976" s="241"/>
      <c r="AF1976"/>
      <c r="AG1976"/>
      <c r="AK1976" s="241"/>
      <c r="AL1976" s="241"/>
      <c r="AM1976" s="241"/>
    </row>
    <row r="1977" spans="1:39" ht="28.2" x14ac:dyDescent="0.25">
      <c r="A1977" s="227"/>
      <c r="B1977" s="228"/>
      <c r="C1977" s="228"/>
      <c r="D1977" s="228"/>
      <c r="E1977"/>
      <c r="F1977" s="229"/>
      <c r="G1977"/>
      <c r="H1977"/>
      <c r="I1977" s="230"/>
      <c r="J1977" s="241"/>
      <c r="K1977" s="241"/>
      <c r="L1977" s="231"/>
      <c r="M1977"/>
      <c r="N1977"/>
      <c r="O1977"/>
      <c r="P1977"/>
      <c r="Q1977" s="229"/>
      <c r="R1977"/>
      <c r="S1977"/>
      <c r="T1977"/>
      <c r="U1977"/>
      <c r="V1977"/>
      <c r="W1977"/>
      <c r="X1977"/>
      <c r="Y1977"/>
      <c r="AB1977"/>
      <c r="AE1977" s="241"/>
      <c r="AF1977"/>
      <c r="AG1977"/>
      <c r="AK1977" s="241"/>
      <c r="AL1977" s="241"/>
      <c r="AM1977" s="241"/>
    </row>
    <row r="1978" spans="1:39" ht="28.2" x14ac:dyDescent="0.25">
      <c r="A1978" s="227"/>
      <c r="B1978" s="228"/>
      <c r="C1978" s="228"/>
      <c r="D1978" s="228"/>
      <c r="E1978"/>
      <c r="F1978" s="229"/>
      <c r="G1978"/>
      <c r="H1978"/>
      <c r="I1978" s="230"/>
      <c r="J1978" s="241"/>
      <c r="K1978" s="241"/>
      <c r="L1978" s="231"/>
      <c r="M1978"/>
      <c r="N1978"/>
      <c r="O1978"/>
      <c r="P1978"/>
      <c r="Q1978" s="229"/>
      <c r="R1978"/>
      <c r="S1978"/>
      <c r="T1978"/>
      <c r="U1978"/>
      <c r="V1978"/>
      <c r="W1978"/>
      <c r="X1978"/>
      <c r="Y1978"/>
      <c r="AB1978"/>
      <c r="AE1978" s="241"/>
      <c r="AF1978"/>
      <c r="AG1978"/>
      <c r="AK1978" s="241"/>
      <c r="AL1978" s="241"/>
      <c r="AM1978" s="241"/>
    </row>
    <row r="1979" spans="1:39" ht="28.2" x14ac:dyDescent="0.4">
      <c r="A1979" s="227"/>
      <c r="B1979" s="228"/>
      <c r="C1979" s="228"/>
      <c r="D1979" s="228"/>
      <c r="E1979"/>
      <c r="F1979" s="229"/>
      <c r="G1979"/>
      <c r="H1979"/>
      <c r="I1979" s="230"/>
      <c r="J1979" s="241"/>
      <c r="K1979" s="254"/>
      <c r="L1979" s="231"/>
      <c r="M1979"/>
      <c r="N1979"/>
      <c r="O1979"/>
      <c r="P1979"/>
      <c r="Q1979" s="229"/>
      <c r="R1979"/>
      <c r="S1979"/>
      <c r="T1979"/>
      <c r="U1979"/>
      <c r="V1979"/>
      <c r="W1979"/>
      <c r="X1979"/>
      <c r="Y1979"/>
      <c r="AB1979"/>
      <c r="AE1979" s="241"/>
      <c r="AF1979"/>
      <c r="AG1979"/>
      <c r="AK1979" s="254"/>
      <c r="AL1979" s="254"/>
      <c r="AM1979" s="254"/>
    </row>
    <row r="1980" spans="1:39" ht="28.2" x14ac:dyDescent="0.4">
      <c r="A1980" s="242"/>
      <c r="B1980" s="243"/>
      <c r="C1980" s="243"/>
      <c r="D1980" s="243"/>
      <c r="E1980"/>
      <c r="F1980" s="229"/>
      <c r="G1980"/>
      <c r="H1980"/>
      <c r="I1980" s="230"/>
      <c r="J1980" s="241"/>
      <c r="K1980" s="254"/>
      <c r="L1980" s="231"/>
      <c r="M1980"/>
      <c r="N1980"/>
      <c r="O1980"/>
      <c r="P1980"/>
      <c r="Q1980" s="229"/>
      <c r="R1980"/>
      <c r="S1980"/>
      <c r="T1980"/>
      <c r="U1980"/>
      <c r="V1980"/>
      <c r="W1980"/>
      <c r="X1980"/>
      <c r="Y1980"/>
      <c r="AB1980"/>
      <c r="AE1980" s="241"/>
      <c r="AF1980"/>
      <c r="AG1980"/>
      <c r="AK1980" s="254"/>
      <c r="AL1980" s="254"/>
      <c r="AM1980" s="254"/>
    </row>
    <row r="1981" spans="1:39" ht="28.2" x14ac:dyDescent="0.4">
      <c r="A1981" s="227"/>
      <c r="B1981" s="228"/>
      <c r="C1981" s="228"/>
      <c r="D1981" s="228"/>
      <c r="E1981"/>
      <c r="F1981" s="229"/>
      <c r="G1981"/>
      <c r="H1981"/>
      <c r="I1981" s="230"/>
      <c r="J1981" s="241"/>
      <c r="K1981" s="254"/>
      <c r="L1981" s="231"/>
      <c r="M1981"/>
      <c r="N1981"/>
      <c r="O1981"/>
      <c r="P1981"/>
      <c r="Q1981" s="229"/>
      <c r="R1981"/>
      <c r="S1981"/>
      <c r="T1981"/>
      <c r="U1981"/>
      <c r="V1981"/>
      <c r="W1981"/>
      <c r="X1981"/>
      <c r="Y1981"/>
      <c r="AB1981"/>
      <c r="AE1981" s="241"/>
      <c r="AF1981"/>
      <c r="AG1981"/>
      <c r="AK1981" s="254"/>
      <c r="AL1981" s="254"/>
      <c r="AM1981" s="254"/>
    </row>
    <row r="1982" spans="1:39" ht="28.2" x14ac:dyDescent="0.45">
      <c r="A1982" s="227"/>
      <c r="B1982" s="228"/>
      <c r="C1982" s="228"/>
      <c r="D1982" s="228"/>
      <c r="E1982"/>
      <c r="F1982" s="229"/>
      <c r="G1982"/>
      <c r="H1982"/>
      <c r="I1982" s="230"/>
      <c r="J1982" s="241"/>
      <c r="K1982" s="253"/>
      <c r="L1982" s="231"/>
      <c r="M1982"/>
      <c r="N1982"/>
      <c r="O1982"/>
      <c r="P1982"/>
      <c r="Q1982" s="229"/>
      <c r="R1982"/>
      <c r="S1982"/>
      <c r="T1982"/>
      <c r="U1982"/>
      <c r="V1982"/>
      <c r="W1982"/>
      <c r="X1982"/>
      <c r="Y1982"/>
      <c r="AB1982"/>
      <c r="AE1982" s="241"/>
      <c r="AF1982"/>
      <c r="AG1982"/>
      <c r="AK1982" s="253"/>
      <c r="AL1982" s="253"/>
      <c r="AM1982" s="253"/>
    </row>
    <row r="1983" spans="1:39" ht="28.2" x14ac:dyDescent="0.25">
      <c r="A1983" s="227"/>
      <c r="B1983" s="228"/>
      <c r="C1983" s="228"/>
      <c r="D1983" s="228"/>
      <c r="E1983"/>
      <c r="F1983" s="229"/>
      <c r="G1983"/>
      <c r="H1983"/>
      <c r="I1983" s="230"/>
      <c r="J1983" s="241"/>
      <c r="K1983" s="241"/>
      <c r="L1983" s="231"/>
      <c r="M1983"/>
      <c r="N1983"/>
      <c r="O1983"/>
      <c r="P1983"/>
      <c r="Q1983" s="229"/>
      <c r="R1983"/>
      <c r="S1983"/>
      <c r="T1983"/>
      <c r="U1983"/>
      <c r="V1983"/>
      <c r="W1983"/>
      <c r="X1983"/>
      <c r="Y1983"/>
      <c r="AB1983"/>
      <c r="AE1983" s="241"/>
      <c r="AF1983"/>
      <c r="AG1983"/>
      <c r="AK1983" s="241"/>
      <c r="AL1983" s="241"/>
      <c r="AM1983" s="241"/>
    </row>
    <row r="1984" spans="1:39" ht="28.2" x14ac:dyDescent="0.25">
      <c r="A1984" s="227"/>
      <c r="B1984" s="228"/>
      <c r="C1984" s="228"/>
      <c r="D1984" s="228"/>
      <c r="E1984"/>
      <c r="F1984" s="229"/>
      <c r="G1984"/>
      <c r="H1984"/>
      <c r="I1984" s="230"/>
      <c r="J1984" s="241"/>
      <c r="K1984" s="241"/>
      <c r="L1984" s="231"/>
      <c r="M1984"/>
      <c r="N1984"/>
      <c r="O1984"/>
      <c r="P1984"/>
      <c r="Q1984" s="229"/>
      <c r="R1984"/>
      <c r="S1984"/>
      <c r="T1984"/>
      <c r="U1984"/>
      <c r="V1984"/>
      <c r="W1984"/>
      <c r="X1984"/>
      <c r="Y1984"/>
      <c r="AB1984"/>
      <c r="AE1984" s="241"/>
      <c r="AF1984"/>
      <c r="AG1984"/>
      <c r="AK1984" s="241"/>
      <c r="AL1984" s="241"/>
      <c r="AM1984" s="241"/>
    </row>
    <row r="1985" spans="1:39" ht="28.2" x14ac:dyDescent="0.25">
      <c r="A1985" s="227"/>
      <c r="B1985" s="228"/>
      <c r="C1985" s="228"/>
      <c r="D1985" s="228"/>
      <c r="E1985"/>
      <c r="F1985" s="229"/>
      <c r="G1985"/>
      <c r="H1985"/>
      <c r="I1985" s="230"/>
      <c r="J1985" s="241"/>
      <c r="K1985" s="241"/>
      <c r="L1985" s="231"/>
      <c r="M1985"/>
      <c r="N1985"/>
      <c r="O1985"/>
      <c r="P1985"/>
      <c r="Q1985" s="229"/>
      <c r="R1985"/>
      <c r="S1985"/>
      <c r="T1985"/>
      <c r="U1985"/>
      <c r="V1985"/>
      <c r="W1985"/>
      <c r="X1985"/>
      <c r="Y1985"/>
      <c r="AB1985"/>
      <c r="AE1985" s="241"/>
      <c r="AF1985"/>
      <c r="AG1985"/>
      <c r="AK1985" s="241"/>
      <c r="AL1985" s="241"/>
      <c r="AM1985" s="241"/>
    </row>
    <row r="1986" spans="1:39" ht="28.2" x14ac:dyDescent="0.25">
      <c r="A1986" s="227"/>
      <c r="B1986" s="228"/>
      <c r="C1986" s="228"/>
      <c r="D1986" s="228"/>
      <c r="E1986"/>
      <c r="F1986" s="229"/>
      <c r="G1986"/>
      <c r="H1986"/>
      <c r="I1986" s="230"/>
      <c r="J1986" s="241"/>
      <c r="K1986" s="241"/>
      <c r="L1986" s="231"/>
      <c r="M1986"/>
      <c r="N1986"/>
      <c r="O1986"/>
      <c r="P1986"/>
      <c r="Q1986" s="229"/>
      <c r="R1986"/>
      <c r="S1986"/>
      <c r="T1986"/>
      <c r="U1986"/>
      <c r="V1986"/>
      <c r="W1986"/>
      <c r="X1986"/>
      <c r="Y1986"/>
      <c r="AB1986"/>
      <c r="AE1986" s="241"/>
      <c r="AF1986"/>
      <c r="AG1986"/>
      <c r="AK1986" s="241"/>
      <c r="AL1986" s="241"/>
      <c r="AM1986" s="241"/>
    </row>
    <row r="1987" spans="1:39" ht="28.2" x14ac:dyDescent="0.45">
      <c r="A1987" s="227"/>
      <c r="B1987" s="228"/>
      <c r="C1987" s="228"/>
      <c r="D1987" s="228"/>
      <c r="E1987"/>
      <c r="F1987" s="229"/>
      <c r="G1987"/>
      <c r="H1987"/>
      <c r="I1987" s="230"/>
      <c r="J1987" s="241"/>
      <c r="K1987" s="253"/>
      <c r="L1987" s="231"/>
      <c r="M1987"/>
      <c r="N1987"/>
      <c r="O1987"/>
      <c r="P1987"/>
      <c r="Q1987" s="229"/>
      <c r="R1987"/>
      <c r="S1987"/>
      <c r="T1987"/>
      <c r="U1987"/>
      <c r="V1987"/>
      <c r="W1987"/>
      <c r="X1987"/>
      <c r="Y1987"/>
      <c r="AB1987"/>
      <c r="AE1987" s="241"/>
      <c r="AF1987"/>
      <c r="AG1987"/>
      <c r="AK1987" s="253"/>
      <c r="AL1987" s="253"/>
      <c r="AM1987" s="253"/>
    </row>
    <row r="1988" spans="1:39" ht="28.2" x14ac:dyDescent="0.25">
      <c r="A1988" s="227"/>
      <c r="B1988" s="228"/>
      <c r="C1988" s="228"/>
      <c r="D1988" s="228"/>
      <c r="E1988"/>
      <c r="F1988" s="229"/>
      <c r="G1988"/>
      <c r="H1988"/>
      <c r="I1988" s="230"/>
      <c r="J1988" s="241"/>
      <c r="K1988" s="241"/>
      <c r="L1988" s="231"/>
      <c r="M1988"/>
      <c r="N1988"/>
      <c r="O1988"/>
      <c r="P1988"/>
      <c r="Q1988" s="229"/>
      <c r="R1988"/>
      <c r="S1988"/>
      <c r="T1988"/>
      <c r="U1988"/>
      <c r="V1988"/>
      <c r="W1988"/>
      <c r="X1988"/>
      <c r="Y1988"/>
      <c r="AB1988"/>
      <c r="AE1988" s="241"/>
      <c r="AF1988"/>
      <c r="AG1988"/>
      <c r="AK1988" s="241"/>
      <c r="AL1988" s="241"/>
      <c r="AM1988" s="241"/>
    </row>
    <row r="1989" spans="1:39" ht="28.2" x14ac:dyDescent="0.25">
      <c r="A1989" s="227"/>
      <c r="B1989" s="228"/>
      <c r="C1989" s="228"/>
      <c r="D1989" s="228"/>
      <c r="E1989"/>
      <c r="F1989" s="229"/>
      <c r="G1989"/>
      <c r="H1989"/>
      <c r="I1989" s="230"/>
      <c r="J1989" s="241"/>
      <c r="K1989" s="241"/>
      <c r="L1989" s="231"/>
      <c r="M1989"/>
      <c r="N1989"/>
      <c r="O1989"/>
      <c r="P1989"/>
      <c r="Q1989" s="229"/>
      <c r="R1989"/>
      <c r="S1989"/>
      <c r="T1989"/>
      <c r="U1989"/>
      <c r="V1989"/>
      <c r="W1989"/>
      <c r="X1989"/>
      <c r="Y1989"/>
      <c r="AB1989"/>
      <c r="AE1989" s="241"/>
      <c r="AF1989"/>
      <c r="AG1989"/>
      <c r="AK1989" s="241"/>
      <c r="AL1989" s="241"/>
      <c r="AM1989" s="241"/>
    </row>
    <row r="1990" spans="1:39" ht="28.2" x14ac:dyDescent="0.25">
      <c r="A1990" s="227"/>
      <c r="B1990" s="228"/>
      <c r="C1990" s="228"/>
      <c r="D1990" s="228"/>
      <c r="E1990"/>
      <c r="F1990" s="229"/>
      <c r="G1990"/>
      <c r="H1990"/>
      <c r="I1990" s="230"/>
      <c r="J1990" s="241"/>
      <c r="K1990" s="241"/>
      <c r="L1990" s="231"/>
      <c r="M1990"/>
      <c r="N1990"/>
      <c r="O1990"/>
      <c r="P1990"/>
      <c r="Q1990" s="229"/>
      <c r="R1990"/>
      <c r="S1990"/>
      <c r="T1990"/>
      <c r="U1990"/>
      <c r="V1990"/>
      <c r="W1990"/>
      <c r="X1990"/>
      <c r="Y1990"/>
      <c r="AB1990"/>
      <c r="AE1990" s="241"/>
      <c r="AF1990"/>
      <c r="AG1990"/>
      <c r="AK1990" s="241"/>
      <c r="AL1990" s="241"/>
      <c r="AM1990" s="241"/>
    </row>
    <row r="1991" spans="1:39" ht="28.2" x14ac:dyDescent="0.25">
      <c r="A1991" s="227"/>
      <c r="B1991" s="228"/>
      <c r="C1991" s="228"/>
      <c r="D1991" s="228"/>
      <c r="E1991"/>
      <c r="F1991" s="229"/>
      <c r="G1991"/>
      <c r="H1991"/>
      <c r="I1991" s="230"/>
      <c r="J1991" s="241"/>
      <c r="K1991" s="241"/>
      <c r="L1991" s="231"/>
      <c r="M1991"/>
      <c r="N1991"/>
      <c r="O1991"/>
      <c r="P1991"/>
      <c r="Q1991" s="229"/>
      <c r="R1991"/>
      <c r="S1991"/>
      <c r="T1991"/>
      <c r="U1991"/>
      <c r="V1991"/>
      <c r="W1991"/>
      <c r="X1991"/>
      <c r="Y1991"/>
      <c r="AB1991"/>
      <c r="AE1991" s="241"/>
      <c r="AF1991"/>
      <c r="AG1991"/>
      <c r="AK1991" s="241"/>
      <c r="AL1991" s="241"/>
      <c r="AM1991" s="241"/>
    </row>
    <row r="1992" spans="1:39" ht="28.2" x14ac:dyDescent="0.25">
      <c r="A1992" s="227"/>
      <c r="B1992" s="228"/>
      <c r="C1992" s="228"/>
      <c r="D1992" s="228"/>
      <c r="E1992"/>
      <c r="F1992" s="229"/>
      <c r="G1992"/>
      <c r="H1992"/>
      <c r="I1992" s="230"/>
      <c r="J1992" s="241"/>
      <c r="K1992" s="241"/>
      <c r="L1992" s="231"/>
      <c r="M1992"/>
      <c r="N1992"/>
      <c r="O1992"/>
      <c r="P1992"/>
      <c r="Q1992" s="229"/>
      <c r="R1992"/>
      <c r="S1992"/>
      <c r="T1992"/>
      <c r="U1992"/>
      <c r="V1992"/>
      <c r="W1992"/>
      <c r="X1992"/>
      <c r="Y1992"/>
      <c r="AB1992"/>
      <c r="AE1992" s="241"/>
      <c r="AF1992"/>
      <c r="AG1992"/>
      <c r="AK1992" s="241"/>
      <c r="AL1992" s="241"/>
      <c r="AM1992" s="241"/>
    </row>
    <row r="1993" spans="1:39" ht="28.2" x14ac:dyDescent="0.45">
      <c r="A1993" s="227"/>
      <c r="B1993" s="228"/>
      <c r="C1993" s="228"/>
      <c r="D1993" s="228"/>
      <c r="E1993"/>
      <c r="F1993" s="229"/>
      <c r="G1993"/>
      <c r="H1993"/>
      <c r="I1993" s="230"/>
      <c r="J1993" s="241"/>
      <c r="K1993" s="253"/>
      <c r="L1993" s="231"/>
      <c r="M1993"/>
      <c r="N1993"/>
      <c r="O1993"/>
      <c r="P1993"/>
      <c r="Q1993" s="229"/>
      <c r="R1993"/>
      <c r="S1993"/>
      <c r="T1993"/>
      <c r="U1993"/>
      <c r="V1993"/>
      <c r="W1993"/>
      <c r="X1993"/>
      <c r="Y1993"/>
      <c r="AB1993"/>
      <c r="AE1993" s="241"/>
      <c r="AF1993"/>
      <c r="AG1993"/>
      <c r="AK1993" s="253"/>
      <c r="AL1993" s="253"/>
      <c r="AM1993" s="253"/>
    </row>
    <row r="1994" spans="1:39" ht="28.2" x14ac:dyDescent="0.25">
      <c r="A1994" s="227"/>
      <c r="B1994" s="228"/>
      <c r="C1994" s="228"/>
      <c r="D1994" s="228"/>
      <c r="E1994"/>
      <c r="F1994" s="229"/>
      <c r="G1994"/>
      <c r="H1994"/>
      <c r="I1994" s="230"/>
      <c r="J1994" s="241"/>
      <c r="K1994" s="241"/>
      <c r="L1994" s="231"/>
      <c r="M1994"/>
      <c r="N1994"/>
      <c r="O1994"/>
      <c r="P1994"/>
      <c r="Q1994" s="229"/>
      <c r="R1994"/>
      <c r="S1994"/>
      <c r="T1994"/>
      <c r="U1994"/>
      <c r="V1994"/>
      <c r="W1994"/>
      <c r="X1994"/>
      <c r="Y1994"/>
      <c r="AB1994"/>
      <c r="AE1994" s="241"/>
      <c r="AF1994"/>
      <c r="AG1994"/>
      <c r="AK1994" s="241"/>
      <c r="AL1994" s="241"/>
      <c r="AM1994" s="241"/>
    </row>
    <row r="1995" spans="1:39" ht="28.2" x14ac:dyDescent="0.45">
      <c r="A1995" s="227"/>
      <c r="B1995" s="228"/>
      <c r="C1995" s="228"/>
      <c r="D1995" s="228"/>
      <c r="E1995"/>
      <c r="F1995" s="229"/>
      <c r="G1995"/>
      <c r="H1995"/>
      <c r="I1995" s="230"/>
      <c r="J1995" s="241"/>
      <c r="K1995" s="253"/>
      <c r="L1995" s="231"/>
      <c r="M1995"/>
      <c r="N1995"/>
      <c r="O1995"/>
      <c r="P1995"/>
      <c r="Q1995" s="229"/>
      <c r="R1995"/>
      <c r="S1995"/>
      <c r="T1995"/>
      <c r="U1995"/>
      <c r="V1995"/>
      <c r="W1995"/>
      <c r="X1995"/>
      <c r="Y1995"/>
      <c r="AB1995"/>
      <c r="AE1995" s="241"/>
      <c r="AF1995"/>
      <c r="AG1995"/>
      <c r="AK1995" s="253"/>
      <c r="AL1995" s="253"/>
      <c r="AM1995" s="253"/>
    </row>
    <row r="1996" spans="1:39" ht="28.2" x14ac:dyDescent="0.45">
      <c r="A1996" s="227"/>
      <c r="B1996" s="228"/>
      <c r="C1996" s="228"/>
      <c r="D1996" s="228"/>
      <c r="E1996"/>
      <c r="F1996" s="229"/>
      <c r="G1996"/>
      <c r="H1996"/>
      <c r="I1996" s="230"/>
      <c r="J1996" s="241"/>
      <c r="K1996" s="253"/>
      <c r="L1996" s="231"/>
      <c r="M1996"/>
      <c r="N1996"/>
      <c r="O1996"/>
      <c r="P1996"/>
      <c r="Q1996" s="229"/>
      <c r="R1996"/>
      <c r="S1996"/>
      <c r="T1996"/>
      <c r="U1996"/>
      <c r="V1996"/>
      <c r="W1996"/>
      <c r="X1996"/>
      <c r="Y1996"/>
      <c r="AB1996"/>
      <c r="AE1996" s="241"/>
      <c r="AF1996"/>
      <c r="AG1996"/>
      <c r="AK1996" s="253"/>
      <c r="AL1996" s="253"/>
      <c r="AM1996" s="253"/>
    </row>
    <row r="1997" spans="1:39" ht="28.2" x14ac:dyDescent="0.25">
      <c r="A1997" s="227"/>
      <c r="B1997" s="228"/>
      <c r="C1997" s="228"/>
      <c r="D1997" s="228"/>
      <c r="E1997"/>
      <c r="F1997" s="229"/>
      <c r="G1997"/>
      <c r="H1997"/>
      <c r="I1997" s="230"/>
      <c r="J1997" s="241"/>
      <c r="K1997" s="241"/>
      <c r="L1997" s="231"/>
      <c r="M1997"/>
      <c r="N1997"/>
      <c r="O1997"/>
      <c r="P1997"/>
      <c r="Q1997" s="229"/>
      <c r="R1997"/>
      <c r="S1997"/>
      <c r="T1997"/>
      <c r="U1997"/>
      <c r="V1997"/>
      <c r="W1997"/>
      <c r="X1997"/>
      <c r="Y1997"/>
      <c r="AB1997"/>
      <c r="AE1997" s="241"/>
      <c r="AF1997"/>
      <c r="AG1997"/>
      <c r="AK1997" s="241"/>
      <c r="AL1997" s="241"/>
      <c r="AM1997" s="241"/>
    </row>
    <row r="1998" spans="1:39" ht="28.2" x14ac:dyDescent="0.25">
      <c r="A1998" s="227"/>
      <c r="B1998" s="228"/>
      <c r="C1998" s="228"/>
      <c r="D1998" s="228"/>
      <c r="E1998"/>
      <c r="F1998" s="229"/>
      <c r="G1998"/>
      <c r="H1998"/>
      <c r="I1998" s="230"/>
      <c r="J1998" s="241"/>
      <c r="K1998" s="241"/>
      <c r="L1998" s="231"/>
      <c r="M1998"/>
      <c r="N1998"/>
      <c r="O1998"/>
      <c r="P1998"/>
      <c r="Q1998" s="229"/>
      <c r="R1998"/>
      <c r="S1998"/>
      <c r="T1998"/>
      <c r="U1998"/>
      <c r="V1998"/>
      <c r="W1998"/>
      <c r="X1998"/>
      <c r="Y1998"/>
      <c r="AB1998"/>
      <c r="AE1998" s="241"/>
      <c r="AF1998"/>
      <c r="AG1998"/>
      <c r="AK1998" s="241"/>
      <c r="AL1998" s="241"/>
      <c r="AM1998" s="241"/>
    </row>
    <row r="1999" spans="1:39" ht="28.2" x14ac:dyDescent="0.45">
      <c r="A1999" s="227"/>
      <c r="B1999" s="228"/>
      <c r="C1999" s="228"/>
      <c r="D1999" s="228"/>
      <c r="E1999"/>
      <c r="F1999" s="229"/>
      <c r="G1999"/>
      <c r="H1999"/>
      <c r="I1999" s="230"/>
      <c r="J1999" s="241"/>
      <c r="K1999" s="253"/>
      <c r="L1999" s="231"/>
      <c r="M1999"/>
      <c r="N1999"/>
      <c r="O1999"/>
      <c r="P1999"/>
      <c r="Q1999" s="229"/>
      <c r="R1999"/>
      <c r="S1999"/>
      <c r="T1999"/>
      <c r="U1999"/>
      <c r="V1999"/>
      <c r="W1999"/>
      <c r="X1999"/>
      <c r="Y1999"/>
      <c r="AB1999"/>
      <c r="AE1999" s="241"/>
      <c r="AF1999"/>
      <c r="AG1999"/>
      <c r="AK1999" s="253"/>
      <c r="AL1999" s="253"/>
      <c r="AM1999" s="253"/>
    </row>
    <row r="2000" spans="1:39" ht="28.2" x14ac:dyDescent="0.25">
      <c r="A2000" s="227"/>
      <c r="B2000" s="228"/>
      <c r="C2000" s="228"/>
      <c r="D2000" s="228"/>
      <c r="E2000"/>
      <c r="F2000" s="229"/>
      <c r="G2000"/>
      <c r="H2000"/>
      <c r="I2000" s="230"/>
      <c r="J2000" s="241"/>
      <c r="K2000" s="241"/>
      <c r="L2000" s="231"/>
      <c r="M2000"/>
      <c r="N2000"/>
      <c r="O2000"/>
      <c r="P2000"/>
      <c r="Q2000" s="229"/>
      <c r="R2000"/>
      <c r="S2000"/>
      <c r="T2000"/>
      <c r="U2000"/>
      <c r="V2000"/>
      <c r="W2000"/>
      <c r="X2000"/>
      <c r="Y2000"/>
      <c r="AB2000"/>
      <c r="AE2000" s="241"/>
      <c r="AF2000"/>
      <c r="AG2000"/>
      <c r="AK2000" s="241"/>
      <c r="AL2000" s="241"/>
      <c r="AM2000" s="241"/>
    </row>
    <row r="2001" spans="1:39" ht="28.2" x14ac:dyDescent="0.4">
      <c r="A2001" s="227"/>
      <c r="B2001" s="228"/>
      <c r="C2001" s="228"/>
      <c r="D2001" s="228"/>
      <c r="E2001"/>
      <c r="F2001" s="229"/>
      <c r="G2001"/>
      <c r="H2001"/>
      <c r="I2001" s="230"/>
      <c r="J2001" s="241"/>
      <c r="K2001" s="254"/>
      <c r="L2001" s="231"/>
      <c r="M2001"/>
      <c r="N2001"/>
      <c r="O2001"/>
      <c r="P2001"/>
      <c r="Q2001" s="229"/>
      <c r="R2001"/>
      <c r="S2001"/>
      <c r="T2001"/>
      <c r="U2001"/>
      <c r="V2001"/>
      <c r="W2001"/>
      <c r="X2001"/>
      <c r="Y2001"/>
      <c r="AB2001"/>
      <c r="AE2001" s="241"/>
      <c r="AF2001"/>
      <c r="AG2001"/>
      <c r="AK2001" s="254"/>
      <c r="AL2001" s="254"/>
      <c r="AM2001" s="254"/>
    </row>
    <row r="2002" spans="1:39" ht="28.2" x14ac:dyDescent="0.4">
      <c r="A2002" s="227"/>
      <c r="B2002" s="228"/>
      <c r="C2002" s="228"/>
      <c r="D2002" s="228"/>
      <c r="E2002"/>
      <c r="F2002" s="229"/>
      <c r="G2002"/>
      <c r="H2002"/>
      <c r="I2002" s="230"/>
      <c r="J2002" s="241"/>
      <c r="K2002" s="255"/>
      <c r="L2002" s="231"/>
      <c r="M2002"/>
      <c r="N2002"/>
      <c r="O2002"/>
      <c r="P2002"/>
      <c r="Q2002" s="229"/>
      <c r="R2002"/>
      <c r="S2002"/>
      <c r="T2002"/>
      <c r="U2002"/>
      <c r="V2002"/>
      <c r="W2002"/>
      <c r="X2002"/>
      <c r="Y2002"/>
      <c r="AB2002"/>
      <c r="AE2002" s="241"/>
      <c r="AF2002"/>
      <c r="AG2002"/>
      <c r="AK2002" s="255"/>
      <c r="AL2002" s="255"/>
      <c r="AM2002" s="255"/>
    </row>
    <row r="2003" spans="1:39" ht="28.2" x14ac:dyDescent="0.4">
      <c r="A2003" s="227"/>
      <c r="B2003" s="228"/>
      <c r="C2003" s="228"/>
      <c r="D2003" s="228"/>
      <c r="E2003"/>
      <c r="F2003" s="229"/>
      <c r="G2003"/>
      <c r="H2003"/>
      <c r="I2003" s="230"/>
      <c r="J2003" s="241"/>
      <c r="K2003" s="255"/>
      <c r="L2003" s="231"/>
      <c r="M2003"/>
      <c r="N2003"/>
      <c r="O2003"/>
      <c r="P2003"/>
      <c r="Q2003" s="229"/>
      <c r="R2003"/>
      <c r="S2003"/>
      <c r="T2003"/>
      <c r="U2003"/>
      <c r="V2003"/>
      <c r="W2003"/>
      <c r="X2003"/>
      <c r="Y2003"/>
      <c r="AB2003"/>
      <c r="AE2003" s="241"/>
      <c r="AF2003"/>
      <c r="AG2003"/>
      <c r="AK2003" s="255"/>
      <c r="AL2003" s="255"/>
      <c r="AM2003" s="255"/>
    </row>
    <row r="2004" spans="1:39" ht="28.2" x14ac:dyDescent="0.25">
      <c r="A2004" s="227"/>
      <c r="B2004" s="228"/>
      <c r="C2004" s="228"/>
      <c r="D2004" s="228"/>
      <c r="E2004"/>
      <c r="F2004" s="229"/>
      <c r="G2004"/>
      <c r="H2004"/>
      <c r="I2004" s="230"/>
      <c r="J2004" s="241"/>
      <c r="K2004" s="241"/>
      <c r="L2004" s="231"/>
      <c r="M2004"/>
      <c r="N2004"/>
      <c r="O2004"/>
      <c r="P2004"/>
      <c r="Q2004" s="229"/>
      <c r="R2004"/>
      <c r="S2004"/>
      <c r="T2004"/>
      <c r="U2004"/>
      <c r="V2004"/>
      <c r="W2004"/>
      <c r="X2004"/>
      <c r="Y2004"/>
      <c r="AB2004"/>
      <c r="AE2004" s="241"/>
      <c r="AF2004"/>
      <c r="AG2004"/>
      <c r="AK2004" s="241"/>
      <c r="AL2004" s="241"/>
      <c r="AM2004" s="241"/>
    </row>
    <row r="2005" spans="1:39" ht="28.2" x14ac:dyDescent="0.25">
      <c r="A2005" s="227"/>
      <c r="B2005" s="228"/>
      <c r="C2005" s="228"/>
      <c r="D2005" s="228"/>
      <c r="E2005"/>
      <c r="F2005" s="229"/>
      <c r="G2005"/>
      <c r="H2005"/>
      <c r="I2005" s="230"/>
      <c r="J2005" s="241"/>
      <c r="K2005" s="241"/>
      <c r="L2005" s="231"/>
      <c r="M2005"/>
      <c r="N2005"/>
      <c r="O2005"/>
      <c r="P2005"/>
      <c r="Q2005" s="229"/>
      <c r="R2005"/>
      <c r="S2005"/>
      <c r="T2005"/>
      <c r="U2005"/>
      <c r="V2005"/>
      <c r="W2005"/>
      <c r="X2005"/>
      <c r="Y2005"/>
      <c r="AB2005"/>
      <c r="AE2005" s="241"/>
      <c r="AF2005"/>
      <c r="AG2005"/>
      <c r="AK2005" s="241"/>
      <c r="AL2005" s="241"/>
      <c r="AM2005" s="241"/>
    </row>
    <row r="2006" spans="1:39" ht="28.2" x14ac:dyDescent="0.25">
      <c r="A2006" s="227"/>
      <c r="B2006" s="228"/>
      <c r="C2006" s="228"/>
      <c r="D2006" s="228"/>
      <c r="E2006"/>
      <c r="F2006" s="229"/>
      <c r="G2006"/>
      <c r="H2006"/>
      <c r="I2006" s="230"/>
      <c r="J2006" s="241"/>
      <c r="K2006" s="241"/>
      <c r="L2006" s="231"/>
      <c r="M2006"/>
      <c r="N2006"/>
      <c r="O2006"/>
      <c r="P2006"/>
      <c r="Q2006" s="229"/>
      <c r="R2006"/>
      <c r="S2006"/>
      <c r="T2006"/>
      <c r="U2006"/>
      <c r="V2006"/>
      <c r="W2006"/>
      <c r="X2006"/>
      <c r="Y2006"/>
      <c r="AB2006"/>
      <c r="AE2006" s="241"/>
      <c r="AF2006"/>
      <c r="AG2006"/>
      <c r="AK2006" s="241"/>
      <c r="AL2006" s="241"/>
      <c r="AM2006" s="241"/>
    </row>
    <row r="2007" spans="1:39" ht="28.2" x14ac:dyDescent="0.4">
      <c r="A2007" s="227"/>
      <c r="B2007" s="228"/>
      <c r="C2007" s="228"/>
      <c r="D2007" s="228"/>
      <c r="E2007"/>
      <c r="F2007" s="229"/>
      <c r="G2007"/>
      <c r="H2007"/>
      <c r="I2007" s="230"/>
      <c r="J2007" s="241"/>
      <c r="K2007" s="255"/>
      <c r="L2007" s="231"/>
      <c r="M2007"/>
      <c r="N2007"/>
      <c r="O2007"/>
      <c r="P2007"/>
      <c r="Q2007" s="229"/>
      <c r="R2007"/>
      <c r="S2007"/>
      <c r="T2007"/>
      <c r="U2007"/>
      <c r="V2007"/>
      <c r="W2007"/>
      <c r="X2007"/>
      <c r="Y2007"/>
      <c r="AB2007"/>
      <c r="AE2007" s="241"/>
      <c r="AF2007"/>
      <c r="AG2007"/>
      <c r="AK2007" s="255"/>
      <c r="AL2007" s="255"/>
      <c r="AM2007" s="255"/>
    </row>
    <row r="2008" spans="1:39" ht="28.2" x14ac:dyDescent="0.25">
      <c r="A2008" s="227"/>
      <c r="B2008" s="228"/>
      <c r="C2008" s="228"/>
      <c r="D2008" s="228"/>
      <c r="E2008"/>
      <c r="F2008" s="229"/>
      <c r="G2008"/>
      <c r="H2008"/>
      <c r="I2008" s="230"/>
      <c r="J2008" s="241"/>
      <c r="K2008" s="241"/>
      <c r="L2008" s="231"/>
      <c r="M2008"/>
      <c r="N2008"/>
      <c r="O2008"/>
      <c r="P2008"/>
      <c r="Q2008" s="229"/>
      <c r="R2008"/>
      <c r="S2008"/>
      <c r="T2008"/>
      <c r="U2008"/>
      <c r="V2008"/>
      <c r="W2008"/>
      <c r="X2008"/>
      <c r="Y2008"/>
      <c r="AB2008"/>
      <c r="AE2008" s="241"/>
      <c r="AF2008"/>
      <c r="AG2008"/>
      <c r="AK2008" s="241"/>
      <c r="AL2008" s="241"/>
      <c r="AM2008" s="241"/>
    </row>
    <row r="2009" spans="1:39" ht="28.2" x14ac:dyDescent="0.4">
      <c r="A2009" s="227"/>
      <c r="B2009" s="228"/>
      <c r="C2009" s="228"/>
      <c r="D2009" s="228"/>
      <c r="E2009"/>
      <c r="F2009" s="229"/>
      <c r="G2009"/>
      <c r="H2009"/>
      <c r="I2009" s="230"/>
      <c r="J2009" s="241"/>
      <c r="K2009" s="254"/>
      <c r="L2009" s="231"/>
      <c r="M2009"/>
      <c r="N2009"/>
      <c r="O2009"/>
      <c r="P2009"/>
      <c r="Q2009" s="229"/>
      <c r="R2009"/>
      <c r="S2009"/>
      <c r="T2009"/>
      <c r="U2009"/>
      <c r="V2009"/>
      <c r="W2009"/>
      <c r="X2009"/>
      <c r="Y2009"/>
      <c r="AB2009"/>
      <c r="AE2009" s="241"/>
      <c r="AF2009"/>
      <c r="AG2009"/>
      <c r="AK2009" s="254"/>
      <c r="AL2009" s="254"/>
      <c r="AM2009" s="254"/>
    </row>
    <row r="2010" spans="1:39" ht="28.2" x14ac:dyDescent="0.25">
      <c r="A2010" s="227"/>
      <c r="B2010" s="228"/>
      <c r="C2010" s="228"/>
      <c r="D2010" s="228"/>
      <c r="E2010"/>
      <c r="F2010" s="229"/>
      <c r="G2010"/>
      <c r="H2010"/>
      <c r="I2010" s="230"/>
      <c r="J2010" s="241"/>
      <c r="K2010" s="241"/>
      <c r="L2010" s="231"/>
      <c r="M2010"/>
      <c r="N2010"/>
      <c r="O2010"/>
      <c r="P2010"/>
      <c r="Q2010" s="229"/>
      <c r="R2010"/>
      <c r="S2010"/>
      <c r="T2010"/>
      <c r="U2010"/>
      <c r="V2010"/>
      <c r="W2010"/>
      <c r="X2010"/>
      <c r="Y2010"/>
      <c r="AB2010"/>
      <c r="AE2010" s="241"/>
      <c r="AF2010"/>
      <c r="AG2010"/>
      <c r="AK2010" s="241"/>
      <c r="AL2010" s="241"/>
      <c r="AM2010" s="241"/>
    </row>
    <row r="2011" spans="1:39" ht="28.2" x14ac:dyDescent="0.25">
      <c r="A2011" s="227"/>
      <c r="B2011" s="228"/>
      <c r="C2011" s="228"/>
      <c r="D2011" s="228"/>
      <c r="E2011"/>
      <c r="F2011" s="229"/>
      <c r="G2011"/>
      <c r="H2011"/>
      <c r="I2011" s="230"/>
      <c r="J2011" s="241"/>
      <c r="K2011" s="241"/>
      <c r="L2011" s="231"/>
      <c r="M2011"/>
      <c r="N2011"/>
      <c r="O2011"/>
      <c r="P2011"/>
      <c r="Q2011" s="229"/>
      <c r="R2011"/>
      <c r="S2011"/>
      <c r="T2011"/>
      <c r="U2011"/>
      <c r="V2011"/>
      <c r="W2011"/>
      <c r="X2011"/>
      <c r="Y2011"/>
      <c r="AB2011"/>
      <c r="AE2011" s="241"/>
      <c r="AF2011"/>
      <c r="AG2011"/>
      <c r="AK2011" s="241"/>
      <c r="AL2011" s="241"/>
      <c r="AM2011" s="241"/>
    </row>
    <row r="2012" spans="1:39" ht="28.2" x14ac:dyDescent="0.25">
      <c r="A2012" s="227"/>
      <c r="B2012" s="228"/>
      <c r="C2012" s="228"/>
      <c r="D2012" s="228"/>
      <c r="E2012"/>
      <c r="F2012" s="229"/>
      <c r="G2012"/>
      <c r="H2012"/>
      <c r="I2012" s="230"/>
      <c r="J2012" s="241"/>
      <c r="K2012" s="241"/>
      <c r="L2012" s="231"/>
      <c r="M2012"/>
      <c r="N2012"/>
      <c r="O2012"/>
      <c r="P2012"/>
      <c r="Q2012" s="229"/>
      <c r="R2012"/>
      <c r="S2012"/>
      <c r="T2012"/>
      <c r="U2012"/>
      <c r="V2012"/>
      <c r="W2012"/>
      <c r="X2012"/>
      <c r="Y2012"/>
      <c r="AB2012"/>
      <c r="AE2012" s="241"/>
      <c r="AF2012"/>
      <c r="AG2012"/>
      <c r="AK2012" s="241"/>
      <c r="AL2012" s="241"/>
      <c r="AM2012" s="241"/>
    </row>
    <row r="2013" spans="1:39" ht="28.2" x14ac:dyDescent="0.4">
      <c r="A2013" s="227"/>
      <c r="B2013" s="228"/>
      <c r="C2013" s="228"/>
      <c r="D2013" s="228"/>
      <c r="E2013"/>
      <c r="F2013" s="229"/>
      <c r="G2013"/>
      <c r="H2013"/>
      <c r="I2013" s="230"/>
      <c r="J2013" s="241"/>
      <c r="K2013" s="254"/>
      <c r="L2013" s="231"/>
      <c r="M2013"/>
      <c r="N2013"/>
      <c r="O2013"/>
      <c r="P2013"/>
      <c r="Q2013" s="229"/>
      <c r="R2013"/>
      <c r="S2013"/>
      <c r="T2013"/>
      <c r="U2013"/>
      <c r="V2013"/>
      <c r="W2013"/>
      <c r="X2013"/>
      <c r="Y2013"/>
      <c r="AB2013"/>
      <c r="AE2013" s="241"/>
      <c r="AF2013"/>
      <c r="AG2013"/>
      <c r="AK2013" s="254"/>
      <c r="AL2013" s="254"/>
      <c r="AM2013" s="254"/>
    </row>
    <row r="2014" spans="1:39" ht="28.2" x14ac:dyDescent="0.4">
      <c r="A2014" s="227"/>
      <c r="B2014" s="228"/>
      <c r="C2014" s="228"/>
      <c r="D2014" s="228"/>
      <c r="E2014"/>
      <c r="F2014" s="229"/>
      <c r="G2014"/>
      <c r="H2014"/>
      <c r="I2014" s="230"/>
      <c r="J2014" s="241"/>
      <c r="K2014" s="254"/>
      <c r="L2014" s="231"/>
      <c r="M2014"/>
      <c r="N2014"/>
      <c r="O2014"/>
      <c r="P2014"/>
      <c r="Q2014" s="229"/>
      <c r="R2014"/>
      <c r="S2014"/>
      <c r="T2014"/>
      <c r="U2014"/>
      <c r="V2014"/>
      <c r="W2014"/>
      <c r="X2014"/>
      <c r="Y2014"/>
      <c r="AB2014"/>
      <c r="AE2014" s="241"/>
      <c r="AF2014"/>
      <c r="AG2014"/>
      <c r="AK2014" s="254"/>
      <c r="AL2014" s="254"/>
      <c r="AM2014" s="254"/>
    </row>
    <row r="2015" spans="1:39" ht="28.2" x14ac:dyDescent="0.4">
      <c r="A2015" s="227"/>
      <c r="B2015" s="228"/>
      <c r="C2015" s="228"/>
      <c r="D2015" s="228"/>
      <c r="E2015"/>
      <c r="F2015" s="229"/>
      <c r="G2015"/>
      <c r="H2015"/>
      <c r="I2015" s="230"/>
      <c r="J2015" s="241"/>
      <c r="K2015" s="254"/>
      <c r="L2015" s="231"/>
      <c r="M2015"/>
      <c r="N2015"/>
      <c r="O2015"/>
      <c r="P2015"/>
      <c r="Q2015" s="229"/>
      <c r="R2015"/>
      <c r="S2015"/>
      <c r="T2015"/>
      <c r="U2015"/>
      <c r="V2015"/>
      <c r="W2015"/>
      <c r="X2015"/>
      <c r="Y2015"/>
      <c r="AB2015"/>
      <c r="AE2015" s="241"/>
      <c r="AF2015"/>
      <c r="AG2015"/>
      <c r="AK2015" s="254"/>
      <c r="AL2015" s="254"/>
      <c r="AM2015" s="254"/>
    </row>
    <row r="2016" spans="1:39" ht="28.2" x14ac:dyDescent="0.25">
      <c r="A2016" s="227"/>
      <c r="B2016" s="228"/>
      <c r="C2016" s="228"/>
      <c r="D2016" s="228"/>
      <c r="E2016"/>
      <c r="F2016" s="229"/>
      <c r="G2016"/>
      <c r="H2016"/>
      <c r="I2016" s="230"/>
      <c r="J2016" s="241"/>
      <c r="K2016" s="241"/>
      <c r="L2016" s="231"/>
      <c r="M2016"/>
      <c r="N2016"/>
      <c r="O2016"/>
      <c r="P2016"/>
      <c r="Q2016" s="229"/>
      <c r="R2016"/>
      <c r="S2016"/>
      <c r="T2016"/>
      <c r="U2016"/>
      <c r="V2016"/>
      <c r="W2016"/>
      <c r="X2016"/>
      <c r="Y2016"/>
      <c r="AB2016"/>
      <c r="AE2016" s="241"/>
      <c r="AF2016"/>
      <c r="AG2016"/>
      <c r="AK2016" s="241"/>
      <c r="AL2016" s="241"/>
      <c r="AM2016" s="241"/>
    </row>
    <row r="2017" spans="1:39" ht="28.2" x14ac:dyDescent="0.4">
      <c r="A2017" s="227"/>
      <c r="B2017" s="228"/>
      <c r="C2017" s="228"/>
      <c r="D2017" s="228"/>
      <c r="E2017"/>
      <c r="F2017" s="229"/>
      <c r="G2017"/>
      <c r="H2017"/>
      <c r="I2017" s="230"/>
      <c r="J2017" s="241"/>
      <c r="K2017" s="254"/>
      <c r="L2017" s="231"/>
      <c r="M2017"/>
      <c r="N2017"/>
      <c r="O2017"/>
      <c r="P2017"/>
      <c r="Q2017" s="229"/>
      <c r="R2017"/>
      <c r="S2017"/>
      <c r="T2017"/>
      <c r="U2017"/>
      <c r="V2017"/>
      <c r="W2017"/>
      <c r="X2017"/>
      <c r="Y2017"/>
      <c r="AB2017"/>
      <c r="AE2017" s="241"/>
      <c r="AF2017"/>
      <c r="AG2017"/>
      <c r="AK2017" s="254"/>
      <c r="AL2017" s="254"/>
      <c r="AM2017" s="254"/>
    </row>
    <row r="2018" spans="1:39" ht="28.2" x14ac:dyDescent="0.25">
      <c r="A2018" s="227"/>
      <c r="B2018" s="228"/>
      <c r="C2018" s="228"/>
      <c r="D2018" s="228"/>
      <c r="E2018"/>
      <c r="F2018" s="229"/>
      <c r="G2018"/>
      <c r="H2018"/>
      <c r="I2018" s="230"/>
      <c r="J2018" s="241"/>
      <c r="K2018" s="241"/>
      <c r="L2018" s="231"/>
      <c r="M2018"/>
      <c r="N2018"/>
      <c r="O2018"/>
      <c r="P2018"/>
      <c r="Q2018" s="229"/>
      <c r="R2018"/>
      <c r="S2018"/>
      <c r="T2018"/>
      <c r="U2018"/>
      <c r="V2018"/>
      <c r="W2018"/>
      <c r="X2018"/>
      <c r="Y2018"/>
      <c r="AB2018"/>
      <c r="AE2018" s="241"/>
      <c r="AF2018"/>
      <c r="AG2018"/>
      <c r="AK2018" s="241"/>
      <c r="AL2018" s="241"/>
      <c r="AM2018" s="241"/>
    </row>
    <row r="2019" spans="1:39" ht="28.2" x14ac:dyDescent="0.25">
      <c r="A2019" s="227"/>
      <c r="B2019" s="228"/>
      <c r="C2019" s="228"/>
      <c r="D2019" s="228"/>
      <c r="E2019"/>
      <c r="F2019" s="229"/>
      <c r="G2019"/>
      <c r="H2019"/>
      <c r="I2019" s="230"/>
      <c r="J2019" s="241"/>
      <c r="K2019" s="241"/>
      <c r="L2019" s="231"/>
      <c r="M2019"/>
      <c r="N2019"/>
      <c r="O2019"/>
      <c r="P2019"/>
      <c r="Q2019" s="229"/>
      <c r="R2019"/>
      <c r="S2019"/>
      <c r="T2019"/>
      <c r="U2019"/>
      <c r="V2019"/>
      <c r="W2019"/>
      <c r="X2019"/>
      <c r="Y2019"/>
      <c r="AB2019"/>
      <c r="AE2019" s="241"/>
      <c r="AF2019"/>
      <c r="AG2019"/>
      <c r="AK2019" s="241"/>
      <c r="AL2019" s="241"/>
      <c r="AM2019" s="241"/>
    </row>
    <row r="2020" spans="1:39" ht="28.2" x14ac:dyDescent="0.25">
      <c r="A2020" s="227"/>
      <c r="B2020" s="228"/>
      <c r="C2020" s="228"/>
      <c r="D2020" s="228"/>
      <c r="E2020"/>
      <c r="F2020" s="229"/>
      <c r="G2020"/>
      <c r="H2020"/>
      <c r="I2020" s="230"/>
      <c r="J2020" s="241"/>
      <c r="K2020" s="241"/>
      <c r="L2020" s="231"/>
      <c r="M2020"/>
      <c r="N2020"/>
      <c r="O2020"/>
      <c r="P2020"/>
      <c r="Q2020" s="229"/>
      <c r="R2020"/>
      <c r="S2020"/>
      <c r="T2020"/>
      <c r="U2020"/>
      <c r="V2020"/>
      <c r="W2020"/>
      <c r="X2020"/>
      <c r="Y2020"/>
      <c r="AB2020"/>
      <c r="AE2020" s="241"/>
      <c r="AF2020"/>
      <c r="AG2020"/>
      <c r="AK2020" s="241"/>
      <c r="AL2020" s="241"/>
      <c r="AM2020" s="241"/>
    </row>
    <row r="2021" spans="1:39" ht="28.2" x14ac:dyDescent="0.25">
      <c r="A2021" s="227"/>
      <c r="B2021" s="228"/>
      <c r="C2021" s="228"/>
      <c r="D2021" s="228"/>
      <c r="E2021"/>
      <c r="F2021" s="229"/>
      <c r="G2021"/>
      <c r="H2021"/>
      <c r="I2021" s="230"/>
      <c r="J2021" s="241"/>
      <c r="K2021" s="241"/>
      <c r="L2021" s="231"/>
      <c r="M2021"/>
      <c r="N2021"/>
      <c r="O2021"/>
      <c r="P2021"/>
      <c r="Q2021" s="229"/>
      <c r="R2021"/>
      <c r="S2021"/>
      <c r="T2021"/>
      <c r="U2021"/>
      <c r="V2021"/>
      <c r="W2021"/>
      <c r="X2021"/>
      <c r="Y2021"/>
      <c r="AB2021"/>
      <c r="AE2021" s="241"/>
      <c r="AF2021"/>
      <c r="AG2021"/>
      <c r="AK2021" s="241"/>
      <c r="AL2021" s="241"/>
      <c r="AM2021" s="241"/>
    </row>
    <row r="2022" spans="1:39" ht="28.2" x14ac:dyDescent="0.25">
      <c r="A2022" s="227"/>
      <c r="B2022" s="228"/>
      <c r="C2022" s="228"/>
      <c r="D2022" s="228"/>
      <c r="E2022"/>
      <c r="F2022" s="229"/>
      <c r="G2022"/>
      <c r="H2022"/>
      <c r="I2022" s="230"/>
      <c r="J2022" s="241"/>
      <c r="K2022" s="241"/>
      <c r="L2022" s="231"/>
      <c r="M2022"/>
      <c r="N2022"/>
      <c r="O2022"/>
      <c r="P2022"/>
      <c r="Q2022" s="229"/>
      <c r="R2022"/>
      <c r="S2022"/>
      <c r="T2022"/>
      <c r="U2022"/>
      <c r="V2022"/>
      <c r="W2022"/>
      <c r="X2022"/>
      <c r="Y2022"/>
      <c r="AB2022"/>
      <c r="AE2022" s="241"/>
      <c r="AF2022"/>
      <c r="AG2022"/>
      <c r="AK2022" s="241"/>
      <c r="AL2022" s="241"/>
      <c r="AM2022" s="241"/>
    </row>
    <row r="2023" spans="1:39" ht="28.2" x14ac:dyDescent="0.25">
      <c r="A2023" s="227"/>
      <c r="B2023" s="228"/>
      <c r="C2023" s="228"/>
      <c r="D2023" s="228"/>
      <c r="E2023"/>
      <c r="F2023" s="229"/>
      <c r="G2023"/>
      <c r="H2023"/>
      <c r="I2023" s="230"/>
      <c r="J2023" s="241"/>
      <c r="K2023" s="241"/>
      <c r="L2023" s="231"/>
      <c r="M2023"/>
      <c r="N2023"/>
      <c r="O2023"/>
      <c r="P2023"/>
      <c r="Q2023" s="229"/>
      <c r="R2023"/>
      <c r="S2023"/>
      <c r="T2023"/>
      <c r="U2023"/>
      <c r="V2023"/>
      <c r="W2023"/>
      <c r="X2023"/>
      <c r="Y2023"/>
      <c r="AB2023"/>
      <c r="AE2023" s="241"/>
      <c r="AF2023"/>
      <c r="AG2023"/>
      <c r="AK2023" s="241"/>
      <c r="AL2023" s="241"/>
      <c r="AM2023" s="241"/>
    </row>
    <row r="2024" spans="1:39" ht="28.2" x14ac:dyDescent="0.25">
      <c r="A2024" s="227"/>
      <c r="B2024" s="228"/>
      <c r="C2024" s="228"/>
      <c r="D2024" s="228"/>
      <c r="E2024"/>
      <c r="F2024" s="229"/>
      <c r="G2024"/>
      <c r="H2024"/>
      <c r="I2024" s="230"/>
      <c r="J2024" s="241"/>
      <c r="K2024" s="241"/>
      <c r="L2024" s="231"/>
      <c r="M2024"/>
      <c r="N2024"/>
      <c r="O2024"/>
      <c r="P2024"/>
      <c r="Q2024" s="229"/>
      <c r="R2024"/>
      <c r="S2024"/>
      <c r="T2024"/>
      <c r="U2024"/>
      <c r="V2024"/>
      <c r="W2024"/>
      <c r="X2024"/>
      <c r="Y2024"/>
      <c r="AB2024"/>
      <c r="AE2024" s="241"/>
      <c r="AF2024"/>
      <c r="AG2024"/>
      <c r="AK2024" s="241"/>
      <c r="AL2024" s="241"/>
      <c r="AM2024" s="241"/>
    </row>
    <row r="2025" spans="1:39" ht="28.2" x14ac:dyDescent="0.25">
      <c r="A2025" s="227"/>
      <c r="B2025" s="228"/>
      <c r="C2025" s="228"/>
      <c r="D2025" s="228"/>
      <c r="E2025"/>
      <c r="F2025" s="229"/>
      <c r="G2025"/>
      <c r="H2025"/>
      <c r="I2025" s="230"/>
      <c r="J2025" s="241"/>
      <c r="K2025" s="241"/>
      <c r="L2025" s="231"/>
      <c r="M2025"/>
      <c r="N2025"/>
      <c r="O2025"/>
      <c r="P2025"/>
      <c r="Q2025" s="229"/>
      <c r="R2025"/>
      <c r="S2025"/>
      <c r="T2025"/>
      <c r="U2025"/>
      <c r="V2025"/>
      <c r="W2025"/>
      <c r="X2025"/>
      <c r="Y2025"/>
      <c r="AB2025"/>
      <c r="AE2025" s="241"/>
      <c r="AF2025"/>
      <c r="AG2025"/>
      <c r="AK2025" s="241"/>
      <c r="AL2025" s="241"/>
      <c r="AM2025" s="241"/>
    </row>
    <row r="2026" spans="1:39" ht="28.2" x14ac:dyDescent="0.4">
      <c r="A2026" s="227"/>
      <c r="B2026" s="228"/>
      <c r="C2026" s="228"/>
      <c r="D2026" s="228"/>
      <c r="E2026"/>
      <c r="F2026" s="229"/>
      <c r="G2026"/>
      <c r="H2026"/>
      <c r="I2026" s="230"/>
      <c r="J2026" s="241"/>
      <c r="K2026" s="255"/>
      <c r="L2026" s="231"/>
      <c r="M2026"/>
      <c r="N2026"/>
      <c r="O2026"/>
      <c r="P2026"/>
      <c r="Q2026" s="229"/>
      <c r="R2026"/>
      <c r="S2026"/>
      <c r="T2026"/>
      <c r="U2026"/>
      <c r="V2026"/>
      <c r="W2026"/>
      <c r="X2026"/>
      <c r="Y2026"/>
      <c r="AB2026"/>
      <c r="AE2026" s="241"/>
      <c r="AF2026"/>
      <c r="AG2026"/>
      <c r="AK2026" s="255"/>
      <c r="AL2026" s="255"/>
      <c r="AM2026" s="255"/>
    </row>
    <row r="2027" spans="1:39" ht="28.2" x14ac:dyDescent="0.4">
      <c r="A2027" s="227"/>
      <c r="B2027" s="228"/>
      <c r="C2027" s="228"/>
      <c r="D2027" s="228"/>
      <c r="E2027" s="241"/>
      <c r="F2027" s="229"/>
      <c r="G2027"/>
      <c r="H2027"/>
      <c r="I2027" s="230"/>
      <c r="J2027" s="241"/>
      <c r="K2027" s="255"/>
      <c r="L2027" s="231"/>
      <c r="M2027"/>
      <c r="N2027"/>
      <c r="O2027"/>
      <c r="P2027"/>
      <c r="Q2027" s="229"/>
      <c r="R2027"/>
      <c r="S2027"/>
      <c r="T2027"/>
      <c r="U2027"/>
      <c r="V2027"/>
      <c r="W2027"/>
      <c r="X2027"/>
      <c r="Y2027"/>
      <c r="AB2027"/>
      <c r="AE2027" s="241"/>
      <c r="AF2027"/>
      <c r="AG2027"/>
      <c r="AK2027" s="255"/>
      <c r="AL2027" s="255"/>
      <c r="AM2027" s="255"/>
    </row>
    <row r="2028" spans="1:39" ht="28.2" x14ac:dyDescent="0.25">
      <c r="A2028" s="227"/>
      <c r="B2028" s="228"/>
      <c r="C2028" s="228"/>
      <c r="D2028" s="228"/>
      <c r="E2028"/>
      <c r="F2028" s="229"/>
      <c r="G2028"/>
      <c r="H2028"/>
      <c r="I2028" s="230"/>
      <c r="J2028" s="241"/>
      <c r="K2028" s="241"/>
      <c r="L2028" s="231"/>
      <c r="M2028"/>
      <c r="N2028"/>
      <c r="O2028"/>
      <c r="P2028"/>
      <c r="Q2028" s="229"/>
      <c r="R2028"/>
      <c r="S2028"/>
      <c r="T2028"/>
      <c r="U2028"/>
      <c r="V2028"/>
      <c r="W2028"/>
      <c r="X2028"/>
      <c r="Y2028"/>
      <c r="AB2028"/>
      <c r="AE2028" s="241"/>
      <c r="AF2028"/>
      <c r="AG2028"/>
      <c r="AK2028" s="241"/>
      <c r="AL2028" s="241"/>
      <c r="AM2028" s="241"/>
    </row>
    <row r="2029" spans="1:39" ht="28.2" x14ac:dyDescent="0.4">
      <c r="A2029" s="227"/>
      <c r="B2029" s="228"/>
      <c r="C2029" s="228"/>
      <c r="D2029" s="228"/>
      <c r="E2029"/>
      <c r="F2029" s="229"/>
      <c r="G2029"/>
      <c r="H2029"/>
      <c r="I2029" s="230"/>
      <c r="J2029" s="241"/>
      <c r="K2029" s="255"/>
      <c r="L2029" s="231"/>
      <c r="M2029"/>
      <c r="N2029"/>
      <c r="O2029"/>
      <c r="P2029"/>
      <c r="Q2029" s="229"/>
      <c r="R2029"/>
      <c r="S2029"/>
      <c r="T2029"/>
      <c r="U2029"/>
      <c r="V2029"/>
      <c r="W2029"/>
      <c r="X2029"/>
      <c r="Y2029"/>
      <c r="AB2029"/>
      <c r="AE2029" s="241"/>
      <c r="AF2029"/>
      <c r="AG2029"/>
      <c r="AK2029" s="255"/>
      <c r="AL2029" s="255"/>
      <c r="AM2029" s="255"/>
    </row>
    <row r="2030" spans="1:39" ht="28.2" x14ac:dyDescent="0.25">
      <c r="A2030" s="227"/>
      <c r="B2030" s="228"/>
      <c r="C2030" s="228"/>
      <c r="D2030" s="228"/>
      <c r="E2030"/>
      <c r="F2030" s="229"/>
      <c r="G2030"/>
      <c r="H2030"/>
      <c r="I2030" s="230"/>
      <c r="J2030" s="241"/>
      <c r="K2030" s="241"/>
      <c r="L2030" s="231"/>
      <c r="M2030"/>
      <c r="N2030"/>
      <c r="O2030"/>
      <c r="P2030"/>
      <c r="Q2030" s="229"/>
      <c r="R2030"/>
      <c r="S2030"/>
      <c r="T2030"/>
      <c r="U2030"/>
      <c r="V2030"/>
      <c r="W2030"/>
      <c r="X2030"/>
      <c r="Y2030"/>
      <c r="AB2030"/>
      <c r="AE2030" s="241"/>
      <c r="AF2030"/>
      <c r="AG2030"/>
      <c r="AK2030" s="241"/>
      <c r="AL2030" s="241"/>
      <c r="AM2030" s="241"/>
    </row>
    <row r="2031" spans="1:39" ht="28.2" x14ac:dyDescent="0.25">
      <c r="A2031" s="227"/>
      <c r="B2031" s="228"/>
      <c r="C2031" s="228"/>
      <c r="D2031" s="228"/>
      <c r="E2031"/>
      <c r="F2031" s="229"/>
      <c r="G2031"/>
      <c r="H2031"/>
      <c r="I2031" s="230"/>
      <c r="J2031" s="241"/>
      <c r="K2031" s="241"/>
      <c r="L2031" s="231"/>
      <c r="M2031"/>
      <c r="N2031"/>
      <c r="O2031"/>
      <c r="P2031"/>
      <c r="Q2031" s="229"/>
      <c r="R2031"/>
      <c r="S2031"/>
      <c r="T2031"/>
      <c r="U2031"/>
      <c r="V2031"/>
      <c r="W2031"/>
      <c r="X2031"/>
      <c r="Y2031"/>
      <c r="AB2031"/>
      <c r="AE2031" s="241"/>
      <c r="AF2031"/>
      <c r="AG2031"/>
      <c r="AK2031" s="241"/>
      <c r="AL2031" s="241"/>
      <c r="AM2031" s="241"/>
    </row>
    <row r="2032" spans="1:39" ht="28.2" x14ac:dyDescent="0.25">
      <c r="A2032" s="227"/>
      <c r="B2032" s="228"/>
      <c r="C2032" s="228"/>
      <c r="D2032" s="228"/>
      <c r="E2032"/>
      <c r="F2032" s="229"/>
      <c r="G2032"/>
      <c r="H2032"/>
      <c r="I2032" s="230"/>
      <c r="J2032" s="241"/>
      <c r="K2032" s="241"/>
      <c r="L2032" s="231"/>
      <c r="M2032"/>
      <c r="N2032"/>
      <c r="O2032"/>
      <c r="P2032"/>
      <c r="Q2032" s="229"/>
      <c r="R2032"/>
      <c r="S2032"/>
      <c r="T2032"/>
      <c r="U2032"/>
      <c r="V2032"/>
      <c r="W2032"/>
      <c r="X2032"/>
      <c r="Y2032"/>
      <c r="AB2032"/>
      <c r="AE2032" s="241"/>
      <c r="AF2032"/>
      <c r="AG2032"/>
      <c r="AK2032" s="241"/>
      <c r="AL2032" s="241"/>
      <c r="AM2032" s="241"/>
    </row>
    <row r="2033" spans="1:39" ht="28.2" x14ac:dyDescent="0.4">
      <c r="A2033" s="227"/>
      <c r="B2033" s="228"/>
      <c r="C2033" s="228"/>
      <c r="D2033" s="228"/>
      <c r="E2033"/>
      <c r="F2033" s="229"/>
      <c r="G2033"/>
      <c r="H2033"/>
      <c r="I2033" s="230"/>
      <c r="J2033" s="241"/>
      <c r="K2033" s="255"/>
      <c r="L2033" s="231"/>
      <c r="M2033"/>
      <c r="N2033"/>
      <c r="O2033"/>
      <c r="P2033"/>
      <c r="Q2033" s="229"/>
      <c r="R2033"/>
      <c r="S2033"/>
      <c r="T2033"/>
      <c r="U2033"/>
      <c r="V2033"/>
      <c r="W2033"/>
      <c r="X2033"/>
      <c r="Y2033"/>
      <c r="AB2033"/>
      <c r="AE2033" s="241"/>
      <c r="AF2033"/>
      <c r="AG2033"/>
      <c r="AK2033" s="255"/>
      <c r="AL2033" s="255"/>
      <c r="AM2033" s="255"/>
    </row>
    <row r="2034" spans="1:39" ht="28.2" x14ac:dyDescent="0.4">
      <c r="A2034" s="227"/>
      <c r="B2034" s="228"/>
      <c r="C2034" s="228"/>
      <c r="D2034" s="228"/>
      <c r="E2034"/>
      <c r="F2034" s="229"/>
      <c r="G2034"/>
      <c r="H2034"/>
      <c r="I2034" s="230"/>
      <c r="J2034" s="241"/>
      <c r="K2034" s="255"/>
      <c r="L2034" s="231"/>
      <c r="M2034"/>
      <c r="N2034"/>
      <c r="O2034"/>
      <c r="P2034"/>
      <c r="Q2034" s="229"/>
      <c r="R2034"/>
      <c r="S2034"/>
      <c r="T2034"/>
      <c r="U2034"/>
      <c r="V2034"/>
      <c r="W2034"/>
      <c r="X2034"/>
      <c r="Y2034"/>
      <c r="AB2034"/>
      <c r="AE2034" s="241"/>
      <c r="AF2034"/>
      <c r="AG2034"/>
      <c r="AK2034" s="255"/>
      <c r="AL2034" s="255"/>
      <c r="AM2034" s="255"/>
    </row>
    <row r="2035" spans="1:39" ht="28.2" x14ac:dyDescent="0.4">
      <c r="A2035" s="227"/>
      <c r="B2035" s="228"/>
      <c r="C2035" s="228"/>
      <c r="D2035" s="228"/>
      <c r="E2035"/>
      <c r="F2035" s="229"/>
      <c r="G2035"/>
      <c r="H2035"/>
      <c r="I2035" s="230"/>
      <c r="J2035" s="241"/>
      <c r="K2035" s="255"/>
      <c r="L2035" s="231"/>
      <c r="M2035"/>
      <c r="N2035"/>
      <c r="O2035"/>
      <c r="P2035"/>
      <c r="Q2035" s="229"/>
      <c r="R2035"/>
      <c r="S2035"/>
      <c r="T2035"/>
      <c r="U2035"/>
      <c r="V2035"/>
      <c r="W2035"/>
      <c r="X2035"/>
      <c r="Y2035"/>
      <c r="AB2035"/>
      <c r="AE2035" s="241"/>
      <c r="AF2035"/>
      <c r="AG2035"/>
      <c r="AK2035" s="255"/>
      <c r="AL2035" s="255"/>
      <c r="AM2035" s="255"/>
    </row>
    <row r="2036" spans="1:39" ht="28.2" x14ac:dyDescent="0.4">
      <c r="A2036" s="227"/>
      <c r="B2036" s="228"/>
      <c r="C2036" s="228"/>
      <c r="D2036" s="228"/>
      <c r="E2036"/>
      <c r="F2036" s="229"/>
      <c r="G2036"/>
      <c r="H2036"/>
      <c r="I2036" s="230"/>
      <c r="J2036" s="241"/>
      <c r="K2036" s="255"/>
      <c r="L2036" s="231"/>
      <c r="M2036"/>
      <c r="N2036"/>
      <c r="O2036"/>
      <c r="P2036"/>
      <c r="Q2036" s="229"/>
      <c r="R2036"/>
      <c r="S2036"/>
      <c r="T2036"/>
      <c r="U2036"/>
      <c r="V2036"/>
      <c r="W2036"/>
      <c r="X2036"/>
      <c r="Y2036"/>
      <c r="AB2036"/>
      <c r="AE2036" s="241"/>
      <c r="AF2036"/>
      <c r="AG2036"/>
      <c r="AK2036" s="255"/>
      <c r="AL2036" s="255"/>
      <c r="AM2036" s="255"/>
    </row>
    <row r="2037" spans="1:39" ht="28.2" x14ac:dyDescent="0.25">
      <c r="A2037" s="227"/>
      <c r="B2037" s="228"/>
      <c r="C2037" s="228"/>
      <c r="D2037" s="228"/>
      <c r="E2037"/>
      <c r="F2037" s="229"/>
      <c r="G2037"/>
      <c r="H2037"/>
      <c r="I2037" s="230"/>
      <c r="J2037" s="241"/>
      <c r="K2037" s="241"/>
      <c r="L2037" s="231"/>
      <c r="M2037"/>
      <c r="N2037"/>
      <c r="O2037"/>
      <c r="P2037"/>
      <c r="Q2037" s="229"/>
      <c r="R2037"/>
      <c r="S2037"/>
      <c r="T2037"/>
      <c r="U2037"/>
      <c r="V2037"/>
      <c r="W2037"/>
      <c r="X2037"/>
      <c r="Y2037"/>
      <c r="AB2037"/>
      <c r="AE2037" s="241"/>
      <c r="AF2037"/>
      <c r="AG2037"/>
      <c r="AK2037" s="241"/>
      <c r="AL2037" s="241"/>
      <c r="AM2037" s="241"/>
    </row>
    <row r="2038" spans="1:39" ht="28.2" x14ac:dyDescent="0.25">
      <c r="A2038" s="227"/>
      <c r="B2038" s="228"/>
      <c r="C2038" s="228"/>
      <c r="D2038" s="228"/>
      <c r="E2038"/>
      <c r="F2038" s="229"/>
      <c r="G2038"/>
      <c r="H2038"/>
      <c r="I2038" s="230"/>
      <c r="J2038" s="241"/>
      <c r="K2038" s="241"/>
      <c r="L2038" s="231"/>
      <c r="M2038"/>
      <c r="N2038"/>
      <c r="O2038"/>
      <c r="P2038"/>
      <c r="Q2038" s="229"/>
      <c r="R2038"/>
      <c r="S2038"/>
      <c r="T2038"/>
      <c r="U2038"/>
      <c r="V2038"/>
      <c r="W2038"/>
      <c r="X2038"/>
      <c r="Y2038"/>
      <c r="AB2038"/>
      <c r="AE2038" s="241"/>
      <c r="AF2038"/>
      <c r="AG2038"/>
      <c r="AK2038" s="241"/>
      <c r="AL2038" s="241"/>
      <c r="AM2038" s="241"/>
    </row>
    <row r="2039" spans="1:39" ht="28.2" x14ac:dyDescent="0.25">
      <c r="A2039" s="227"/>
      <c r="B2039" s="228"/>
      <c r="C2039" s="228"/>
      <c r="D2039" s="228"/>
      <c r="E2039"/>
      <c r="F2039" s="229"/>
      <c r="G2039"/>
      <c r="H2039"/>
      <c r="I2039" s="230"/>
      <c r="J2039" s="241"/>
      <c r="L2039" s="231"/>
      <c r="M2039"/>
      <c r="N2039"/>
      <c r="O2039"/>
      <c r="P2039"/>
      <c r="Q2039" s="229"/>
      <c r="R2039"/>
      <c r="S2039"/>
      <c r="T2039"/>
      <c r="U2039"/>
      <c r="V2039"/>
      <c r="W2039"/>
      <c r="X2039"/>
      <c r="Y2039"/>
      <c r="AB2039"/>
      <c r="AE2039" s="241"/>
      <c r="AF2039"/>
      <c r="AG2039"/>
    </row>
    <row r="2040" spans="1:39" ht="28.2" x14ac:dyDescent="0.4">
      <c r="A2040" s="227"/>
      <c r="B2040" s="228"/>
      <c r="C2040" s="228"/>
      <c r="D2040" s="228"/>
      <c r="E2040"/>
      <c r="F2040" s="229"/>
      <c r="G2040"/>
      <c r="H2040"/>
      <c r="I2040" s="230"/>
      <c r="J2040" s="241"/>
      <c r="K2040" s="255"/>
      <c r="L2040" s="231"/>
      <c r="M2040"/>
      <c r="N2040"/>
      <c r="O2040"/>
      <c r="P2040"/>
      <c r="Q2040" s="229"/>
      <c r="R2040"/>
      <c r="S2040"/>
      <c r="T2040"/>
      <c r="U2040"/>
      <c r="V2040"/>
      <c r="W2040"/>
      <c r="X2040"/>
      <c r="Y2040"/>
      <c r="AB2040"/>
      <c r="AE2040" s="241"/>
      <c r="AF2040"/>
      <c r="AG2040"/>
      <c r="AK2040" s="255"/>
      <c r="AL2040" s="255"/>
      <c r="AM2040" s="255"/>
    </row>
    <row r="2041" spans="1:39" ht="28.2" x14ac:dyDescent="0.4">
      <c r="A2041" s="227"/>
      <c r="B2041" s="228"/>
      <c r="C2041" s="228"/>
      <c r="D2041" s="228"/>
      <c r="E2041"/>
      <c r="F2041" s="229"/>
      <c r="G2041"/>
      <c r="H2041"/>
      <c r="I2041" s="230"/>
      <c r="J2041" s="241"/>
      <c r="K2041" s="255"/>
      <c r="L2041" s="231"/>
      <c r="M2041"/>
      <c r="N2041"/>
      <c r="O2041"/>
      <c r="P2041"/>
      <c r="Q2041" s="229"/>
      <c r="R2041"/>
      <c r="S2041"/>
      <c r="T2041"/>
      <c r="U2041"/>
      <c r="V2041"/>
      <c r="W2041"/>
      <c r="X2041"/>
      <c r="Y2041"/>
      <c r="AB2041"/>
      <c r="AE2041" s="241"/>
      <c r="AF2041"/>
      <c r="AG2041"/>
      <c r="AK2041" s="255"/>
      <c r="AL2041" s="255"/>
      <c r="AM2041" s="255"/>
    </row>
    <row r="2042" spans="1:39" ht="28.2" x14ac:dyDescent="0.25">
      <c r="A2042" s="227"/>
      <c r="B2042" s="228"/>
      <c r="C2042" s="228"/>
      <c r="D2042" s="228"/>
      <c r="E2042"/>
      <c r="F2042" s="229"/>
      <c r="G2042"/>
      <c r="H2042"/>
      <c r="I2042" s="230"/>
      <c r="J2042" s="241"/>
      <c r="K2042" s="241"/>
      <c r="L2042" s="231"/>
      <c r="M2042"/>
      <c r="N2042"/>
      <c r="O2042"/>
      <c r="P2042"/>
      <c r="Q2042" s="229"/>
      <c r="R2042"/>
      <c r="S2042"/>
      <c r="T2042"/>
      <c r="U2042"/>
      <c r="V2042"/>
      <c r="W2042"/>
      <c r="X2042"/>
      <c r="Y2042"/>
      <c r="AB2042"/>
      <c r="AE2042" s="241"/>
      <c r="AF2042"/>
      <c r="AG2042"/>
      <c r="AK2042" s="241"/>
      <c r="AL2042" s="241"/>
      <c r="AM2042" s="241"/>
    </row>
    <row r="2043" spans="1:39" ht="28.2" x14ac:dyDescent="0.25">
      <c r="A2043" s="227"/>
      <c r="B2043" s="228"/>
      <c r="C2043" s="228"/>
      <c r="D2043" s="228"/>
      <c r="E2043"/>
      <c r="F2043" s="229"/>
      <c r="G2043"/>
      <c r="H2043"/>
      <c r="I2043" s="230"/>
      <c r="J2043" s="241"/>
      <c r="K2043" s="241"/>
      <c r="L2043" s="231"/>
      <c r="M2043"/>
      <c r="N2043"/>
      <c r="O2043"/>
      <c r="P2043"/>
      <c r="Q2043" s="229"/>
      <c r="R2043"/>
      <c r="S2043"/>
      <c r="T2043"/>
      <c r="U2043"/>
      <c r="V2043"/>
      <c r="W2043"/>
      <c r="X2043"/>
      <c r="Y2043"/>
      <c r="AB2043"/>
      <c r="AE2043" s="241"/>
      <c r="AF2043"/>
      <c r="AG2043"/>
      <c r="AK2043" s="241"/>
      <c r="AL2043" s="241"/>
      <c r="AM2043" s="241"/>
    </row>
    <row r="2044" spans="1:39" ht="28.2" x14ac:dyDescent="0.4">
      <c r="A2044" s="227"/>
      <c r="B2044" s="228"/>
      <c r="C2044" s="228"/>
      <c r="D2044" s="228"/>
      <c r="E2044"/>
      <c r="F2044" s="229"/>
      <c r="G2044"/>
      <c r="H2044"/>
      <c r="I2044" s="230"/>
      <c r="J2044" s="241"/>
      <c r="K2044" s="255"/>
      <c r="L2044" s="231"/>
      <c r="M2044"/>
      <c r="N2044"/>
      <c r="O2044"/>
      <c r="P2044"/>
      <c r="Q2044" s="229"/>
      <c r="R2044"/>
      <c r="S2044"/>
      <c r="T2044"/>
      <c r="U2044"/>
      <c r="V2044"/>
      <c r="W2044"/>
      <c r="X2044"/>
      <c r="Y2044"/>
      <c r="AB2044"/>
      <c r="AE2044" s="241"/>
      <c r="AF2044"/>
      <c r="AG2044"/>
      <c r="AK2044" s="255"/>
      <c r="AL2044" s="255"/>
      <c r="AM2044" s="255"/>
    </row>
    <row r="2045" spans="1:39" ht="28.2" x14ac:dyDescent="0.25">
      <c r="A2045" s="227"/>
      <c r="B2045" s="228"/>
      <c r="C2045" s="228"/>
      <c r="D2045" s="228"/>
      <c r="E2045"/>
      <c r="F2045" s="229"/>
      <c r="G2045"/>
      <c r="H2045"/>
      <c r="I2045" s="230"/>
      <c r="J2045" s="241"/>
      <c r="K2045" s="241"/>
      <c r="L2045" s="231"/>
      <c r="M2045"/>
      <c r="N2045"/>
      <c r="O2045"/>
      <c r="P2045"/>
      <c r="Q2045" s="229"/>
      <c r="R2045"/>
      <c r="S2045"/>
      <c r="T2045"/>
      <c r="U2045"/>
      <c r="V2045"/>
      <c r="W2045"/>
      <c r="X2045"/>
      <c r="Y2045"/>
      <c r="AB2045"/>
      <c r="AE2045" s="241"/>
      <c r="AF2045"/>
      <c r="AG2045"/>
      <c r="AK2045" s="241"/>
      <c r="AL2045" s="241"/>
      <c r="AM2045" s="241"/>
    </row>
    <row r="2046" spans="1:39" ht="28.2" x14ac:dyDescent="0.4">
      <c r="A2046" s="242"/>
      <c r="B2046" s="243"/>
      <c r="C2046" s="243"/>
      <c r="D2046" s="243"/>
      <c r="E2046"/>
      <c r="F2046" s="229"/>
      <c r="G2046"/>
      <c r="H2046"/>
      <c r="I2046" s="230"/>
      <c r="J2046" s="241"/>
      <c r="K2046" s="255"/>
      <c r="L2046" s="231"/>
      <c r="M2046"/>
      <c r="N2046"/>
      <c r="O2046"/>
      <c r="P2046"/>
      <c r="Q2046" s="229"/>
      <c r="R2046"/>
      <c r="S2046"/>
      <c r="T2046"/>
      <c r="U2046"/>
      <c r="V2046"/>
      <c r="W2046"/>
      <c r="X2046"/>
      <c r="Y2046"/>
      <c r="AB2046"/>
      <c r="AE2046" s="241"/>
      <c r="AF2046"/>
      <c r="AG2046"/>
      <c r="AK2046" s="255"/>
      <c r="AL2046" s="255"/>
      <c r="AM2046" s="255"/>
    </row>
    <row r="2047" spans="1:39" ht="28.2" x14ac:dyDescent="0.25">
      <c r="A2047" s="227"/>
      <c r="B2047" s="228"/>
      <c r="C2047" s="228"/>
      <c r="D2047" s="228"/>
      <c r="E2047"/>
      <c r="F2047" s="229"/>
      <c r="G2047"/>
      <c r="H2047"/>
      <c r="I2047" s="230"/>
      <c r="J2047" s="241"/>
      <c r="K2047" s="241"/>
      <c r="L2047" s="231"/>
      <c r="M2047"/>
      <c r="N2047"/>
      <c r="O2047"/>
      <c r="P2047"/>
      <c r="Q2047" s="229"/>
      <c r="R2047"/>
      <c r="S2047"/>
      <c r="T2047"/>
      <c r="U2047"/>
      <c r="V2047"/>
      <c r="W2047"/>
      <c r="X2047"/>
      <c r="Y2047"/>
      <c r="AB2047"/>
      <c r="AE2047" s="241"/>
      <c r="AF2047"/>
      <c r="AG2047"/>
      <c r="AK2047" s="241"/>
      <c r="AL2047" s="241"/>
      <c r="AM2047" s="241"/>
    </row>
    <row r="2048" spans="1:39" ht="28.2" x14ac:dyDescent="0.4">
      <c r="A2048" s="227"/>
      <c r="B2048" s="228"/>
      <c r="C2048" s="228"/>
      <c r="D2048" s="228"/>
      <c r="E2048"/>
      <c r="F2048" s="229"/>
      <c r="G2048"/>
      <c r="H2048"/>
      <c r="I2048" s="230"/>
      <c r="J2048" s="241"/>
      <c r="K2048" s="254"/>
      <c r="L2048" s="231"/>
      <c r="M2048"/>
      <c r="N2048"/>
      <c r="O2048"/>
      <c r="P2048"/>
      <c r="Q2048" s="229"/>
      <c r="R2048"/>
      <c r="S2048"/>
      <c r="T2048"/>
      <c r="U2048"/>
      <c r="V2048"/>
      <c r="W2048"/>
      <c r="X2048"/>
      <c r="Y2048"/>
      <c r="AB2048"/>
      <c r="AE2048" s="241"/>
      <c r="AF2048"/>
      <c r="AG2048"/>
      <c r="AK2048" s="254"/>
      <c r="AL2048" s="254"/>
      <c r="AM2048" s="254"/>
    </row>
    <row r="2049" spans="1:39" ht="28.2" x14ac:dyDescent="0.25">
      <c r="A2049" s="227"/>
      <c r="B2049" s="228"/>
      <c r="C2049" s="228"/>
      <c r="D2049" s="228"/>
      <c r="E2049"/>
      <c r="F2049" s="229"/>
      <c r="G2049"/>
      <c r="H2049"/>
      <c r="I2049" s="230"/>
      <c r="J2049" s="241"/>
      <c r="K2049" s="241"/>
      <c r="L2049" s="231"/>
      <c r="M2049"/>
      <c r="N2049"/>
      <c r="O2049"/>
      <c r="P2049"/>
      <c r="Q2049" s="229"/>
      <c r="R2049"/>
      <c r="S2049"/>
      <c r="T2049"/>
      <c r="U2049"/>
      <c r="V2049"/>
      <c r="W2049"/>
      <c r="X2049"/>
      <c r="Y2049"/>
      <c r="AB2049"/>
      <c r="AE2049" s="241"/>
      <c r="AF2049"/>
      <c r="AG2049"/>
      <c r="AK2049" s="241"/>
      <c r="AL2049" s="241"/>
      <c r="AM2049" s="241"/>
    </row>
    <row r="2050" spans="1:39" ht="28.2" x14ac:dyDescent="0.25">
      <c r="A2050" s="227"/>
      <c r="B2050" s="228"/>
      <c r="C2050" s="228"/>
      <c r="D2050" s="228"/>
      <c r="E2050"/>
      <c r="F2050" s="229"/>
      <c r="G2050"/>
      <c r="H2050"/>
      <c r="I2050" s="230"/>
      <c r="J2050" s="241"/>
      <c r="K2050" s="241"/>
      <c r="L2050" s="231"/>
      <c r="M2050"/>
      <c r="N2050"/>
      <c r="O2050"/>
      <c r="P2050"/>
      <c r="Q2050" s="229"/>
      <c r="R2050"/>
      <c r="S2050"/>
      <c r="T2050"/>
      <c r="U2050"/>
      <c r="V2050"/>
      <c r="W2050"/>
      <c r="X2050"/>
      <c r="Y2050"/>
      <c r="AB2050"/>
      <c r="AE2050" s="241"/>
      <c r="AF2050"/>
      <c r="AG2050"/>
      <c r="AK2050" s="241"/>
      <c r="AL2050" s="241"/>
      <c r="AM2050" s="241"/>
    </row>
    <row r="2051" spans="1:39" ht="28.2" x14ac:dyDescent="0.25">
      <c r="A2051" s="227"/>
      <c r="B2051" s="228"/>
      <c r="C2051" s="228"/>
      <c r="D2051" s="228"/>
      <c r="E2051"/>
      <c r="F2051" s="229"/>
      <c r="G2051"/>
      <c r="H2051"/>
      <c r="I2051" s="230"/>
      <c r="J2051" s="241"/>
      <c r="K2051" s="241"/>
      <c r="L2051" s="231"/>
      <c r="M2051"/>
      <c r="N2051"/>
      <c r="O2051"/>
      <c r="P2051"/>
      <c r="Q2051" s="229"/>
      <c r="R2051"/>
      <c r="S2051"/>
      <c r="T2051"/>
      <c r="U2051"/>
      <c r="V2051"/>
      <c r="W2051"/>
      <c r="X2051"/>
      <c r="Y2051"/>
      <c r="AB2051"/>
      <c r="AE2051" s="241"/>
      <c r="AF2051"/>
      <c r="AG2051"/>
      <c r="AK2051" s="241"/>
      <c r="AL2051" s="241"/>
      <c r="AM2051" s="241"/>
    </row>
    <row r="2052" spans="1:39" ht="28.2" x14ac:dyDescent="0.25">
      <c r="A2052" s="227"/>
      <c r="B2052" s="228"/>
      <c r="C2052" s="228"/>
      <c r="D2052" s="228"/>
      <c r="E2052"/>
      <c r="F2052" s="229"/>
      <c r="G2052"/>
      <c r="H2052"/>
      <c r="I2052" s="230"/>
      <c r="J2052" s="241"/>
      <c r="L2052" s="231"/>
      <c r="M2052"/>
      <c r="N2052"/>
      <c r="O2052"/>
      <c r="P2052"/>
      <c r="Q2052" s="229"/>
      <c r="R2052"/>
      <c r="S2052"/>
      <c r="T2052"/>
      <c r="U2052"/>
      <c r="V2052"/>
      <c r="W2052"/>
      <c r="X2052"/>
      <c r="Y2052"/>
      <c r="AB2052"/>
      <c r="AE2052" s="241"/>
      <c r="AF2052"/>
      <c r="AG2052"/>
    </row>
    <row r="2053" spans="1:39" ht="28.2" x14ac:dyDescent="0.25">
      <c r="A2053" s="242"/>
      <c r="B2053" s="243"/>
      <c r="C2053" s="243"/>
      <c r="D2053" s="243"/>
      <c r="E2053" s="287"/>
      <c r="F2053" s="229"/>
      <c r="G2053"/>
      <c r="H2053"/>
      <c r="I2053" s="230"/>
      <c r="J2053" s="241"/>
      <c r="K2053" s="241"/>
      <c r="L2053" s="231"/>
      <c r="M2053"/>
      <c r="N2053"/>
      <c r="O2053"/>
      <c r="P2053"/>
      <c r="Q2053" s="229"/>
      <c r="R2053"/>
      <c r="S2053"/>
      <c r="T2053"/>
      <c r="U2053"/>
      <c r="V2053"/>
      <c r="W2053"/>
      <c r="X2053"/>
      <c r="Y2053"/>
      <c r="AB2053"/>
      <c r="AE2053" s="241"/>
      <c r="AF2053"/>
      <c r="AG2053"/>
      <c r="AK2053" s="241"/>
      <c r="AL2053" s="241"/>
      <c r="AM2053" s="241"/>
    </row>
    <row r="2054" spans="1:39" ht="28.2" x14ac:dyDescent="0.4">
      <c r="A2054" s="227"/>
      <c r="B2054" s="228"/>
      <c r="C2054" s="228"/>
      <c r="D2054" s="228"/>
      <c r="E2054"/>
      <c r="F2054" s="229"/>
      <c r="G2054"/>
      <c r="H2054"/>
      <c r="I2054" s="230"/>
      <c r="J2054" s="241"/>
      <c r="K2054" s="255"/>
      <c r="L2054" s="231"/>
      <c r="M2054"/>
      <c r="N2054"/>
      <c r="O2054"/>
      <c r="P2054"/>
      <c r="Q2054" s="229"/>
      <c r="R2054"/>
      <c r="S2054"/>
      <c r="T2054"/>
      <c r="U2054"/>
      <c r="V2054"/>
      <c r="W2054"/>
      <c r="X2054"/>
      <c r="Y2054"/>
      <c r="AB2054"/>
      <c r="AE2054" s="241"/>
      <c r="AF2054"/>
      <c r="AG2054"/>
      <c r="AK2054" s="255"/>
      <c r="AL2054" s="255"/>
      <c r="AM2054" s="255"/>
    </row>
    <row r="2055" spans="1:39" ht="28.2" x14ac:dyDescent="0.25">
      <c r="A2055" s="227"/>
      <c r="B2055" s="228"/>
      <c r="C2055" s="228"/>
      <c r="D2055" s="228"/>
      <c r="E2055"/>
      <c r="F2055" s="229"/>
      <c r="G2055"/>
      <c r="H2055"/>
      <c r="I2055" s="230"/>
      <c r="J2055" s="241"/>
      <c r="K2055" s="241"/>
      <c r="L2055" s="231"/>
      <c r="M2055"/>
      <c r="N2055"/>
      <c r="O2055"/>
      <c r="P2055"/>
      <c r="Q2055" s="229"/>
      <c r="R2055"/>
      <c r="S2055"/>
      <c r="T2055"/>
      <c r="U2055"/>
      <c r="V2055"/>
      <c r="W2055"/>
      <c r="X2055"/>
      <c r="Y2055"/>
      <c r="AB2055"/>
      <c r="AE2055" s="241"/>
      <c r="AF2055"/>
      <c r="AG2055"/>
      <c r="AK2055" s="241"/>
      <c r="AL2055" s="241"/>
      <c r="AM2055" s="241"/>
    </row>
    <row r="2056" spans="1:39" ht="28.2" x14ac:dyDescent="0.4">
      <c r="A2056" s="227"/>
      <c r="B2056" s="228"/>
      <c r="C2056" s="228"/>
      <c r="D2056" s="228"/>
      <c r="E2056"/>
      <c r="F2056" s="229"/>
      <c r="G2056"/>
      <c r="H2056"/>
      <c r="I2056" s="230"/>
      <c r="J2056" s="241"/>
      <c r="K2056" s="255"/>
      <c r="L2056" s="231"/>
      <c r="M2056"/>
      <c r="N2056"/>
      <c r="O2056"/>
      <c r="P2056"/>
      <c r="Q2056" s="229"/>
      <c r="R2056"/>
      <c r="S2056"/>
      <c r="T2056"/>
      <c r="U2056"/>
      <c r="V2056"/>
      <c r="W2056"/>
      <c r="X2056"/>
      <c r="Y2056"/>
      <c r="AB2056"/>
      <c r="AE2056" s="241"/>
      <c r="AF2056"/>
      <c r="AG2056"/>
      <c r="AK2056" s="255"/>
      <c r="AL2056" s="255"/>
      <c r="AM2056" s="255"/>
    </row>
    <row r="2057" spans="1:39" ht="28.2" x14ac:dyDescent="0.4">
      <c r="A2057" s="227"/>
      <c r="B2057" s="228"/>
      <c r="C2057" s="228"/>
      <c r="D2057" s="228"/>
      <c r="E2057"/>
      <c r="F2057" s="229"/>
      <c r="G2057"/>
      <c r="H2057"/>
      <c r="I2057" s="230"/>
      <c r="J2057" s="241"/>
      <c r="K2057" s="255"/>
      <c r="L2057" s="231"/>
      <c r="M2057"/>
      <c r="N2057"/>
      <c r="O2057"/>
      <c r="P2057"/>
      <c r="Q2057" s="229"/>
      <c r="R2057"/>
      <c r="S2057"/>
      <c r="T2057"/>
      <c r="U2057"/>
      <c r="V2057"/>
      <c r="W2057"/>
      <c r="X2057"/>
      <c r="Y2057"/>
      <c r="AB2057"/>
      <c r="AE2057" s="241"/>
      <c r="AF2057"/>
      <c r="AG2057"/>
      <c r="AK2057" s="255"/>
      <c r="AL2057" s="255"/>
      <c r="AM2057" s="255"/>
    </row>
    <row r="2058" spans="1:39" ht="28.2" x14ac:dyDescent="0.25">
      <c r="A2058" s="227"/>
      <c r="B2058" s="228"/>
      <c r="C2058" s="228"/>
      <c r="D2058" s="228"/>
      <c r="E2058"/>
      <c r="F2058" s="229"/>
      <c r="G2058"/>
      <c r="H2058"/>
      <c r="I2058" s="230"/>
      <c r="J2058" s="241"/>
      <c r="K2058" s="241"/>
      <c r="L2058" s="231"/>
      <c r="M2058"/>
      <c r="N2058"/>
      <c r="O2058"/>
      <c r="P2058"/>
      <c r="Q2058" s="229"/>
      <c r="R2058"/>
      <c r="S2058"/>
      <c r="T2058"/>
      <c r="U2058"/>
      <c r="V2058"/>
      <c r="W2058"/>
      <c r="X2058"/>
      <c r="Y2058"/>
      <c r="AB2058"/>
      <c r="AE2058" s="241"/>
      <c r="AF2058"/>
      <c r="AG2058"/>
      <c r="AK2058" s="241"/>
      <c r="AL2058" s="241"/>
      <c r="AM2058" s="241"/>
    </row>
    <row r="2059" spans="1:39" ht="28.2" x14ac:dyDescent="0.4">
      <c r="A2059" s="227"/>
      <c r="B2059" s="228"/>
      <c r="C2059" s="228"/>
      <c r="D2059" s="228"/>
      <c r="E2059"/>
      <c r="F2059" s="229"/>
      <c r="G2059"/>
      <c r="H2059"/>
      <c r="I2059" s="230"/>
      <c r="J2059" s="241"/>
      <c r="K2059" s="255"/>
      <c r="L2059" s="231"/>
      <c r="M2059"/>
      <c r="N2059"/>
      <c r="O2059"/>
      <c r="P2059"/>
      <c r="Q2059" s="229"/>
      <c r="R2059"/>
      <c r="S2059"/>
      <c r="T2059"/>
      <c r="U2059"/>
      <c r="V2059"/>
      <c r="W2059"/>
      <c r="X2059"/>
      <c r="Y2059"/>
      <c r="AB2059"/>
      <c r="AE2059" s="241"/>
      <c r="AF2059"/>
      <c r="AG2059"/>
      <c r="AK2059" s="255"/>
      <c r="AL2059" s="255"/>
      <c r="AM2059" s="255"/>
    </row>
    <row r="2060" spans="1:39" ht="28.2" x14ac:dyDescent="0.25">
      <c r="A2060" s="227"/>
      <c r="B2060" s="228"/>
      <c r="C2060" s="228"/>
      <c r="D2060" s="228"/>
      <c r="E2060"/>
      <c r="F2060" s="229"/>
      <c r="G2060"/>
      <c r="H2060"/>
      <c r="I2060" s="230"/>
      <c r="J2060" s="241"/>
      <c r="K2060" s="241"/>
      <c r="L2060" s="231"/>
      <c r="M2060"/>
      <c r="N2060"/>
      <c r="O2060"/>
      <c r="P2060"/>
      <c r="Q2060" s="229"/>
      <c r="R2060"/>
      <c r="S2060"/>
      <c r="T2060"/>
      <c r="U2060"/>
      <c r="V2060"/>
      <c r="W2060"/>
      <c r="X2060"/>
      <c r="Y2060"/>
      <c r="AB2060"/>
      <c r="AE2060" s="241"/>
      <c r="AF2060"/>
      <c r="AG2060"/>
      <c r="AK2060" s="241"/>
      <c r="AL2060" s="241"/>
      <c r="AM2060" s="241"/>
    </row>
    <row r="2061" spans="1:39" ht="28.2" x14ac:dyDescent="0.25">
      <c r="A2061" s="227"/>
      <c r="B2061" s="228"/>
      <c r="C2061" s="228"/>
      <c r="D2061" s="228"/>
      <c r="E2061"/>
      <c r="F2061" s="229"/>
      <c r="G2061"/>
      <c r="H2061"/>
      <c r="I2061" s="230"/>
      <c r="J2061" s="241"/>
      <c r="K2061" s="241"/>
      <c r="L2061" s="231"/>
      <c r="M2061"/>
      <c r="N2061"/>
      <c r="O2061"/>
      <c r="P2061"/>
      <c r="Q2061" s="229"/>
      <c r="R2061"/>
      <c r="S2061"/>
      <c r="T2061"/>
      <c r="U2061"/>
      <c r="V2061"/>
      <c r="W2061"/>
      <c r="X2061"/>
      <c r="Y2061"/>
      <c r="AB2061"/>
      <c r="AE2061" s="241"/>
      <c r="AF2061"/>
      <c r="AG2061"/>
      <c r="AK2061" s="241"/>
      <c r="AL2061" s="241"/>
      <c r="AM2061" s="241"/>
    </row>
    <row r="2062" spans="1:39" ht="28.2" x14ac:dyDescent="0.4">
      <c r="A2062" s="227"/>
      <c r="B2062" s="228"/>
      <c r="C2062" s="228"/>
      <c r="D2062" s="228"/>
      <c r="E2062"/>
      <c r="F2062" s="229"/>
      <c r="G2062"/>
      <c r="H2062"/>
      <c r="I2062" s="230"/>
      <c r="J2062" s="241"/>
      <c r="K2062" s="255"/>
      <c r="L2062" s="231"/>
      <c r="M2062"/>
      <c r="N2062"/>
      <c r="O2062"/>
      <c r="P2062"/>
      <c r="Q2062" s="229"/>
      <c r="R2062"/>
      <c r="S2062"/>
      <c r="T2062"/>
      <c r="U2062"/>
      <c r="V2062"/>
      <c r="W2062"/>
      <c r="X2062"/>
      <c r="Y2062"/>
      <c r="AB2062"/>
      <c r="AE2062" s="241"/>
      <c r="AF2062"/>
      <c r="AG2062"/>
      <c r="AK2062" s="255"/>
      <c r="AL2062" s="255"/>
      <c r="AM2062" s="255"/>
    </row>
    <row r="2063" spans="1:39" ht="28.2" x14ac:dyDescent="0.4">
      <c r="A2063" s="227"/>
      <c r="B2063" s="228"/>
      <c r="C2063" s="228"/>
      <c r="D2063" s="228"/>
      <c r="E2063"/>
      <c r="F2063" s="229"/>
      <c r="G2063"/>
      <c r="H2063"/>
      <c r="I2063" s="230"/>
      <c r="J2063" s="241"/>
      <c r="K2063" s="255"/>
      <c r="L2063" s="231"/>
      <c r="M2063"/>
      <c r="N2063"/>
      <c r="O2063"/>
      <c r="P2063"/>
      <c r="Q2063" s="229"/>
      <c r="R2063"/>
      <c r="S2063"/>
      <c r="T2063"/>
      <c r="U2063"/>
      <c r="V2063"/>
      <c r="W2063"/>
      <c r="X2063"/>
      <c r="Y2063"/>
      <c r="AB2063"/>
      <c r="AE2063" s="241"/>
      <c r="AF2063"/>
      <c r="AG2063"/>
      <c r="AK2063" s="255"/>
      <c r="AL2063" s="255"/>
      <c r="AM2063" s="255"/>
    </row>
    <row r="2064" spans="1:39" ht="28.2" x14ac:dyDescent="0.4">
      <c r="A2064" s="227"/>
      <c r="B2064" s="228"/>
      <c r="C2064" s="228"/>
      <c r="D2064" s="228"/>
      <c r="E2064"/>
      <c r="F2064" s="229"/>
      <c r="G2064"/>
      <c r="H2064"/>
      <c r="I2064" s="230"/>
      <c r="J2064" s="241"/>
      <c r="K2064" s="254"/>
      <c r="L2064" s="231"/>
      <c r="M2064"/>
      <c r="N2064"/>
      <c r="O2064"/>
      <c r="P2064"/>
      <c r="Q2064" s="229"/>
      <c r="R2064"/>
      <c r="S2064"/>
      <c r="T2064"/>
      <c r="U2064"/>
      <c r="V2064"/>
      <c r="W2064"/>
      <c r="X2064"/>
      <c r="Y2064"/>
      <c r="AB2064"/>
      <c r="AE2064" s="241"/>
      <c r="AF2064"/>
      <c r="AG2064"/>
      <c r="AK2064" s="254"/>
      <c r="AL2064" s="254"/>
      <c r="AM2064" s="254"/>
    </row>
    <row r="2065" spans="1:39" ht="28.2" x14ac:dyDescent="0.25">
      <c r="A2065" s="227"/>
      <c r="B2065" s="228"/>
      <c r="C2065" s="228"/>
      <c r="D2065" s="228"/>
      <c r="E2065"/>
      <c r="F2065" s="229"/>
      <c r="G2065"/>
      <c r="H2065"/>
      <c r="I2065" s="230"/>
      <c r="J2065" s="241"/>
      <c r="K2065" s="241"/>
      <c r="L2065" s="231"/>
      <c r="M2065"/>
      <c r="N2065"/>
      <c r="O2065"/>
      <c r="P2065"/>
      <c r="Q2065" s="229"/>
      <c r="R2065"/>
      <c r="S2065"/>
      <c r="T2065"/>
      <c r="U2065"/>
      <c r="V2065"/>
      <c r="W2065"/>
      <c r="X2065"/>
      <c r="Y2065"/>
      <c r="AB2065"/>
      <c r="AE2065" s="241"/>
      <c r="AF2065"/>
      <c r="AG2065"/>
      <c r="AK2065" s="241"/>
      <c r="AL2065" s="241"/>
      <c r="AM2065" s="241"/>
    </row>
    <row r="2066" spans="1:39" ht="28.2" x14ac:dyDescent="0.4">
      <c r="A2066" s="227"/>
      <c r="B2066" s="228"/>
      <c r="C2066" s="228"/>
      <c r="D2066" s="228"/>
      <c r="E2066"/>
      <c r="F2066" s="229"/>
      <c r="G2066"/>
      <c r="H2066"/>
      <c r="I2066" s="230"/>
      <c r="J2066" s="241"/>
      <c r="K2066" s="255"/>
      <c r="L2066" s="231"/>
      <c r="M2066"/>
      <c r="N2066"/>
      <c r="O2066"/>
      <c r="P2066"/>
      <c r="Q2066" s="229"/>
      <c r="R2066"/>
      <c r="S2066"/>
      <c r="T2066"/>
      <c r="U2066"/>
      <c r="V2066"/>
      <c r="W2066"/>
      <c r="X2066"/>
      <c r="Y2066"/>
      <c r="AB2066"/>
      <c r="AE2066" s="241"/>
      <c r="AF2066"/>
      <c r="AG2066"/>
      <c r="AK2066" s="255"/>
      <c r="AL2066" s="255"/>
      <c r="AM2066" s="255"/>
    </row>
    <row r="2067" spans="1:39" ht="28.2" x14ac:dyDescent="0.25">
      <c r="A2067" s="227"/>
      <c r="B2067" s="228"/>
      <c r="C2067" s="228"/>
      <c r="D2067" s="228"/>
      <c r="E2067"/>
      <c r="F2067" s="229"/>
      <c r="G2067"/>
      <c r="H2067"/>
      <c r="I2067" s="230"/>
      <c r="J2067" s="241"/>
      <c r="K2067" s="241"/>
      <c r="L2067" s="231"/>
      <c r="M2067"/>
      <c r="N2067"/>
      <c r="O2067"/>
      <c r="P2067"/>
      <c r="Q2067" s="229"/>
      <c r="R2067"/>
      <c r="S2067"/>
      <c r="T2067"/>
      <c r="U2067"/>
      <c r="V2067"/>
      <c r="W2067"/>
      <c r="X2067"/>
      <c r="Y2067"/>
      <c r="AB2067"/>
      <c r="AE2067" s="241"/>
      <c r="AF2067"/>
      <c r="AG2067"/>
      <c r="AK2067" s="241"/>
      <c r="AL2067" s="241"/>
      <c r="AM2067" s="241"/>
    </row>
    <row r="2068" spans="1:39" ht="28.2" x14ac:dyDescent="0.25">
      <c r="A2068" s="227"/>
      <c r="B2068" s="228"/>
      <c r="C2068" s="228"/>
      <c r="D2068" s="228"/>
      <c r="E2068"/>
      <c r="F2068" s="229"/>
      <c r="G2068"/>
      <c r="H2068"/>
      <c r="I2068" s="230"/>
      <c r="J2068" s="241"/>
      <c r="K2068" s="241"/>
      <c r="L2068" s="231"/>
      <c r="M2068"/>
      <c r="N2068"/>
      <c r="O2068"/>
      <c r="P2068"/>
      <c r="Q2068" s="229"/>
      <c r="R2068"/>
      <c r="S2068"/>
      <c r="T2068"/>
      <c r="U2068"/>
      <c r="V2068"/>
      <c r="W2068"/>
      <c r="X2068"/>
      <c r="Y2068"/>
      <c r="AB2068"/>
      <c r="AE2068" s="241"/>
      <c r="AF2068"/>
      <c r="AG2068"/>
      <c r="AK2068" s="241"/>
      <c r="AL2068" s="241"/>
      <c r="AM2068" s="241"/>
    </row>
    <row r="2069" spans="1:39" ht="28.2" x14ac:dyDescent="0.25">
      <c r="A2069" s="227"/>
      <c r="B2069" s="228"/>
      <c r="C2069" s="228"/>
      <c r="D2069" s="228"/>
      <c r="E2069"/>
      <c r="F2069" s="229"/>
      <c r="G2069"/>
      <c r="H2069"/>
      <c r="I2069" s="230"/>
      <c r="J2069" s="241"/>
      <c r="K2069" s="241"/>
      <c r="L2069" s="231"/>
      <c r="M2069"/>
      <c r="N2069"/>
      <c r="O2069"/>
      <c r="P2069"/>
      <c r="Q2069" s="229"/>
      <c r="R2069"/>
      <c r="S2069"/>
      <c r="T2069"/>
      <c r="U2069"/>
      <c r="V2069"/>
      <c r="W2069"/>
      <c r="X2069"/>
      <c r="Y2069"/>
      <c r="AB2069"/>
      <c r="AE2069" s="241"/>
      <c r="AF2069"/>
      <c r="AG2069"/>
      <c r="AK2069" s="241"/>
      <c r="AL2069" s="241"/>
      <c r="AM2069" s="241"/>
    </row>
    <row r="2070" spans="1:39" ht="28.2" x14ac:dyDescent="0.25">
      <c r="A2070" s="227"/>
      <c r="B2070" s="228"/>
      <c r="C2070" s="228"/>
      <c r="D2070" s="228"/>
      <c r="E2070"/>
      <c r="F2070" s="229"/>
      <c r="G2070"/>
      <c r="H2070"/>
      <c r="I2070" s="230"/>
      <c r="J2070" s="241"/>
      <c r="K2070" s="241"/>
      <c r="L2070" s="231"/>
      <c r="M2070"/>
      <c r="N2070"/>
      <c r="O2070"/>
      <c r="P2070"/>
      <c r="Q2070" s="229"/>
      <c r="R2070"/>
      <c r="S2070"/>
      <c r="T2070"/>
      <c r="U2070"/>
      <c r="V2070"/>
      <c r="W2070"/>
      <c r="X2070"/>
      <c r="Y2070"/>
      <c r="AB2070"/>
      <c r="AE2070" s="241"/>
      <c r="AF2070"/>
      <c r="AG2070"/>
      <c r="AK2070" s="241"/>
      <c r="AL2070" s="241"/>
      <c r="AM2070" s="241"/>
    </row>
    <row r="2071" spans="1:39" ht="28.2" x14ac:dyDescent="0.25">
      <c r="A2071" s="227"/>
      <c r="B2071" s="228"/>
      <c r="C2071" s="228"/>
      <c r="D2071" s="228"/>
      <c r="E2071"/>
      <c r="F2071" s="229"/>
      <c r="G2071"/>
      <c r="H2071"/>
      <c r="I2071" s="230"/>
      <c r="J2071" s="241"/>
      <c r="K2071" s="241"/>
      <c r="L2071" s="231"/>
      <c r="M2071"/>
      <c r="N2071"/>
      <c r="O2071"/>
      <c r="P2071"/>
      <c r="Q2071" s="229"/>
      <c r="R2071"/>
      <c r="S2071"/>
      <c r="T2071"/>
      <c r="U2071"/>
      <c r="V2071"/>
      <c r="W2071"/>
      <c r="X2071"/>
      <c r="Y2071"/>
      <c r="AB2071"/>
      <c r="AE2071" s="241"/>
      <c r="AF2071"/>
      <c r="AG2071"/>
      <c r="AK2071" s="241"/>
      <c r="AL2071" s="241"/>
      <c r="AM2071" s="241"/>
    </row>
    <row r="2072" spans="1:39" ht="28.2" x14ac:dyDescent="0.25">
      <c r="A2072" s="227"/>
      <c r="B2072" s="228"/>
      <c r="C2072" s="228"/>
      <c r="D2072" s="228"/>
      <c r="E2072"/>
      <c r="F2072" s="229"/>
      <c r="G2072"/>
      <c r="H2072"/>
      <c r="I2072" s="230"/>
      <c r="J2072" s="241"/>
      <c r="K2072" s="241"/>
      <c r="L2072" s="231"/>
      <c r="M2072"/>
      <c r="N2072"/>
      <c r="O2072"/>
      <c r="P2072"/>
      <c r="Q2072" s="229"/>
      <c r="R2072"/>
      <c r="S2072"/>
      <c r="T2072"/>
      <c r="U2072"/>
      <c r="V2072"/>
      <c r="W2072"/>
      <c r="X2072"/>
      <c r="Y2072"/>
      <c r="AB2072"/>
      <c r="AE2072" s="241"/>
      <c r="AF2072"/>
      <c r="AG2072"/>
      <c r="AK2072" s="241"/>
      <c r="AL2072" s="241"/>
      <c r="AM2072" s="241"/>
    </row>
    <row r="2073" spans="1:39" ht="28.2" x14ac:dyDescent="0.4">
      <c r="A2073" s="227"/>
      <c r="B2073" s="228"/>
      <c r="C2073" s="228"/>
      <c r="D2073" s="228"/>
      <c r="E2073"/>
      <c r="F2073" s="229"/>
      <c r="G2073"/>
      <c r="H2073"/>
      <c r="I2073" s="230"/>
      <c r="J2073" s="241"/>
      <c r="K2073" s="254"/>
      <c r="L2073" s="231"/>
      <c r="M2073"/>
      <c r="N2073"/>
      <c r="O2073"/>
      <c r="P2073"/>
      <c r="Q2073" s="229"/>
      <c r="R2073"/>
      <c r="S2073"/>
      <c r="T2073"/>
      <c r="U2073"/>
      <c r="V2073"/>
      <c r="W2073"/>
      <c r="X2073"/>
      <c r="Y2073"/>
      <c r="AB2073"/>
      <c r="AE2073" s="241"/>
      <c r="AF2073"/>
      <c r="AG2073"/>
      <c r="AK2073" s="254"/>
      <c r="AL2073" s="254"/>
      <c r="AM2073" s="254"/>
    </row>
    <row r="2074" spans="1:39" ht="28.2" x14ac:dyDescent="0.25">
      <c r="A2074" s="227"/>
      <c r="B2074" s="228"/>
      <c r="C2074" s="228"/>
      <c r="D2074" s="228"/>
      <c r="E2074"/>
      <c r="F2074" s="229"/>
      <c r="G2074"/>
      <c r="H2074"/>
      <c r="I2074" s="230"/>
      <c r="J2074" s="241"/>
      <c r="K2074" s="241"/>
      <c r="L2074" s="231"/>
      <c r="M2074"/>
      <c r="N2074"/>
      <c r="O2074"/>
      <c r="P2074"/>
      <c r="Q2074" s="229"/>
      <c r="R2074"/>
      <c r="S2074"/>
      <c r="T2074"/>
      <c r="U2074"/>
      <c r="V2074"/>
      <c r="W2074"/>
      <c r="X2074"/>
      <c r="Y2074"/>
      <c r="AB2074"/>
      <c r="AE2074" s="241"/>
      <c r="AF2074"/>
      <c r="AG2074"/>
      <c r="AK2074" s="241"/>
      <c r="AL2074" s="241"/>
      <c r="AM2074" s="241"/>
    </row>
    <row r="2075" spans="1:39" ht="28.2" x14ac:dyDescent="0.4">
      <c r="A2075" s="227"/>
      <c r="B2075" s="228"/>
      <c r="C2075" s="228"/>
      <c r="D2075" s="228"/>
      <c r="E2075"/>
      <c r="F2075" s="229"/>
      <c r="G2075"/>
      <c r="H2075"/>
      <c r="I2075" s="230"/>
      <c r="J2075" s="241"/>
      <c r="K2075" s="254"/>
      <c r="L2075" s="231"/>
      <c r="M2075"/>
      <c r="N2075"/>
      <c r="O2075"/>
      <c r="P2075"/>
      <c r="Q2075" s="229"/>
      <c r="R2075"/>
      <c r="S2075"/>
      <c r="T2075"/>
      <c r="U2075"/>
      <c r="V2075"/>
      <c r="W2075"/>
      <c r="X2075"/>
      <c r="Y2075"/>
      <c r="AB2075"/>
      <c r="AE2075" s="241"/>
      <c r="AF2075"/>
      <c r="AG2075"/>
      <c r="AK2075" s="254"/>
      <c r="AL2075" s="254"/>
      <c r="AM2075" s="254"/>
    </row>
    <row r="2076" spans="1:39" ht="28.2" x14ac:dyDescent="0.25">
      <c r="A2076" s="227"/>
      <c r="B2076" s="228"/>
      <c r="C2076" s="228"/>
      <c r="D2076" s="228"/>
      <c r="E2076"/>
      <c r="F2076" s="229"/>
      <c r="G2076"/>
      <c r="H2076"/>
      <c r="I2076" s="230"/>
      <c r="J2076" s="241"/>
      <c r="K2076" s="241"/>
      <c r="L2076" s="231"/>
      <c r="M2076"/>
      <c r="N2076"/>
      <c r="O2076"/>
      <c r="P2076"/>
      <c r="Q2076" s="229"/>
      <c r="R2076"/>
      <c r="S2076"/>
      <c r="T2076"/>
      <c r="U2076"/>
      <c r="V2076"/>
      <c r="W2076"/>
      <c r="X2076"/>
      <c r="Y2076"/>
      <c r="AB2076"/>
      <c r="AE2076" s="241"/>
      <c r="AF2076"/>
      <c r="AG2076"/>
      <c r="AK2076" s="241"/>
      <c r="AL2076" s="241"/>
      <c r="AM2076" s="241"/>
    </row>
    <row r="2077" spans="1:39" ht="28.2" x14ac:dyDescent="0.25">
      <c r="A2077" s="227"/>
      <c r="B2077" s="228"/>
      <c r="C2077" s="228"/>
      <c r="D2077" s="228"/>
      <c r="E2077"/>
      <c r="F2077" s="229"/>
      <c r="G2077"/>
      <c r="H2077"/>
      <c r="I2077" s="230"/>
      <c r="J2077" s="241"/>
      <c r="K2077" s="241"/>
      <c r="L2077" s="231"/>
      <c r="M2077"/>
      <c r="N2077"/>
      <c r="O2077"/>
      <c r="P2077"/>
      <c r="Q2077" s="229"/>
      <c r="R2077"/>
      <c r="S2077"/>
      <c r="T2077"/>
      <c r="U2077"/>
      <c r="V2077"/>
      <c r="W2077"/>
      <c r="X2077"/>
      <c r="Y2077"/>
      <c r="AB2077"/>
      <c r="AE2077" s="241"/>
      <c r="AF2077"/>
      <c r="AG2077"/>
      <c r="AK2077" s="241"/>
      <c r="AL2077" s="241"/>
      <c r="AM2077" s="241"/>
    </row>
    <row r="2078" spans="1:39" ht="28.2" x14ac:dyDescent="0.4">
      <c r="A2078" s="227"/>
      <c r="B2078" s="228"/>
      <c r="C2078" s="228"/>
      <c r="D2078" s="228"/>
      <c r="E2078"/>
      <c r="F2078" s="229"/>
      <c r="G2078"/>
      <c r="H2078"/>
      <c r="I2078" s="230"/>
      <c r="J2078" s="241"/>
      <c r="K2078" s="255"/>
      <c r="L2078" s="231"/>
      <c r="M2078"/>
      <c r="N2078"/>
      <c r="O2078"/>
      <c r="P2078"/>
      <c r="Q2078" s="229"/>
      <c r="R2078"/>
      <c r="S2078"/>
      <c r="T2078"/>
      <c r="U2078"/>
      <c r="V2078"/>
      <c r="W2078"/>
      <c r="X2078"/>
      <c r="Y2078"/>
      <c r="AB2078"/>
      <c r="AE2078" s="241"/>
      <c r="AF2078"/>
      <c r="AG2078"/>
      <c r="AK2078" s="255"/>
      <c r="AL2078" s="255"/>
      <c r="AM2078" s="255"/>
    </row>
    <row r="2079" spans="1:39" ht="28.2" x14ac:dyDescent="0.25">
      <c r="A2079" s="227"/>
      <c r="B2079" s="228"/>
      <c r="C2079" s="228"/>
      <c r="D2079" s="228"/>
      <c r="E2079"/>
      <c r="F2079" s="229"/>
      <c r="G2079"/>
      <c r="H2079"/>
      <c r="I2079" s="230"/>
      <c r="J2079" s="241"/>
      <c r="L2079" s="231"/>
      <c r="M2079"/>
      <c r="N2079"/>
      <c r="O2079"/>
      <c r="P2079"/>
      <c r="Q2079" s="229"/>
      <c r="R2079"/>
      <c r="S2079"/>
      <c r="T2079"/>
      <c r="U2079"/>
      <c r="V2079"/>
      <c r="W2079"/>
      <c r="X2079"/>
      <c r="Y2079"/>
      <c r="AB2079"/>
      <c r="AE2079" s="241"/>
      <c r="AF2079"/>
      <c r="AG2079"/>
    </row>
    <row r="2080" spans="1:39" ht="28.2" x14ac:dyDescent="0.25">
      <c r="A2080" s="227"/>
      <c r="B2080" s="228"/>
      <c r="C2080" s="228"/>
      <c r="D2080" s="228"/>
      <c r="E2080"/>
      <c r="F2080" s="229"/>
      <c r="G2080"/>
      <c r="H2080"/>
      <c r="I2080" s="230"/>
      <c r="J2080" s="241"/>
      <c r="K2080" s="241"/>
      <c r="L2080" s="231"/>
      <c r="M2080"/>
      <c r="N2080"/>
      <c r="O2080"/>
      <c r="P2080"/>
      <c r="Q2080" s="229"/>
      <c r="R2080"/>
      <c r="S2080"/>
      <c r="T2080"/>
      <c r="U2080"/>
      <c r="V2080"/>
      <c r="W2080"/>
      <c r="X2080"/>
      <c r="Y2080"/>
      <c r="AB2080"/>
      <c r="AE2080" s="241"/>
      <c r="AF2080"/>
      <c r="AG2080"/>
      <c r="AK2080" s="241"/>
      <c r="AL2080" s="241"/>
      <c r="AM2080" s="241"/>
    </row>
    <row r="2081" spans="1:39" ht="28.2" x14ac:dyDescent="0.4">
      <c r="A2081" s="227"/>
      <c r="B2081" s="228"/>
      <c r="C2081" s="228"/>
      <c r="D2081" s="228"/>
      <c r="E2081"/>
      <c r="F2081" s="229"/>
      <c r="G2081"/>
      <c r="H2081"/>
      <c r="I2081" s="230"/>
      <c r="J2081" s="241"/>
      <c r="K2081" s="255"/>
      <c r="L2081" s="231"/>
      <c r="M2081"/>
      <c r="N2081"/>
      <c r="O2081"/>
      <c r="P2081"/>
      <c r="Q2081" s="229"/>
      <c r="R2081"/>
      <c r="S2081"/>
      <c r="T2081"/>
      <c r="U2081"/>
      <c r="V2081"/>
      <c r="W2081"/>
      <c r="X2081"/>
      <c r="Y2081"/>
      <c r="AB2081"/>
      <c r="AE2081" s="241"/>
      <c r="AF2081"/>
      <c r="AG2081"/>
      <c r="AK2081" s="255"/>
      <c r="AL2081" s="255"/>
      <c r="AM2081" s="255"/>
    </row>
    <row r="2082" spans="1:39" ht="28.2" x14ac:dyDescent="0.25">
      <c r="A2082" s="227"/>
      <c r="B2082" s="228"/>
      <c r="C2082" s="228"/>
      <c r="D2082" s="228"/>
      <c r="E2082"/>
      <c r="F2082" s="229"/>
      <c r="G2082"/>
      <c r="H2082"/>
      <c r="I2082" s="230"/>
      <c r="J2082" s="241"/>
      <c r="K2082" s="241"/>
      <c r="L2082" s="231"/>
      <c r="M2082"/>
      <c r="N2082"/>
      <c r="O2082"/>
      <c r="P2082"/>
      <c r="Q2082" s="229"/>
      <c r="R2082"/>
      <c r="S2082"/>
      <c r="T2082"/>
      <c r="U2082"/>
      <c r="V2082"/>
      <c r="W2082"/>
      <c r="X2082"/>
      <c r="Y2082"/>
      <c r="AB2082"/>
      <c r="AE2082" s="241"/>
      <c r="AF2082"/>
      <c r="AG2082"/>
      <c r="AK2082" s="241"/>
      <c r="AL2082" s="241"/>
      <c r="AM2082" s="241"/>
    </row>
    <row r="2083" spans="1:39" ht="28.2" x14ac:dyDescent="0.4">
      <c r="A2083" s="227"/>
      <c r="B2083" s="228"/>
      <c r="C2083" s="228"/>
      <c r="D2083" s="228"/>
      <c r="E2083"/>
      <c r="F2083" s="229"/>
      <c r="G2083"/>
      <c r="H2083"/>
      <c r="I2083" s="230"/>
      <c r="J2083" s="241"/>
      <c r="K2083" s="255"/>
      <c r="L2083" s="231"/>
      <c r="M2083"/>
      <c r="N2083"/>
      <c r="O2083"/>
      <c r="P2083"/>
      <c r="Q2083" s="229"/>
      <c r="R2083"/>
      <c r="S2083"/>
      <c r="T2083"/>
      <c r="U2083"/>
      <c r="V2083"/>
      <c r="W2083"/>
      <c r="X2083"/>
      <c r="Y2083"/>
      <c r="AB2083"/>
      <c r="AE2083" s="241"/>
      <c r="AF2083"/>
      <c r="AG2083"/>
      <c r="AK2083" s="255"/>
      <c r="AL2083" s="255"/>
      <c r="AM2083" s="255"/>
    </row>
    <row r="2084" spans="1:39" ht="28.2" x14ac:dyDescent="0.4">
      <c r="A2084" s="227"/>
      <c r="B2084" s="228"/>
      <c r="C2084" s="228"/>
      <c r="D2084" s="228"/>
      <c r="E2084"/>
      <c r="F2084" s="229"/>
      <c r="G2084"/>
      <c r="H2084"/>
      <c r="I2084" s="230"/>
      <c r="J2084" s="241"/>
      <c r="K2084" s="255"/>
      <c r="L2084" s="231"/>
      <c r="M2084"/>
      <c r="N2084"/>
      <c r="O2084"/>
      <c r="P2084"/>
      <c r="Q2084" s="229"/>
      <c r="R2084"/>
      <c r="S2084"/>
      <c r="T2084"/>
      <c r="U2084"/>
      <c r="V2084"/>
      <c r="W2084"/>
      <c r="X2084"/>
      <c r="Y2084"/>
      <c r="AB2084"/>
      <c r="AE2084" s="241"/>
      <c r="AF2084"/>
      <c r="AG2084"/>
      <c r="AK2084" s="255"/>
      <c r="AL2084" s="255"/>
      <c r="AM2084" s="255"/>
    </row>
    <row r="2085" spans="1:39" ht="28.2" x14ac:dyDescent="0.25">
      <c r="A2085" s="227"/>
      <c r="B2085" s="228"/>
      <c r="C2085" s="228"/>
      <c r="D2085" s="228"/>
      <c r="E2085"/>
      <c r="F2085" s="229"/>
      <c r="G2085"/>
      <c r="H2085"/>
      <c r="I2085" s="230"/>
      <c r="J2085" s="241"/>
      <c r="K2085" s="241"/>
      <c r="L2085" s="231"/>
      <c r="M2085"/>
      <c r="N2085"/>
      <c r="O2085"/>
      <c r="P2085"/>
      <c r="Q2085" s="229"/>
      <c r="R2085"/>
      <c r="S2085"/>
      <c r="T2085"/>
      <c r="U2085"/>
      <c r="V2085"/>
      <c r="W2085"/>
      <c r="X2085"/>
      <c r="Y2085"/>
      <c r="AB2085"/>
      <c r="AE2085" s="241"/>
      <c r="AF2085"/>
      <c r="AG2085"/>
      <c r="AK2085" s="241"/>
      <c r="AL2085" s="241"/>
      <c r="AM2085" s="241"/>
    </row>
    <row r="2086" spans="1:39" ht="28.2" x14ac:dyDescent="0.25">
      <c r="A2086" s="227"/>
      <c r="B2086" s="228"/>
      <c r="C2086" s="228"/>
      <c r="D2086" s="228"/>
      <c r="E2086"/>
      <c r="F2086" s="229"/>
      <c r="G2086"/>
      <c r="H2086"/>
      <c r="I2086" s="230"/>
      <c r="J2086" s="241"/>
      <c r="K2086" s="241"/>
      <c r="L2086" s="231"/>
      <c r="M2086"/>
      <c r="N2086"/>
      <c r="O2086"/>
      <c r="P2086"/>
      <c r="Q2086" s="229"/>
      <c r="R2086"/>
      <c r="S2086"/>
      <c r="T2086"/>
      <c r="U2086"/>
      <c r="V2086"/>
      <c r="W2086"/>
      <c r="X2086"/>
      <c r="Y2086"/>
      <c r="AB2086"/>
      <c r="AE2086" s="241"/>
      <c r="AF2086"/>
      <c r="AG2086"/>
      <c r="AK2086" s="241"/>
      <c r="AL2086" s="241"/>
      <c r="AM2086" s="241"/>
    </row>
    <row r="2087" spans="1:39" ht="28.2" x14ac:dyDescent="0.25">
      <c r="A2087" s="227"/>
      <c r="B2087" s="228"/>
      <c r="C2087" s="228"/>
      <c r="D2087" s="228"/>
      <c r="E2087"/>
      <c r="F2087" s="229"/>
      <c r="G2087"/>
      <c r="H2087"/>
      <c r="I2087" s="230"/>
      <c r="J2087" s="241"/>
      <c r="K2087" s="241"/>
      <c r="L2087" s="231"/>
      <c r="M2087"/>
      <c r="N2087"/>
      <c r="O2087"/>
      <c r="P2087"/>
      <c r="Q2087" s="229"/>
      <c r="R2087"/>
      <c r="S2087"/>
      <c r="T2087"/>
      <c r="U2087"/>
      <c r="V2087"/>
      <c r="W2087"/>
      <c r="X2087"/>
      <c r="Y2087"/>
      <c r="AB2087"/>
      <c r="AE2087" s="241"/>
      <c r="AF2087"/>
      <c r="AG2087"/>
      <c r="AK2087" s="241"/>
      <c r="AL2087" s="241"/>
      <c r="AM2087" s="241"/>
    </row>
    <row r="2088" spans="1:39" ht="28.2" x14ac:dyDescent="0.25">
      <c r="A2088" s="227"/>
      <c r="B2088" s="228"/>
      <c r="C2088" s="228"/>
      <c r="D2088" s="228"/>
      <c r="E2088"/>
      <c r="F2088" s="229"/>
      <c r="G2088"/>
      <c r="H2088"/>
      <c r="I2088" s="230"/>
      <c r="J2088" s="241"/>
      <c r="K2088" s="241"/>
      <c r="L2088" s="231"/>
      <c r="M2088"/>
      <c r="N2088"/>
      <c r="O2088"/>
      <c r="P2088"/>
      <c r="Q2088" s="229"/>
      <c r="R2088"/>
      <c r="S2088"/>
      <c r="T2088"/>
      <c r="U2088"/>
      <c r="V2088"/>
      <c r="W2088"/>
      <c r="X2088"/>
      <c r="Y2088"/>
      <c r="AB2088"/>
      <c r="AE2088" s="241"/>
      <c r="AF2088"/>
      <c r="AG2088"/>
      <c r="AK2088" s="241"/>
      <c r="AL2088" s="241"/>
      <c r="AM2088" s="241"/>
    </row>
    <row r="2089" spans="1:39" ht="28.2" x14ac:dyDescent="0.25">
      <c r="A2089" s="227"/>
      <c r="B2089" s="228"/>
      <c r="C2089" s="228"/>
      <c r="D2089" s="228"/>
      <c r="E2089"/>
      <c r="F2089" s="229"/>
      <c r="G2089"/>
      <c r="H2089"/>
      <c r="I2089" s="230"/>
      <c r="J2089" s="241"/>
      <c r="K2089" s="241"/>
      <c r="L2089" s="231"/>
      <c r="M2089"/>
      <c r="N2089"/>
      <c r="O2089"/>
      <c r="P2089"/>
      <c r="Q2089" s="229"/>
      <c r="R2089"/>
      <c r="S2089"/>
      <c r="T2089"/>
      <c r="U2089"/>
      <c r="V2089"/>
      <c r="W2089"/>
      <c r="X2089"/>
      <c r="Y2089"/>
      <c r="AB2089"/>
      <c r="AE2089" s="241"/>
      <c r="AF2089"/>
      <c r="AG2089"/>
      <c r="AK2089" s="241"/>
      <c r="AL2089" s="241"/>
      <c r="AM2089" s="241"/>
    </row>
    <row r="2090" spans="1:39" ht="28.2" x14ac:dyDescent="0.4">
      <c r="A2090" s="227"/>
      <c r="B2090" s="228"/>
      <c r="C2090" s="228"/>
      <c r="D2090" s="228"/>
      <c r="E2090"/>
      <c r="F2090" s="229"/>
      <c r="G2090"/>
      <c r="H2090"/>
      <c r="I2090" s="230"/>
      <c r="J2090" s="241"/>
      <c r="K2090" s="255"/>
      <c r="L2090" s="231"/>
      <c r="M2090"/>
      <c r="N2090"/>
      <c r="O2090"/>
      <c r="P2090"/>
      <c r="Q2090" s="229"/>
      <c r="R2090"/>
      <c r="S2090"/>
      <c r="T2090"/>
      <c r="U2090"/>
      <c r="V2090"/>
      <c r="W2090"/>
      <c r="X2090"/>
      <c r="Y2090"/>
      <c r="AB2090"/>
      <c r="AE2090" s="241"/>
      <c r="AF2090"/>
      <c r="AG2090"/>
      <c r="AK2090" s="255"/>
      <c r="AL2090" s="255"/>
      <c r="AM2090" s="255"/>
    </row>
    <row r="2091" spans="1:39" ht="28.2" x14ac:dyDescent="0.25">
      <c r="A2091" s="227"/>
      <c r="B2091" s="228"/>
      <c r="C2091" s="228"/>
      <c r="D2091" s="228"/>
      <c r="E2091"/>
      <c r="F2091" s="229"/>
      <c r="G2091"/>
      <c r="H2091"/>
      <c r="I2091" s="230"/>
      <c r="J2091" s="241"/>
      <c r="K2091" s="241"/>
      <c r="L2091" s="231"/>
      <c r="M2091"/>
      <c r="N2091"/>
      <c r="O2091"/>
      <c r="P2091"/>
      <c r="Q2091" s="229"/>
      <c r="R2091"/>
      <c r="S2091"/>
      <c r="T2091"/>
      <c r="U2091"/>
      <c r="V2091"/>
      <c r="W2091"/>
      <c r="X2091"/>
      <c r="Y2091"/>
      <c r="AB2091"/>
      <c r="AE2091" s="241"/>
      <c r="AF2091"/>
      <c r="AG2091"/>
      <c r="AK2091" s="241"/>
      <c r="AL2091" s="241"/>
      <c r="AM2091" s="241"/>
    </row>
    <row r="2092" spans="1:39" ht="28.2" x14ac:dyDescent="0.4">
      <c r="A2092" s="227"/>
      <c r="B2092" s="228"/>
      <c r="C2092" s="228"/>
      <c r="D2092" s="228"/>
      <c r="E2092"/>
      <c r="F2092" s="229"/>
      <c r="G2092"/>
      <c r="H2092"/>
      <c r="I2092" s="230"/>
      <c r="J2092" s="241"/>
      <c r="K2092" s="255"/>
      <c r="L2092" s="231"/>
      <c r="M2092"/>
      <c r="N2092"/>
      <c r="O2092"/>
      <c r="P2092"/>
      <c r="Q2092" s="229"/>
      <c r="R2092"/>
      <c r="S2092"/>
      <c r="T2092"/>
      <c r="U2092"/>
      <c r="V2092"/>
      <c r="W2092"/>
      <c r="X2092"/>
      <c r="Y2092"/>
      <c r="AB2092"/>
      <c r="AE2092" s="241"/>
      <c r="AF2092"/>
      <c r="AG2092"/>
      <c r="AK2092" s="255"/>
      <c r="AL2092" s="255"/>
      <c r="AM2092" s="255"/>
    </row>
    <row r="2093" spans="1:39" ht="28.2" x14ac:dyDescent="0.25">
      <c r="A2093" s="227"/>
      <c r="B2093" s="228"/>
      <c r="C2093" s="228"/>
      <c r="D2093" s="228"/>
      <c r="E2093"/>
      <c r="F2093" s="229"/>
      <c r="G2093"/>
      <c r="H2093"/>
      <c r="I2093" s="230"/>
      <c r="J2093" s="241"/>
      <c r="K2093" s="241"/>
      <c r="L2093" s="231"/>
      <c r="M2093"/>
      <c r="N2093"/>
      <c r="O2093"/>
      <c r="P2093"/>
      <c r="Q2093" s="229"/>
      <c r="R2093"/>
      <c r="S2093"/>
      <c r="T2093"/>
      <c r="U2093"/>
      <c r="V2093"/>
      <c r="W2093"/>
      <c r="X2093"/>
      <c r="Y2093"/>
      <c r="AB2093"/>
      <c r="AE2093" s="241"/>
      <c r="AF2093"/>
      <c r="AG2093"/>
      <c r="AK2093" s="241"/>
      <c r="AL2093" s="241"/>
      <c r="AM2093" s="241"/>
    </row>
    <row r="2094" spans="1:39" ht="28.2" x14ac:dyDescent="0.25">
      <c r="A2094" s="227"/>
      <c r="B2094" s="228"/>
      <c r="C2094" s="228"/>
      <c r="D2094" s="228"/>
      <c r="E2094"/>
      <c r="F2094" s="229"/>
      <c r="G2094"/>
      <c r="H2094"/>
      <c r="I2094" s="230"/>
      <c r="J2094" s="241"/>
      <c r="K2094" s="241"/>
      <c r="L2094" s="231"/>
      <c r="M2094"/>
      <c r="N2094"/>
      <c r="O2094" s="244"/>
      <c r="P2094"/>
      <c r="Q2094" s="229"/>
      <c r="R2094"/>
      <c r="S2094"/>
      <c r="T2094"/>
      <c r="U2094"/>
      <c r="V2094"/>
      <c r="W2094"/>
      <c r="X2094"/>
      <c r="Y2094"/>
      <c r="AB2094"/>
      <c r="AE2094" s="241"/>
      <c r="AF2094"/>
      <c r="AG2094"/>
      <c r="AK2094" s="241"/>
      <c r="AL2094" s="241"/>
      <c r="AM2094" s="241"/>
    </row>
    <row r="2095" spans="1:39" ht="28.2" x14ac:dyDescent="0.25">
      <c r="A2095" s="227"/>
      <c r="B2095" s="228"/>
      <c r="C2095" s="228"/>
      <c r="D2095" s="228"/>
      <c r="E2095" s="241"/>
      <c r="F2095" s="229"/>
      <c r="G2095"/>
      <c r="H2095"/>
      <c r="I2095" s="230"/>
      <c r="J2095" s="241"/>
      <c r="K2095" s="241"/>
      <c r="L2095" s="231"/>
      <c r="M2095"/>
      <c r="N2095"/>
      <c r="O2095"/>
      <c r="P2095"/>
      <c r="Q2095" s="229"/>
      <c r="R2095"/>
      <c r="S2095"/>
      <c r="T2095"/>
      <c r="U2095"/>
      <c r="V2095"/>
      <c r="W2095"/>
      <c r="X2095"/>
      <c r="Y2095"/>
      <c r="AB2095"/>
      <c r="AE2095" s="241"/>
      <c r="AF2095"/>
      <c r="AG2095"/>
      <c r="AK2095" s="241"/>
      <c r="AL2095" s="241"/>
      <c r="AM2095" s="241"/>
    </row>
    <row r="2096" spans="1:39" ht="28.2" x14ac:dyDescent="0.4">
      <c r="A2096" s="227"/>
      <c r="B2096" s="228"/>
      <c r="C2096" s="228"/>
      <c r="D2096" s="228"/>
      <c r="E2096"/>
      <c r="F2096" s="229"/>
      <c r="G2096"/>
      <c r="H2096"/>
      <c r="I2096" s="230"/>
      <c r="J2096" s="241"/>
      <c r="K2096" s="255"/>
      <c r="L2096" s="231"/>
      <c r="M2096"/>
      <c r="N2096"/>
      <c r="O2096"/>
      <c r="P2096"/>
      <c r="Q2096" s="229"/>
      <c r="R2096"/>
      <c r="S2096"/>
      <c r="T2096"/>
      <c r="U2096"/>
      <c r="V2096"/>
      <c r="W2096"/>
      <c r="X2096"/>
      <c r="Y2096"/>
      <c r="AB2096"/>
      <c r="AE2096" s="241"/>
      <c r="AF2096"/>
      <c r="AG2096"/>
      <c r="AK2096" s="255"/>
      <c r="AL2096" s="255"/>
      <c r="AM2096" s="255"/>
    </row>
    <row r="2097" spans="1:39" ht="14.25" customHeight="1" x14ac:dyDescent="0.25">
      <c r="A2097" s="242"/>
      <c r="B2097" s="243"/>
      <c r="C2097" s="243"/>
      <c r="D2097" s="243"/>
      <c r="E2097"/>
      <c r="F2097" s="229"/>
      <c r="G2097"/>
      <c r="H2097"/>
      <c r="I2097" s="241"/>
      <c r="J2097" s="241"/>
      <c r="K2097" s="241"/>
      <c r="L2097" s="231"/>
      <c r="M2097"/>
      <c r="N2097"/>
      <c r="O2097"/>
      <c r="P2097"/>
      <c r="Q2097" s="229"/>
      <c r="R2097"/>
      <c r="S2097"/>
      <c r="T2097"/>
      <c r="U2097"/>
      <c r="V2097"/>
      <c r="W2097"/>
      <c r="X2097"/>
      <c r="Y2097"/>
      <c r="AB2097"/>
      <c r="AE2097" s="241"/>
      <c r="AF2097"/>
      <c r="AG2097"/>
      <c r="AK2097" s="241"/>
      <c r="AL2097" s="241"/>
      <c r="AM2097" s="241"/>
    </row>
    <row r="2098" spans="1:39" ht="14.25" customHeight="1" x14ac:dyDescent="0.25">
      <c r="A2098" s="242"/>
      <c r="B2098" s="243"/>
      <c r="C2098" s="243"/>
      <c r="D2098" s="243"/>
      <c r="P2098"/>
      <c r="Q2098" s="229"/>
      <c r="R2098"/>
    </row>
    <row r="2099" spans="1:39" ht="14.25" customHeight="1" x14ac:dyDescent="0.25">
      <c r="A2099" s="242"/>
      <c r="B2099" s="243"/>
      <c r="C2099" s="243"/>
      <c r="D2099" s="243"/>
      <c r="P2099"/>
      <c r="Q2099" s="229"/>
      <c r="R2099"/>
    </row>
    <row r="2100" spans="1:39" ht="14.25" customHeight="1" x14ac:dyDescent="0.25">
      <c r="A2100" s="242"/>
      <c r="B2100" s="243"/>
      <c r="C2100" s="243"/>
      <c r="D2100" s="243"/>
      <c r="P2100"/>
      <c r="Q2100" s="229"/>
      <c r="R2100"/>
    </row>
    <row r="2101" spans="1:39" ht="14.25" customHeight="1" x14ac:dyDescent="0.25">
      <c r="A2101" s="242"/>
      <c r="B2101" s="243"/>
      <c r="C2101" s="243"/>
      <c r="D2101" s="243"/>
      <c r="P2101"/>
      <c r="Q2101" s="229"/>
      <c r="R2101"/>
    </row>
    <row r="2102" spans="1:39" ht="14.25" customHeight="1" x14ac:dyDescent="0.25">
      <c r="A2102" s="242"/>
      <c r="B2102" s="243"/>
      <c r="C2102" s="243"/>
      <c r="D2102" s="243"/>
      <c r="P2102"/>
      <c r="Q2102" s="229"/>
      <c r="R2102"/>
    </row>
    <row r="2103" spans="1:39" ht="14.25" customHeight="1" x14ac:dyDescent="0.25">
      <c r="A2103" s="242"/>
      <c r="B2103" s="243"/>
      <c r="C2103" s="243"/>
      <c r="D2103" s="243"/>
      <c r="P2103"/>
      <c r="Q2103" s="229"/>
      <c r="R2103"/>
    </row>
    <row r="2104" spans="1:39" ht="14.25" customHeight="1" x14ac:dyDescent="0.25">
      <c r="A2104" s="242"/>
      <c r="B2104" s="243"/>
      <c r="C2104" s="243"/>
      <c r="D2104" s="243"/>
      <c r="P2104"/>
      <c r="Q2104" s="229"/>
      <c r="R2104"/>
    </row>
    <row r="2105" spans="1:39" ht="14.25" customHeight="1" x14ac:dyDescent="0.25">
      <c r="A2105" s="242"/>
      <c r="B2105" s="243"/>
      <c r="C2105" s="243"/>
      <c r="D2105" s="243"/>
      <c r="P2105"/>
      <c r="Q2105" s="229"/>
      <c r="R2105"/>
    </row>
    <row r="2106" spans="1:39" ht="14.25" customHeight="1" x14ac:dyDescent="0.25">
      <c r="A2106" s="242"/>
      <c r="B2106" s="243"/>
      <c r="C2106" s="243"/>
      <c r="D2106" s="243"/>
      <c r="P2106"/>
      <c r="Q2106" s="229"/>
      <c r="R2106"/>
    </row>
    <row r="2107" spans="1:39" ht="14.25" customHeight="1" x14ac:dyDescent="0.25">
      <c r="A2107" s="242"/>
      <c r="B2107" s="243"/>
      <c r="C2107" s="243"/>
      <c r="D2107" s="243"/>
      <c r="P2107"/>
      <c r="Q2107" s="229"/>
      <c r="R2107"/>
    </row>
    <row r="2108" spans="1:39" ht="14.25" customHeight="1" x14ac:dyDescent="0.25">
      <c r="A2108" s="242"/>
      <c r="B2108" s="243"/>
      <c r="C2108" s="243"/>
      <c r="D2108" s="243"/>
      <c r="P2108"/>
      <c r="Q2108" s="229"/>
      <c r="R2108"/>
    </row>
    <row r="2109" spans="1:39" ht="14.25" customHeight="1" x14ac:dyDescent="0.25">
      <c r="A2109" s="242"/>
      <c r="B2109" s="243"/>
      <c r="C2109" s="243"/>
      <c r="D2109" s="243"/>
      <c r="P2109"/>
      <c r="Q2109" s="229"/>
      <c r="R2109"/>
    </row>
    <row r="2110" spans="1:39" ht="14.25" customHeight="1" x14ac:dyDescent="0.25">
      <c r="A2110" s="242"/>
      <c r="B2110" s="243"/>
      <c r="C2110" s="243"/>
      <c r="D2110" s="243"/>
      <c r="P2110"/>
      <c r="Q2110" s="229"/>
      <c r="R2110"/>
    </row>
    <row r="2111" spans="1:39" ht="14.25" customHeight="1" x14ac:dyDescent="0.25">
      <c r="A2111" s="242"/>
      <c r="B2111" s="243"/>
      <c r="C2111" s="243"/>
      <c r="D2111" s="243"/>
      <c r="P2111"/>
      <c r="Q2111" s="229"/>
      <c r="R2111"/>
    </row>
    <row r="2112" spans="1:39" ht="14.25" customHeight="1" x14ac:dyDescent="0.25">
      <c r="A2112" s="242"/>
      <c r="B2112" s="243"/>
      <c r="C2112" s="243"/>
      <c r="D2112" s="243"/>
      <c r="P2112"/>
      <c r="Q2112" s="229"/>
      <c r="R2112"/>
    </row>
    <row r="2113" spans="1:18" ht="14.25" customHeight="1" x14ac:dyDescent="0.25">
      <c r="A2113" s="242"/>
      <c r="B2113" s="243"/>
      <c r="C2113" s="243"/>
      <c r="D2113" s="243"/>
      <c r="P2113"/>
      <c r="Q2113" s="229"/>
      <c r="R2113"/>
    </row>
    <row r="2114" spans="1:18" ht="14.25" customHeight="1" x14ac:dyDescent="0.25">
      <c r="A2114" s="242"/>
      <c r="B2114" s="243"/>
      <c r="C2114" s="243"/>
      <c r="D2114" s="243"/>
      <c r="P2114"/>
      <c r="Q2114" s="229"/>
      <c r="R2114"/>
    </row>
    <row r="2115" spans="1:18" ht="14.25" customHeight="1" x14ac:dyDescent="0.25">
      <c r="A2115" s="242"/>
      <c r="B2115" s="243"/>
      <c r="C2115" s="243"/>
      <c r="D2115" s="243"/>
      <c r="P2115"/>
      <c r="Q2115" s="229"/>
      <c r="R2115"/>
    </row>
    <row r="2116" spans="1:18" ht="14.25" customHeight="1" x14ac:dyDescent="0.25">
      <c r="A2116" s="242"/>
      <c r="B2116" s="243"/>
      <c r="C2116" s="243"/>
      <c r="D2116" s="243"/>
      <c r="P2116"/>
      <c r="Q2116" s="229"/>
      <c r="R2116"/>
    </row>
    <row r="2117" spans="1:18" ht="14.25" customHeight="1" x14ac:dyDescent="0.25">
      <c r="A2117" s="242"/>
      <c r="B2117" s="243"/>
      <c r="C2117" s="243"/>
      <c r="D2117" s="243"/>
      <c r="P2117"/>
      <c r="Q2117" s="229"/>
      <c r="R2117"/>
    </row>
    <row r="2118" spans="1:18" ht="14.25" customHeight="1" x14ac:dyDescent="0.25">
      <c r="A2118" s="242"/>
      <c r="B2118" s="243"/>
      <c r="C2118" s="243"/>
      <c r="D2118" s="243"/>
      <c r="P2118"/>
      <c r="Q2118" s="229"/>
      <c r="R2118"/>
    </row>
    <row r="2119" spans="1:18" ht="14.25" customHeight="1" x14ac:dyDescent="0.25">
      <c r="A2119" s="242"/>
      <c r="B2119" s="243"/>
      <c r="C2119" s="243"/>
      <c r="D2119" s="243"/>
      <c r="P2119"/>
      <c r="Q2119" s="229"/>
      <c r="R2119"/>
    </row>
    <row r="2120" spans="1:18" ht="14.25" customHeight="1" x14ac:dyDescent="0.25">
      <c r="A2120" s="242"/>
      <c r="B2120" s="243"/>
      <c r="C2120" s="243"/>
      <c r="D2120" s="243"/>
      <c r="P2120"/>
      <c r="Q2120" s="229"/>
      <c r="R2120"/>
    </row>
    <row r="2121" spans="1:18" ht="14.25" customHeight="1" x14ac:dyDescent="0.25">
      <c r="A2121" s="242"/>
      <c r="B2121" s="243"/>
      <c r="C2121" s="243"/>
      <c r="D2121" s="243"/>
      <c r="P2121"/>
      <c r="Q2121" s="229"/>
      <c r="R2121"/>
    </row>
    <row r="2122" spans="1:18" ht="14.25" customHeight="1" x14ac:dyDescent="0.25">
      <c r="A2122" s="242"/>
      <c r="B2122" s="243"/>
      <c r="C2122" s="243"/>
      <c r="D2122" s="243"/>
      <c r="P2122"/>
      <c r="Q2122" s="229"/>
      <c r="R2122"/>
    </row>
    <row r="2123" spans="1:18" ht="14.25" customHeight="1" x14ac:dyDescent="0.25">
      <c r="A2123" s="242"/>
      <c r="B2123" s="243"/>
      <c r="C2123" s="243"/>
      <c r="D2123" s="243"/>
      <c r="P2123"/>
      <c r="Q2123" s="229"/>
      <c r="R2123"/>
    </row>
    <row r="2124" spans="1:18" ht="14.25" customHeight="1" x14ac:dyDescent="0.25">
      <c r="A2124" s="242"/>
      <c r="B2124" s="243"/>
      <c r="C2124" s="243"/>
      <c r="D2124" s="243"/>
      <c r="P2124"/>
      <c r="Q2124" s="229"/>
      <c r="R2124"/>
    </row>
    <row r="2125" spans="1:18" ht="14.25" customHeight="1" x14ac:dyDescent="0.25">
      <c r="A2125" s="242"/>
      <c r="B2125" s="243"/>
      <c r="C2125" s="243"/>
      <c r="D2125" s="243"/>
      <c r="P2125"/>
      <c r="Q2125" s="229"/>
      <c r="R2125"/>
    </row>
    <row r="2126" spans="1:18" ht="14.25" customHeight="1" x14ac:dyDescent="0.25">
      <c r="A2126" s="242"/>
      <c r="B2126" s="243"/>
      <c r="C2126" s="243"/>
      <c r="D2126" s="243"/>
      <c r="P2126"/>
      <c r="Q2126" s="229"/>
      <c r="R2126"/>
    </row>
    <row r="2127" spans="1:18" ht="14.25" customHeight="1" x14ac:dyDescent="0.25">
      <c r="A2127" s="242"/>
      <c r="B2127" s="243"/>
      <c r="C2127" s="243"/>
      <c r="D2127" s="243"/>
      <c r="P2127"/>
      <c r="Q2127" s="229"/>
      <c r="R2127"/>
    </row>
    <row r="2128" spans="1:18" ht="14.25" customHeight="1" x14ac:dyDescent="0.25">
      <c r="A2128" s="242"/>
      <c r="B2128" s="243"/>
      <c r="C2128" s="243"/>
      <c r="D2128" s="243"/>
      <c r="P2128"/>
      <c r="Q2128" s="229"/>
      <c r="R2128"/>
    </row>
    <row r="2129" spans="1:18" ht="14.25" customHeight="1" x14ac:dyDescent="0.25">
      <c r="A2129" s="242"/>
      <c r="B2129" s="243"/>
      <c r="C2129" s="243"/>
      <c r="D2129" s="243"/>
      <c r="P2129"/>
      <c r="Q2129" s="229"/>
      <c r="R2129"/>
    </row>
    <row r="2130" spans="1:18" ht="14.25" customHeight="1" x14ac:dyDescent="0.25">
      <c r="A2130" s="242"/>
      <c r="B2130" s="243"/>
      <c r="C2130" s="243"/>
      <c r="D2130" s="243"/>
      <c r="P2130"/>
      <c r="Q2130" s="229"/>
      <c r="R2130"/>
    </row>
    <row r="2131" spans="1:18" ht="14.25" customHeight="1" x14ac:dyDescent="0.25">
      <c r="A2131" s="242"/>
      <c r="B2131" s="243"/>
      <c r="C2131" s="243"/>
      <c r="D2131" s="243"/>
      <c r="P2131"/>
      <c r="Q2131" s="229"/>
      <c r="R2131"/>
    </row>
    <row r="2132" spans="1:18" ht="14.25" customHeight="1" x14ac:dyDescent="0.25">
      <c r="A2132" s="242"/>
      <c r="B2132" s="243"/>
      <c r="C2132" s="243"/>
      <c r="D2132" s="243"/>
      <c r="P2132"/>
      <c r="Q2132" s="229"/>
      <c r="R2132"/>
    </row>
    <row r="2133" spans="1:18" ht="14.25" customHeight="1" x14ac:dyDescent="0.25">
      <c r="A2133" s="242"/>
      <c r="B2133" s="243"/>
      <c r="C2133" s="243"/>
      <c r="D2133" s="243"/>
      <c r="P2133"/>
      <c r="Q2133" s="229"/>
      <c r="R2133"/>
    </row>
    <row r="2134" spans="1:18" ht="14.25" customHeight="1" x14ac:dyDescent="0.25">
      <c r="A2134" s="242"/>
      <c r="B2134" s="243"/>
      <c r="C2134" s="243"/>
      <c r="D2134" s="243"/>
      <c r="P2134"/>
      <c r="Q2134" s="229"/>
      <c r="R2134"/>
    </row>
    <row r="2135" spans="1:18" ht="14.25" customHeight="1" x14ac:dyDescent="0.25">
      <c r="A2135" s="242"/>
      <c r="B2135" s="243"/>
      <c r="C2135" s="243"/>
      <c r="D2135" s="243"/>
      <c r="P2135"/>
      <c r="Q2135" s="229"/>
      <c r="R2135"/>
    </row>
    <row r="2136" spans="1:18" ht="14.25" customHeight="1" x14ac:dyDescent="0.25">
      <c r="A2136" s="242"/>
      <c r="B2136" s="243"/>
      <c r="C2136" s="243"/>
      <c r="D2136" s="243"/>
      <c r="P2136"/>
      <c r="Q2136" s="229"/>
      <c r="R2136"/>
    </row>
    <row r="2137" spans="1:18" ht="14.25" customHeight="1" x14ac:dyDescent="0.25">
      <c r="A2137" s="242"/>
      <c r="B2137" s="243"/>
      <c r="C2137" s="243"/>
      <c r="D2137" s="243"/>
      <c r="P2137"/>
      <c r="Q2137" s="229"/>
      <c r="R2137"/>
    </row>
    <row r="2138" spans="1:18" ht="14.25" customHeight="1" x14ac:dyDescent="0.25">
      <c r="A2138" s="242"/>
      <c r="B2138" s="243"/>
      <c r="C2138" s="243"/>
      <c r="D2138" s="243"/>
      <c r="P2138"/>
      <c r="Q2138" s="229"/>
      <c r="R2138"/>
    </row>
    <row r="2139" spans="1:18" ht="14.25" customHeight="1" x14ac:dyDescent="0.25">
      <c r="A2139" s="242"/>
      <c r="B2139" s="243"/>
      <c r="C2139" s="243"/>
      <c r="D2139" s="243"/>
      <c r="P2139"/>
      <c r="Q2139" s="229"/>
      <c r="R2139"/>
    </row>
    <row r="2140" spans="1:18" ht="14.25" customHeight="1" x14ac:dyDescent="0.25">
      <c r="A2140" s="242"/>
      <c r="B2140" s="243"/>
      <c r="C2140" s="243"/>
      <c r="D2140" s="243"/>
      <c r="P2140"/>
      <c r="Q2140" s="229"/>
      <c r="R2140"/>
    </row>
    <row r="2141" spans="1:18" ht="14.25" customHeight="1" x14ac:dyDescent="0.25">
      <c r="A2141" s="242"/>
      <c r="B2141" s="243"/>
      <c r="C2141" s="243"/>
      <c r="D2141" s="243"/>
      <c r="P2141"/>
      <c r="Q2141" s="229"/>
      <c r="R2141"/>
    </row>
    <row r="2142" spans="1:18" ht="14.25" customHeight="1" x14ac:dyDescent="0.25">
      <c r="A2142" s="242"/>
      <c r="B2142" s="243"/>
      <c r="C2142" s="243"/>
      <c r="D2142" s="243"/>
      <c r="P2142"/>
      <c r="Q2142" s="229"/>
      <c r="R2142"/>
    </row>
    <row r="2143" spans="1:18" ht="14.25" customHeight="1" x14ac:dyDescent="0.25">
      <c r="A2143" s="242"/>
      <c r="B2143" s="243"/>
      <c r="C2143" s="243"/>
      <c r="D2143" s="243"/>
      <c r="P2143"/>
      <c r="Q2143" s="229"/>
      <c r="R2143"/>
    </row>
    <row r="2144" spans="1:18" ht="14.25" customHeight="1" x14ac:dyDescent="0.25">
      <c r="A2144" s="242"/>
      <c r="B2144" s="243"/>
      <c r="C2144" s="243"/>
      <c r="D2144" s="243"/>
      <c r="P2144"/>
      <c r="Q2144" s="229"/>
      <c r="R2144"/>
    </row>
    <row r="2145" spans="1:18" ht="14.25" customHeight="1" x14ac:dyDescent="0.25">
      <c r="A2145" s="242"/>
      <c r="B2145" s="243"/>
      <c r="C2145" s="243"/>
      <c r="D2145" s="243"/>
      <c r="P2145"/>
      <c r="Q2145" s="229"/>
      <c r="R2145"/>
    </row>
    <row r="2146" spans="1:18" ht="14.25" customHeight="1" x14ac:dyDescent="0.25">
      <c r="A2146" s="242"/>
      <c r="B2146" s="243"/>
      <c r="C2146" s="243"/>
      <c r="D2146" s="243"/>
      <c r="P2146"/>
      <c r="Q2146" s="229"/>
      <c r="R2146"/>
    </row>
    <row r="2147" spans="1:18" ht="14.25" customHeight="1" x14ac:dyDescent="0.25">
      <c r="A2147" s="242"/>
      <c r="B2147" s="243"/>
      <c r="C2147" s="243"/>
      <c r="D2147" s="243"/>
      <c r="P2147"/>
      <c r="Q2147" s="229"/>
      <c r="R2147"/>
    </row>
    <row r="2148" spans="1:18" ht="14.25" customHeight="1" x14ac:dyDescent="0.25">
      <c r="A2148" s="242"/>
      <c r="B2148" s="243"/>
      <c r="C2148" s="243"/>
      <c r="D2148" s="243"/>
      <c r="P2148"/>
      <c r="Q2148" s="229"/>
      <c r="R2148"/>
    </row>
    <row r="2149" spans="1:18" ht="14.25" customHeight="1" x14ac:dyDescent="0.25">
      <c r="A2149" s="242"/>
      <c r="B2149" s="243"/>
      <c r="C2149" s="243"/>
      <c r="D2149" s="243"/>
      <c r="P2149"/>
      <c r="Q2149" s="229"/>
      <c r="R2149"/>
    </row>
    <row r="2150" spans="1:18" ht="14.25" customHeight="1" x14ac:dyDescent="0.25">
      <c r="A2150" s="242"/>
      <c r="B2150" s="243"/>
      <c r="C2150" s="243"/>
      <c r="D2150" s="243"/>
      <c r="P2150"/>
      <c r="Q2150" s="229"/>
      <c r="R2150"/>
    </row>
    <row r="2151" spans="1:18" ht="14.25" customHeight="1" x14ac:dyDescent="0.25">
      <c r="A2151" s="242"/>
      <c r="B2151" s="243"/>
      <c r="C2151" s="243"/>
      <c r="D2151" s="243"/>
      <c r="P2151"/>
      <c r="Q2151" s="229"/>
      <c r="R2151"/>
    </row>
    <row r="2152" spans="1:18" ht="14.25" customHeight="1" x14ac:dyDescent="0.25">
      <c r="A2152" s="242"/>
      <c r="B2152" s="243"/>
      <c r="C2152" s="243"/>
      <c r="D2152" s="243"/>
      <c r="P2152"/>
      <c r="Q2152" s="229"/>
      <c r="R2152"/>
    </row>
    <row r="2153" spans="1:18" ht="14.25" customHeight="1" x14ac:dyDescent="0.25">
      <c r="A2153" s="242"/>
      <c r="B2153" s="243"/>
      <c r="C2153" s="243"/>
      <c r="D2153" s="243"/>
      <c r="P2153"/>
      <c r="Q2153" s="229"/>
      <c r="R2153"/>
    </row>
    <row r="2154" spans="1:18" ht="14.25" customHeight="1" x14ac:dyDescent="0.25">
      <c r="A2154" s="242"/>
      <c r="B2154" s="243"/>
      <c r="C2154" s="243"/>
      <c r="D2154" s="243"/>
      <c r="P2154"/>
      <c r="Q2154" s="229"/>
      <c r="R2154"/>
    </row>
    <row r="2155" spans="1:18" ht="14.25" customHeight="1" x14ac:dyDescent="0.25">
      <c r="A2155" s="242"/>
      <c r="B2155" s="243"/>
      <c r="C2155" s="243"/>
      <c r="D2155" s="243"/>
      <c r="P2155"/>
      <c r="Q2155" s="229"/>
      <c r="R2155"/>
    </row>
    <row r="2156" spans="1:18" ht="14.25" customHeight="1" x14ac:dyDescent="0.25">
      <c r="A2156" s="242"/>
      <c r="B2156" s="243"/>
      <c r="C2156" s="243"/>
      <c r="D2156" s="243"/>
      <c r="P2156"/>
      <c r="Q2156" s="229"/>
      <c r="R2156"/>
    </row>
    <row r="2157" spans="1:18" ht="14.25" customHeight="1" x14ac:dyDescent="0.25">
      <c r="A2157" s="242"/>
      <c r="B2157" s="243"/>
      <c r="C2157" s="243"/>
      <c r="D2157" s="243"/>
      <c r="P2157"/>
      <c r="Q2157" s="229"/>
      <c r="R2157"/>
    </row>
    <row r="2158" spans="1:18" ht="14.25" customHeight="1" x14ac:dyDescent="0.25">
      <c r="A2158" s="242"/>
      <c r="B2158" s="243"/>
      <c r="C2158" s="243"/>
      <c r="D2158" s="243"/>
      <c r="P2158"/>
      <c r="Q2158" s="229"/>
      <c r="R2158"/>
    </row>
    <row r="2159" spans="1:18" ht="14.25" customHeight="1" x14ac:dyDescent="0.25">
      <c r="A2159" s="242"/>
      <c r="B2159" s="243"/>
      <c r="C2159" s="243"/>
      <c r="D2159" s="243"/>
      <c r="P2159"/>
      <c r="Q2159" s="229"/>
      <c r="R2159"/>
    </row>
    <row r="2160" spans="1:18" ht="14.25" customHeight="1" x14ac:dyDescent="0.25">
      <c r="A2160" s="242"/>
      <c r="B2160" s="243"/>
      <c r="C2160" s="243"/>
      <c r="D2160" s="243"/>
      <c r="P2160"/>
      <c r="Q2160" s="229"/>
      <c r="R2160"/>
    </row>
    <row r="2161" spans="1:18" ht="14.25" customHeight="1" x14ac:dyDescent="0.25">
      <c r="A2161" s="242"/>
      <c r="B2161" s="243"/>
      <c r="C2161" s="243"/>
      <c r="D2161" s="243"/>
      <c r="P2161"/>
      <c r="Q2161" s="229"/>
      <c r="R2161"/>
    </row>
    <row r="2162" spans="1:18" ht="14.25" customHeight="1" x14ac:dyDescent="0.25">
      <c r="A2162" s="242"/>
      <c r="B2162" s="243"/>
      <c r="C2162" s="243"/>
      <c r="D2162" s="243"/>
      <c r="P2162"/>
      <c r="Q2162" s="229"/>
      <c r="R2162"/>
    </row>
    <row r="2163" spans="1:18" ht="14.25" customHeight="1" x14ac:dyDescent="0.25">
      <c r="A2163" s="242"/>
      <c r="B2163" s="243"/>
      <c r="C2163" s="243"/>
      <c r="D2163" s="243"/>
      <c r="P2163"/>
      <c r="Q2163" s="229"/>
      <c r="R2163"/>
    </row>
    <row r="2164" spans="1:18" ht="14.25" customHeight="1" x14ac:dyDescent="0.25">
      <c r="A2164" s="242"/>
      <c r="B2164" s="243"/>
      <c r="C2164" s="243"/>
      <c r="D2164" s="243"/>
      <c r="P2164"/>
      <c r="Q2164" s="229"/>
      <c r="R2164"/>
    </row>
    <row r="2165" spans="1:18" ht="14.25" customHeight="1" x14ac:dyDescent="0.25">
      <c r="A2165" s="242"/>
      <c r="B2165" s="243"/>
      <c r="C2165" s="243"/>
      <c r="D2165" s="243"/>
      <c r="P2165"/>
      <c r="Q2165" s="229"/>
      <c r="R2165"/>
    </row>
    <row r="2166" spans="1:18" ht="14.25" customHeight="1" x14ac:dyDescent="0.25">
      <c r="A2166" s="242"/>
      <c r="B2166" s="243"/>
      <c r="C2166" s="243"/>
      <c r="D2166" s="243"/>
      <c r="P2166"/>
      <c r="Q2166" s="229"/>
      <c r="R2166"/>
    </row>
    <row r="2167" spans="1:18" ht="14.25" customHeight="1" x14ac:dyDescent="0.25">
      <c r="A2167" s="242"/>
      <c r="B2167" s="243"/>
      <c r="C2167" s="243"/>
      <c r="D2167" s="243"/>
      <c r="P2167"/>
      <c r="Q2167" s="229"/>
      <c r="R2167"/>
    </row>
    <row r="2168" spans="1:18" ht="14.25" customHeight="1" x14ac:dyDescent="0.25">
      <c r="A2168" s="242"/>
      <c r="B2168" s="243"/>
      <c r="C2168" s="243"/>
      <c r="D2168" s="243"/>
      <c r="P2168"/>
      <c r="Q2168" s="229"/>
      <c r="R2168"/>
    </row>
    <row r="2169" spans="1:18" ht="14.25" customHeight="1" x14ac:dyDescent="0.25">
      <c r="A2169" s="242"/>
      <c r="B2169" s="243"/>
      <c r="C2169" s="243"/>
      <c r="D2169" s="243"/>
      <c r="P2169"/>
      <c r="Q2169" s="229"/>
      <c r="R2169"/>
    </row>
    <row r="2170" spans="1:18" ht="14.25" customHeight="1" x14ac:dyDescent="0.25">
      <c r="A2170" s="242"/>
      <c r="B2170" s="243"/>
      <c r="C2170" s="243"/>
      <c r="D2170" s="243"/>
      <c r="P2170"/>
      <c r="Q2170" s="229"/>
      <c r="R2170"/>
    </row>
    <row r="2171" spans="1:18" ht="14.25" customHeight="1" x14ac:dyDescent="0.25">
      <c r="A2171" s="242"/>
      <c r="B2171" s="243"/>
      <c r="C2171" s="243"/>
      <c r="D2171" s="243"/>
      <c r="P2171"/>
      <c r="Q2171" s="229"/>
      <c r="R2171"/>
    </row>
    <row r="2172" spans="1:18" ht="14.25" customHeight="1" x14ac:dyDescent="0.25">
      <c r="A2172" s="242"/>
      <c r="B2172" s="243"/>
      <c r="C2172" s="243"/>
      <c r="D2172" s="243"/>
      <c r="P2172"/>
      <c r="Q2172" s="229"/>
      <c r="R2172"/>
    </row>
    <row r="2173" spans="1:18" ht="14.25" customHeight="1" x14ac:dyDescent="0.25">
      <c r="A2173" s="242"/>
      <c r="B2173" s="243"/>
      <c r="C2173" s="243"/>
      <c r="D2173" s="243"/>
      <c r="P2173"/>
      <c r="Q2173" s="229"/>
      <c r="R2173"/>
    </row>
    <row r="2174" spans="1:18" ht="14.25" customHeight="1" x14ac:dyDescent="0.25">
      <c r="A2174" s="242"/>
      <c r="B2174" s="243"/>
      <c r="C2174" s="243"/>
      <c r="D2174" s="243"/>
      <c r="P2174"/>
      <c r="Q2174" s="229"/>
      <c r="R2174"/>
    </row>
    <row r="2175" spans="1:18" ht="14.25" customHeight="1" x14ac:dyDescent="0.25">
      <c r="A2175" s="242"/>
      <c r="B2175" s="243"/>
      <c r="C2175" s="243"/>
      <c r="D2175" s="243"/>
      <c r="P2175"/>
      <c r="Q2175" s="229"/>
      <c r="R2175"/>
    </row>
    <row r="2176" spans="1:18" ht="14.25" customHeight="1" x14ac:dyDescent="0.25">
      <c r="A2176" s="242"/>
      <c r="B2176" s="243"/>
      <c r="C2176" s="243"/>
      <c r="D2176" s="243"/>
      <c r="P2176"/>
      <c r="Q2176" s="229"/>
      <c r="R2176"/>
    </row>
    <row r="2177" spans="1:18" ht="14.25" customHeight="1" x14ac:dyDescent="0.25">
      <c r="A2177" s="242"/>
      <c r="B2177" s="243"/>
      <c r="C2177" s="243"/>
      <c r="D2177" s="243"/>
      <c r="P2177"/>
      <c r="Q2177" s="229"/>
      <c r="R2177"/>
    </row>
    <row r="2178" spans="1:18" ht="14.25" customHeight="1" x14ac:dyDescent="0.25">
      <c r="A2178" s="242"/>
      <c r="B2178" s="243"/>
      <c r="C2178" s="243"/>
      <c r="D2178" s="243"/>
      <c r="P2178"/>
      <c r="Q2178" s="229"/>
      <c r="R2178"/>
    </row>
    <row r="2179" spans="1:18" ht="14.25" customHeight="1" x14ac:dyDescent="0.25">
      <c r="A2179" s="242"/>
      <c r="B2179" s="243"/>
      <c r="C2179" s="243"/>
      <c r="D2179" s="243"/>
      <c r="P2179"/>
      <c r="Q2179" s="229"/>
      <c r="R2179"/>
    </row>
    <row r="2180" spans="1:18" ht="14.25" customHeight="1" x14ac:dyDescent="0.25">
      <c r="A2180" s="242"/>
      <c r="B2180" s="243"/>
      <c r="C2180" s="243"/>
      <c r="D2180" s="243"/>
      <c r="P2180"/>
      <c r="Q2180" s="229"/>
      <c r="R2180"/>
    </row>
    <row r="2181" spans="1:18" ht="14.25" customHeight="1" x14ac:dyDescent="0.25">
      <c r="A2181" s="242"/>
      <c r="B2181" s="243"/>
      <c r="C2181" s="243"/>
      <c r="D2181" s="243"/>
      <c r="P2181"/>
      <c r="Q2181" s="229"/>
      <c r="R2181"/>
    </row>
    <row r="2182" spans="1:18" ht="14.25" customHeight="1" x14ac:dyDescent="0.25">
      <c r="A2182" s="242"/>
      <c r="B2182" s="243"/>
      <c r="C2182" s="243"/>
      <c r="D2182" s="243"/>
      <c r="P2182"/>
      <c r="Q2182" s="229"/>
      <c r="R2182"/>
    </row>
    <row r="2183" spans="1:18" ht="14.25" customHeight="1" x14ac:dyDescent="0.25">
      <c r="A2183" s="242"/>
      <c r="B2183" s="243"/>
      <c r="C2183" s="243"/>
      <c r="D2183" s="243"/>
      <c r="P2183"/>
      <c r="Q2183" s="229"/>
      <c r="R2183"/>
    </row>
    <row r="2184" spans="1:18" ht="14.25" customHeight="1" x14ac:dyDescent="0.25">
      <c r="A2184" s="242"/>
      <c r="B2184" s="243"/>
      <c r="C2184" s="243"/>
      <c r="D2184" s="243"/>
      <c r="P2184"/>
      <c r="Q2184" s="229"/>
      <c r="R2184"/>
    </row>
    <row r="2185" spans="1:18" ht="14.25" customHeight="1" x14ac:dyDescent="0.25">
      <c r="A2185" s="242"/>
      <c r="B2185" s="243"/>
      <c r="C2185" s="243"/>
      <c r="D2185" s="243"/>
      <c r="P2185"/>
      <c r="Q2185" s="229"/>
      <c r="R2185"/>
    </row>
    <row r="2186" spans="1:18" ht="14.25" customHeight="1" x14ac:dyDescent="0.25">
      <c r="A2186" s="242"/>
      <c r="B2186" s="243"/>
      <c r="C2186" s="243"/>
      <c r="D2186" s="243"/>
      <c r="P2186"/>
      <c r="Q2186" s="229"/>
      <c r="R2186"/>
    </row>
    <row r="2187" spans="1:18" ht="14.25" customHeight="1" x14ac:dyDescent="0.25">
      <c r="A2187" s="242"/>
      <c r="B2187" s="243"/>
      <c r="C2187" s="243"/>
      <c r="D2187" s="243"/>
      <c r="P2187"/>
      <c r="Q2187" s="229"/>
      <c r="R2187"/>
    </row>
    <row r="2188" spans="1:18" ht="14.25" customHeight="1" x14ac:dyDescent="0.25">
      <c r="A2188" s="242"/>
      <c r="B2188" s="243"/>
      <c r="C2188" s="243"/>
      <c r="D2188" s="243"/>
      <c r="P2188"/>
      <c r="Q2188" s="229"/>
      <c r="R2188"/>
    </row>
    <row r="2189" spans="1:18" ht="14.25" customHeight="1" x14ac:dyDescent="0.25">
      <c r="A2189" s="242"/>
      <c r="B2189" s="243"/>
      <c r="C2189" s="243"/>
      <c r="D2189" s="243"/>
      <c r="P2189"/>
      <c r="Q2189" s="229"/>
      <c r="R2189"/>
    </row>
    <row r="2190" spans="1:18" ht="14.25" customHeight="1" x14ac:dyDescent="0.25">
      <c r="A2190" s="242"/>
      <c r="B2190" s="243"/>
      <c r="C2190" s="243"/>
      <c r="D2190" s="243"/>
      <c r="P2190"/>
      <c r="Q2190" s="229"/>
      <c r="R2190"/>
    </row>
    <row r="2191" spans="1:18" ht="14.25" customHeight="1" x14ac:dyDescent="0.25">
      <c r="A2191" s="242"/>
      <c r="B2191" s="243"/>
      <c r="C2191" s="243"/>
      <c r="D2191" s="243"/>
      <c r="P2191"/>
      <c r="Q2191" s="229"/>
      <c r="R2191"/>
    </row>
    <row r="2192" spans="1:18" ht="14.25" customHeight="1" x14ac:dyDescent="0.25">
      <c r="A2192" s="242"/>
      <c r="B2192" s="243"/>
      <c r="C2192" s="243"/>
      <c r="D2192" s="243"/>
      <c r="P2192"/>
      <c r="Q2192" s="229"/>
      <c r="R2192"/>
    </row>
    <row r="2193" spans="1:18" ht="14.25" customHeight="1" x14ac:dyDescent="0.25">
      <c r="A2193" s="242"/>
      <c r="B2193" s="243"/>
      <c r="C2193" s="243"/>
      <c r="D2193" s="243"/>
      <c r="P2193"/>
      <c r="Q2193" s="229"/>
      <c r="R2193"/>
    </row>
    <row r="2194" spans="1:18" ht="14.25" customHeight="1" x14ac:dyDescent="0.25">
      <c r="A2194" s="242"/>
      <c r="B2194" s="243"/>
      <c r="C2194" s="243"/>
      <c r="D2194" s="243"/>
      <c r="P2194"/>
      <c r="Q2194" s="229"/>
      <c r="R2194"/>
    </row>
    <row r="2195" spans="1:18" ht="14.25" customHeight="1" x14ac:dyDescent="0.25">
      <c r="A2195" s="242"/>
      <c r="B2195" s="243"/>
      <c r="C2195" s="243"/>
      <c r="D2195" s="243"/>
      <c r="P2195"/>
      <c r="Q2195" s="229"/>
      <c r="R2195"/>
    </row>
    <row r="2196" spans="1:18" ht="14.25" customHeight="1" x14ac:dyDescent="0.25">
      <c r="A2196" s="242"/>
      <c r="B2196" s="243"/>
      <c r="C2196" s="243"/>
      <c r="D2196" s="243"/>
      <c r="P2196"/>
      <c r="Q2196" s="229"/>
      <c r="R2196"/>
    </row>
    <row r="2197" spans="1:18" ht="14.25" customHeight="1" x14ac:dyDescent="0.25">
      <c r="A2197" s="242"/>
      <c r="B2197" s="243"/>
      <c r="C2197" s="243"/>
      <c r="D2197" s="243"/>
      <c r="P2197"/>
      <c r="Q2197" s="229"/>
      <c r="R2197"/>
    </row>
    <row r="2198" spans="1:18" ht="14.25" customHeight="1" x14ac:dyDescent="0.25">
      <c r="A2198" s="242"/>
      <c r="B2198" s="243"/>
      <c r="C2198" s="243"/>
      <c r="D2198" s="243"/>
      <c r="P2198"/>
      <c r="Q2198" s="229"/>
      <c r="R2198"/>
    </row>
    <row r="2199" spans="1:18" ht="14.25" customHeight="1" x14ac:dyDescent="0.25">
      <c r="A2199" s="242"/>
      <c r="B2199" s="243"/>
      <c r="C2199" s="243"/>
      <c r="D2199" s="243"/>
      <c r="P2199"/>
      <c r="Q2199" s="229"/>
      <c r="R2199"/>
    </row>
    <row r="2200" spans="1:18" ht="14.25" customHeight="1" x14ac:dyDescent="0.25">
      <c r="A2200" s="242"/>
      <c r="B2200" s="243"/>
      <c r="C2200" s="243"/>
      <c r="D2200" s="243"/>
      <c r="P2200"/>
      <c r="Q2200" s="229"/>
      <c r="R2200"/>
    </row>
    <row r="2201" spans="1:18" ht="14.25" customHeight="1" x14ac:dyDescent="0.25">
      <c r="A2201" s="242"/>
      <c r="B2201" s="243"/>
      <c r="C2201" s="243"/>
      <c r="D2201" s="243"/>
      <c r="P2201"/>
      <c r="Q2201" s="229"/>
      <c r="R2201"/>
    </row>
    <row r="2202" spans="1:18" ht="14.25" customHeight="1" x14ac:dyDescent="0.25">
      <c r="A2202" s="242"/>
      <c r="B2202" s="243"/>
      <c r="C2202" s="243"/>
      <c r="D2202" s="243"/>
      <c r="P2202"/>
      <c r="Q2202" s="229"/>
      <c r="R2202"/>
    </row>
    <row r="2203" spans="1:18" ht="14.25" customHeight="1" x14ac:dyDescent="0.25">
      <c r="A2203" s="242"/>
      <c r="B2203" s="243"/>
      <c r="C2203" s="243"/>
      <c r="D2203" s="243"/>
      <c r="P2203"/>
      <c r="Q2203" s="229"/>
      <c r="R2203"/>
    </row>
    <row r="2204" spans="1:18" ht="14.25" customHeight="1" x14ac:dyDescent="0.25">
      <c r="A2204" s="242"/>
      <c r="B2204" s="243"/>
      <c r="C2204" s="243"/>
      <c r="D2204" s="243"/>
      <c r="P2204"/>
      <c r="Q2204" s="229"/>
      <c r="R2204"/>
    </row>
    <row r="2205" spans="1:18" ht="14.25" customHeight="1" x14ac:dyDescent="0.25">
      <c r="A2205" s="242"/>
      <c r="B2205" s="243"/>
      <c r="C2205" s="243"/>
      <c r="D2205" s="243"/>
      <c r="P2205"/>
      <c r="Q2205" s="229"/>
      <c r="R2205"/>
    </row>
    <row r="2206" spans="1:18" ht="14.25" customHeight="1" x14ac:dyDescent="0.25">
      <c r="A2206" s="242"/>
      <c r="B2206" s="243"/>
      <c r="C2206" s="243"/>
      <c r="D2206" s="243"/>
      <c r="P2206"/>
      <c r="Q2206" s="229"/>
      <c r="R2206"/>
    </row>
    <row r="2207" spans="1:18" ht="14.25" customHeight="1" x14ac:dyDescent="0.25">
      <c r="A2207" s="242"/>
      <c r="B2207" s="243"/>
      <c r="C2207" s="243"/>
      <c r="D2207" s="243"/>
      <c r="P2207"/>
      <c r="Q2207" s="229"/>
      <c r="R2207"/>
    </row>
    <row r="2208" spans="1:18" ht="14.25" customHeight="1" x14ac:dyDescent="0.25">
      <c r="A2208" s="242"/>
      <c r="B2208" s="243"/>
      <c r="C2208" s="243"/>
      <c r="D2208" s="243"/>
      <c r="P2208"/>
      <c r="Q2208" s="229"/>
      <c r="R2208"/>
    </row>
    <row r="2209" spans="1:18" ht="14.25" customHeight="1" x14ac:dyDescent="0.25">
      <c r="A2209" s="242"/>
      <c r="B2209" s="243"/>
      <c r="C2209" s="243"/>
      <c r="D2209" s="243"/>
      <c r="P2209"/>
      <c r="Q2209" s="229"/>
      <c r="R2209"/>
    </row>
    <row r="2210" spans="1:18" ht="14.25" customHeight="1" x14ac:dyDescent="0.25">
      <c r="A2210" s="242"/>
      <c r="B2210" s="243"/>
      <c r="C2210" s="243"/>
      <c r="D2210" s="243"/>
      <c r="P2210"/>
      <c r="Q2210" s="229"/>
      <c r="R2210"/>
    </row>
    <row r="2211" spans="1:18" ht="14.25" customHeight="1" x14ac:dyDescent="0.25">
      <c r="A2211" s="242"/>
      <c r="B2211" s="243"/>
      <c r="C2211" s="243"/>
      <c r="D2211" s="243"/>
      <c r="P2211"/>
      <c r="Q2211" s="229"/>
      <c r="R2211"/>
    </row>
    <row r="2212" spans="1:18" ht="14.25" customHeight="1" x14ac:dyDescent="0.25">
      <c r="A2212" s="242"/>
      <c r="B2212" s="243"/>
      <c r="C2212" s="243"/>
      <c r="D2212" s="243"/>
      <c r="P2212"/>
      <c r="Q2212" s="229"/>
      <c r="R2212"/>
    </row>
    <row r="2213" spans="1:18" ht="14.25" customHeight="1" x14ac:dyDescent="0.25">
      <c r="A2213" s="242"/>
      <c r="B2213" s="243"/>
      <c r="C2213" s="243"/>
      <c r="D2213" s="243"/>
      <c r="P2213"/>
      <c r="Q2213" s="229"/>
      <c r="R2213"/>
    </row>
    <row r="2214" spans="1:18" ht="14.25" customHeight="1" x14ac:dyDescent="0.25">
      <c r="A2214" s="242"/>
      <c r="B2214" s="243"/>
      <c r="C2214" s="243"/>
      <c r="D2214" s="243"/>
      <c r="P2214"/>
      <c r="Q2214" s="229"/>
      <c r="R2214"/>
    </row>
    <row r="2215" spans="1:18" ht="14.25" customHeight="1" x14ac:dyDescent="0.25">
      <c r="A2215" s="242"/>
      <c r="B2215" s="243"/>
      <c r="C2215" s="243"/>
      <c r="D2215" s="243"/>
      <c r="P2215"/>
      <c r="Q2215" s="229"/>
      <c r="R2215"/>
    </row>
    <row r="2216" spans="1:18" ht="14.25" customHeight="1" x14ac:dyDescent="0.25">
      <c r="A2216" s="242"/>
      <c r="B2216" s="243"/>
      <c r="C2216" s="243"/>
      <c r="D2216" s="243"/>
      <c r="P2216"/>
      <c r="Q2216" s="229"/>
      <c r="R2216"/>
    </row>
    <row r="2217" spans="1:18" ht="14.25" customHeight="1" x14ac:dyDescent="0.25">
      <c r="A2217" s="242"/>
      <c r="B2217" s="243"/>
      <c r="C2217" s="243"/>
      <c r="D2217" s="243"/>
      <c r="P2217"/>
      <c r="Q2217" s="229"/>
      <c r="R2217"/>
    </row>
    <row r="2218" spans="1:18" ht="14.25" customHeight="1" x14ac:dyDescent="0.25">
      <c r="A2218" s="242"/>
      <c r="B2218" s="243"/>
      <c r="C2218" s="243"/>
      <c r="D2218" s="243"/>
      <c r="P2218"/>
      <c r="Q2218" s="229"/>
      <c r="R2218"/>
    </row>
    <row r="2219" spans="1:18" ht="14.25" customHeight="1" x14ac:dyDescent="0.25">
      <c r="A2219" s="242"/>
      <c r="B2219" s="243"/>
      <c r="C2219" s="243"/>
      <c r="D2219" s="243"/>
      <c r="P2219"/>
      <c r="Q2219" s="229"/>
      <c r="R2219"/>
    </row>
    <row r="2220" spans="1:18" ht="14.25" customHeight="1" x14ac:dyDescent="0.25">
      <c r="A2220" s="242"/>
      <c r="B2220" s="243"/>
      <c r="C2220" s="243"/>
      <c r="D2220" s="243"/>
      <c r="P2220"/>
      <c r="Q2220" s="229"/>
      <c r="R2220"/>
    </row>
    <row r="2221" spans="1:18" ht="14.25" customHeight="1" x14ac:dyDescent="0.25">
      <c r="A2221" s="242"/>
      <c r="B2221" s="243"/>
      <c r="C2221" s="243"/>
      <c r="D2221" s="243"/>
      <c r="P2221"/>
      <c r="Q2221" s="229"/>
      <c r="R2221"/>
    </row>
    <row r="2222" spans="1:18" ht="14.25" customHeight="1" x14ac:dyDescent="0.25">
      <c r="A2222" s="242"/>
      <c r="B2222" s="243"/>
      <c r="C2222" s="243"/>
      <c r="D2222" s="243"/>
      <c r="P2222"/>
      <c r="Q2222" s="229"/>
      <c r="R2222"/>
    </row>
    <row r="2223" spans="1:18" ht="14.25" customHeight="1" x14ac:dyDescent="0.25">
      <c r="A2223" s="242"/>
      <c r="B2223" s="243"/>
      <c r="C2223" s="243"/>
      <c r="D2223" s="243"/>
      <c r="P2223"/>
      <c r="Q2223" s="229"/>
      <c r="R2223"/>
    </row>
    <row r="2224" spans="1:18" ht="14.25" customHeight="1" x14ac:dyDescent="0.25">
      <c r="A2224" s="242"/>
      <c r="B2224" s="243"/>
      <c r="C2224" s="243"/>
      <c r="D2224" s="243"/>
      <c r="P2224"/>
      <c r="Q2224" s="229"/>
      <c r="R2224"/>
    </row>
    <row r="2225" spans="1:18" ht="14.25" customHeight="1" x14ac:dyDescent="0.25">
      <c r="A2225" s="242"/>
      <c r="B2225" s="243"/>
      <c r="C2225" s="243"/>
      <c r="D2225" s="243"/>
      <c r="P2225"/>
      <c r="Q2225" s="229"/>
      <c r="R2225"/>
    </row>
    <row r="2226" spans="1:18" ht="14.25" customHeight="1" x14ac:dyDescent="0.25">
      <c r="A2226" s="242"/>
      <c r="B2226" s="243"/>
      <c r="C2226" s="243"/>
      <c r="D2226" s="243"/>
      <c r="P2226"/>
      <c r="Q2226" s="229"/>
      <c r="R2226"/>
    </row>
    <row r="2227" spans="1:18" ht="14.25" customHeight="1" x14ac:dyDescent="0.25">
      <c r="A2227" s="242"/>
      <c r="B2227" s="243"/>
      <c r="C2227" s="243"/>
      <c r="D2227" s="243"/>
      <c r="P2227"/>
      <c r="Q2227" s="229"/>
      <c r="R2227"/>
    </row>
    <row r="2228" spans="1:18" ht="14.25" customHeight="1" x14ac:dyDescent="0.25">
      <c r="A2228" s="242"/>
      <c r="B2228" s="243"/>
      <c r="C2228" s="243"/>
      <c r="D2228" s="243"/>
      <c r="P2228"/>
      <c r="Q2228" s="229"/>
      <c r="R2228"/>
    </row>
    <row r="2229" spans="1:18" ht="14.25" customHeight="1" x14ac:dyDescent="0.25">
      <c r="A2229" s="242"/>
      <c r="B2229" s="243"/>
      <c r="C2229" s="243"/>
      <c r="D2229" s="243"/>
      <c r="P2229"/>
      <c r="Q2229" s="229"/>
      <c r="R2229"/>
    </row>
    <row r="2230" spans="1:18" ht="14.25" customHeight="1" x14ac:dyDescent="0.25">
      <c r="A2230" s="242"/>
      <c r="B2230" s="243"/>
      <c r="C2230" s="243"/>
      <c r="D2230" s="243"/>
      <c r="P2230"/>
      <c r="Q2230" s="229"/>
      <c r="R2230"/>
    </row>
    <row r="2231" spans="1:18" ht="14.25" customHeight="1" x14ac:dyDescent="0.25">
      <c r="A2231" s="289"/>
      <c r="B2231" s="288"/>
      <c r="C2231" s="288"/>
      <c r="D2231" s="288"/>
      <c r="P2231"/>
      <c r="Q2231" s="229"/>
      <c r="R2231"/>
    </row>
    <row r="2232" spans="1:18" ht="14.25" customHeight="1" x14ac:dyDescent="0.25">
      <c r="P2232" s="53">
        <v>0</v>
      </c>
      <c r="Q2232" s="53">
        <v>0</v>
      </c>
      <c r="R2232" s="53">
        <v>20000</v>
      </c>
    </row>
    <row r="2233" spans="1:18" ht="14.25" customHeight="1" x14ac:dyDescent="0.25"/>
    <row r="2234" spans="1:18" ht="14.25" customHeight="1" x14ac:dyDescent="0.25"/>
    <row r="2235" spans="1:18" ht="14.25" customHeight="1" x14ac:dyDescent="0.25"/>
    <row r="2236" spans="1:18" ht="14.25" customHeight="1" x14ac:dyDescent="0.25"/>
    <row r="2237" spans="1:18" ht="14.25" customHeight="1" x14ac:dyDescent="0.25"/>
    <row r="2238" spans="1:18" ht="14.25" customHeight="1" x14ac:dyDescent="0.25"/>
    <row r="2239" spans="1:18" ht="14.25" customHeight="1" x14ac:dyDescent="0.25"/>
    <row r="2240" spans="1:18" ht="14.25" customHeight="1" x14ac:dyDescent="0.25"/>
    <row r="2241" ht="14.25" customHeight="1" x14ac:dyDescent="0.25"/>
    <row r="2242" ht="14.25" customHeight="1" x14ac:dyDescent="0.25"/>
    <row r="2243" ht="14.25" customHeight="1" x14ac:dyDescent="0.25"/>
    <row r="2244" ht="14.25" customHeight="1" x14ac:dyDescent="0.25"/>
    <row r="2245" ht="14.25" customHeight="1" x14ac:dyDescent="0.25"/>
    <row r="2246" ht="14.25" customHeight="1" x14ac:dyDescent="0.25"/>
    <row r="2247" ht="14.25" customHeight="1" x14ac:dyDescent="0.25"/>
    <row r="2248" ht="14.25" customHeight="1" x14ac:dyDescent="0.25"/>
    <row r="2249" ht="14.25" customHeight="1" x14ac:dyDescent="0.25"/>
    <row r="2250" ht="14.25" customHeight="1" x14ac:dyDescent="0.25"/>
    <row r="2251" ht="14.25" customHeight="1" x14ac:dyDescent="0.25"/>
    <row r="2252" ht="14.25" customHeight="1" x14ac:dyDescent="0.25"/>
    <row r="2253" ht="14.25" customHeight="1" x14ac:dyDescent="0.25"/>
    <row r="2254" ht="14.25" customHeight="1" x14ac:dyDescent="0.25"/>
    <row r="2255" ht="14.25" customHeight="1" x14ac:dyDescent="0.25"/>
    <row r="2256" ht="14.25" customHeight="1" x14ac:dyDescent="0.25"/>
    <row r="2257" ht="14.25" customHeight="1" x14ac:dyDescent="0.25"/>
    <row r="2258" ht="14.25" customHeight="1" x14ac:dyDescent="0.25"/>
    <row r="2259" ht="14.25" customHeight="1" x14ac:dyDescent="0.25"/>
    <row r="2260" ht="14.25" customHeight="1" x14ac:dyDescent="0.25"/>
    <row r="2261" ht="14.25" customHeight="1" x14ac:dyDescent="0.25"/>
    <row r="2262" ht="14.25" customHeight="1" x14ac:dyDescent="0.25"/>
    <row r="2263" ht="14.25" customHeight="1" x14ac:dyDescent="0.25"/>
    <row r="2264" ht="14.25" customHeight="1" x14ac:dyDescent="0.25"/>
    <row r="2265" ht="14.25" customHeight="1" x14ac:dyDescent="0.25"/>
    <row r="2266" ht="14.25" customHeight="1" x14ac:dyDescent="0.25"/>
    <row r="2267" ht="14.25" customHeight="1" x14ac:dyDescent="0.25"/>
    <row r="2268" ht="14.25" customHeight="1" x14ac:dyDescent="0.25"/>
    <row r="2269" ht="14.25" customHeight="1" x14ac:dyDescent="0.25"/>
    <row r="2270" ht="14.25" customHeight="1" x14ac:dyDescent="0.25"/>
    <row r="2271" ht="14.25" customHeight="1" x14ac:dyDescent="0.25"/>
    <row r="2272" ht="14.25" customHeight="1" x14ac:dyDescent="0.25"/>
    <row r="2273" ht="14.25" customHeight="1" x14ac:dyDescent="0.25"/>
    <row r="2274" ht="14.25" customHeight="1" x14ac:dyDescent="0.25"/>
    <row r="2275" ht="14.25" customHeight="1" x14ac:dyDescent="0.25"/>
    <row r="2276" ht="14.25" customHeight="1" x14ac:dyDescent="0.25"/>
    <row r="2277" ht="14.25" customHeight="1" x14ac:dyDescent="0.25"/>
    <row r="2278" ht="14.25" customHeight="1" x14ac:dyDescent="0.25"/>
    <row r="2279" ht="14.25" customHeight="1" x14ac:dyDescent="0.25"/>
    <row r="2280" ht="14.25" customHeight="1" x14ac:dyDescent="0.25"/>
    <row r="2281" ht="14.25" customHeight="1" x14ac:dyDescent="0.25"/>
    <row r="2282" ht="14.25" customHeight="1" x14ac:dyDescent="0.25"/>
    <row r="2283" ht="14.25" customHeight="1" x14ac:dyDescent="0.25"/>
    <row r="2284" ht="14.25" customHeight="1" x14ac:dyDescent="0.25"/>
    <row r="2285" ht="14.25" customHeight="1" x14ac:dyDescent="0.25"/>
    <row r="2286" ht="14.25" customHeight="1" x14ac:dyDescent="0.25"/>
    <row r="2287" ht="14.25" customHeight="1" x14ac:dyDescent="0.25"/>
    <row r="2288" ht="14.25" customHeight="1" x14ac:dyDescent="0.25"/>
    <row r="2289" ht="14.25" customHeight="1" x14ac:dyDescent="0.25"/>
    <row r="2290" ht="14.25" customHeight="1" x14ac:dyDescent="0.25"/>
    <row r="2291" ht="14.25" customHeight="1" x14ac:dyDescent="0.25"/>
    <row r="2292" ht="14.25" customHeight="1" x14ac:dyDescent="0.25"/>
    <row r="2293" ht="14.25" customHeight="1" x14ac:dyDescent="0.25"/>
    <row r="2294" ht="14.25" customHeight="1" x14ac:dyDescent="0.25"/>
    <row r="2295" ht="14.25" customHeight="1" x14ac:dyDescent="0.25"/>
    <row r="2296" ht="14.25" customHeight="1" x14ac:dyDescent="0.25"/>
    <row r="2297" ht="14.25" customHeight="1" x14ac:dyDescent="0.25"/>
    <row r="2298" ht="14.25" customHeight="1" x14ac:dyDescent="0.25"/>
    <row r="2299" ht="14.25" customHeight="1" x14ac:dyDescent="0.25"/>
    <row r="2300" ht="14.25" customHeight="1" x14ac:dyDescent="0.25"/>
    <row r="2301" ht="14.25" customHeight="1" x14ac:dyDescent="0.25"/>
    <row r="2302" ht="14.25" customHeight="1" x14ac:dyDescent="0.25"/>
    <row r="2303" ht="14.25" customHeight="1" x14ac:dyDescent="0.25"/>
    <row r="2304" ht="14.25" customHeight="1" x14ac:dyDescent="0.25"/>
    <row r="2305" ht="14.25" customHeight="1" x14ac:dyDescent="0.25"/>
    <row r="2306" ht="14.25" customHeight="1" x14ac:dyDescent="0.25"/>
    <row r="2307" ht="14.25" customHeight="1" x14ac:dyDescent="0.25"/>
    <row r="2308" ht="14.25" customHeight="1" x14ac:dyDescent="0.25"/>
    <row r="2309" ht="14.25" customHeight="1" x14ac:dyDescent="0.25"/>
    <row r="2310" ht="14.25" customHeight="1" x14ac:dyDescent="0.25"/>
    <row r="2311" ht="14.25" customHeight="1" x14ac:dyDescent="0.25"/>
    <row r="2312" ht="14.25" customHeight="1" x14ac:dyDescent="0.25"/>
    <row r="2313" ht="14.25" customHeight="1" x14ac:dyDescent="0.25"/>
    <row r="2314" ht="14.25" customHeight="1" x14ac:dyDescent="0.25"/>
    <row r="2315" ht="14.25" customHeight="1" x14ac:dyDescent="0.25"/>
    <row r="2316" ht="14.25" customHeight="1" x14ac:dyDescent="0.25"/>
    <row r="2317" ht="14.25" customHeight="1" x14ac:dyDescent="0.25"/>
    <row r="2318" ht="14.25" customHeight="1" x14ac:dyDescent="0.25"/>
    <row r="2319" ht="14.25" customHeight="1" x14ac:dyDescent="0.25"/>
    <row r="2320" ht="14.25" customHeight="1" x14ac:dyDescent="0.25"/>
    <row r="2321" ht="14.25" customHeight="1" x14ac:dyDescent="0.25"/>
    <row r="2322" ht="14.25" customHeight="1" x14ac:dyDescent="0.25"/>
    <row r="2323" ht="14.25" customHeight="1" x14ac:dyDescent="0.25"/>
    <row r="2324" ht="14.25" customHeight="1" x14ac:dyDescent="0.25"/>
    <row r="2325" ht="14.25" customHeight="1" x14ac:dyDescent="0.25"/>
    <row r="2326" ht="14.25" customHeight="1" x14ac:dyDescent="0.25"/>
    <row r="2327" ht="14.25" customHeight="1" x14ac:dyDescent="0.25"/>
    <row r="2328" ht="14.25" customHeight="1" x14ac:dyDescent="0.25"/>
    <row r="2329" ht="14.25" customHeight="1" x14ac:dyDescent="0.25"/>
    <row r="2330" ht="14.25" customHeight="1" x14ac:dyDescent="0.25"/>
    <row r="2331" ht="14.25" customHeight="1" x14ac:dyDescent="0.25"/>
    <row r="2332" ht="14.25" customHeight="1" x14ac:dyDescent="0.25"/>
    <row r="2333" ht="14.25" customHeight="1" x14ac:dyDescent="0.25"/>
    <row r="2334" ht="14.25" customHeight="1" x14ac:dyDescent="0.25"/>
    <row r="2335" ht="14.25" customHeight="1" x14ac:dyDescent="0.25"/>
    <row r="2336" ht="14.25" customHeight="1" x14ac:dyDescent="0.25"/>
    <row r="2337" ht="14.25" customHeight="1" x14ac:dyDescent="0.25"/>
    <row r="2338" ht="14.25" customHeight="1" x14ac:dyDescent="0.25"/>
    <row r="2339" ht="14.25" customHeight="1" x14ac:dyDescent="0.25"/>
    <row r="2340" ht="14.25" customHeight="1" x14ac:dyDescent="0.25"/>
    <row r="2341" ht="14.25" customHeight="1" x14ac:dyDescent="0.25"/>
    <row r="2342" ht="14.25" customHeight="1" x14ac:dyDescent="0.25"/>
    <row r="2343" ht="14.25" customHeight="1" x14ac:dyDescent="0.25"/>
    <row r="2344" ht="14.25" customHeight="1" x14ac:dyDescent="0.25"/>
    <row r="2345" ht="14.25" customHeight="1" x14ac:dyDescent="0.25"/>
    <row r="2346" ht="14.25" customHeight="1" x14ac:dyDescent="0.25"/>
    <row r="2347" ht="14.25" customHeight="1" x14ac:dyDescent="0.25"/>
    <row r="2348" ht="14.25" customHeight="1" x14ac:dyDescent="0.25"/>
    <row r="2349" ht="14.25" customHeight="1" x14ac:dyDescent="0.25"/>
    <row r="2350" ht="14.25" customHeight="1" x14ac:dyDescent="0.25"/>
    <row r="2351" ht="14.25" customHeight="1" x14ac:dyDescent="0.25"/>
    <row r="2352" ht="19.2" customHeight="1" x14ac:dyDescent="0.25"/>
  </sheetData>
  <sheetProtection selectLockedCells="1" selectUnlockedCells="1"/>
  <autoFilter ref="A1:AN1851" xr:uid="{00000000-0001-0000-0500-000000000000}"/>
  <sortState xmlns:xlrd2="http://schemas.microsoft.com/office/spreadsheetml/2017/richdata2" ref="A3:AK2098">
    <sortCondition ref="B3:B2098"/>
  </sortState>
  <conditionalFormatting sqref="A2">
    <cfRule type="duplicateValues" dxfId="396" priority="3"/>
    <cfRule type="duplicateValues" dxfId="395" priority="90"/>
    <cfRule type="duplicateValues" dxfId="394" priority="96"/>
    <cfRule type="duplicateValues" dxfId="393" priority="95"/>
    <cfRule type="duplicateValues" dxfId="392" priority="91"/>
    <cfRule type="duplicateValues" dxfId="391" priority="92"/>
    <cfRule type="duplicateValues" dxfId="390" priority="94"/>
    <cfRule type="duplicateValues" dxfId="389" priority="93"/>
    <cfRule type="duplicateValues" dxfId="388" priority="89"/>
  </conditionalFormatting>
  <conditionalFormatting sqref="A3">
    <cfRule type="duplicateValues" dxfId="387" priority="88"/>
    <cfRule type="duplicateValues" dxfId="386" priority="87"/>
    <cfRule type="duplicateValues" dxfId="385" priority="86"/>
    <cfRule type="duplicateValues" dxfId="384" priority="85"/>
    <cfRule type="duplicateValues" dxfId="383" priority="84"/>
    <cfRule type="duplicateValues" dxfId="382" priority="83"/>
    <cfRule type="duplicateValues" dxfId="381" priority="82"/>
    <cfRule type="duplicateValues" dxfId="380" priority="81"/>
  </conditionalFormatting>
  <conditionalFormatting sqref="A20">
    <cfRule type="duplicateValues" dxfId="379" priority="26"/>
  </conditionalFormatting>
  <conditionalFormatting sqref="A21">
    <cfRule type="duplicateValues" dxfId="378" priority="25"/>
  </conditionalFormatting>
  <conditionalFormatting sqref="A22">
    <cfRule type="duplicateValues" dxfId="377" priority="17"/>
  </conditionalFormatting>
  <conditionalFormatting sqref="A526:A528">
    <cfRule type="duplicateValues" dxfId="376" priority="34"/>
  </conditionalFormatting>
  <conditionalFormatting sqref="A548">
    <cfRule type="duplicateValues" dxfId="375" priority="66"/>
  </conditionalFormatting>
  <conditionalFormatting sqref="A842">
    <cfRule type="duplicateValues" dxfId="374" priority="16"/>
  </conditionalFormatting>
  <conditionalFormatting sqref="A888">
    <cfRule type="duplicateValues" dxfId="373" priority="15"/>
  </conditionalFormatting>
  <conditionalFormatting sqref="A947:A951">
    <cfRule type="duplicateValues" dxfId="372" priority="226"/>
  </conditionalFormatting>
  <conditionalFormatting sqref="A952:A956">
    <cfRule type="duplicateValues" dxfId="371" priority="247"/>
  </conditionalFormatting>
  <conditionalFormatting sqref="A957:A958">
    <cfRule type="duplicateValues" dxfId="370" priority="248"/>
  </conditionalFormatting>
  <conditionalFormatting sqref="A959:A961">
    <cfRule type="duplicateValues" dxfId="369" priority="270"/>
  </conditionalFormatting>
  <conditionalFormatting sqref="A962">
    <cfRule type="duplicateValues" dxfId="368" priority="250"/>
  </conditionalFormatting>
  <conditionalFormatting sqref="A963:A966">
    <cfRule type="duplicateValues" dxfId="367" priority="45"/>
  </conditionalFormatting>
  <conditionalFormatting sqref="A967:A968">
    <cfRule type="duplicateValues" dxfId="366" priority="271"/>
  </conditionalFormatting>
  <conditionalFormatting sqref="A970:A972">
    <cfRule type="duplicateValues" dxfId="365" priority="124"/>
  </conditionalFormatting>
  <conditionalFormatting sqref="A973 A975:A977">
    <cfRule type="duplicateValues" dxfId="364" priority="272"/>
  </conditionalFormatting>
  <conditionalFormatting sqref="A974">
    <cfRule type="duplicateValues" dxfId="363" priority="35"/>
  </conditionalFormatting>
  <conditionalFormatting sqref="A997">
    <cfRule type="duplicateValues" dxfId="362" priority="36"/>
  </conditionalFormatting>
  <conditionalFormatting sqref="A1010">
    <cfRule type="duplicateValues" dxfId="361" priority="44"/>
  </conditionalFormatting>
  <conditionalFormatting sqref="A1041">
    <cfRule type="duplicateValues" dxfId="360" priority="23"/>
  </conditionalFormatting>
  <conditionalFormatting sqref="A1070">
    <cfRule type="duplicateValues" dxfId="359" priority="273"/>
  </conditionalFormatting>
  <conditionalFormatting sqref="A1071">
    <cfRule type="duplicateValues" dxfId="358" priority="274"/>
  </conditionalFormatting>
  <conditionalFormatting sqref="A1113">
    <cfRule type="duplicateValues" dxfId="357" priority="14"/>
  </conditionalFormatting>
  <conditionalFormatting sqref="A1115">
    <cfRule type="duplicateValues" dxfId="356" priority="40"/>
  </conditionalFormatting>
  <conditionalFormatting sqref="A1249">
    <cfRule type="duplicateValues" dxfId="355" priority="13"/>
  </conditionalFormatting>
  <conditionalFormatting sqref="A1280:A1444 A1116:A1248 A1072:A1112 A969 A978:A996 A1011:A1040 A998:A1009 A529:A547 A2:A19 A23:A525 A549:A841 A1042:A1068 A843:A887 A889:A946 A1114 A1250:A1278 A1446:A1669">
    <cfRule type="duplicateValues" dxfId="354" priority="517"/>
  </conditionalFormatting>
  <conditionalFormatting sqref="A1445">
    <cfRule type="duplicateValues" dxfId="353" priority="12"/>
  </conditionalFormatting>
  <conditionalFormatting sqref="A1717:A1718">
    <cfRule type="duplicateValues" dxfId="352" priority="441"/>
  </conditionalFormatting>
  <conditionalFormatting sqref="A1719:A1820 A1670:A1716">
    <cfRule type="duplicateValues" dxfId="351" priority="79"/>
  </conditionalFormatting>
  <conditionalFormatting sqref="A1821:A1916">
    <cfRule type="duplicateValues" dxfId="350" priority="448"/>
  </conditionalFormatting>
  <conditionalFormatting sqref="A1917">
    <cfRule type="duplicateValues" dxfId="349" priority="68"/>
  </conditionalFormatting>
  <conditionalFormatting sqref="A1918">
    <cfRule type="duplicateValues" dxfId="348" priority="67"/>
  </conditionalFormatting>
  <conditionalFormatting sqref="A1919">
    <cfRule type="duplicateValues" dxfId="347" priority="65"/>
  </conditionalFormatting>
  <conditionalFormatting sqref="A1920">
    <cfRule type="duplicateValues" dxfId="346" priority="64"/>
  </conditionalFormatting>
  <conditionalFormatting sqref="A1921">
    <cfRule type="duplicateValues" dxfId="345" priority="449"/>
  </conditionalFormatting>
  <conditionalFormatting sqref="A1922:A1923">
    <cfRule type="duplicateValues" dxfId="344" priority="63"/>
  </conditionalFormatting>
  <conditionalFormatting sqref="A1924">
    <cfRule type="duplicateValues" dxfId="343" priority="62"/>
  </conditionalFormatting>
  <conditionalFormatting sqref="A1925">
    <cfRule type="duplicateValues" dxfId="342" priority="61"/>
  </conditionalFormatting>
  <conditionalFormatting sqref="A1926:A1927">
    <cfRule type="duplicateValues" dxfId="341" priority="518"/>
  </conditionalFormatting>
  <conditionalFormatting sqref="A1928">
    <cfRule type="duplicateValues" dxfId="340" priority="59"/>
  </conditionalFormatting>
  <conditionalFormatting sqref="A1929:A1930">
    <cfRule type="duplicateValues" dxfId="339" priority="46"/>
  </conditionalFormatting>
  <conditionalFormatting sqref="A1931">
    <cfRule type="duplicateValues" dxfId="338" priority="58"/>
  </conditionalFormatting>
  <conditionalFormatting sqref="A1932">
    <cfRule type="duplicateValues" dxfId="337" priority="57"/>
  </conditionalFormatting>
  <conditionalFormatting sqref="A1933:A1942">
    <cfRule type="duplicateValues" dxfId="336" priority="451"/>
  </conditionalFormatting>
  <conditionalFormatting sqref="A1943:A2052 A2054:A2082">
    <cfRule type="duplicateValues" dxfId="335" priority="520"/>
  </conditionalFormatting>
  <conditionalFormatting sqref="A2053">
    <cfRule type="duplicateValues" dxfId="334" priority="11"/>
  </conditionalFormatting>
  <conditionalFormatting sqref="A2083">
    <cfRule type="duplicateValues" dxfId="333" priority="37"/>
  </conditionalFormatting>
  <conditionalFormatting sqref="A2084:A2095">
    <cfRule type="duplicateValues" dxfId="332" priority="521"/>
  </conditionalFormatting>
  <conditionalFormatting sqref="A2096">
    <cfRule type="duplicateValues" dxfId="331" priority="502"/>
  </conditionalFormatting>
  <conditionalFormatting sqref="A2097">
    <cfRule type="duplicateValues" dxfId="330" priority="10"/>
  </conditionalFormatting>
  <conditionalFormatting sqref="A2098:A2230">
    <cfRule type="duplicateValues" dxfId="329" priority="9"/>
  </conditionalFormatting>
  <conditionalFormatting sqref="C93:C98">
    <cfRule type="duplicateValues" dxfId="328" priority="121" stopIfTrue="1"/>
  </conditionalFormatting>
  <conditionalFormatting sqref="G363">
    <cfRule type="duplicateValues" dxfId="327" priority="8"/>
    <cfRule type="duplicateValues" dxfId="326" priority="7"/>
    <cfRule type="duplicateValues" dxfId="325" priority="6"/>
    <cfRule type="duplicateValues" dxfId="324" priority="5"/>
    <cfRule type="duplicateValues" dxfId="323" priority="4"/>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X3064"/>
  <sheetViews>
    <sheetView rightToLeft="1" topLeftCell="A55" workbookViewId="0">
      <selection activeCell="AG68" sqref="A68:XFD68"/>
    </sheetView>
  </sheetViews>
  <sheetFormatPr defaultColWidth="9" defaultRowHeight="13.8" x14ac:dyDescent="0.25"/>
  <cols>
    <col min="1" max="1" width="11.09765625" style="53" bestFit="1" customWidth="1"/>
    <col min="2" max="2" width="9" style="53" customWidth="1"/>
    <col min="3" max="42" width="9" style="53"/>
    <col min="43" max="43" width="38.69921875" style="53" bestFit="1" customWidth="1"/>
    <col min="44" max="44" width="9" style="53"/>
    <col min="45" max="45" width="20.59765625" style="53" bestFit="1" customWidth="1"/>
    <col min="46" max="16384" width="9" style="53"/>
  </cols>
  <sheetData>
    <row r="1" spans="1:47" ht="24.6" customHeight="1" x14ac:dyDescent="0.25">
      <c r="C1" s="53">
        <v>100</v>
      </c>
      <c r="D1" s="53">
        <v>110</v>
      </c>
      <c r="E1" s="53">
        <v>120</v>
      </c>
      <c r="F1" s="53">
        <v>130</v>
      </c>
      <c r="G1" s="53">
        <v>140</v>
      </c>
      <c r="H1" s="53">
        <v>150</v>
      </c>
      <c r="I1" s="53">
        <v>160</v>
      </c>
      <c r="J1" s="53">
        <v>170</v>
      </c>
      <c r="K1" s="53">
        <v>180</v>
      </c>
      <c r="L1" s="53">
        <v>190</v>
      </c>
      <c r="M1" s="53">
        <v>200</v>
      </c>
      <c r="N1" s="53">
        <v>210</v>
      </c>
      <c r="O1" s="53">
        <v>220</v>
      </c>
      <c r="P1" s="53">
        <v>230</v>
      </c>
      <c r="Q1" s="53">
        <v>240</v>
      </c>
      <c r="R1" s="53">
        <v>250</v>
      </c>
      <c r="S1" s="53">
        <v>260</v>
      </c>
      <c r="T1" s="53">
        <v>270</v>
      </c>
      <c r="U1" s="53">
        <v>280</v>
      </c>
      <c r="V1" s="53">
        <v>290</v>
      </c>
      <c r="W1" s="53">
        <v>300</v>
      </c>
      <c r="X1" s="53">
        <v>310</v>
      </c>
      <c r="Y1" s="53">
        <v>320</v>
      </c>
      <c r="Z1" s="53">
        <v>330</v>
      </c>
      <c r="AA1" s="53">
        <v>340</v>
      </c>
      <c r="AB1" s="53">
        <v>350</v>
      </c>
      <c r="AC1" s="53">
        <v>360</v>
      </c>
      <c r="AD1" s="53">
        <v>370</v>
      </c>
      <c r="AE1" s="53">
        <v>380</v>
      </c>
      <c r="AF1" s="53">
        <v>390</v>
      </c>
      <c r="AG1" s="53">
        <v>400</v>
      </c>
      <c r="AH1" s="53">
        <v>410</v>
      </c>
      <c r="AI1" s="53">
        <v>420</v>
      </c>
      <c r="AJ1" s="53">
        <v>430</v>
      </c>
      <c r="AK1" s="53">
        <v>440</v>
      </c>
      <c r="AL1" s="53">
        <v>450</v>
      </c>
      <c r="AM1" s="53">
        <v>460</v>
      </c>
      <c r="AN1" s="53">
        <v>470</v>
      </c>
      <c r="AO1" s="53">
        <v>480</v>
      </c>
      <c r="AP1" s="53">
        <v>490</v>
      </c>
      <c r="AQ1" s="53" t="s">
        <v>1345</v>
      </c>
      <c r="AR1" s="53" t="s">
        <v>3856</v>
      </c>
    </row>
    <row r="2" spans="1:47" s="272" customFormat="1" ht="22.8" x14ac:dyDescent="0.4">
      <c r="A2" s="314">
        <v>200915</v>
      </c>
      <c r="B2" t="s">
        <v>59</v>
      </c>
      <c r="C2" s="315" t="s">
        <v>4176</v>
      </c>
      <c r="D2" s="315" t="s">
        <v>4176</v>
      </c>
      <c r="E2" s="315" t="s">
        <v>4176</v>
      </c>
      <c r="F2" s="315" t="s">
        <v>4176</v>
      </c>
      <c r="G2" s="315" t="s">
        <v>4176</v>
      </c>
      <c r="H2" s="315" t="s">
        <v>4176</v>
      </c>
      <c r="I2" s="315" t="s">
        <v>4176</v>
      </c>
      <c r="J2" s="315" t="s">
        <v>4176</v>
      </c>
      <c r="K2" s="315" t="s">
        <v>4176</v>
      </c>
      <c r="L2" s="315" t="s">
        <v>4176</v>
      </c>
      <c r="M2" s="315" t="s">
        <v>4176</v>
      </c>
      <c r="N2" s="315" t="s">
        <v>4176</v>
      </c>
      <c r="O2" s="315" t="s">
        <v>4176</v>
      </c>
      <c r="P2" s="315" t="s">
        <v>4176</v>
      </c>
      <c r="Q2" s="315" t="s">
        <v>4176</v>
      </c>
      <c r="R2" s="315" t="s">
        <v>4176</v>
      </c>
      <c r="S2" s="315" t="s">
        <v>4176</v>
      </c>
      <c r="T2" s="315" t="s">
        <v>4176</v>
      </c>
      <c r="U2" s="315" t="s">
        <v>4176</v>
      </c>
      <c r="V2" s="315" t="s">
        <v>4176</v>
      </c>
      <c r="W2" s="315" t="s">
        <v>4176</v>
      </c>
      <c r="X2" s="315" t="s">
        <v>4176</v>
      </c>
      <c r="Y2" s="315" t="s">
        <v>4176</v>
      </c>
      <c r="Z2" s="315" t="s">
        <v>4176</v>
      </c>
      <c r="AA2" s="315" t="s">
        <v>4176</v>
      </c>
      <c r="AB2" s="315" t="s">
        <v>4176</v>
      </c>
      <c r="AC2" s="315" t="s">
        <v>4176</v>
      </c>
      <c r="AD2" s="315" t="s">
        <v>4176</v>
      </c>
      <c r="AE2" s="315" t="s">
        <v>4176</v>
      </c>
      <c r="AF2" s="315" t="s">
        <v>4176</v>
      </c>
      <c r="AG2" s="315" t="s">
        <v>4176</v>
      </c>
      <c r="AH2" s="315" t="s">
        <v>4176</v>
      </c>
      <c r="AI2" s="315" t="s">
        <v>4176</v>
      </c>
      <c r="AJ2" s="315" t="s">
        <v>4176</v>
      </c>
      <c r="AK2" s="315" t="s">
        <v>4176</v>
      </c>
      <c r="AL2" s="315" t="s">
        <v>4176</v>
      </c>
      <c r="AM2" s="315" t="s">
        <v>4176</v>
      </c>
      <c r="AN2" s="315" t="s">
        <v>4176</v>
      </c>
      <c r="AO2" s="315" t="s">
        <v>4176</v>
      </c>
      <c r="AP2" s="316" t="s">
        <v>4176</v>
      </c>
      <c r="AQ2" t="s">
        <v>737</v>
      </c>
      <c r="AR2" s="299" t="s">
        <v>4180</v>
      </c>
      <c r="AS2" s="273"/>
    </row>
    <row r="3" spans="1:47" s="272" customFormat="1" ht="22.8" x14ac:dyDescent="0.4">
      <c r="A3">
        <v>201240</v>
      </c>
      <c r="B3" t="s">
        <v>59</v>
      </c>
      <c r="C3" t="s">
        <v>4176</v>
      </c>
      <c r="D3" t="s">
        <v>4176</v>
      </c>
      <c r="E3" t="s">
        <v>4176</v>
      </c>
      <c r="F3" t="s">
        <v>4176</v>
      </c>
      <c r="G3" t="s">
        <v>4176</v>
      </c>
      <c r="H3" t="s">
        <v>4176</v>
      </c>
      <c r="I3" t="s">
        <v>4176</v>
      </c>
      <c r="J3" t="s">
        <v>4176</v>
      </c>
      <c r="K3" t="s">
        <v>4176</v>
      </c>
      <c r="L3" t="s">
        <v>4176</v>
      </c>
      <c r="M3" t="s">
        <v>4176</v>
      </c>
      <c r="N3" t="s">
        <v>4176</v>
      </c>
      <c r="O3" t="s">
        <v>4176</v>
      </c>
      <c r="P3" t="s">
        <v>4176</v>
      </c>
      <c r="Q3" t="s">
        <v>4176</v>
      </c>
      <c r="R3" t="s">
        <v>4176</v>
      </c>
      <c r="S3" t="s">
        <v>4176</v>
      </c>
      <c r="T3" t="s">
        <v>4176</v>
      </c>
      <c r="U3" t="s">
        <v>4176</v>
      </c>
      <c r="V3" t="s">
        <v>4176</v>
      </c>
      <c r="W3" t="s">
        <v>4176</v>
      </c>
      <c r="X3" t="s">
        <v>4176</v>
      </c>
      <c r="Y3" t="s">
        <v>4176</v>
      </c>
      <c r="Z3" t="s">
        <v>4176</v>
      </c>
      <c r="AA3" t="s">
        <v>4176</v>
      </c>
      <c r="AB3" t="s">
        <v>4176</v>
      </c>
      <c r="AC3" t="s">
        <v>4176</v>
      </c>
      <c r="AD3" t="s">
        <v>4176</v>
      </c>
      <c r="AE3" t="s">
        <v>4176</v>
      </c>
      <c r="AF3" t="s">
        <v>4176</v>
      </c>
      <c r="AG3" t="s">
        <v>4176</v>
      </c>
      <c r="AH3" t="s">
        <v>4176</v>
      </c>
      <c r="AI3" t="s">
        <v>4176</v>
      </c>
      <c r="AJ3" t="s">
        <v>4176</v>
      </c>
      <c r="AK3" t="s">
        <v>4176</v>
      </c>
      <c r="AL3" t="s">
        <v>4176</v>
      </c>
      <c r="AM3" t="s">
        <v>4176</v>
      </c>
      <c r="AN3" t="s">
        <v>4176</v>
      </c>
      <c r="AO3" t="s">
        <v>4176</v>
      </c>
      <c r="AP3" t="s">
        <v>4176</v>
      </c>
      <c r="AQ3" t="s">
        <v>737</v>
      </c>
      <c r="AR3" s="299" t="s">
        <v>4180</v>
      </c>
      <c r="AS3" s="271"/>
    </row>
    <row r="4" spans="1:47" s="272" customFormat="1" ht="22.8" x14ac:dyDescent="0.4">
      <c r="A4">
        <v>201264</v>
      </c>
      <c r="B4" t="s">
        <v>485</v>
      </c>
      <c r="C4" t="s">
        <v>4176</v>
      </c>
      <c r="D4" t="s">
        <v>4176</v>
      </c>
      <c r="E4" t="s">
        <v>4176</v>
      </c>
      <c r="F4" t="s">
        <v>4176</v>
      </c>
      <c r="G4" t="s">
        <v>4176</v>
      </c>
      <c r="H4" t="s">
        <v>4176</v>
      </c>
      <c r="I4" t="s">
        <v>4176</v>
      </c>
      <c r="J4" t="s">
        <v>4176</v>
      </c>
      <c r="K4" t="s">
        <v>4176</v>
      </c>
      <c r="L4" t="s">
        <v>4176</v>
      </c>
      <c r="M4" t="s">
        <v>4176</v>
      </c>
      <c r="N4" t="s">
        <v>4176</v>
      </c>
      <c r="O4" t="s">
        <v>4176</v>
      </c>
      <c r="P4" t="s">
        <v>4176</v>
      </c>
      <c r="Q4" t="s">
        <v>4176</v>
      </c>
      <c r="R4" t="s">
        <v>4176</v>
      </c>
      <c r="S4" t="s">
        <v>4176</v>
      </c>
      <c r="T4" t="s">
        <v>4176</v>
      </c>
      <c r="U4" t="s">
        <v>4176</v>
      </c>
      <c r="V4" t="s">
        <v>4176</v>
      </c>
      <c r="W4" t="s">
        <v>4176</v>
      </c>
      <c r="X4" t="s">
        <v>4176</v>
      </c>
      <c r="Y4" t="s">
        <v>4176</v>
      </c>
      <c r="Z4" t="s">
        <v>4176</v>
      </c>
      <c r="AA4" t="s">
        <v>4176</v>
      </c>
      <c r="AB4" t="s">
        <v>4176</v>
      </c>
      <c r="AC4" t="s">
        <v>4176</v>
      </c>
      <c r="AD4" t="s">
        <v>4176</v>
      </c>
      <c r="AE4" t="s">
        <v>4176</v>
      </c>
      <c r="AF4" t="s">
        <v>4176</v>
      </c>
      <c r="AG4"/>
      <c r="AH4"/>
      <c r="AI4"/>
      <c r="AJ4"/>
      <c r="AK4"/>
      <c r="AL4"/>
      <c r="AM4"/>
      <c r="AN4"/>
      <c r="AO4"/>
      <c r="AP4"/>
      <c r="AQ4" t="s">
        <v>737</v>
      </c>
      <c r="AR4" s="299" t="s">
        <v>4214</v>
      </c>
      <c r="AS4" s="273"/>
      <c r="AU4" s="273"/>
    </row>
    <row r="5" spans="1:47" s="272" customFormat="1" ht="22.8" x14ac:dyDescent="0.4">
      <c r="A5">
        <v>201396</v>
      </c>
      <c r="B5" t="s">
        <v>59</v>
      </c>
      <c r="C5" t="s">
        <v>4176</v>
      </c>
      <c r="D5" t="s">
        <v>4176</v>
      </c>
      <c r="E5" t="s">
        <v>4176</v>
      </c>
      <c r="F5" t="s">
        <v>4176</v>
      </c>
      <c r="G5" t="s">
        <v>4176</v>
      </c>
      <c r="H5" t="s">
        <v>4176</v>
      </c>
      <c r="I5" t="s">
        <v>4176</v>
      </c>
      <c r="J5" t="s">
        <v>4176</v>
      </c>
      <c r="K5" t="s">
        <v>4176</v>
      </c>
      <c r="L5" t="s">
        <v>4176</v>
      </c>
      <c r="M5" t="s">
        <v>4176</v>
      </c>
      <c r="N5" t="s">
        <v>4176</v>
      </c>
      <c r="O5" t="s">
        <v>4176</v>
      </c>
      <c r="P5" t="s">
        <v>4176</v>
      </c>
      <c r="Q5" t="s">
        <v>4176</v>
      </c>
      <c r="R5" t="s">
        <v>4176</v>
      </c>
      <c r="S5" t="s">
        <v>4176</v>
      </c>
      <c r="T5" t="s">
        <v>4176</v>
      </c>
      <c r="U5" t="s">
        <v>4176</v>
      </c>
      <c r="V5" t="s">
        <v>4176</v>
      </c>
      <c r="W5" t="s">
        <v>4176</v>
      </c>
      <c r="X5" t="s">
        <v>4176</v>
      </c>
      <c r="Y5" t="s">
        <v>4176</v>
      </c>
      <c r="Z5" t="s">
        <v>4176</v>
      </c>
      <c r="AA5" t="s">
        <v>4176</v>
      </c>
      <c r="AB5" t="s">
        <v>4176</v>
      </c>
      <c r="AC5" t="s">
        <v>4176</v>
      </c>
      <c r="AD5" t="s">
        <v>4176</v>
      </c>
      <c r="AE5" t="s">
        <v>4176</v>
      </c>
      <c r="AF5" t="s">
        <v>4176</v>
      </c>
      <c r="AG5" t="s">
        <v>4176</v>
      </c>
      <c r="AH5" t="s">
        <v>4176</v>
      </c>
      <c r="AI5" t="s">
        <v>4176</v>
      </c>
      <c r="AJ5" t="s">
        <v>4176</v>
      </c>
      <c r="AK5" t="s">
        <v>4176</v>
      </c>
      <c r="AL5" t="s">
        <v>4176</v>
      </c>
      <c r="AM5" t="s">
        <v>4176</v>
      </c>
      <c r="AN5" t="s">
        <v>4176</v>
      </c>
      <c r="AO5" t="s">
        <v>4176</v>
      </c>
      <c r="AP5" t="s">
        <v>4176</v>
      </c>
      <c r="AQ5" t="s">
        <v>737</v>
      </c>
      <c r="AR5" s="299" t="s">
        <v>4214</v>
      </c>
      <c r="AS5" s="273"/>
      <c r="AU5" s="273"/>
    </row>
    <row r="6" spans="1:47" s="272" customFormat="1" ht="22.8" x14ac:dyDescent="0.4">
      <c r="A6">
        <v>201453</v>
      </c>
      <c r="B6" t="s">
        <v>59</v>
      </c>
      <c r="C6" t="s">
        <v>4176</v>
      </c>
      <c r="D6" t="s">
        <v>4176</v>
      </c>
      <c r="E6" t="s">
        <v>4176</v>
      </c>
      <c r="F6" t="s">
        <v>4176</v>
      </c>
      <c r="G6" t="s">
        <v>4176</v>
      </c>
      <c r="H6" t="s">
        <v>4176</v>
      </c>
      <c r="I6" t="s">
        <v>4176</v>
      </c>
      <c r="J6" t="s">
        <v>4176</v>
      </c>
      <c r="K6" t="s">
        <v>4176</v>
      </c>
      <c r="L6" t="s">
        <v>4176</v>
      </c>
      <c r="M6" t="s">
        <v>4176</v>
      </c>
      <c r="N6" t="s">
        <v>4176</v>
      </c>
      <c r="O6" t="s">
        <v>4176</v>
      </c>
      <c r="P6" t="s">
        <v>4176</v>
      </c>
      <c r="Q6" t="s">
        <v>4176</v>
      </c>
      <c r="R6" t="s">
        <v>4176</v>
      </c>
      <c r="S6" t="s">
        <v>4176</v>
      </c>
      <c r="T6" t="s">
        <v>4176</v>
      </c>
      <c r="U6" t="s">
        <v>4176</v>
      </c>
      <c r="V6" t="s">
        <v>4176</v>
      </c>
      <c r="W6" t="s">
        <v>4176</v>
      </c>
      <c r="X6" t="s">
        <v>4176</v>
      </c>
      <c r="Y6" t="s">
        <v>4176</v>
      </c>
      <c r="Z6" t="s">
        <v>4176</v>
      </c>
      <c r="AA6" t="s">
        <v>4176</v>
      </c>
      <c r="AB6" t="s">
        <v>4176</v>
      </c>
      <c r="AC6" t="s">
        <v>4176</v>
      </c>
      <c r="AD6" t="s">
        <v>4176</v>
      </c>
      <c r="AE6" t="s">
        <v>4176</v>
      </c>
      <c r="AF6" t="s">
        <v>4176</v>
      </c>
      <c r="AG6" t="s">
        <v>4176</v>
      </c>
      <c r="AH6" t="s">
        <v>4176</v>
      </c>
      <c r="AI6" t="s">
        <v>4176</v>
      </c>
      <c r="AJ6" t="s">
        <v>4176</v>
      </c>
      <c r="AK6" t="s">
        <v>4176</v>
      </c>
      <c r="AL6" t="s">
        <v>4176</v>
      </c>
      <c r="AM6" t="s">
        <v>4176</v>
      </c>
      <c r="AN6" t="s">
        <v>4176</v>
      </c>
      <c r="AO6" t="s">
        <v>4176</v>
      </c>
      <c r="AP6" t="s">
        <v>4176</v>
      </c>
      <c r="AQ6" t="s">
        <v>737</v>
      </c>
      <c r="AR6" s="299" t="s">
        <v>4214</v>
      </c>
      <c r="AS6" s="273"/>
    </row>
    <row r="7" spans="1:47" s="272" customFormat="1" ht="22.8" x14ac:dyDescent="0.4">
      <c r="A7">
        <v>201499</v>
      </c>
      <c r="B7" t="s">
        <v>59</v>
      </c>
      <c r="C7" t="s">
        <v>4176</v>
      </c>
      <c r="D7" t="s">
        <v>4176</v>
      </c>
      <c r="E7" t="s">
        <v>4176</v>
      </c>
      <c r="F7" t="s">
        <v>4176</v>
      </c>
      <c r="G7" t="s">
        <v>4176</v>
      </c>
      <c r="H7" t="s">
        <v>4176</v>
      </c>
      <c r="I7" t="s">
        <v>4176</v>
      </c>
      <c r="J7" t="s">
        <v>4176</v>
      </c>
      <c r="K7" t="s">
        <v>4176</v>
      </c>
      <c r="L7" t="s">
        <v>4176</v>
      </c>
      <c r="M7" t="s">
        <v>4176</v>
      </c>
      <c r="N7" t="s">
        <v>4176</v>
      </c>
      <c r="O7" t="s">
        <v>4176</v>
      </c>
      <c r="P7" t="s">
        <v>4176</v>
      </c>
      <c r="Q7" t="s">
        <v>4176</v>
      </c>
      <c r="R7" t="s">
        <v>4176</v>
      </c>
      <c r="S7" t="s">
        <v>4176</v>
      </c>
      <c r="T7" t="s">
        <v>4176</v>
      </c>
      <c r="U7" t="s">
        <v>4176</v>
      </c>
      <c r="V7" t="s">
        <v>4176</v>
      </c>
      <c r="W7" t="s">
        <v>4176</v>
      </c>
      <c r="X7" t="s">
        <v>4176</v>
      </c>
      <c r="Y7" t="s">
        <v>4176</v>
      </c>
      <c r="Z7" t="s">
        <v>4176</v>
      </c>
      <c r="AA7" t="s">
        <v>4176</v>
      </c>
      <c r="AB7" t="s">
        <v>4176</v>
      </c>
      <c r="AC7" t="s">
        <v>4176</v>
      </c>
      <c r="AD7" t="s">
        <v>4176</v>
      </c>
      <c r="AE7" t="s">
        <v>4176</v>
      </c>
      <c r="AF7" t="s">
        <v>4176</v>
      </c>
      <c r="AG7" t="s">
        <v>4176</v>
      </c>
      <c r="AH7" t="s">
        <v>4176</v>
      </c>
      <c r="AI7" t="s">
        <v>4176</v>
      </c>
      <c r="AJ7" t="s">
        <v>4176</v>
      </c>
      <c r="AK7" t="s">
        <v>4176</v>
      </c>
      <c r="AL7" t="s">
        <v>4176</v>
      </c>
      <c r="AM7" t="s">
        <v>4176</v>
      </c>
      <c r="AN7" t="s">
        <v>4176</v>
      </c>
      <c r="AO7" t="s">
        <v>4176</v>
      </c>
      <c r="AP7" t="s">
        <v>4176</v>
      </c>
      <c r="AQ7" t="s">
        <v>737</v>
      </c>
      <c r="AR7" s="299" t="s">
        <v>4198</v>
      </c>
      <c r="AS7" s="271"/>
    </row>
    <row r="8" spans="1:47" s="272" customFormat="1" ht="22.8" x14ac:dyDescent="0.4">
      <c r="A8">
        <v>201652</v>
      </c>
      <c r="B8" t="s">
        <v>59</v>
      </c>
      <c r="C8" t="s">
        <v>4176</v>
      </c>
      <c r="D8" t="s">
        <v>4176</v>
      </c>
      <c r="E8" t="s">
        <v>4176</v>
      </c>
      <c r="F8" t="s">
        <v>4176</v>
      </c>
      <c r="G8" t="s">
        <v>4176</v>
      </c>
      <c r="H8" t="s">
        <v>4176</v>
      </c>
      <c r="I8" t="s">
        <v>4176</v>
      </c>
      <c r="J8" t="s">
        <v>4176</v>
      </c>
      <c r="K8" t="s">
        <v>4176</v>
      </c>
      <c r="L8" t="s">
        <v>4176</v>
      </c>
      <c r="M8" t="s">
        <v>4176</v>
      </c>
      <c r="N8" t="s">
        <v>4176</v>
      </c>
      <c r="O8" t="s">
        <v>4176</v>
      </c>
      <c r="P8" t="s">
        <v>4176</v>
      </c>
      <c r="Q8" t="s">
        <v>4176</v>
      </c>
      <c r="R8" t="s">
        <v>4176</v>
      </c>
      <c r="S8" t="s">
        <v>4176</v>
      </c>
      <c r="T8" t="s">
        <v>4176</v>
      </c>
      <c r="U8" t="s">
        <v>4176</v>
      </c>
      <c r="V8" t="s">
        <v>4176</v>
      </c>
      <c r="W8" t="s">
        <v>4176</v>
      </c>
      <c r="X8" t="s">
        <v>4176</v>
      </c>
      <c r="Y8" t="s">
        <v>4176</v>
      </c>
      <c r="Z8" t="s">
        <v>4176</v>
      </c>
      <c r="AA8" t="s">
        <v>4176</v>
      </c>
      <c r="AB8" t="s">
        <v>4176</v>
      </c>
      <c r="AC8" t="s">
        <v>4176</v>
      </c>
      <c r="AD8" t="s">
        <v>4176</v>
      </c>
      <c r="AE8" t="s">
        <v>4176</v>
      </c>
      <c r="AF8" t="s">
        <v>4176</v>
      </c>
      <c r="AG8" t="s">
        <v>4176</v>
      </c>
      <c r="AH8" t="s">
        <v>4176</v>
      </c>
      <c r="AI8" t="s">
        <v>4176</v>
      </c>
      <c r="AJ8" t="s">
        <v>4176</v>
      </c>
      <c r="AK8" t="s">
        <v>4176</v>
      </c>
      <c r="AL8" t="s">
        <v>4176</v>
      </c>
      <c r="AM8" t="s">
        <v>4176</v>
      </c>
      <c r="AN8" t="s">
        <v>4176</v>
      </c>
      <c r="AO8" t="s">
        <v>4176</v>
      </c>
      <c r="AP8" t="s">
        <v>4176</v>
      </c>
      <c r="AQ8" t="s">
        <v>737</v>
      </c>
      <c r="AR8" s="299" t="s">
        <v>4214</v>
      </c>
      <c r="AS8" s="273"/>
    </row>
    <row r="9" spans="1:47" s="272" customFormat="1" ht="22.8" x14ac:dyDescent="0.4">
      <c r="A9" s="314">
        <v>201752</v>
      </c>
      <c r="B9" t="s">
        <v>485</v>
      </c>
      <c r="C9" s="315" t="s">
        <v>4176</v>
      </c>
      <c r="D9" s="315" t="s">
        <v>4176</v>
      </c>
      <c r="E9" s="315" t="s">
        <v>4176</v>
      </c>
      <c r="F9" s="315" t="s">
        <v>4176</v>
      </c>
      <c r="G9" s="315" t="s">
        <v>4176</v>
      </c>
      <c r="H9" s="315" t="s">
        <v>4176</v>
      </c>
      <c r="I9" s="315" t="s">
        <v>4176</v>
      </c>
      <c r="J9" s="315" t="s">
        <v>4176</v>
      </c>
      <c r="K9" s="315" t="s">
        <v>4176</v>
      </c>
      <c r="L9" s="315" t="s">
        <v>4176</v>
      </c>
      <c r="M9" s="315" t="s">
        <v>4176</v>
      </c>
      <c r="N9" s="315" t="s">
        <v>4176</v>
      </c>
      <c r="O9" s="315" t="s">
        <v>4176</v>
      </c>
      <c r="P9" s="315" t="s">
        <v>4176</v>
      </c>
      <c r="Q9" s="315" t="s">
        <v>4176</v>
      </c>
      <c r="R9" s="315" t="s">
        <v>4176</v>
      </c>
      <c r="S9" s="315" t="s">
        <v>4176</v>
      </c>
      <c r="T9" s="315" t="s">
        <v>4176</v>
      </c>
      <c r="U9" s="315" t="s">
        <v>4176</v>
      </c>
      <c r="V9" s="315" t="s">
        <v>4176</v>
      </c>
      <c r="W9" s="315" t="s">
        <v>4176</v>
      </c>
      <c r="X9" s="315" t="s">
        <v>4176</v>
      </c>
      <c r="Y9" s="315" t="s">
        <v>4176</v>
      </c>
      <c r="Z9" s="315" t="s">
        <v>4176</v>
      </c>
      <c r="AA9" s="315" t="s">
        <v>4176</v>
      </c>
      <c r="AB9" s="315" t="s">
        <v>4176</v>
      </c>
      <c r="AC9" s="315" t="s">
        <v>4176</v>
      </c>
      <c r="AD9" s="315" t="s">
        <v>4176</v>
      </c>
      <c r="AE9" s="315" t="s">
        <v>4176</v>
      </c>
      <c r="AF9" s="315" t="s">
        <v>4176</v>
      </c>
      <c r="AG9" s="315"/>
      <c r="AH9" s="315"/>
      <c r="AI9" s="315"/>
      <c r="AJ9" s="315"/>
      <c r="AK9" s="315"/>
      <c r="AL9" s="315"/>
      <c r="AM9" s="315"/>
      <c r="AN9" s="315"/>
      <c r="AO9" s="315"/>
      <c r="AP9" s="316"/>
      <c r="AQ9" t="s">
        <v>737</v>
      </c>
      <c r="AR9" s="299" t="s">
        <v>4180</v>
      </c>
      <c r="AS9" s="271"/>
    </row>
    <row r="10" spans="1:47" s="272" customFormat="1" ht="22.8" x14ac:dyDescent="0.4">
      <c r="A10" s="314">
        <v>201755</v>
      </c>
      <c r="B10" t="s">
        <v>485</v>
      </c>
      <c r="C10" s="315" t="s">
        <v>4176</v>
      </c>
      <c r="D10" s="315" t="s">
        <v>4176</v>
      </c>
      <c r="E10" s="315" t="s">
        <v>4176</v>
      </c>
      <c r="F10" s="315" t="s">
        <v>4176</v>
      </c>
      <c r="G10" s="315" t="s">
        <v>4176</v>
      </c>
      <c r="H10" s="315" t="s">
        <v>4176</v>
      </c>
      <c r="I10" s="315" t="s">
        <v>4176</v>
      </c>
      <c r="J10" s="315" t="s">
        <v>4176</v>
      </c>
      <c r="K10" s="315" t="s">
        <v>4176</v>
      </c>
      <c r="L10" s="315" t="s">
        <v>4176</v>
      </c>
      <c r="M10" s="315" t="s">
        <v>4176</v>
      </c>
      <c r="N10" s="315" t="s">
        <v>4176</v>
      </c>
      <c r="O10" s="315" t="s">
        <v>4176</v>
      </c>
      <c r="P10" s="315" t="s">
        <v>4176</v>
      </c>
      <c r="Q10" s="315" t="s">
        <v>4176</v>
      </c>
      <c r="R10" s="315" t="s">
        <v>4176</v>
      </c>
      <c r="S10" s="315" t="s">
        <v>4176</v>
      </c>
      <c r="T10" s="315" t="s">
        <v>4176</v>
      </c>
      <c r="U10" s="315" t="s">
        <v>4176</v>
      </c>
      <c r="V10" s="315" t="s">
        <v>4176</v>
      </c>
      <c r="W10" s="315" t="s">
        <v>4176</v>
      </c>
      <c r="X10" s="315" t="s">
        <v>4176</v>
      </c>
      <c r="Y10" s="315" t="s">
        <v>4176</v>
      </c>
      <c r="Z10" s="315" t="s">
        <v>4176</v>
      </c>
      <c r="AA10" s="315" t="s">
        <v>4176</v>
      </c>
      <c r="AB10" s="315" t="s">
        <v>4176</v>
      </c>
      <c r="AC10" s="315" t="s">
        <v>4176</v>
      </c>
      <c r="AD10" s="315" t="s">
        <v>4176</v>
      </c>
      <c r="AE10" s="315" t="s">
        <v>4176</v>
      </c>
      <c r="AF10" s="315" t="s">
        <v>4176</v>
      </c>
      <c r="AG10" s="315"/>
      <c r="AH10" s="315"/>
      <c r="AI10" s="315"/>
      <c r="AJ10" s="315"/>
      <c r="AK10" s="315"/>
      <c r="AL10" s="315"/>
      <c r="AM10" s="315"/>
      <c r="AN10" s="315"/>
      <c r="AO10" s="315"/>
      <c r="AP10" s="316"/>
      <c r="AQ10" t="s">
        <v>737</v>
      </c>
      <c r="AR10" s="299" t="s">
        <v>4180</v>
      </c>
      <c r="AS10" s="273"/>
      <c r="AU10" s="273"/>
    </row>
    <row r="11" spans="1:47" s="272" customFormat="1" ht="22.8" x14ac:dyDescent="0.4">
      <c r="A11">
        <v>201923</v>
      </c>
      <c r="B11" t="s">
        <v>485</v>
      </c>
      <c r="C11" t="s">
        <v>4176</v>
      </c>
      <c r="D11" t="s">
        <v>4176</v>
      </c>
      <c r="E11" t="s">
        <v>4176</v>
      </c>
      <c r="F11" t="s">
        <v>4176</v>
      </c>
      <c r="G11" t="s">
        <v>4176</v>
      </c>
      <c r="H11" t="s">
        <v>4176</v>
      </c>
      <c r="I11" t="s">
        <v>4176</v>
      </c>
      <c r="J11" t="s">
        <v>4176</v>
      </c>
      <c r="K11" t="s">
        <v>4176</v>
      </c>
      <c r="L11" t="s">
        <v>4176</v>
      </c>
      <c r="M11" t="s">
        <v>4176</v>
      </c>
      <c r="N11" t="s">
        <v>4176</v>
      </c>
      <c r="O11" t="s">
        <v>4176</v>
      </c>
      <c r="P11" t="s">
        <v>4176</v>
      </c>
      <c r="Q11" t="s">
        <v>4176</v>
      </c>
      <c r="R11" t="s">
        <v>4176</v>
      </c>
      <c r="S11" t="s">
        <v>4176</v>
      </c>
      <c r="T11" t="s">
        <v>4176</v>
      </c>
      <c r="U11" t="s">
        <v>4176</v>
      </c>
      <c r="V11" t="s">
        <v>4176</v>
      </c>
      <c r="W11" t="s">
        <v>4176</v>
      </c>
      <c r="X11" t="s">
        <v>4176</v>
      </c>
      <c r="Y11" t="s">
        <v>4176</v>
      </c>
      <c r="Z11" t="s">
        <v>4176</v>
      </c>
      <c r="AA11" t="s">
        <v>4176</v>
      </c>
      <c r="AB11" t="s">
        <v>4176</v>
      </c>
      <c r="AC11" t="s">
        <v>4176</v>
      </c>
      <c r="AD11" t="s">
        <v>4176</v>
      </c>
      <c r="AE11" t="s">
        <v>4176</v>
      </c>
      <c r="AF11" t="s">
        <v>4176</v>
      </c>
      <c r="AG11"/>
      <c r="AH11"/>
      <c r="AI11"/>
      <c r="AJ11"/>
      <c r="AK11"/>
      <c r="AL11"/>
      <c r="AM11"/>
      <c r="AN11"/>
      <c r="AO11"/>
      <c r="AP11" s="317"/>
      <c r="AQ11" t="s">
        <v>737</v>
      </c>
      <c r="AR11" s="299" t="s">
        <v>4181</v>
      </c>
      <c r="AS11" s="273"/>
      <c r="AU11" s="273"/>
    </row>
    <row r="12" spans="1:47" s="272" customFormat="1" ht="22.8" x14ac:dyDescent="0.4">
      <c r="A12">
        <v>201942</v>
      </c>
      <c r="B12" t="s">
        <v>59</v>
      </c>
      <c r="C12" t="s">
        <v>4176</v>
      </c>
      <c r="D12" t="s">
        <v>4176</v>
      </c>
      <c r="E12" t="s">
        <v>4176</v>
      </c>
      <c r="F12" t="s">
        <v>4176</v>
      </c>
      <c r="G12" t="s">
        <v>4176</v>
      </c>
      <c r="H12" t="s">
        <v>4176</v>
      </c>
      <c r="I12" t="s">
        <v>4176</v>
      </c>
      <c r="J12" t="s">
        <v>4176</v>
      </c>
      <c r="K12" t="s">
        <v>4176</v>
      </c>
      <c r="L12" t="s">
        <v>4176</v>
      </c>
      <c r="M12" t="s">
        <v>4176</v>
      </c>
      <c r="N12" t="s">
        <v>4176</v>
      </c>
      <c r="O12" t="s">
        <v>4176</v>
      </c>
      <c r="P12" t="s">
        <v>4176</v>
      </c>
      <c r="Q12" t="s">
        <v>4176</v>
      </c>
      <c r="R12" t="s">
        <v>4176</v>
      </c>
      <c r="S12" t="s">
        <v>4176</v>
      </c>
      <c r="T12" t="s">
        <v>4176</v>
      </c>
      <c r="U12" t="s">
        <v>4176</v>
      </c>
      <c r="V12" t="s">
        <v>4176</v>
      </c>
      <c r="W12" t="s">
        <v>4176</v>
      </c>
      <c r="X12" t="s">
        <v>4176</v>
      </c>
      <c r="Y12" t="s">
        <v>4176</v>
      </c>
      <c r="Z12" t="s">
        <v>4176</v>
      </c>
      <c r="AA12" t="s">
        <v>4176</v>
      </c>
      <c r="AB12" t="s">
        <v>4176</v>
      </c>
      <c r="AC12" t="s">
        <v>4176</v>
      </c>
      <c r="AD12" t="s">
        <v>4176</v>
      </c>
      <c r="AE12" t="s">
        <v>4176</v>
      </c>
      <c r="AF12" t="s">
        <v>4176</v>
      </c>
      <c r="AG12" t="s">
        <v>4176</v>
      </c>
      <c r="AH12" t="s">
        <v>4176</v>
      </c>
      <c r="AI12" t="s">
        <v>4176</v>
      </c>
      <c r="AJ12" t="s">
        <v>4176</v>
      </c>
      <c r="AK12" t="s">
        <v>4176</v>
      </c>
      <c r="AL12" t="s">
        <v>4176</v>
      </c>
      <c r="AM12" t="s">
        <v>4176</v>
      </c>
      <c r="AN12" t="s">
        <v>4176</v>
      </c>
      <c r="AO12" t="s">
        <v>4176</v>
      </c>
      <c r="AP12" t="s">
        <v>4176</v>
      </c>
      <c r="AQ12" t="s">
        <v>737</v>
      </c>
      <c r="AR12" s="299" t="s">
        <v>4214</v>
      </c>
      <c r="AS12" s="273"/>
    </row>
    <row r="13" spans="1:47" s="272" customFormat="1" ht="22.8" x14ac:dyDescent="0.4">
      <c r="A13">
        <v>202092</v>
      </c>
      <c r="B13" t="s">
        <v>3629</v>
      </c>
      <c r="C13" t="s">
        <v>214</v>
      </c>
      <c r="D13" t="s">
        <v>212</v>
      </c>
      <c r="E13" t="s">
        <v>212</v>
      </c>
      <c r="F13" t="s">
        <v>212</v>
      </c>
      <c r="G13" t="s">
        <v>212</v>
      </c>
      <c r="H13" t="s">
        <v>212</v>
      </c>
      <c r="I13" t="s">
        <v>214</v>
      </c>
      <c r="J13" t="s">
        <v>212</v>
      </c>
      <c r="K13" t="s">
        <v>212</v>
      </c>
      <c r="L13" t="s">
        <v>214</v>
      </c>
      <c r="M13" t="s">
        <v>214</v>
      </c>
      <c r="N13" t="s">
        <v>214</v>
      </c>
      <c r="O13" t="s">
        <v>214</v>
      </c>
      <c r="P13" t="s">
        <v>212</v>
      </c>
      <c r="Q13" t="s">
        <v>214</v>
      </c>
      <c r="R13" t="s">
        <v>212</v>
      </c>
      <c r="S13" t="s">
        <v>212</v>
      </c>
      <c r="T13" t="s">
        <v>214</v>
      </c>
      <c r="U13" t="s">
        <v>214</v>
      </c>
      <c r="V13"/>
      <c r="W13" t="s">
        <v>212</v>
      </c>
      <c r="X13" t="s">
        <v>212</v>
      </c>
      <c r="Y13" t="s">
        <v>212</v>
      </c>
      <c r="Z13" t="s">
        <v>212</v>
      </c>
      <c r="AA13" t="s">
        <v>212</v>
      </c>
      <c r="AB13" t="s">
        <v>214</v>
      </c>
      <c r="AC13" t="s">
        <v>214</v>
      </c>
      <c r="AD13" t="s">
        <v>214</v>
      </c>
      <c r="AE13" t="s">
        <v>212</v>
      </c>
      <c r="AF13" t="s">
        <v>212</v>
      </c>
      <c r="AG13" t="s">
        <v>213</v>
      </c>
      <c r="AH13" t="s">
        <v>212</v>
      </c>
      <c r="AI13" t="s">
        <v>213</v>
      </c>
      <c r="AJ13" t="s">
        <v>213</v>
      </c>
      <c r="AK13" t="s">
        <v>212</v>
      </c>
      <c r="AL13" t="s">
        <v>213</v>
      </c>
      <c r="AM13" t="s">
        <v>213</v>
      </c>
      <c r="AN13" t="s">
        <v>214</v>
      </c>
      <c r="AO13" t="s">
        <v>213</v>
      </c>
      <c r="AP13" s="317" t="s">
        <v>213</v>
      </c>
      <c r="AQ13"/>
      <c r="AR13" s="299"/>
      <c r="AS13" s="273"/>
      <c r="AU13" s="273"/>
    </row>
    <row r="14" spans="1:47" s="272" customFormat="1" ht="22.8" x14ac:dyDescent="0.4">
      <c r="A14" s="314">
        <v>202148</v>
      </c>
      <c r="B14" t="s">
        <v>59</v>
      </c>
      <c r="C14" s="315" t="s">
        <v>4176</v>
      </c>
      <c r="D14" s="315" t="s">
        <v>4176</v>
      </c>
      <c r="E14" s="315" t="s">
        <v>4176</v>
      </c>
      <c r="F14" s="315" t="s">
        <v>4176</v>
      </c>
      <c r="G14" s="315" t="s">
        <v>4176</v>
      </c>
      <c r="H14" s="315" t="s">
        <v>4176</v>
      </c>
      <c r="I14" s="315" t="s">
        <v>4176</v>
      </c>
      <c r="J14" s="315" t="s">
        <v>4176</v>
      </c>
      <c r="K14" s="315" t="s">
        <v>4176</v>
      </c>
      <c r="L14" s="315" t="s">
        <v>4176</v>
      </c>
      <c r="M14" s="315" t="s">
        <v>4176</v>
      </c>
      <c r="N14" s="315" t="s">
        <v>4176</v>
      </c>
      <c r="O14" s="315" t="s">
        <v>4176</v>
      </c>
      <c r="P14" s="315" t="s">
        <v>4176</v>
      </c>
      <c r="Q14" s="315" t="s">
        <v>4176</v>
      </c>
      <c r="R14" s="315" t="s">
        <v>4176</v>
      </c>
      <c r="S14" s="315" t="s">
        <v>4176</v>
      </c>
      <c r="T14" s="315" t="s">
        <v>4176</v>
      </c>
      <c r="U14" s="315" t="s">
        <v>4176</v>
      </c>
      <c r="V14" s="315" t="s">
        <v>4176</v>
      </c>
      <c r="W14" s="315" t="s">
        <v>4176</v>
      </c>
      <c r="X14" s="315" t="s">
        <v>4176</v>
      </c>
      <c r="Y14" s="315" t="s">
        <v>4176</v>
      </c>
      <c r="Z14" s="315" t="s">
        <v>4176</v>
      </c>
      <c r="AA14" s="315" t="s">
        <v>4176</v>
      </c>
      <c r="AB14" s="315" t="s">
        <v>4176</v>
      </c>
      <c r="AC14" s="315" t="s">
        <v>4176</v>
      </c>
      <c r="AD14" s="315" t="s">
        <v>4176</v>
      </c>
      <c r="AE14" s="315" t="s">
        <v>4176</v>
      </c>
      <c r="AF14" s="315" t="s">
        <v>4176</v>
      </c>
      <c r="AG14" s="315" t="s">
        <v>4176</v>
      </c>
      <c r="AH14" s="315" t="s">
        <v>4176</v>
      </c>
      <c r="AI14" s="315" t="s">
        <v>4176</v>
      </c>
      <c r="AJ14" s="315" t="s">
        <v>4176</v>
      </c>
      <c r="AK14" s="315" t="s">
        <v>4176</v>
      </c>
      <c r="AL14" s="315" t="s">
        <v>4176</v>
      </c>
      <c r="AM14" s="315" t="s">
        <v>4176</v>
      </c>
      <c r="AN14" s="315" t="s">
        <v>4176</v>
      </c>
      <c r="AO14" s="315" t="s">
        <v>4176</v>
      </c>
      <c r="AP14" s="316" t="s">
        <v>4176</v>
      </c>
      <c r="AQ14" t="s">
        <v>737</v>
      </c>
      <c r="AR14" s="299" t="s">
        <v>4180</v>
      </c>
      <c r="AS14" s="273"/>
      <c r="AU14" s="273"/>
    </row>
    <row r="15" spans="1:47" s="272" customFormat="1" ht="22.8" x14ac:dyDescent="0.4">
      <c r="A15">
        <v>202416</v>
      </c>
      <c r="B15" t="s">
        <v>485</v>
      </c>
      <c r="C15" t="s">
        <v>4176</v>
      </c>
      <c r="D15" t="s">
        <v>4176</v>
      </c>
      <c r="E15" t="s">
        <v>4176</v>
      </c>
      <c r="F15" t="s">
        <v>4176</v>
      </c>
      <c r="G15" t="s">
        <v>4176</v>
      </c>
      <c r="H15" t="s">
        <v>4176</v>
      </c>
      <c r="I15" t="s">
        <v>4176</v>
      </c>
      <c r="J15" t="s">
        <v>4176</v>
      </c>
      <c r="K15" t="s">
        <v>4176</v>
      </c>
      <c r="L15" t="s">
        <v>4176</v>
      </c>
      <c r="M15" t="s">
        <v>4176</v>
      </c>
      <c r="N15" t="s">
        <v>4176</v>
      </c>
      <c r="O15" t="s">
        <v>4176</v>
      </c>
      <c r="P15" t="s">
        <v>4176</v>
      </c>
      <c r="Q15" t="s">
        <v>4176</v>
      </c>
      <c r="R15" t="s">
        <v>4176</v>
      </c>
      <c r="S15" t="s">
        <v>4176</v>
      </c>
      <c r="T15" t="s">
        <v>4176</v>
      </c>
      <c r="U15" t="s">
        <v>4176</v>
      </c>
      <c r="V15" t="s">
        <v>4176</v>
      </c>
      <c r="W15" t="s">
        <v>4176</v>
      </c>
      <c r="X15" t="s">
        <v>4176</v>
      </c>
      <c r="Y15" t="s">
        <v>4176</v>
      </c>
      <c r="Z15" t="s">
        <v>4176</v>
      </c>
      <c r="AA15" t="s">
        <v>4176</v>
      </c>
      <c r="AB15" t="s">
        <v>4176</v>
      </c>
      <c r="AC15" t="s">
        <v>4176</v>
      </c>
      <c r="AD15" t="s">
        <v>4176</v>
      </c>
      <c r="AE15" t="s">
        <v>4176</v>
      </c>
      <c r="AF15" t="s">
        <v>4176</v>
      </c>
      <c r="AG15"/>
      <c r="AH15"/>
      <c r="AI15"/>
      <c r="AJ15"/>
      <c r="AK15"/>
      <c r="AL15"/>
      <c r="AM15"/>
      <c r="AN15"/>
      <c r="AO15"/>
      <c r="AP15" s="317"/>
      <c r="AQ15" t="s">
        <v>737</v>
      </c>
      <c r="AR15" s="299" t="s">
        <v>4180</v>
      </c>
      <c r="AS15" s="273"/>
      <c r="AU15" s="273"/>
    </row>
    <row r="16" spans="1:47" s="272" customFormat="1" ht="22.8" x14ac:dyDescent="0.4">
      <c r="A16">
        <v>202429</v>
      </c>
      <c r="B16" t="s">
        <v>3629</v>
      </c>
      <c r="C16" t="s">
        <v>4176</v>
      </c>
      <c r="D16" t="s">
        <v>4176</v>
      </c>
      <c r="E16" t="s">
        <v>4176</v>
      </c>
      <c r="F16" t="s">
        <v>4176</v>
      </c>
      <c r="G16" t="s">
        <v>4176</v>
      </c>
      <c r="H16" t="s">
        <v>4176</v>
      </c>
      <c r="I16" t="s">
        <v>4176</v>
      </c>
      <c r="J16" t="s">
        <v>4176</v>
      </c>
      <c r="K16" t="s">
        <v>4176</v>
      </c>
      <c r="L16" t="s">
        <v>4176</v>
      </c>
      <c r="M16" t="s">
        <v>4176</v>
      </c>
      <c r="N16" t="s">
        <v>4176</v>
      </c>
      <c r="O16" t="s">
        <v>4176</v>
      </c>
      <c r="P16" t="s">
        <v>4176</v>
      </c>
      <c r="Q16" t="s">
        <v>4176</v>
      </c>
      <c r="R16" t="s">
        <v>4176</v>
      </c>
      <c r="S16" t="s">
        <v>4176</v>
      </c>
      <c r="T16" t="s">
        <v>4176</v>
      </c>
      <c r="U16" t="s">
        <v>4176</v>
      </c>
      <c r="V16" t="s">
        <v>4176</v>
      </c>
      <c r="W16" t="s">
        <v>4176</v>
      </c>
      <c r="X16" t="s">
        <v>4176</v>
      </c>
      <c r="Y16" t="s">
        <v>4176</v>
      </c>
      <c r="Z16" t="s">
        <v>4176</v>
      </c>
      <c r="AA16" t="s">
        <v>4176</v>
      </c>
      <c r="AB16" t="s">
        <v>4176</v>
      </c>
      <c r="AC16" t="s">
        <v>4176</v>
      </c>
      <c r="AD16" t="s">
        <v>4176</v>
      </c>
      <c r="AE16" t="s">
        <v>4176</v>
      </c>
      <c r="AF16" t="s">
        <v>4176</v>
      </c>
      <c r="AG16" t="s">
        <v>4176</v>
      </c>
      <c r="AH16" t="s">
        <v>4176</v>
      </c>
      <c r="AI16" t="s">
        <v>4176</v>
      </c>
      <c r="AJ16" t="s">
        <v>4176</v>
      </c>
      <c r="AK16" t="s">
        <v>4176</v>
      </c>
      <c r="AL16" t="s">
        <v>4176</v>
      </c>
      <c r="AM16" t="s">
        <v>4176</v>
      </c>
      <c r="AN16" t="s">
        <v>4176</v>
      </c>
      <c r="AO16" t="s">
        <v>4176</v>
      </c>
      <c r="AP16" t="s">
        <v>4176</v>
      </c>
      <c r="AQ16" t="s">
        <v>737</v>
      </c>
      <c r="AR16" s="299" t="s">
        <v>4182</v>
      </c>
      <c r="AS16" s="273"/>
      <c r="AU16" s="273"/>
    </row>
    <row r="17" spans="1:47" s="272" customFormat="1" ht="22.8" x14ac:dyDescent="0.4">
      <c r="A17" s="314">
        <v>202501</v>
      </c>
      <c r="B17" t="s">
        <v>485</v>
      </c>
      <c r="C17" s="272" t="s">
        <v>4176</v>
      </c>
      <c r="D17" s="272" t="s">
        <v>4176</v>
      </c>
      <c r="E17" s="272" t="s">
        <v>4176</v>
      </c>
      <c r="F17" s="272" t="s">
        <v>4176</v>
      </c>
      <c r="G17" s="272" t="s">
        <v>4176</v>
      </c>
      <c r="H17" s="272" t="s">
        <v>4176</v>
      </c>
      <c r="I17" s="272" t="s">
        <v>4176</v>
      </c>
      <c r="J17" s="272" t="s">
        <v>4176</v>
      </c>
      <c r="K17" s="272" t="s">
        <v>4176</v>
      </c>
      <c r="L17" s="272" t="s">
        <v>4176</v>
      </c>
      <c r="M17" s="272" t="s">
        <v>4176</v>
      </c>
      <c r="N17" s="272" t="s">
        <v>4176</v>
      </c>
      <c r="O17" s="272" t="s">
        <v>4176</v>
      </c>
      <c r="P17" s="272" t="s">
        <v>4176</v>
      </c>
      <c r="Q17" s="272" t="s">
        <v>4176</v>
      </c>
      <c r="R17" s="272" t="s">
        <v>4176</v>
      </c>
      <c r="S17" s="272" t="s">
        <v>4176</v>
      </c>
      <c r="T17" s="272" t="s">
        <v>4176</v>
      </c>
      <c r="U17" s="272" t="s">
        <v>4176</v>
      </c>
      <c r="V17" s="272" t="s">
        <v>4176</v>
      </c>
      <c r="W17" s="272" t="s">
        <v>4176</v>
      </c>
      <c r="X17" s="272" t="s">
        <v>4176</v>
      </c>
      <c r="Y17" s="272" t="s">
        <v>4176</v>
      </c>
      <c r="Z17" s="272" t="s">
        <v>4176</v>
      </c>
      <c r="AA17" s="272" t="s">
        <v>4176</v>
      </c>
      <c r="AB17" s="272" t="s">
        <v>4176</v>
      </c>
      <c r="AC17" s="272" t="s">
        <v>4176</v>
      </c>
      <c r="AD17" s="272" t="s">
        <v>4176</v>
      </c>
      <c r="AE17" s="272" t="s">
        <v>4176</v>
      </c>
      <c r="AF17" s="272" t="s">
        <v>4176</v>
      </c>
      <c r="AM17" s="315"/>
      <c r="AN17" s="315"/>
      <c r="AO17" s="315"/>
      <c r="AP17" s="316"/>
      <c r="AQ17" t="s">
        <v>737</v>
      </c>
      <c r="AR17" s="299" t="s">
        <v>4180</v>
      </c>
      <c r="AS17" s="273"/>
      <c r="AU17" s="273"/>
    </row>
    <row r="18" spans="1:47" s="272" customFormat="1" ht="22.8" x14ac:dyDescent="0.4">
      <c r="A18" s="318">
        <v>202934</v>
      </c>
      <c r="B18" s="319" t="s">
        <v>485</v>
      </c>
      <c r="C18" t="s">
        <v>212</v>
      </c>
      <c r="D18" t="s">
        <v>212</v>
      </c>
      <c r="E18" t="s">
        <v>212</v>
      </c>
      <c r="F18" t="s">
        <v>212</v>
      </c>
      <c r="G18" t="s">
        <v>212</v>
      </c>
      <c r="H18" t="s">
        <v>212</v>
      </c>
      <c r="I18" t="s">
        <v>212</v>
      </c>
      <c r="J18" t="s">
        <v>212</v>
      </c>
      <c r="K18" t="s">
        <v>212</v>
      </c>
      <c r="L18" t="s">
        <v>212</v>
      </c>
      <c r="M18" t="s">
        <v>212</v>
      </c>
      <c r="N18" t="s">
        <v>212</v>
      </c>
      <c r="O18" t="s">
        <v>212</v>
      </c>
      <c r="P18" t="s">
        <v>212</v>
      </c>
      <c r="Q18" t="s">
        <v>212</v>
      </c>
      <c r="R18" t="s">
        <v>212</v>
      </c>
      <c r="S18" t="s">
        <v>212</v>
      </c>
      <c r="T18" t="s">
        <v>212</v>
      </c>
      <c r="U18" t="s">
        <v>212</v>
      </c>
      <c r="V18" t="s">
        <v>212</v>
      </c>
      <c r="W18" t="s">
        <v>212</v>
      </c>
      <c r="X18" t="s">
        <v>212</v>
      </c>
      <c r="Y18" t="s">
        <v>212</v>
      </c>
      <c r="Z18" t="s">
        <v>212</v>
      </c>
      <c r="AA18" t="s">
        <v>212</v>
      </c>
      <c r="AB18" t="s">
        <v>212</v>
      </c>
      <c r="AC18" t="s">
        <v>212</v>
      </c>
      <c r="AD18" t="s">
        <v>212</v>
      </c>
      <c r="AE18" t="s">
        <v>212</v>
      </c>
      <c r="AF18" t="s">
        <v>212</v>
      </c>
      <c r="AG18"/>
      <c r="AH18"/>
      <c r="AI18" s="320"/>
      <c r="AJ18" s="320"/>
      <c r="AK18" s="320"/>
      <c r="AL18" s="320"/>
      <c r="AM18" s="320"/>
      <c r="AN18" s="320"/>
      <c r="AO18" s="320"/>
      <c r="AP18" s="320"/>
      <c r="AQ18" s="319" t="s">
        <v>1468</v>
      </c>
      <c r="AR18" s="299"/>
      <c r="AS18" s="271"/>
    </row>
    <row r="19" spans="1:47" s="272" customFormat="1" ht="22.8" x14ac:dyDescent="0.4">
      <c r="A19">
        <v>203229</v>
      </c>
      <c r="B19" t="s">
        <v>59</v>
      </c>
      <c r="C19" t="s">
        <v>4176</v>
      </c>
      <c r="D19" t="s">
        <v>4176</v>
      </c>
      <c r="E19" t="s">
        <v>4176</v>
      </c>
      <c r="F19" t="s">
        <v>4176</v>
      </c>
      <c r="G19" t="s">
        <v>4176</v>
      </c>
      <c r="H19" t="s">
        <v>4176</v>
      </c>
      <c r="I19" t="s">
        <v>4176</v>
      </c>
      <c r="J19" t="s">
        <v>4176</v>
      </c>
      <c r="K19" t="s">
        <v>4176</v>
      </c>
      <c r="L19" t="s">
        <v>4176</v>
      </c>
      <c r="M19" t="s">
        <v>4176</v>
      </c>
      <c r="N19" t="s">
        <v>4176</v>
      </c>
      <c r="O19" t="s">
        <v>4176</v>
      </c>
      <c r="P19" t="s">
        <v>4176</v>
      </c>
      <c r="Q19" t="s">
        <v>4176</v>
      </c>
      <c r="R19" t="s">
        <v>4176</v>
      </c>
      <c r="S19" t="s">
        <v>4176</v>
      </c>
      <c r="T19" t="s">
        <v>4176</v>
      </c>
      <c r="U19" t="s">
        <v>4176</v>
      </c>
      <c r="V19" t="s">
        <v>4176</v>
      </c>
      <c r="W19" t="s">
        <v>4176</v>
      </c>
      <c r="X19" t="s">
        <v>4176</v>
      </c>
      <c r="Y19" t="s">
        <v>4176</v>
      </c>
      <c r="Z19" t="s">
        <v>4176</v>
      </c>
      <c r="AA19" t="s">
        <v>4176</v>
      </c>
      <c r="AB19" t="s">
        <v>4176</v>
      </c>
      <c r="AC19" t="s">
        <v>4176</v>
      </c>
      <c r="AD19" t="s">
        <v>4176</v>
      </c>
      <c r="AE19" t="s">
        <v>4176</v>
      </c>
      <c r="AF19" t="s">
        <v>4176</v>
      </c>
      <c r="AG19" t="s">
        <v>4176</v>
      </c>
      <c r="AH19" t="s">
        <v>4176</v>
      </c>
      <c r="AI19" t="s">
        <v>4176</v>
      </c>
      <c r="AJ19" t="s">
        <v>4176</v>
      </c>
      <c r="AK19" t="s">
        <v>4176</v>
      </c>
      <c r="AL19" t="s">
        <v>4176</v>
      </c>
      <c r="AM19" t="s">
        <v>4176</v>
      </c>
      <c r="AN19" t="s">
        <v>4176</v>
      </c>
      <c r="AO19" t="s">
        <v>4176</v>
      </c>
      <c r="AP19" t="s">
        <v>4176</v>
      </c>
      <c r="AQ19" t="s">
        <v>737</v>
      </c>
      <c r="AR19" s="299" t="s">
        <v>4214</v>
      </c>
      <c r="AS19" s="273"/>
    </row>
    <row r="20" spans="1:47" s="272" customFormat="1" ht="22.8" x14ac:dyDescent="0.4">
      <c r="A20">
        <v>203320</v>
      </c>
      <c r="B20" t="s">
        <v>59</v>
      </c>
      <c r="C20" t="s">
        <v>212</v>
      </c>
      <c r="D20" t="s">
        <v>212</v>
      </c>
      <c r="E20" t="s">
        <v>212</v>
      </c>
      <c r="F20" t="s">
        <v>212</v>
      </c>
      <c r="G20" t="s">
        <v>212</v>
      </c>
      <c r="H20" t="s">
        <v>214</v>
      </c>
      <c r="I20" t="s">
        <v>212</v>
      </c>
      <c r="J20" t="s">
        <v>214</v>
      </c>
      <c r="K20" t="s">
        <v>212</v>
      </c>
      <c r="L20" t="s">
        <v>212</v>
      </c>
      <c r="M20" t="s">
        <v>212</v>
      </c>
      <c r="N20" t="s">
        <v>214</v>
      </c>
      <c r="O20" t="s">
        <v>214</v>
      </c>
      <c r="P20" t="s">
        <v>214</v>
      </c>
      <c r="Q20" t="s">
        <v>212</v>
      </c>
      <c r="R20" t="s">
        <v>212</v>
      </c>
      <c r="S20" t="s">
        <v>212</v>
      </c>
      <c r="T20" t="s">
        <v>212</v>
      </c>
      <c r="U20" t="s">
        <v>214</v>
      </c>
      <c r="V20" t="s">
        <v>212</v>
      </c>
      <c r="W20" t="s">
        <v>214</v>
      </c>
      <c r="X20" t="s">
        <v>212</v>
      </c>
      <c r="Y20" t="s">
        <v>212</v>
      </c>
      <c r="Z20" t="s">
        <v>214</v>
      </c>
      <c r="AA20" t="s">
        <v>214</v>
      </c>
      <c r="AB20" t="s">
        <v>212</v>
      </c>
      <c r="AC20" t="s">
        <v>212</v>
      </c>
      <c r="AD20" t="s">
        <v>212</v>
      </c>
      <c r="AE20" t="s">
        <v>214</v>
      </c>
      <c r="AF20" t="s">
        <v>214</v>
      </c>
      <c r="AG20" t="s">
        <v>214</v>
      </c>
      <c r="AH20" t="s">
        <v>214</v>
      </c>
      <c r="AI20" t="s">
        <v>212</v>
      </c>
      <c r="AJ20" t="s">
        <v>214</v>
      </c>
      <c r="AK20" t="s">
        <v>214</v>
      </c>
      <c r="AL20" t="s">
        <v>214</v>
      </c>
      <c r="AM20" t="s">
        <v>212</v>
      </c>
      <c r="AN20" t="s">
        <v>212</v>
      </c>
      <c r="AO20" t="s">
        <v>214</v>
      </c>
      <c r="AP20" s="317" t="s">
        <v>214</v>
      </c>
      <c r="AQ20"/>
      <c r="AR20" s="299"/>
      <c r="AS20" s="271"/>
    </row>
    <row r="21" spans="1:47" s="272" customFormat="1" ht="22.8" x14ac:dyDescent="0.4">
      <c r="A21" s="314">
        <v>203367</v>
      </c>
      <c r="B21" t="s">
        <v>487</v>
      </c>
      <c r="C21" s="315" t="s">
        <v>212</v>
      </c>
      <c r="D21" s="315" t="s">
        <v>212</v>
      </c>
      <c r="E21" s="315" t="s">
        <v>212</v>
      </c>
      <c r="F21" s="315" t="s">
        <v>212</v>
      </c>
      <c r="G21" s="315" t="s">
        <v>212</v>
      </c>
      <c r="H21" s="315" t="s">
        <v>212</v>
      </c>
      <c r="I21" s="315" t="s">
        <v>212</v>
      </c>
      <c r="J21" s="315" t="s">
        <v>212</v>
      </c>
      <c r="K21" s="315" t="s">
        <v>212</v>
      </c>
      <c r="L21" s="315" t="s">
        <v>212</v>
      </c>
      <c r="M21" s="315" t="s">
        <v>212</v>
      </c>
      <c r="N21" s="315" t="s">
        <v>212</v>
      </c>
      <c r="O21" s="315" t="s">
        <v>212</v>
      </c>
      <c r="P21" s="315" t="s">
        <v>212</v>
      </c>
      <c r="Q21" s="315" t="s">
        <v>212</v>
      </c>
      <c r="R21" s="315" t="s">
        <v>212</v>
      </c>
      <c r="S21" s="315" t="s">
        <v>212</v>
      </c>
      <c r="T21" s="315" t="s">
        <v>212</v>
      </c>
      <c r="U21" s="315" t="s">
        <v>212</v>
      </c>
      <c r="V21" s="315" t="s">
        <v>212</v>
      </c>
      <c r="W21" s="315"/>
      <c r="X21" s="315"/>
      <c r="Y21" s="315"/>
      <c r="Z21" s="315"/>
      <c r="AA21" s="315"/>
      <c r="AB21" s="315"/>
      <c r="AC21" s="315"/>
      <c r="AD21" s="315"/>
      <c r="AE21" s="315"/>
      <c r="AF21" s="315"/>
      <c r="AG21" s="315"/>
      <c r="AH21" s="315"/>
      <c r="AI21" s="315"/>
      <c r="AJ21" s="315"/>
      <c r="AK21" s="315"/>
      <c r="AL21" s="315"/>
      <c r="AM21" s="315"/>
      <c r="AN21" s="315"/>
      <c r="AO21" s="315"/>
      <c r="AP21" s="316"/>
      <c r="AQ21" t="s">
        <v>1468</v>
      </c>
      <c r="AR21" s="299"/>
      <c r="AS21" s="271"/>
    </row>
    <row r="22" spans="1:47" s="272" customFormat="1" ht="22.8" x14ac:dyDescent="0.4">
      <c r="A22">
        <v>203669</v>
      </c>
      <c r="B22" t="s">
        <v>59</v>
      </c>
      <c r="C22" t="s">
        <v>4176</v>
      </c>
      <c r="D22" t="s">
        <v>4176</v>
      </c>
      <c r="E22" t="s">
        <v>4176</v>
      </c>
      <c r="F22" t="s">
        <v>4176</v>
      </c>
      <c r="G22" t="s">
        <v>4176</v>
      </c>
      <c r="H22" t="s">
        <v>4176</v>
      </c>
      <c r="I22" t="s">
        <v>4176</v>
      </c>
      <c r="J22" t="s">
        <v>4176</v>
      </c>
      <c r="K22" t="s">
        <v>4176</v>
      </c>
      <c r="L22" t="s">
        <v>4176</v>
      </c>
      <c r="M22" t="s">
        <v>4176</v>
      </c>
      <c r="N22" t="s">
        <v>4176</v>
      </c>
      <c r="O22" t="s">
        <v>4176</v>
      </c>
      <c r="P22" t="s">
        <v>4176</v>
      </c>
      <c r="Q22" t="s">
        <v>4176</v>
      </c>
      <c r="R22" t="s">
        <v>4176</v>
      </c>
      <c r="S22" t="s">
        <v>4176</v>
      </c>
      <c r="T22" t="s">
        <v>4176</v>
      </c>
      <c r="U22" t="s">
        <v>4176</v>
      </c>
      <c r="V22" t="s">
        <v>4176</v>
      </c>
      <c r="W22" t="s">
        <v>4176</v>
      </c>
      <c r="X22" t="s">
        <v>4176</v>
      </c>
      <c r="Y22" t="s">
        <v>4176</v>
      </c>
      <c r="Z22" t="s">
        <v>4176</v>
      </c>
      <c r="AA22" t="s">
        <v>4176</v>
      </c>
      <c r="AB22" t="s">
        <v>4176</v>
      </c>
      <c r="AC22" t="s">
        <v>4176</v>
      </c>
      <c r="AD22" t="s">
        <v>4176</v>
      </c>
      <c r="AE22" t="s">
        <v>4176</v>
      </c>
      <c r="AF22" t="s">
        <v>4176</v>
      </c>
      <c r="AG22" t="s">
        <v>4176</v>
      </c>
      <c r="AH22" t="s">
        <v>4176</v>
      </c>
      <c r="AI22" t="s">
        <v>4176</v>
      </c>
      <c r="AJ22" t="s">
        <v>4176</v>
      </c>
      <c r="AK22" t="s">
        <v>4176</v>
      </c>
      <c r="AL22" t="s">
        <v>4176</v>
      </c>
      <c r="AM22" t="s">
        <v>4176</v>
      </c>
      <c r="AN22" t="s">
        <v>4176</v>
      </c>
      <c r="AO22" t="s">
        <v>4176</v>
      </c>
      <c r="AP22" t="s">
        <v>4176</v>
      </c>
      <c r="AQ22" t="s">
        <v>737</v>
      </c>
      <c r="AR22" s="299" t="s">
        <v>4180</v>
      </c>
      <c r="AS22" s="271"/>
    </row>
    <row r="23" spans="1:47" s="272" customFormat="1" ht="22.8" x14ac:dyDescent="0.4">
      <c r="A23">
        <v>203794</v>
      </c>
      <c r="B23" t="s">
        <v>3630</v>
      </c>
      <c r="C23" t="s">
        <v>4176</v>
      </c>
      <c r="D23" t="s">
        <v>4176</v>
      </c>
      <c r="E23" t="s">
        <v>4176</v>
      </c>
      <c r="F23" t="s">
        <v>4176</v>
      </c>
      <c r="G23" t="s">
        <v>4176</v>
      </c>
      <c r="H23" t="s">
        <v>4176</v>
      </c>
      <c r="I23" t="s">
        <v>4176</v>
      </c>
      <c r="J23" t="s">
        <v>4176</v>
      </c>
      <c r="K23" t="s">
        <v>4176</v>
      </c>
      <c r="L23" t="s">
        <v>4176</v>
      </c>
      <c r="M23" t="s">
        <v>4176</v>
      </c>
      <c r="N23" t="s">
        <v>4176</v>
      </c>
      <c r="O23" t="s">
        <v>4176</v>
      </c>
      <c r="P23" t="s">
        <v>4176</v>
      </c>
      <c r="Q23" t="s">
        <v>4176</v>
      </c>
      <c r="R23" t="s">
        <v>4176</v>
      </c>
      <c r="S23" t="s">
        <v>4176</v>
      </c>
      <c r="T23" t="s">
        <v>4176</v>
      </c>
      <c r="U23" t="s">
        <v>4176</v>
      </c>
      <c r="V23" t="s">
        <v>4176</v>
      </c>
      <c r="W23" t="s">
        <v>4176</v>
      </c>
      <c r="X23" t="s">
        <v>4176</v>
      </c>
      <c r="Y23" t="s">
        <v>4176</v>
      </c>
      <c r="Z23" t="s">
        <v>4176</v>
      </c>
      <c r="AA23" t="s">
        <v>4176</v>
      </c>
      <c r="AB23" t="s">
        <v>4176</v>
      </c>
      <c r="AC23" t="s">
        <v>4176</v>
      </c>
      <c r="AD23" t="s">
        <v>4176</v>
      </c>
      <c r="AE23" t="s">
        <v>4176</v>
      </c>
      <c r="AF23" t="s">
        <v>4176</v>
      </c>
      <c r="AG23"/>
      <c r="AH23"/>
      <c r="AI23"/>
      <c r="AJ23"/>
      <c r="AK23"/>
      <c r="AL23"/>
      <c r="AM23"/>
      <c r="AN23"/>
      <c r="AO23"/>
      <c r="AP23"/>
      <c r="AQ23" t="s">
        <v>737</v>
      </c>
      <c r="AR23" s="299" t="s">
        <v>4180</v>
      </c>
      <c r="AS23" s="271"/>
    </row>
    <row r="24" spans="1:47" s="272" customFormat="1" ht="22.8" x14ac:dyDescent="0.4">
      <c r="A24">
        <v>203970</v>
      </c>
      <c r="B24" t="s">
        <v>487</v>
      </c>
      <c r="C24" t="s">
        <v>4176</v>
      </c>
      <c r="D24" t="s">
        <v>4176</v>
      </c>
      <c r="E24" t="s">
        <v>4176</v>
      </c>
      <c r="F24" t="s">
        <v>4176</v>
      </c>
      <c r="G24" t="s">
        <v>4176</v>
      </c>
      <c r="H24" t="s">
        <v>4176</v>
      </c>
      <c r="I24" t="s">
        <v>4176</v>
      </c>
      <c r="J24" t="s">
        <v>4176</v>
      </c>
      <c r="K24" t="s">
        <v>4176</v>
      </c>
      <c r="L24" t="s">
        <v>4176</v>
      </c>
      <c r="M24" t="s">
        <v>4176</v>
      </c>
      <c r="N24" t="s">
        <v>4176</v>
      </c>
      <c r="O24" t="s">
        <v>4176</v>
      </c>
      <c r="P24" t="s">
        <v>4176</v>
      </c>
      <c r="Q24" t="s">
        <v>4176</v>
      </c>
      <c r="R24" t="s">
        <v>4176</v>
      </c>
      <c r="S24" t="s">
        <v>4176</v>
      </c>
      <c r="T24" t="s">
        <v>4176</v>
      </c>
      <c r="U24" t="s">
        <v>4176</v>
      </c>
      <c r="V24" t="s">
        <v>4176</v>
      </c>
      <c r="W24"/>
      <c r="X24"/>
      <c r="Y24"/>
      <c r="Z24"/>
      <c r="AA24"/>
      <c r="AB24"/>
      <c r="AC24"/>
      <c r="AD24"/>
      <c r="AE24"/>
      <c r="AF24"/>
      <c r="AG24"/>
      <c r="AH24"/>
      <c r="AI24"/>
      <c r="AJ24"/>
      <c r="AK24"/>
      <c r="AL24"/>
      <c r="AM24"/>
      <c r="AN24"/>
      <c r="AO24"/>
      <c r="AP24"/>
      <c r="AQ24" t="s">
        <v>737</v>
      </c>
      <c r="AR24" s="299" t="s">
        <v>4180</v>
      </c>
      <c r="AS24" s="273"/>
    </row>
    <row r="25" spans="1:47" s="272" customFormat="1" ht="22.8" x14ac:dyDescent="0.4">
      <c r="A25">
        <v>204144</v>
      </c>
      <c r="B25" t="s">
        <v>59</v>
      </c>
      <c r="C25" t="s">
        <v>4176</v>
      </c>
      <c r="D25" t="s">
        <v>4176</v>
      </c>
      <c r="E25" t="s">
        <v>4176</v>
      </c>
      <c r="F25" t="s">
        <v>4176</v>
      </c>
      <c r="G25" t="s">
        <v>4176</v>
      </c>
      <c r="H25" t="s">
        <v>4176</v>
      </c>
      <c r="I25" t="s">
        <v>4176</v>
      </c>
      <c r="J25" t="s">
        <v>4176</v>
      </c>
      <c r="K25" t="s">
        <v>4176</v>
      </c>
      <c r="L25" t="s">
        <v>4176</v>
      </c>
      <c r="M25" t="s">
        <v>4176</v>
      </c>
      <c r="N25" t="s">
        <v>4176</v>
      </c>
      <c r="O25" t="s">
        <v>4176</v>
      </c>
      <c r="P25" t="s">
        <v>4176</v>
      </c>
      <c r="Q25" t="s">
        <v>4176</v>
      </c>
      <c r="R25" t="s">
        <v>4176</v>
      </c>
      <c r="S25" t="s">
        <v>4176</v>
      </c>
      <c r="T25" t="s">
        <v>4176</v>
      </c>
      <c r="U25" t="s">
        <v>4176</v>
      </c>
      <c r="V25" t="s">
        <v>4176</v>
      </c>
      <c r="W25" t="s">
        <v>4176</v>
      </c>
      <c r="X25" t="s">
        <v>4176</v>
      </c>
      <c r="Y25" t="s">
        <v>4176</v>
      </c>
      <c r="Z25" t="s">
        <v>4176</v>
      </c>
      <c r="AA25" t="s">
        <v>4176</v>
      </c>
      <c r="AB25" t="s">
        <v>4176</v>
      </c>
      <c r="AC25" t="s">
        <v>4176</v>
      </c>
      <c r="AD25" t="s">
        <v>4176</v>
      </c>
      <c r="AE25" t="s">
        <v>4176</v>
      </c>
      <c r="AF25" t="s">
        <v>4176</v>
      </c>
      <c r="AG25" t="s">
        <v>4176</v>
      </c>
      <c r="AH25" t="s">
        <v>4176</v>
      </c>
      <c r="AI25" t="s">
        <v>4176</v>
      </c>
      <c r="AJ25" t="s">
        <v>4176</v>
      </c>
      <c r="AK25" t="s">
        <v>4176</v>
      </c>
      <c r="AL25" t="s">
        <v>4176</v>
      </c>
      <c r="AM25" t="s">
        <v>4176</v>
      </c>
      <c r="AN25" t="s">
        <v>4176</v>
      </c>
      <c r="AO25" t="s">
        <v>4176</v>
      </c>
      <c r="AP25" t="s">
        <v>4176</v>
      </c>
      <c r="AQ25" t="s">
        <v>737</v>
      </c>
      <c r="AR25" s="299" t="s">
        <v>4214</v>
      </c>
      <c r="AS25" s="271"/>
    </row>
    <row r="26" spans="1:47" s="272" customFormat="1" ht="22.8" x14ac:dyDescent="0.4">
      <c r="A26">
        <v>204285</v>
      </c>
      <c r="B26" t="s">
        <v>487</v>
      </c>
      <c r="C26" t="s">
        <v>4176</v>
      </c>
      <c r="D26" t="s">
        <v>4176</v>
      </c>
      <c r="E26" t="s">
        <v>4176</v>
      </c>
      <c r="F26" t="s">
        <v>4176</v>
      </c>
      <c r="G26" t="s">
        <v>4176</v>
      </c>
      <c r="H26" t="s">
        <v>4176</v>
      </c>
      <c r="I26" t="s">
        <v>4176</v>
      </c>
      <c r="J26" t="s">
        <v>4176</v>
      </c>
      <c r="K26" t="s">
        <v>4176</v>
      </c>
      <c r="L26" t="s">
        <v>4176</v>
      </c>
      <c r="M26" t="s">
        <v>4176</v>
      </c>
      <c r="N26" t="s">
        <v>4176</v>
      </c>
      <c r="O26" t="s">
        <v>4176</v>
      </c>
      <c r="P26" t="s">
        <v>4176</v>
      </c>
      <c r="Q26" t="s">
        <v>4176</v>
      </c>
      <c r="R26" t="s">
        <v>4176</v>
      </c>
      <c r="S26" t="s">
        <v>4176</v>
      </c>
      <c r="T26" t="s">
        <v>4176</v>
      </c>
      <c r="U26" t="s">
        <v>4176</v>
      </c>
      <c r="V26" t="s">
        <v>4176</v>
      </c>
      <c r="W26"/>
      <c r="X26"/>
      <c r="Y26"/>
      <c r="Z26"/>
      <c r="AA26"/>
      <c r="AB26"/>
      <c r="AC26"/>
      <c r="AD26"/>
      <c r="AE26"/>
      <c r="AF26"/>
      <c r="AG26"/>
      <c r="AH26"/>
      <c r="AI26"/>
      <c r="AJ26"/>
      <c r="AK26"/>
      <c r="AL26"/>
      <c r="AM26"/>
      <c r="AN26"/>
      <c r="AO26"/>
      <c r="AP26"/>
      <c r="AQ26" t="s">
        <v>737</v>
      </c>
      <c r="AR26" s="299" t="s">
        <v>4214</v>
      </c>
      <c r="AS26" s="271"/>
    </row>
    <row r="27" spans="1:47" s="272" customFormat="1" ht="22.8" x14ac:dyDescent="0.4">
      <c r="A27">
        <v>204294</v>
      </c>
      <c r="B27" t="s">
        <v>487</v>
      </c>
      <c r="C27" t="s">
        <v>4176</v>
      </c>
      <c r="D27" t="s">
        <v>4176</v>
      </c>
      <c r="E27" t="s">
        <v>4176</v>
      </c>
      <c r="F27" t="s">
        <v>4176</v>
      </c>
      <c r="G27" t="s">
        <v>4176</v>
      </c>
      <c r="H27" t="s">
        <v>4176</v>
      </c>
      <c r="I27" t="s">
        <v>4176</v>
      </c>
      <c r="J27" t="s">
        <v>4176</v>
      </c>
      <c r="K27" t="s">
        <v>4176</v>
      </c>
      <c r="L27" t="s">
        <v>4176</v>
      </c>
      <c r="M27" t="s">
        <v>4176</v>
      </c>
      <c r="N27" t="s">
        <v>4176</v>
      </c>
      <c r="O27" t="s">
        <v>4176</v>
      </c>
      <c r="P27" t="s">
        <v>4176</v>
      </c>
      <c r="Q27" t="s">
        <v>4176</v>
      </c>
      <c r="R27" t="s">
        <v>4176</v>
      </c>
      <c r="S27" t="s">
        <v>4176</v>
      </c>
      <c r="T27" t="s">
        <v>4176</v>
      </c>
      <c r="U27" t="s">
        <v>4176</v>
      </c>
      <c r="V27" t="s">
        <v>4176</v>
      </c>
      <c r="W27"/>
      <c r="X27"/>
      <c r="Y27"/>
      <c r="Z27"/>
      <c r="AA27"/>
      <c r="AB27"/>
      <c r="AC27"/>
      <c r="AD27"/>
      <c r="AE27"/>
      <c r="AF27"/>
      <c r="AG27"/>
      <c r="AH27"/>
      <c r="AI27"/>
      <c r="AJ27"/>
      <c r="AK27"/>
      <c r="AL27"/>
      <c r="AM27"/>
      <c r="AN27"/>
      <c r="AO27"/>
      <c r="AP27"/>
      <c r="AQ27" t="s">
        <v>737</v>
      </c>
      <c r="AR27" s="299" t="s">
        <v>4214</v>
      </c>
      <c r="AS27" s="271"/>
    </row>
    <row r="28" spans="1:47" s="272" customFormat="1" ht="24" x14ac:dyDescent="0.5">
      <c r="A28" s="321">
        <v>204443</v>
      </c>
      <c r="B28" t="s">
        <v>3629</v>
      </c>
      <c r="C28" s="271" t="s">
        <v>4176</v>
      </c>
      <c r="D28" s="271" t="s">
        <v>4176</v>
      </c>
      <c r="E28" s="271" t="s">
        <v>4176</v>
      </c>
      <c r="F28" s="271" t="s">
        <v>4176</v>
      </c>
      <c r="G28" s="271" t="s">
        <v>4176</v>
      </c>
      <c r="H28" s="271" t="s">
        <v>4176</v>
      </c>
      <c r="I28" s="271" t="s">
        <v>4176</v>
      </c>
      <c r="J28" s="271" t="s">
        <v>4176</v>
      </c>
      <c r="K28" s="271" t="s">
        <v>4176</v>
      </c>
      <c r="L28" s="271" t="s">
        <v>4176</v>
      </c>
      <c r="M28" s="271" t="s">
        <v>4176</v>
      </c>
      <c r="N28" s="271" t="s">
        <v>4176</v>
      </c>
      <c r="O28" s="271" t="s">
        <v>4176</v>
      </c>
      <c r="P28" s="271" t="s">
        <v>4176</v>
      </c>
      <c r="Q28" s="271" t="s">
        <v>4176</v>
      </c>
      <c r="R28" s="271" t="s">
        <v>4176</v>
      </c>
      <c r="S28" s="271" t="s">
        <v>4176</v>
      </c>
      <c r="T28" s="271" t="s">
        <v>4176</v>
      </c>
      <c r="U28" s="271" t="s">
        <v>4176</v>
      </c>
      <c r="V28" s="271" t="s">
        <v>4176</v>
      </c>
      <c r="W28" s="271" t="s">
        <v>4176</v>
      </c>
      <c r="X28" s="271" t="s">
        <v>4176</v>
      </c>
      <c r="Y28" s="271" t="s">
        <v>4176</v>
      </c>
      <c r="Z28" s="271" t="s">
        <v>4176</v>
      </c>
      <c r="AA28" s="271" t="s">
        <v>4176</v>
      </c>
      <c r="AB28" s="271" t="s">
        <v>4176</v>
      </c>
      <c r="AC28" s="271" t="s">
        <v>4176</v>
      </c>
      <c r="AD28" s="271" t="s">
        <v>4176</v>
      </c>
      <c r="AE28" s="271" t="s">
        <v>4176</v>
      </c>
      <c r="AF28" s="271" t="s">
        <v>4176</v>
      </c>
      <c r="AG28" s="271" t="s">
        <v>4176</v>
      </c>
      <c r="AH28" s="271" t="s">
        <v>4176</v>
      </c>
      <c r="AI28" s="271" t="s">
        <v>4176</v>
      </c>
      <c r="AJ28" s="271" t="s">
        <v>4176</v>
      </c>
      <c r="AK28" s="271" t="s">
        <v>4176</v>
      </c>
      <c r="AL28" s="271" t="s">
        <v>4176</v>
      </c>
      <c r="AM28" s="271" t="s">
        <v>4176</v>
      </c>
      <c r="AN28" s="271" t="s">
        <v>4176</v>
      </c>
      <c r="AO28" s="271" t="s">
        <v>4176</v>
      </c>
      <c r="AP28" s="322" t="s">
        <v>4176</v>
      </c>
      <c r="AQ28" t="s">
        <v>737</v>
      </c>
      <c r="AR28" s="299" t="s">
        <v>4180</v>
      </c>
      <c r="AS28" s="273"/>
    </row>
    <row r="29" spans="1:47" s="272" customFormat="1" ht="22.8" x14ac:dyDescent="0.4">
      <c r="A29">
        <v>205099</v>
      </c>
      <c r="B29" t="s">
        <v>59</v>
      </c>
      <c r="C29" t="s">
        <v>212</v>
      </c>
      <c r="D29" t="s">
        <v>214</v>
      </c>
      <c r="E29" t="s">
        <v>212</v>
      </c>
      <c r="F29" t="s">
        <v>212</v>
      </c>
      <c r="G29" t="s">
        <v>212</v>
      </c>
      <c r="H29" t="s">
        <v>212</v>
      </c>
      <c r="I29" t="s">
        <v>212</v>
      </c>
      <c r="J29" t="s">
        <v>212</v>
      </c>
      <c r="K29" t="s">
        <v>212</v>
      </c>
      <c r="L29" t="s">
        <v>212</v>
      </c>
      <c r="M29" t="s">
        <v>212</v>
      </c>
      <c r="N29" t="s">
        <v>212</v>
      </c>
      <c r="O29" t="s">
        <v>212</v>
      </c>
      <c r="P29" t="s">
        <v>212</v>
      </c>
      <c r="Q29" t="s">
        <v>212</v>
      </c>
      <c r="R29" t="s">
        <v>212</v>
      </c>
      <c r="S29" t="s">
        <v>212</v>
      </c>
      <c r="T29" t="s">
        <v>214</v>
      </c>
      <c r="U29" t="s">
        <v>214</v>
      </c>
      <c r="V29" t="s">
        <v>212</v>
      </c>
      <c r="W29" t="s">
        <v>214</v>
      </c>
      <c r="X29" t="s">
        <v>212</v>
      </c>
      <c r="Y29" t="s">
        <v>212</v>
      </c>
      <c r="Z29" t="s">
        <v>214</v>
      </c>
      <c r="AA29" t="s">
        <v>212</v>
      </c>
      <c r="AB29" t="s">
        <v>212</v>
      </c>
      <c r="AC29" t="s">
        <v>212</v>
      </c>
      <c r="AD29" t="s">
        <v>212</v>
      </c>
      <c r="AE29" t="s">
        <v>212</v>
      </c>
      <c r="AF29" t="s">
        <v>214</v>
      </c>
      <c r="AG29" t="s">
        <v>214</v>
      </c>
      <c r="AH29" t="s">
        <v>214</v>
      </c>
      <c r="AI29" t="s">
        <v>212</v>
      </c>
      <c r="AJ29" t="s">
        <v>212</v>
      </c>
      <c r="AK29" t="s">
        <v>212</v>
      </c>
      <c r="AL29" t="s">
        <v>214</v>
      </c>
      <c r="AM29" t="s">
        <v>212</v>
      </c>
      <c r="AN29" t="s">
        <v>212</v>
      </c>
      <c r="AO29" t="s">
        <v>212</v>
      </c>
      <c r="AP29" s="317" t="s">
        <v>212</v>
      </c>
      <c r="AQ29"/>
      <c r="AR29" s="299"/>
      <c r="AS29" s="271"/>
    </row>
    <row r="30" spans="1:47" s="272" customFormat="1" ht="22.8" x14ac:dyDescent="0.4">
      <c r="A30">
        <v>205209</v>
      </c>
      <c r="B30" t="s">
        <v>59</v>
      </c>
      <c r="C30" t="s">
        <v>4176</v>
      </c>
      <c r="D30" t="s">
        <v>4176</v>
      </c>
      <c r="E30" t="s">
        <v>4176</v>
      </c>
      <c r="F30" t="s">
        <v>4176</v>
      </c>
      <c r="G30" t="s">
        <v>4176</v>
      </c>
      <c r="H30" t="s">
        <v>4176</v>
      </c>
      <c r="I30" t="s">
        <v>4176</v>
      </c>
      <c r="J30" t="s">
        <v>4176</v>
      </c>
      <c r="K30" t="s">
        <v>4176</v>
      </c>
      <c r="L30" t="s">
        <v>4176</v>
      </c>
      <c r="M30" t="s">
        <v>4176</v>
      </c>
      <c r="N30" t="s">
        <v>4176</v>
      </c>
      <c r="O30" t="s">
        <v>4176</v>
      </c>
      <c r="P30" t="s">
        <v>4176</v>
      </c>
      <c r="Q30" t="s">
        <v>4176</v>
      </c>
      <c r="R30" t="s">
        <v>4176</v>
      </c>
      <c r="S30" t="s">
        <v>4176</v>
      </c>
      <c r="T30" t="s">
        <v>4176</v>
      </c>
      <c r="U30" t="s">
        <v>4176</v>
      </c>
      <c r="V30" t="s">
        <v>4176</v>
      </c>
      <c r="W30" t="s">
        <v>4176</v>
      </c>
      <c r="X30" t="s">
        <v>4176</v>
      </c>
      <c r="Y30" t="s">
        <v>4176</v>
      </c>
      <c r="Z30" t="s">
        <v>4176</v>
      </c>
      <c r="AA30" t="s">
        <v>4176</v>
      </c>
      <c r="AB30" t="s">
        <v>4176</v>
      </c>
      <c r="AC30" t="s">
        <v>4176</v>
      </c>
      <c r="AD30" t="s">
        <v>4176</v>
      </c>
      <c r="AE30" t="s">
        <v>4176</v>
      </c>
      <c r="AF30" t="s">
        <v>4176</v>
      </c>
      <c r="AG30" t="s">
        <v>4176</v>
      </c>
      <c r="AH30" t="s">
        <v>4176</v>
      </c>
      <c r="AI30" t="s">
        <v>4176</v>
      </c>
      <c r="AJ30" t="s">
        <v>4176</v>
      </c>
      <c r="AK30" t="s">
        <v>4176</v>
      </c>
      <c r="AL30" t="s">
        <v>4176</v>
      </c>
      <c r="AM30" t="s">
        <v>4176</v>
      </c>
      <c r="AN30" t="s">
        <v>4176</v>
      </c>
      <c r="AO30" t="s">
        <v>4176</v>
      </c>
      <c r="AP30" s="317" t="s">
        <v>4176</v>
      </c>
      <c r="AQ30" t="s">
        <v>737</v>
      </c>
      <c r="AR30" s="299" t="s">
        <v>4180</v>
      </c>
      <c r="AS30" s="271"/>
    </row>
    <row r="31" spans="1:47" s="272" customFormat="1" ht="22.8" x14ac:dyDescent="0.4">
      <c r="A31">
        <v>205314</v>
      </c>
      <c r="B31" t="s">
        <v>3629</v>
      </c>
      <c r="C31" t="s">
        <v>4176</v>
      </c>
      <c r="D31" t="s">
        <v>4176</v>
      </c>
      <c r="E31" t="s">
        <v>4176</v>
      </c>
      <c r="F31" t="s">
        <v>4176</v>
      </c>
      <c r="G31" t="s">
        <v>4176</v>
      </c>
      <c r="H31" t="s">
        <v>4176</v>
      </c>
      <c r="I31" t="s">
        <v>4176</v>
      </c>
      <c r="J31" t="s">
        <v>4176</v>
      </c>
      <c r="K31" t="s">
        <v>4176</v>
      </c>
      <c r="L31" t="s">
        <v>4176</v>
      </c>
      <c r="M31" t="s">
        <v>4176</v>
      </c>
      <c r="N31" t="s">
        <v>4176</v>
      </c>
      <c r="O31" t="s">
        <v>4176</v>
      </c>
      <c r="P31" t="s">
        <v>4176</v>
      </c>
      <c r="Q31" t="s">
        <v>4176</v>
      </c>
      <c r="R31" t="s">
        <v>4176</v>
      </c>
      <c r="S31" t="s">
        <v>4176</v>
      </c>
      <c r="T31" t="s">
        <v>4176</v>
      </c>
      <c r="U31" t="s">
        <v>4176</v>
      </c>
      <c r="V31" t="s">
        <v>4176</v>
      </c>
      <c r="W31" t="s">
        <v>4176</v>
      </c>
      <c r="X31" t="s">
        <v>4176</v>
      </c>
      <c r="Y31" t="s">
        <v>4176</v>
      </c>
      <c r="Z31" t="s">
        <v>4176</v>
      </c>
      <c r="AA31" t="s">
        <v>4176</v>
      </c>
      <c r="AB31" t="s">
        <v>4176</v>
      </c>
      <c r="AC31" t="s">
        <v>4176</v>
      </c>
      <c r="AD31" t="s">
        <v>4176</v>
      </c>
      <c r="AE31" t="s">
        <v>4176</v>
      </c>
      <c r="AF31" t="s">
        <v>4176</v>
      </c>
      <c r="AG31" t="s">
        <v>4176</v>
      </c>
      <c r="AH31" t="s">
        <v>4176</v>
      </c>
      <c r="AI31" t="s">
        <v>4176</v>
      </c>
      <c r="AJ31" t="s">
        <v>4176</v>
      </c>
      <c r="AK31" t="s">
        <v>4176</v>
      </c>
      <c r="AL31" t="s">
        <v>4176</v>
      </c>
      <c r="AM31" t="s">
        <v>4176</v>
      </c>
      <c r="AN31" t="s">
        <v>4176</v>
      </c>
      <c r="AO31" t="s">
        <v>4176</v>
      </c>
      <c r="AP31" s="317" t="s">
        <v>4176</v>
      </c>
      <c r="AQ31" t="s">
        <v>737</v>
      </c>
      <c r="AR31" s="299" t="s">
        <v>4183</v>
      </c>
      <c r="AS31" s="273"/>
    </row>
    <row r="32" spans="1:47" s="272" customFormat="1" ht="22.8" x14ac:dyDescent="0.4">
      <c r="A32">
        <v>205394</v>
      </c>
      <c r="B32" t="s">
        <v>485</v>
      </c>
      <c r="C32" t="s">
        <v>212</v>
      </c>
      <c r="D32" t="s">
        <v>212</v>
      </c>
      <c r="E32" t="s">
        <v>212</v>
      </c>
      <c r="F32" t="s">
        <v>212</v>
      </c>
      <c r="G32" t="s">
        <v>212</v>
      </c>
      <c r="H32" t="s">
        <v>212</v>
      </c>
      <c r="I32" t="s">
        <v>212</v>
      </c>
      <c r="J32" t="s">
        <v>212</v>
      </c>
      <c r="K32" t="s">
        <v>212</v>
      </c>
      <c r="L32" t="s">
        <v>212</v>
      </c>
      <c r="M32" t="s">
        <v>212</v>
      </c>
      <c r="N32" t="s">
        <v>212</v>
      </c>
      <c r="O32" t="s">
        <v>212</v>
      </c>
      <c r="P32" t="s">
        <v>212</v>
      </c>
      <c r="Q32" t="s">
        <v>212</v>
      </c>
      <c r="R32" t="s">
        <v>212</v>
      </c>
      <c r="S32" t="s">
        <v>212</v>
      </c>
      <c r="T32" t="s">
        <v>212</v>
      </c>
      <c r="U32" t="s">
        <v>212</v>
      </c>
      <c r="V32" t="s">
        <v>212</v>
      </c>
      <c r="W32" t="s">
        <v>212</v>
      </c>
      <c r="X32" t="s">
        <v>214</v>
      </c>
      <c r="Y32" t="s">
        <v>212</v>
      </c>
      <c r="Z32" t="s">
        <v>212</v>
      </c>
      <c r="AA32" t="s">
        <v>212</v>
      </c>
      <c r="AB32" t="s">
        <v>213</v>
      </c>
      <c r="AC32" t="s">
        <v>213</v>
      </c>
      <c r="AD32" t="s">
        <v>213</v>
      </c>
      <c r="AE32" t="s">
        <v>214</v>
      </c>
      <c r="AF32" t="s">
        <v>213</v>
      </c>
      <c r="AG32"/>
      <c r="AH32"/>
      <c r="AI32"/>
      <c r="AJ32"/>
      <c r="AK32"/>
      <c r="AL32"/>
      <c r="AM32"/>
      <c r="AN32"/>
      <c r="AO32"/>
      <c r="AP32" s="317"/>
      <c r="AQ32"/>
      <c r="AR32" s="299"/>
      <c r="AS32" s="273"/>
    </row>
    <row r="33" spans="1:47" s="272" customFormat="1" ht="22.8" x14ac:dyDescent="0.4">
      <c r="A33">
        <v>205565</v>
      </c>
      <c r="B33" t="s">
        <v>59</v>
      </c>
      <c r="C33" t="s">
        <v>212</v>
      </c>
      <c r="D33" t="s">
        <v>212</v>
      </c>
      <c r="E33" t="s">
        <v>212</v>
      </c>
      <c r="F33" t="s">
        <v>212</v>
      </c>
      <c r="G33" t="s">
        <v>212</v>
      </c>
      <c r="H33" t="s">
        <v>212</v>
      </c>
      <c r="I33" t="s">
        <v>212</v>
      </c>
      <c r="J33" t="s">
        <v>212</v>
      </c>
      <c r="K33" t="s">
        <v>212</v>
      </c>
      <c r="L33" t="s">
        <v>212</v>
      </c>
      <c r="M33" t="s">
        <v>212</v>
      </c>
      <c r="N33" t="s">
        <v>212</v>
      </c>
      <c r="O33" t="s">
        <v>212</v>
      </c>
      <c r="P33" t="s">
        <v>212</v>
      </c>
      <c r="Q33" t="s">
        <v>212</v>
      </c>
      <c r="R33" t="s">
        <v>212</v>
      </c>
      <c r="S33" t="s">
        <v>212</v>
      </c>
      <c r="T33" t="s">
        <v>212</v>
      </c>
      <c r="U33" t="s">
        <v>212</v>
      </c>
      <c r="V33" t="s">
        <v>212</v>
      </c>
      <c r="W33" t="s">
        <v>212</v>
      </c>
      <c r="X33" t="s">
        <v>212</v>
      </c>
      <c r="Y33" t="s">
        <v>212</v>
      </c>
      <c r="Z33" t="s">
        <v>212</v>
      </c>
      <c r="AA33" t="s">
        <v>212</v>
      </c>
      <c r="AB33" t="s">
        <v>212</v>
      </c>
      <c r="AC33" t="s">
        <v>212</v>
      </c>
      <c r="AD33" t="s">
        <v>212</v>
      </c>
      <c r="AE33" t="s">
        <v>212</v>
      </c>
      <c r="AF33" t="s">
        <v>212</v>
      </c>
      <c r="AG33" t="s">
        <v>212</v>
      </c>
      <c r="AH33" t="s">
        <v>212</v>
      </c>
      <c r="AI33" t="s">
        <v>212</v>
      </c>
      <c r="AJ33" t="s">
        <v>212</v>
      </c>
      <c r="AK33" t="s">
        <v>212</v>
      </c>
      <c r="AL33" t="s">
        <v>212</v>
      </c>
      <c r="AM33" t="s">
        <v>212</v>
      </c>
      <c r="AN33" t="s">
        <v>212</v>
      </c>
      <c r="AO33" t="s">
        <v>212</v>
      </c>
      <c r="AP33" s="317" t="s">
        <v>212</v>
      </c>
      <c r="AQ33"/>
      <c r="AR33" s="299"/>
      <c r="AS33" s="271"/>
    </row>
    <row r="34" spans="1:47" s="272" customFormat="1" ht="22.8" x14ac:dyDescent="0.4">
      <c r="A34">
        <v>205797</v>
      </c>
      <c r="B34" t="s">
        <v>485</v>
      </c>
      <c r="C34" t="s">
        <v>4176</v>
      </c>
      <c r="D34" t="s">
        <v>4176</v>
      </c>
      <c r="E34" t="s">
        <v>4176</v>
      </c>
      <c r="F34" t="s">
        <v>4176</v>
      </c>
      <c r="G34" t="s">
        <v>4176</v>
      </c>
      <c r="H34" t="s">
        <v>4176</v>
      </c>
      <c r="I34" t="s">
        <v>4176</v>
      </c>
      <c r="J34" t="s">
        <v>4176</v>
      </c>
      <c r="K34" t="s">
        <v>4176</v>
      </c>
      <c r="L34" t="s">
        <v>4176</v>
      </c>
      <c r="M34" t="s">
        <v>4176</v>
      </c>
      <c r="N34" t="s">
        <v>4176</v>
      </c>
      <c r="O34" t="s">
        <v>4176</v>
      </c>
      <c r="P34" t="s">
        <v>4176</v>
      </c>
      <c r="Q34" t="s">
        <v>4176</v>
      </c>
      <c r="R34" t="s">
        <v>4176</v>
      </c>
      <c r="S34" t="s">
        <v>4176</v>
      </c>
      <c r="T34" t="s">
        <v>4176</v>
      </c>
      <c r="U34" t="s">
        <v>4176</v>
      </c>
      <c r="V34" t="s">
        <v>4176</v>
      </c>
      <c r="W34" t="s">
        <v>4176</v>
      </c>
      <c r="X34" t="s">
        <v>4176</v>
      </c>
      <c r="Y34" t="s">
        <v>4176</v>
      </c>
      <c r="Z34" t="s">
        <v>4176</v>
      </c>
      <c r="AA34" t="s">
        <v>4176</v>
      </c>
      <c r="AB34" t="s">
        <v>4176</v>
      </c>
      <c r="AC34" t="s">
        <v>4176</v>
      </c>
      <c r="AD34" t="s">
        <v>4176</v>
      </c>
      <c r="AE34" t="s">
        <v>4176</v>
      </c>
      <c r="AF34" t="s">
        <v>4176</v>
      </c>
      <c r="AG34"/>
      <c r="AH34"/>
      <c r="AI34"/>
      <c r="AJ34"/>
      <c r="AK34"/>
      <c r="AL34"/>
      <c r="AM34"/>
      <c r="AN34"/>
      <c r="AO34"/>
      <c r="AP34" s="317"/>
      <c r="AQ34" t="s">
        <v>737</v>
      </c>
      <c r="AR34" s="299" t="s">
        <v>4180</v>
      </c>
      <c r="AS34" s="273"/>
    </row>
    <row r="35" spans="1:47" s="272" customFormat="1" ht="22.8" x14ac:dyDescent="0.4">
      <c r="A35">
        <v>205811</v>
      </c>
      <c r="B35" t="s">
        <v>59</v>
      </c>
      <c r="C35" t="s">
        <v>4176</v>
      </c>
      <c r="D35" t="s">
        <v>4176</v>
      </c>
      <c r="E35" t="s">
        <v>4176</v>
      </c>
      <c r="F35" t="s">
        <v>4176</v>
      </c>
      <c r="G35" t="s">
        <v>4176</v>
      </c>
      <c r="H35" t="s">
        <v>4176</v>
      </c>
      <c r="I35" t="s">
        <v>4176</v>
      </c>
      <c r="J35" t="s">
        <v>4176</v>
      </c>
      <c r="K35" t="s">
        <v>4176</v>
      </c>
      <c r="L35" t="s">
        <v>4176</v>
      </c>
      <c r="M35" t="s">
        <v>4176</v>
      </c>
      <c r="N35" t="s">
        <v>4176</v>
      </c>
      <c r="O35" t="s">
        <v>4176</v>
      </c>
      <c r="P35" t="s">
        <v>4176</v>
      </c>
      <c r="Q35" t="s">
        <v>4176</v>
      </c>
      <c r="R35" t="s">
        <v>4176</v>
      </c>
      <c r="S35" t="s">
        <v>4176</v>
      </c>
      <c r="T35" t="s">
        <v>4176</v>
      </c>
      <c r="U35" t="s">
        <v>4176</v>
      </c>
      <c r="V35" t="s">
        <v>4176</v>
      </c>
      <c r="W35" t="s">
        <v>4176</v>
      </c>
      <c r="X35" t="s">
        <v>4176</v>
      </c>
      <c r="Y35" t="s">
        <v>4176</v>
      </c>
      <c r="Z35" t="s">
        <v>4176</v>
      </c>
      <c r="AA35" t="s">
        <v>4176</v>
      </c>
      <c r="AB35" t="s">
        <v>4176</v>
      </c>
      <c r="AC35" t="s">
        <v>4176</v>
      </c>
      <c r="AD35" t="s">
        <v>4176</v>
      </c>
      <c r="AE35" t="s">
        <v>4176</v>
      </c>
      <c r="AF35" t="s">
        <v>4176</v>
      </c>
      <c r="AG35" t="s">
        <v>4176</v>
      </c>
      <c r="AH35" t="s">
        <v>4176</v>
      </c>
      <c r="AI35" t="s">
        <v>4176</v>
      </c>
      <c r="AJ35" t="s">
        <v>4176</v>
      </c>
      <c r="AK35" t="s">
        <v>4176</v>
      </c>
      <c r="AL35" t="s">
        <v>4176</v>
      </c>
      <c r="AM35" t="s">
        <v>4176</v>
      </c>
      <c r="AN35" t="s">
        <v>4176</v>
      </c>
      <c r="AO35" t="s">
        <v>4176</v>
      </c>
      <c r="AP35" s="317" t="s">
        <v>4176</v>
      </c>
      <c r="AQ35" t="s">
        <v>737</v>
      </c>
      <c r="AR35" s="299" t="s">
        <v>4184</v>
      </c>
      <c r="AS35" s="273"/>
    </row>
    <row r="36" spans="1:47" s="272" customFormat="1" ht="22.8" x14ac:dyDescent="0.4">
      <c r="A36" s="323">
        <v>206067</v>
      </c>
      <c r="B36" s="323" t="s">
        <v>3629</v>
      </c>
      <c r="C36" t="s">
        <v>212</v>
      </c>
      <c r="D36" t="s">
        <v>212</v>
      </c>
      <c r="E36" t="s">
        <v>212</v>
      </c>
      <c r="F36" t="s">
        <v>212</v>
      </c>
      <c r="G36" t="s">
        <v>212</v>
      </c>
      <c r="H36" t="s">
        <v>212</v>
      </c>
      <c r="I36" t="s">
        <v>212</v>
      </c>
      <c r="J36" t="s">
        <v>212</v>
      </c>
      <c r="K36" t="s">
        <v>212</v>
      </c>
      <c r="L36" t="s">
        <v>212</v>
      </c>
      <c r="M36" t="s">
        <v>212</v>
      </c>
      <c r="N36" t="s">
        <v>212</v>
      </c>
      <c r="O36" t="s">
        <v>212</v>
      </c>
      <c r="P36" t="s">
        <v>212</v>
      </c>
      <c r="Q36" t="s">
        <v>212</v>
      </c>
      <c r="R36" t="s">
        <v>212</v>
      </c>
      <c r="S36" t="s">
        <v>212</v>
      </c>
      <c r="T36" t="s">
        <v>212</v>
      </c>
      <c r="U36" t="s">
        <v>212</v>
      </c>
      <c r="V36" t="s">
        <v>212</v>
      </c>
      <c r="W36" t="s">
        <v>212</v>
      </c>
      <c r="X36" t="s">
        <v>212</v>
      </c>
      <c r="Y36" t="s">
        <v>212</v>
      </c>
      <c r="Z36" t="s">
        <v>212</v>
      </c>
      <c r="AA36" t="s">
        <v>212</v>
      </c>
      <c r="AB36" t="s">
        <v>212</v>
      </c>
      <c r="AC36" t="s">
        <v>212</v>
      </c>
      <c r="AD36" t="s">
        <v>212</v>
      </c>
      <c r="AE36" t="s">
        <v>212</v>
      </c>
      <c r="AF36" t="s">
        <v>212</v>
      </c>
      <c r="AG36" t="s">
        <v>212</v>
      </c>
      <c r="AH36" t="s">
        <v>212</v>
      </c>
      <c r="AI36" t="s">
        <v>212</v>
      </c>
      <c r="AJ36" t="s">
        <v>212</v>
      </c>
      <c r="AK36" t="s">
        <v>212</v>
      </c>
      <c r="AL36" t="s">
        <v>212</v>
      </c>
      <c r="AM36" t="s">
        <v>212</v>
      </c>
      <c r="AN36" t="s">
        <v>212</v>
      </c>
      <c r="AO36" t="s">
        <v>212</v>
      </c>
      <c r="AP36" t="s">
        <v>212</v>
      </c>
      <c r="AQ36" s="323"/>
      <c r="AR36" s="299"/>
      <c r="AS36" s="273"/>
    </row>
    <row r="37" spans="1:47" s="272" customFormat="1" ht="22.8" x14ac:dyDescent="0.4">
      <c r="A37">
        <v>206290</v>
      </c>
      <c r="B37" t="s">
        <v>488</v>
      </c>
      <c r="C37" t="s">
        <v>4176</v>
      </c>
      <c r="D37" t="s">
        <v>4176</v>
      </c>
      <c r="E37" t="s">
        <v>4176</v>
      </c>
      <c r="F37" t="s">
        <v>4176</v>
      </c>
      <c r="G37" t="s">
        <v>4176</v>
      </c>
      <c r="H37" t="s">
        <v>4176</v>
      </c>
      <c r="I37" t="s">
        <v>4176</v>
      </c>
      <c r="J37" t="s">
        <v>4176</v>
      </c>
      <c r="K37" t="s">
        <v>4176</v>
      </c>
      <c r="L37" t="s">
        <v>4176</v>
      </c>
      <c r="M37" t="s">
        <v>4176</v>
      </c>
      <c r="N37" t="s">
        <v>4176</v>
      </c>
      <c r="O37" t="s">
        <v>4176</v>
      </c>
      <c r="P37" t="s">
        <v>4176</v>
      </c>
      <c r="Q37" t="s">
        <v>4176</v>
      </c>
      <c r="R37" t="s">
        <v>4176</v>
      </c>
      <c r="S37" t="s">
        <v>4176</v>
      </c>
      <c r="T37" t="s">
        <v>4176</v>
      </c>
      <c r="U37" t="s">
        <v>4176</v>
      </c>
      <c r="V37" t="s">
        <v>4176</v>
      </c>
      <c r="W37" t="s">
        <v>4176</v>
      </c>
      <c r="X37" t="s">
        <v>4176</v>
      </c>
      <c r="Y37" t="s">
        <v>4176</v>
      </c>
      <c r="Z37" t="s">
        <v>4176</v>
      </c>
      <c r="AA37" t="s">
        <v>4176</v>
      </c>
      <c r="AB37"/>
      <c r="AC37"/>
      <c r="AD37"/>
      <c r="AE37"/>
      <c r="AF37"/>
      <c r="AG37"/>
      <c r="AH37"/>
      <c r="AI37"/>
      <c r="AJ37"/>
      <c r="AK37"/>
      <c r="AL37"/>
      <c r="AM37"/>
      <c r="AN37"/>
      <c r="AO37"/>
      <c r="AP37" s="317"/>
      <c r="AQ37" t="s">
        <v>737</v>
      </c>
      <c r="AR37" s="299" t="s">
        <v>4185</v>
      </c>
      <c r="AS37" s="271"/>
    </row>
    <row r="38" spans="1:47" s="272" customFormat="1" ht="22.8" x14ac:dyDescent="0.4">
      <c r="A38">
        <v>206355</v>
      </c>
      <c r="B38" t="s">
        <v>485</v>
      </c>
      <c r="C38" t="s">
        <v>4176</v>
      </c>
      <c r="D38" t="s">
        <v>4176</v>
      </c>
      <c r="E38" t="s">
        <v>4176</v>
      </c>
      <c r="F38" t="s">
        <v>4176</v>
      </c>
      <c r="G38" t="s">
        <v>4176</v>
      </c>
      <c r="H38" t="s">
        <v>4176</v>
      </c>
      <c r="I38" t="s">
        <v>4176</v>
      </c>
      <c r="J38" t="s">
        <v>4176</v>
      </c>
      <c r="K38" t="s">
        <v>4176</v>
      </c>
      <c r="L38" t="s">
        <v>4176</v>
      </c>
      <c r="M38" t="s">
        <v>4176</v>
      </c>
      <c r="N38" t="s">
        <v>4176</v>
      </c>
      <c r="O38" t="s">
        <v>4176</v>
      </c>
      <c r="P38" t="s">
        <v>4176</v>
      </c>
      <c r="Q38" t="s">
        <v>4176</v>
      </c>
      <c r="R38" t="s">
        <v>4176</v>
      </c>
      <c r="S38" t="s">
        <v>4176</v>
      </c>
      <c r="T38" t="s">
        <v>4176</v>
      </c>
      <c r="U38" t="s">
        <v>4176</v>
      </c>
      <c r="V38" t="s">
        <v>4176</v>
      </c>
      <c r="W38" t="s">
        <v>4176</v>
      </c>
      <c r="X38" t="s">
        <v>4176</v>
      </c>
      <c r="Y38" t="s">
        <v>4176</v>
      </c>
      <c r="Z38" t="s">
        <v>4176</v>
      </c>
      <c r="AA38" t="s">
        <v>4176</v>
      </c>
      <c r="AB38" t="s">
        <v>4176</v>
      </c>
      <c r="AC38" t="s">
        <v>4176</v>
      </c>
      <c r="AD38" t="s">
        <v>4176</v>
      </c>
      <c r="AE38" t="s">
        <v>4176</v>
      </c>
      <c r="AF38" t="s">
        <v>4176</v>
      </c>
      <c r="AG38"/>
      <c r="AH38"/>
      <c r="AI38"/>
      <c r="AJ38"/>
      <c r="AK38"/>
      <c r="AL38"/>
      <c r="AM38"/>
      <c r="AN38"/>
      <c r="AO38"/>
      <c r="AP38"/>
      <c r="AQ38" t="s">
        <v>737</v>
      </c>
      <c r="AR38" s="299" t="s">
        <v>4214</v>
      </c>
      <c r="AS38" s="271"/>
    </row>
    <row r="39" spans="1:47" s="272" customFormat="1" ht="22.8" x14ac:dyDescent="0.4">
      <c r="A39">
        <v>206357</v>
      </c>
      <c r="B39" t="s">
        <v>485</v>
      </c>
      <c r="C39" t="s">
        <v>4176</v>
      </c>
      <c r="D39" t="s">
        <v>4176</v>
      </c>
      <c r="E39" t="s">
        <v>4176</v>
      </c>
      <c r="F39" t="s">
        <v>4176</v>
      </c>
      <c r="G39" t="s">
        <v>4176</v>
      </c>
      <c r="H39" t="s">
        <v>4176</v>
      </c>
      <c r="I39" t="s">
        <v>4176</v>
      </c>
      <c r="J39" t="s">
        <v>4176</v>
      </c>
      <c r="K39" t="s">
        <v>4176</v>
      </c>
      <c r="L39" t="s">
        <v>4176</v>
      </c>
      <c r="M39" t="s">
        <v>4176</v>
      </c>
      <c r="N39" t="s">
        <v>4176</v>
      </c>
      <c r="O39" t="s">
        <v>4176</v>
      </c>
      <c r="P39" t="s">
        <v>4176</v>
      </c>
      <c r="Q39" t="s">
        <v>4176</v>
      </c>
      <c r="R39" t="s">
        <v>4176</v>
      </c>
      <c r="S39" t="s">
        <v>4176</v>
      </c>
      <c r="T39" t="s">
        <v>4176</v>
      </c>
      <c r="U39" t="s">
        <v>4176</v>
      </c>
      <c r="V39" t="s">
        <v>4176</v>
      </c>
      <c r="W39" t="s">
        <v>4176</v>
      </c>
      <c r="X39" t="s">
        <v>4176</v>
      </c>
      <c r="Y39" t="s">
        <v>4176</v>
      </c>
      <c r="Z39" t="s">
        <v>4176</v>
      </c>
      <c r="AA39" t="s">
        <v>4176</v>
      </c>
      <c r="AB39" t="s">
        <v>4176</v>
      </c>
      <c r="AC39" t="s">
        <v>4176</v>
      </c>
      <c r="AD39" t="s">
        <v>4176</v>
      </c>
      <c r="AE39" t="s">
        <v>4176</v>
      </c>
      <c r="AF39" t="s">
        <v>4176</v>
      </c>
      <c r="AG39"/>
      <c r="AH39"/>
      <c r="AI39"/>
      <c r="AJ39"/>
      <c r="AK39"/>
      <c r="AL39"/>
      <c r="AM39"/>
      <c r="AN39"/>
      <c r="AO39"/>
      <c r="AP39"/>
      <c r="AQ39" t="s">
        <v>737</v>
      </c>
      <c r="AR39" s="299" t="s">
        <v>4214</v>
      </c>
      <c r="AS39" s="273"/>
    </row>
    <row r="40" spans="1:47" s="272" customFormat="1" ht="22.8" x14ac:dyDescent="0.4">
      <c r="A40">
        <v>206460</v>
      </c>
      <c r="B40" t="s">
        <v>485</v>
      </c>
      <c r="C40" t="s">
        <v>4176</v>
      </c>
      <c r="D40" t="s">
        <v>4176</v>
      </c>
      <c r="E40" t="s">
        <v>4176</v>
      </c>
      <c r="F40" t="s">
        <v>4176</v>
      </c>
      <c r="G40" t="s">
        <v>4176</v>
      </c>
      <c r="H40" t="s">
        <v>4176</v>
      </c>
      <c r="I40" t="s">
        <v>4176</v>
      </c>
      <c r="J40" t="s">
        <v>4176</v>
      </c>
      <c r="K40" t="s">
        <v>4176</v>
      </c>
      <c r="L40" t="s">
        <v>4176</v>
      </c>
      <c r="M40" t="s">
        <v>4176</v>
      </c>
      <c r="N40" t="s">
        <v>4176</v>
      </c>
      <c r="O40" t="s">
        <v>4176</v>
      </c>
      <c r="P40" t="s">
        <v>4176</v>
      </c>
      <c r="Q40" t="s">
        <v>4176</v>
      </c>
      <c r="R40" t="s">
        <v>4176</v>
      </c>
      <c r="S40" t="s">
        <v>4176</v>
      </c>
      <c r="T40" t="s">
        <v>4176</v>
      </c>
      <c r="U40" t="s">
        <v>4176</v>
      </c>
      <c r="V40" t="s">
        <v>4176</v>
      </c>
      <c r="W40" t="s">
        <v>4176</v>
      </c>
      <c r="X40" t="s">
        <v>4176</v>
      </c>
      <c r="Y40" t="s">
        <v>4176</v>
      </c>
      <c r="Z40" t="s">
        <v>4176</v>
      </c>
      <c r="AA40" t="s">
        <v>4176</v>
      </c>
      <c r="AB40" t="s">
        <v>4176</v>
      </c>
      <c r="AC40" t="s">
        <v>4176</v>
      </c>
      <c r="AD40" t="s">
        <v>4176</v>
      </c>
      <c r="AE40" t="s">
        <v>4176</v>
      </c>
      <c r="AF40" t="s">
        <v>4176</v>
      </c>
      <c r="AG40"/>
      <c r="AH40"/>
      <c r="AI40"/>
      <c r="AJ40"/>
      <c r="AK40"/>
      <c r="AL40"/>
      <c r="AM40"/>
      <c r="AN40"/>
      <c r="AO40"/>
      <c r="AP40" s="317"/>
      <c r="AQ40" t="s">
        <v>4218</v>
      </c>
      <c r="AR40" s="299" t="s">
        <v>4214</v>
      </c>
      <c r="AS40" s="271"/>
    </row>
    <row r="41" spans="1:47" s="272" customFormat="1" ht="22.8" x14ac:dyDescent="0.4">
      <c r="A41">
        <v>206491</v>
      </c>
      <c r="B41" t="s">
        <v>485</v>
      </c>
      <c r="C41" t="s">
        <v>4176</v>
      </c>
      <c r="D41" t="s">
        <v>4176</v>
      </c>
      <c r="E41" t="s">
        <v>4176</v>
      </c>
      <c r="F41" t="s">
        <v>4176</v>
      </c>
      <c r="G41" t="s">
        <v>4176</v>
      </c>
      <c r="H41" t="s">
        <v>4176</v>
      </c>
      <c r="I41" t="s">
        <v>4176</v>
      </c>
      <c r="J41" t="s">
        <v>4176</v>
      </c>
      <c r="K41" t="s">
        <v>4176</v>
      </c>
      <c r="L41" t="s">
        <v>4176</v>
      </c>
      <c r="M41" t="s">
        <v>4176</v>
      </c>
      <c r="N41" t="s">
        <v>4176</v>
      </c>
      <c r="O41" t="s">
        <v>4176</v>
      </c>
      <c r="P41" t="s">
        <v>4176</v>
      </c>
      <c r="Q41" t="s">
        <v>4176</v>
      </c>
      <c r="R41" t="s">
        <v>4176</v>
      </c>
      <c r="S41" t="s">
        <v>4176</v>
      </c>
      <c r="T41" t="s">
        <v>4176</v>
      </c>
      <c r="U41" t="s">
        <v>4176</v>
      </c>
      <c r="V41" t="s">
        <v>4176</v>
      </c>
      <c r="W41" t="s">
        <v>4176</v>
      </c>
      <c r="X41" t="s">
        <v>4176</v>
      </c>
      <c r="Y41" t="s">
        <v>4176</v>
      </c>
      <c r="Z41" t="s">
        <v>4176</v>
      </c>
      <c r="AA41" t="s">
        <v>4176</v>
      </c>
      <c r="AB41" t="s">
        <v>4176</v>
      </c>
      <c r="AC41" t="s">
        <v>4176</v>
      </c>
      <c r="AD41" t="s">
        <v>4176</v>
      </c>
      <c r="AE41" t="s">
        <v>4176</v>
      </c>
      <c r="AF41" t="s">
        <v>4176</v>
      </c>
      <c r="AG41"/>
      <c r="AH41"/>
      <c r="AI41"/>
      <c r="AJ41"/>
      <c r="AK41"/>
      <c r="AL41"/>
      <c r="AM41"/>
      <c r="AN41"/>
      <c r="AO41"/>
      <c r="AP41" s="317"/>
      <c r="AQ41" t="s">
        <v>4218</v>
      </c>
      <c r="AR41" s="299" t="s">
        <v>4214</v>
      </c>
      <c r="AS41" s="271"/>
    </row>
    <row r="42" spans="1:47" s="272" customFormat="1" ht="22.8" x14ac:dyDescent="0.4">
      <c r="A42">
        <v>206639</v>
      </c>
      <c r="B42" t="s">
        <v>485</v>
      </c>
      <c r="C42" t="s">
        <v>4176</v>
      </c>
      <c r="D42" t="s">
        <v>4176</v>
      </c>
      <c r="E42" t="s">
        <v>4176</v>
      </c>
      <c r="F42" t="s">
        <v>4176</v>
      </c>
      <c r="G42" t="s">
        <v>4176</v>
      </c>
      <c r="H42" t="s">
        <v>4176</v>
      </c>
      <c r="I42" t="s">
        <v>4176</v>
      </c>
      <c r="J42" t="s">
        <v>4176</v>
      </c>
      <c r="K42" t="s">
        <v>4176</v>
      </c>
      <c r="L42" t="s">
        <v>4176</v>
      </c>
      <c r="M42" t="s">
        <v>4176</v>
      </c>
      <c r="N42" t="s">
        <v>4176</v>
      </c>
      <c r="O42" t="s">
        <v>4176</v>
      </c>
      <c r="P42" t="s">
        <v>4176</v>
      </c>
      <c r="Q42" t="s">
        <v>4176</v>
      </c>
      <c r="R42" t="s">
        <v>4176</v>
      </c>
      <c r="S42" t="s">
        <v>4176</v>
      </c>
      <c r="T42" t="s">
        <v>4176</v>
      </c>
      <c r="U42" t="s">
        <v>4176</v>
      </c>
      <c r="V42" t="s">
        <v>4176</v>
      </c>
      <c r="W42" t="s">
        <v>4176</v>
      </c>
      <c r="X42" t="s">
        <v>4176</v>
      </c>
      <c r="Y42" t="s">
        <v>4176</v>
      </c>
      <c r="Z42" t="s">
        <v>4176</v>
      </c>
      <c r="AA42" t="s">
        <v>4176</v>
      </c>
      <c r="AB42" t="s">
        <v>4176</v>
      </c>
      <c r="AC42" t="s">
        <v>4176</v>
      </c>
      <c r="AD42" t="s">
        <v>4176</v>
      </c>
      <c r="AE42" t="s">
        <v>4176</v>
      </c>
      <c r="AF42" t="s">
        <v>4176</v>
      </c>
      <c r="AG42"/>
      <c r="AH42"/>
      <c r="AI42"/>
      <c r="AJ42"/>
      <c r="AK42"/>
      <c r="AL42"/>
      <c r="AM42"/>
      <c r="AN42"/>
      <c r="AO42"/>
      <c r="AP42" s="317"/>
      <c r="AQ42" t="s">
        <v>737</v>
      </c>
      <c r="AR42" s="299" t="s">
        <v>4181</v>
      </c>
      <c r="AS42" s="273"/>
    </row>
    <row r="43" spans="1:47" s="272" customFormat="1" ht="22.8" x14ac:dyDescent="0.4">
      <c r="A43">
        <v>206730</v>
      </c>
      <c r="B43" t="s">
        <v>59</v>
      </c>
      <c r="C43" t="s">
        <v>4176</v>
      </c>
      <c r="D43" t="s">
        <v>4176</v>
      </c>
      <c r="E43" t="s">
        <v>4176</v>
      </c>
      <c r="F43" t="s">
        <v>4176</v>
      </c>
      <c r="G43" t="s">
        <v>4176</v>
      </c>
      <c r="H43" t="s">
        <v>4176</v>
      </c>
      <c r="I43" t="s">
        <v>4176</v>
      </c>
      <c r="J43" t="s">
        <v>4176</v>
      </c>
      <c r="K43" t="s">
        <v>4176</v>
      </c>
      <c r="L43" t="s">
        <v>4176</v>
      </c>
      <c r="M43" t="s">
        <v>4176</v>
      </c>
      <c r="N43" t="s">
        <v>4176</v>
      </c>
      <c r="O43" t="s">
        <v>4176</v>
      </c>
      <c r="P43" t="s">
        <v>4176</v>
      </c>
      <c r="Q43" t="s">
        <v>4176</v>
      </c>
      <c r="R43" t="s">
        <v>4176</v>
      </c>
      <c r="S43" t="s">
        <v>4176</v>
      </c>
      <c r="T43" t="s">
        <v>4176</v>
      </c>
      <c r="U43" t="s">
        <v>4176</v>
      </c>
      <c r="V43" t="s">
        <v>4176</v>
      </c>
      <c r="W43" t="s">
        <v>4176</v>
      </c>
      <c r="X43" t="s">
        <v>4176</v>
      </c>
      <c r="Y43" t="s">
        <v>4176</v>
      </c>
      <c r="Z43" t="s">
        <v>4176</v>
      </c>
      <c r="AA43" t="s">
        <v>4176</v>
      </c>
      <c r="AB43" t="s">
        <v>4176</v>
      </c>
      <c r="AC43" t="s">
        <v>4176</v>
      </c>
      <c r="AD43" t="s">
        <v>4176</v>
      </c>
      <c r="AE43" t="s">
        <v>4176</v>
      </c>
      <c r="AF43" t="s">
        <v>4176</v>
      </c>
      <c r="AG43" t="s">
        <v>4176</v>
      </c>
      <c r="AH43" t="s">
        <v>4176</v>
      </c>
      <c r="AI43" t="s">
        <v>4176</v>
      </c>
      <c r="AJ43" t="s">
        <v>4176</v>
      </c>
      <c r="AK43" t="s">
        <v>4176</v>
      </c>
      <c r="AL43" t="s">
        <v>4176</v>
      </c>
      <c r="AM43" t="s">
        <v>4176</v>
      </c>
      <c r="AN43" t="s">
        <v>4176</v>
      </c>
      <c r="AO43" t="s">
        <v>4176</v>
      </c>
      <c r="AP43" t="s">
        <v>4176</v>
      </c>
      <c r="AQ43" t="s">
        <v>737</v>
      </c>
      <c r="AR43" s="299" t="s">
        <v>4214</v>
      </c>
      <c r="AS43" s="271"/>
    </row>
    <row r="44" spans="1:47" s="272" customFormat="1" ht="22.8" x14ac:dyDescent="0.4">
      <c r="A44">
        <v>206983</v>
      </c>
      <c r="B44" t="s">
        <v>487</v>
      </c>
      <c r="C44" t="s">
        <v>4176</v>
      </c>
      <c r="D44" t="s">
        <v>4176</v>
      </c>
      <c r="E44" t="s">
        <v>4176</v>
      </c>
      <c r="F44" t="s">
        <v>4176</v>
      </c>
      <c r="G44" t="s">
        <v>4176</v>
      </c>
      <c r="H44" t="s">
        <v>4176</v>
      </c>
      <c r="I44" t="s">
        <v>4176</v>
      </c>
      <c r="J44" t="s">
        <v>4176</v>
      </c>
      <c r="K44" t="s">
        <v>4176</v>
      </c>
      <c r="L44" t="s">
        <v>4176</v>
      </c>
      <c r="M44" t="s">
        <v>4176</v>
      </c>
      <c r="N44" t="s">
        <v>4176</v>
      </c>
      <c r="O44" t="s">
        <v>4176</v>
      </c>
      <c r="P44" t="s">
        <v>4176</v>
      </c>
      <c r="Q44" t="s">
        <v>4176</v>
      </c>
      <c r="R44" t="s">
        <v>4176</v>
      </c>
      <c r="S44" t="s">
        <v>4176</v>
      </c>
      <c r="T44" t="s">
        <v>4176</v>
      </c>
      <c r="U44" t="s">
        <v>4176</v>
      </c>
      <c r="V44" t="s">
        <v>4176</v>
      </c>
      <c r="W44"/>
      <c r="X44"/>
      <c r="Y44"/>
      <c r="Z44"/>
      <c r="AA44"/>
      <c r="AB44"/>
      <c r="AC44"/>
      <c r="AD44"/>
      <c r="AE44"/>
      <c r="AF44"/>
      <c r="AG44"/>
      <c r="AH44"/>
      <c r="AI44"/>
      <c r="AJ44"/>
      <c r="AK44"/>
      <c r="AL44"/>
      <c r="AM44"/>
      <c r="AN44"/>
      <c r="AO44"/>
      <c r="AP44"/>
      <c r="AQ44" t="s">
        <v>737</v>
      </c>
      <c r="AR44" s="299" t="s">
        <v>4214</v>
      </c>
      <c r="AS44" s="271"/>
    </row>
    <row r="45" spans="1:47" s="272" customFormat="1" ht="22.8" x14ac:dyDescent="0.4">
      <c r="A45">
        <v>207339</v>
      </c>
      <c r="B45" t="s">
        <v>59</v>
      </c>
      <c r="C45" t="s">
        <v>4176</v>
      </c>
      <c r="D45" t="s">
        <v>4176</v>
      </c>
      <c r="E45" t="s">
        <v>4176</v>
      </c>
      <c r="F45" t="s">
        <v>4176</v>
      </c>
      <c r="G45" t="s">
        <v>4176</v>
      </c>
      <c r="H45" t="s">
        <v>4176</v>
      </c>
      <c r="I45" t="s">
        <v>4176</v>
      </c>
      <c r="J45" t="s">
        <v>4176</v>
      </c>
      <c r="K45" t="s">
        <v>4176</v>
      </c>
      <c r="L45" t="s">
        <v>4176</v>
      </c>
      <c r="M45" t="s">
        <v>4176</v>
      </c>
      <c r="N45" t="s">
        <v>4176</v>
      </c>
      <c r="O45" t="s">
        <v>4176</v>
      </c>
      <c r="P45" t="s">
        <v>4176</v>
      </c>
      <c r="Q45" t="s">
        <v>4176</v>
      </c>
      <c r="R45" t="s">
        <v>4176</v>
      </c>
      <c r="S45" t="s">
        <v>4176</v>
      </c>
      <c r="T45" t="s">
        <v>4176</v>
      </c>
      <c r="U45" t="s">
        <v>4176</v>
      </c>
      <c r="V45" t="s">
        <v>4176</v>
      </c>
      <c r="W45" t="s">
        <v>4176</v>
      </c>
      <c r="X45" t="s">
        <v>4176</v>
      </c>
      <c r="Y45" t="s">
        <v>4176</v>
      </c>
      <c r="Z45" t="s">
        <v>4176</v>
      </c>
      <c r="AA45" t="s">
        <v>4176</v>
      </c>
      <c r="AB45" t="s">
        <v>4176</v>
      </c>
      <c r="AC45" t="s">
        <v>4176</v>
      </c>
      <c r="AD45" t="s">
        <v>4176</v>
      </c>
      <c r="AE45" t="s">
        <v>4176</v>
      </c>
      <c r="AF45" t="s">
        <v>4176</v>
      </c>
      <c r="AG45" t="s">
        <v>4176</v>
      </c>
      <c r="AH45" t="s">
        <v>4176</v>
      </c>
      <c r="AI45" t="s">
        <v>4176</v>
      </c>
      <c r="AJ45" t="s">
        <v>4176</v>
      </c>
      <c r="AK45" t="s">
        <v>4176</v>
      </c>
      <c r="AL45" t="s">
        <v>4176</v>
      </c>
      <c r="AM45" t="s">
        <v>4176</v>
      </c>
      <c r="AN45" t="s">
        <v>4176</v>
      </c>
      <c r="AO45" t="s">
        <v>4176</v>
      </c>
      <c r="AP45" t="s">
        <v>4176</v>
      </c>
      <c r="AQ45" t="s">
        <v>737</v>
      </c>
      <c r="AR45" s="299" t="s">
        <v>4214</v>
      </c>
      <c r="AS45" s="273"/>
    </row>
    <row r="46" spans="1:47" s="272" customFormat="1" ht="22.8" x14ac:dyDescent="0.4">
      <c r="A46">
        <v>207381</v>
      </c>
      <c r="B46" t="s">
        <v>487</v>
      </c>
      <c r="C46" t="s">
        <v>4176</v>
      </c>
      <c r="D46" t="s">
        <v>4176</v>
      </c>
      <c r="E46" t="s">
        <v>4176</v>
      </c>
      <c r="F46" t="s">
        <v>4176</v>
      </c>
      <c r="G46" t="s">
        <v>4176</v>
      </c>
      <c r="H46" t="s">
        <v>4176</v>
      </c>
      <c r="I46" t="s">
        <v>4176</v>
      </c>
      <c r="J46" t="s">
        <v>4176</v>
      </c>
      <c r="K46" t="s">
        <v>4176</v>
      </c>
      <c r="L46" t="s">
        <v>4176</v>
      </c>
      <c r="M46" t="s">
        <v>4176</v>
      </c>
      <c r="N46" t="s">
        <v>4176</v>
      </c>
      <c r="O46" t="s">
        <v>4176</v>
      </c>
      <c r="P46" t="s">
        <v>4176</v>
      </c>
      <c r="Q46" t="s">
        <v>4176</v>
      </c>
      <c r="R46" t="s">
        <v>4176</v>
      </c>
      <c r="S46" t="s">
        <v>4176</v>
      </c>
      <c r="T46" t="s">
        <v>4176</v>
      </c>
      <c r="U46" t="s">
        <v>4176</v>
      </c>
      <c r="V46" t="s">
        <v>4176</v>
      </c>
      <c r="W46"/>
      <c r="X46"/>
      <c r="Y46"/>
      <c r="Z46"/>
      <c r="AA46"/>
      <c r="AB46"/>
      <c r="AC46"/>
      <c r="AD46"/>
      <c r="AE46"/>
      <c r="AF46"/>
      <c r="AG46"/>
      <c r="AH46"/>
      <c r="AI46"/>
      <c r="AJ46"/>
      <c r="AK46"/>
      <c r="AL46"/>
      <c r="AM46"/>
      <c r="AN46"/>
      <c r="AO46"/>
      <c r="AP46"/>
      <c r="AQ46" t="s">
        <v>737</v>
      </c>
      <c r="AR46" s="299" t="s">
        <v>4214</v>
      </c>
      <c r="AS46" s="273"/>
    </row>
    <row r="47" spans="1:47" s="272" customFormat="1" ht="22.8" x14ac:dyDescent="0.4">
      <c r="A47">
        <v>208137</v>
      </c>
      <c r="B47" t="s">
        <v>59</v>
      </c>
      <c r="C47" t="s">
        <v>214</v>
      </c>
      <c r="D47" t="s">
        <v>212</v>
      </c>
      <c r="E47" t="s">
        <v>212</v>
      </c>
      <c r="F47" t="s">
        <v>214</v>
      </c>
      <c r="G47" t="s">
        <v>214</v>
      </c>
      <c r="H47" t="s">
        <v>212</v>
      </c>
      <c r="I47" t="s">
        <v>212</v>
      </c>
      <c r="J47" t="s">
        <v>214</v>
      </c>
      <c r="K47" t="s">
        <v>212</v>
      </c>
      <c r="L47" t="s">
        <v>212</v>
      </c>
      <c r="M47" t="s">
        <v>212</v>
      </c>
      <c r="N47" t="s">
        <v>214</v>
      </c>
      <c r="O47" t="s">
        <v>214</v>
      </c>
      <c r="P47" t="s">
        <v>212</v>
      </c>
      <c r="Q47" t="s">
        <v>214</v>
      </c>
      <c r="R47" t="s">
        <v>214</v>
      </c>
      <c r="S47" t="s">
        <v>212</v>
      </c>
      <c r="T47" t="s">
        <v>214</v>
      </c>
      <c r="U47" t="s">
        <v>214</v>
      </c>
      <c r="V47" t="s">
        <v>214</v>
      </c>
      <c r="W47" t="s">
        <v>214</v>
      </c>
      <c r="X47" t="s">
        <v>212</v>
      </c>
      <c r="Y47" t="s">
        <v>214</v>
      </c>
      <c r="Z47" t="s">
        <v>214</v>
      </c>
      <c r="AA47" t="s">
        <v>214</v>
      </c>
      <c r="AB47" t="s">
        <v>214</v>
      </c>
      <c r="AC47" t="s">
        <v>212</v>
      </c>
      <c r="AD47" t="s">
        <v>214</v>
      </c>
      <c r="AE47" t="s">
        <v>214</v>
      </c>
      <c r="AF47" t="s">
        <v>214</v>
      </c>
      <c r="AG47" t="s">
        <v>212</v>
      </c>
      <c r="AH47" t="s">
        <v>212</v>
      </c>
      <c r="AI47" t="s">
        <v>214</v>
      </c>
      <c r="AJ47" t="s">
        <v>212</v>
      </c>
      <c r="AK47" t="s">
        <v>212</v>
      </c>
      <c r="AL47" t="s">
        <v>214</v>
      </c>
      <c r="AM47" t="s">
        <v>212</v>
      </c>
      <c r="AN47" t="s">
        <v>212</v>
      </c>
      <c r="AO47" t="s">
        <v>214</v>
      </c>
      <c r="AP47" s="317" t="s">
        <v>212</v>
      </c>
      <c r="AQ47" t="s">
        <v>1468</v>
      </c>
      <c r="AR47" s="299"/>
      <c r="AS47" s="273"/>
    </row>
    <row r="48" spans="1:47" s="272" customFormat="1" ht="22.8" x14ac:dyDescent="0.4">
      <c r="A48">
        <v>208428</v>
      </c>
      <c r="B48" t="s">
        <v>59</v>
      </c>
      <c r="C48" t="s">
        <v>214</v>
      </c>
      <c r="D48" t="s">
        <v>212</v>
      </c>
      <c r="E48" t="s">
        <v>212</v>
      </c>
      <c r="F48" t="s">
        <v>214</v>
      </c>
      <c r="G48" t="s">
        <v>212</v>
      </c>
      <c r="H48" t="s">
        <v>213</v>
      </c>
      <c r="I48" t="s">
        <v>212</v>
      </c>
      <c r="J48" t="s">
        <v>212</v>
      </c>
      <c r="K48" t="s">
        <v>212</v>
      </c>
      <c r="L48" t="s">
        <v>212</v>
      </c>
      <c r="M48" t="s">
        <v>212</v>
      </c>
      <c r="N48" t="s">
        <v>214</v>
      </c>
      <c r="O48" t="s">
        <v>212</v>
      </c>
      <c r="P48" t="s">
        <v>212</v>
      </c>
      <c r="Q48" t="s">
        <v>212</v>
      </c>
      <c r="R48" t="s">
        <v>212</v>
      </c>
      <c r="S48" t="s">
        <v>212</v>
      </c>
      <c r="T48" t="s">
        <v>212</v>
      </c>
      <c r="U48" t="s">
        <v>212</v>
      </c>
      <c r="V48" t="s">
        <v>214</v>
      </c>
      <c r="W48" t="s">
        <v>214</v>
      </c>
      <c r="X48" t="s">
        <v>212</v>
      </c>
      <c r="Y48" t="s">
        <v>212</v>
      </c>
      <c r="Z48" t="s">
        <v>214</v>
      </c>
      <c r="AA48" t="s">
        <v>212</v>
      </c>
      <c r="AB48" t="s">
        <v>214</v>
      </c>
      <c r="AC48" t="s">
        <v>214</v>
      </c>
      <c r="AD48" t="s">
        <v>212</v>
      </c>
      <c r="AE48" t="s">
        <v>214</v>
      </c>
      <c r="AF48" t="s">
        <v>214</v>
      </c>
      <c r="AG48" t="s">
        <v>213</v>
      </c>
      <c r="AH48" t="s">
        <v>213</v>
      </c>
      <c r="AI48" t="s">
        <v>212</v>
      </c>
      <c r="AJ48" t="s">
        <v>213</v>
      </c>
      <c r="AK48" t="s">
        <v>214</v>
      </c>
      <c r="AL48" t="s">
        <v>213</v>
      </c>
      <c r="AM48" t="s">
        <v>213</v>
      </c>
      <c r="AN48" t="s">
        <v>213</v>
      </c>
      <c r="AO48" t="s">
        <v>213</v>
      </c>
      <c r="AP48" s="317" t="s">
        <v>213</v>
      </c>
      <c r="AQ48"/>
      <c r="AR48" s="299"/>
      <c r="AS48" s="271"/>
      <c r="AU48" s="273"/>
    </row>
    <row r="49" spans="1:47" s="272" customFormat="1" ht="22.8" x14ac:dyDescent="0.4">
      <c r="A49">
        <v>208469</v>
      </c>
      <c r="B49" t="s">
        <v>59</v>
      </c>
      <c r="C49" t="s">
        <v>4176</v>
      </c>
      <c r="D49" t="s">
        <v>4176</v>
      </c>
      <c r="E49" t="s">
        <v>4176</v>
      </c>
      <c r="F49" t="s">
        <v>4176</v>
      </c>
      <c r="G49" t="s">
        <v>4176</v>
      </c>
      <c r="H49" t="s">
        <v>4176</v>
      </c>
      <c r="I49" t="s">
        <v>4176</v>
      </c>
      <c r="J49" t="s">
        <v>4176</v>
      </c>
      <c r="K49" t="s">
        <v>4176</v>
      </c>
      <c r="L49" t="s">
        <v>4176</v>
      </c>
      <c r="M49" t="s">
        <v>4176</v>
      </c>
      <c r="N49" t="s">
        <v>4176</v>
      </c>
      <c r="O49" t="s">
        <v>4176</v>
      </c>
      <c r="P49" t="s">
        <v>4176</v>
      </c>
      <c r="Q49" t="s">
        <v>4176</v>
      </c>
      <c r="R49" t="s">
        <v>4176</v>
      </c>
      <c r="S49" t="s">
        <v>4176</v>
      </c>
      <c r="T49" t="s">
        <v>4176</v>
      </c>
      <c r="U49" t="s">
        <v>4176</v>
      </c>
      <c r="V49" t="s">
        <v>4176</v>
      </c>
      <c r="W49" t="s">
        <v>4176</v>
      </c>
      <c r="X49" t="s">
        <v>4176</v>
      </c>
      <c r="Y49" t="s">
        <v>4176</v>
      </c>
      <c r="Z49" t="s">
        <v>4176</v>
      </c>
      <c r="AA49" t="s">
        <v>4176</v>
      </c>
      <c r="AB49" t="s">
        <v>4176</v>
      </c>
      <c r="AC49" t="s">
        <v>4176</v>
      </c>
      <c r="AD49" t="s">
        <v>4176</v>
      </c>
      <c r="AE49" t="s">
        <v>4176</v>
      </c>
      <c r="AF49" t="s">
        <v>4176</v>
      </c>
      <c r="AG49" t="s">
        <v>4176</v>
      </c>
      <c r="AH49" t="s">
        <v>4176</v>
      </c>
      <c r="AI49" t="s">
        <v>4176</v>
      </c>
      <c r="AJ49" t="s">
        <v>4176</v>
      </c>
      <c r="AK49" t="s">
        <v>4176</v>
      </c>
      <c r="AL49" t="s">
        <v>4176</v>
      </c>
      <c r="AM49" t="s">
        <v>4176</v>
      </c>
      <c r="AN49" t="s">
        <v>4176</v>
      </c>
      <c r="AO49" t="s">
        <v>4176</v>
      </c>
      <c r="AP49" s="317" t="s">
        <v>4176</v>
      </c>
      <c r="AQ49" t="s">
        <v>737</v>
      </c>
      <c r="AR49" s="299" t="s">
        <v>4180</v>
      </c>
      <c r="AS49" s="271"/>
    </row>
    <row r="50" spans="1:47" s="272" customFormat="1" ht="22.8" x14ac:dyDescent="0.4">
      <c r="A50">
        <v>208950</v>
      </c>
      <c r="B50" t="s">
        <v>65</v>
      </c>
      <c r="C50" t="s">
        <v>4176</v>
      </c>
      <c r="D50" t="s">
        <v>4176</v>
      </c>
      <c r="E50" t="s">
        <v>4176</v>
      </c>
      <c r="F50" t="s">
        <v>4176</v>
      </c>
      <c r="G50" t="s">
        <v>4176</v>
      </c>
      <c r="H50" t="s">
        <v>4176</v>
      </c>
      <c r="I50" t="s">
        <v>4176</v>
      </c>
      <c r="J50" t="s">
        <v>4176</v>
      </c>
      <c r="K50" t="s">
        <v>4176</v>
      </c>
      <c r="L50" t="s">
        <v>4176</v>
      </c>
      <c r="M50" t="s">
        <v>4176</v>
      </c>
      <c r="N50" t="s">
        <v>4176</v>
      </c>
      <c r="O50" t="s">
        <v>4176</v>
      </c>
      <c r="P50" t="s">
        <v>4176</v>
      </c>
      <c r="Q50" t="s">
        <v>4176</v>
      </c>
      <c r="R50" t="s">
        <v>4176</v>
      </c>
      <c r="S50" t="s">
        <v>4176</v>
      </c>
      <c r="T50" t="s">
        <v>4176</v>
      </c>
      <c r="U50" t="s">
        <v>4176</v>
      </c>
      <c r="V50" t="s">
        <v>4176</v>
      </c>
      <c r="W50" t="s">
        <v>4176</v>
      </c>
      <c r="X50" t="s">
        <v>4176</v>
      </c>
      <c r="Y50" t="s">
        <v>4176</v>
      </c>
      <c r="Z50" t="s">
        <v>4176</v>
      </c>
      <c r="AA50" t="s">
        <v>4176</v>
      </c>
      <c r="AB50" t="s">
        <v>4176</v>
      </c>
      <c r="AC50" t="s">
        <v>4176</v>
      </c>
      <c r="AD50" t="s">
        <v>4176</v>
      </c>
      <c r="AE50" t="s">
        <v>4176</v>
      </c>
      <c r="AF50" t="s">
        <v>4176</v>
      </c>
      <c r="AG50" t="s">
        <v>4176</v>
      </c>
      <c r="AH50" t="s">
        <v>4176</v>
      </c>
      <c r="AI50" t="s">
        <v>4176</v>
      </c>
      <c r="AJ50" t="s">
        <v>4176</v>
      </c>
      <c r="AK50" t="s">
        <v>4176</v>
      </c>
      <c r="AL50"/>
      <c r="AM50"/>
      <c r="AN50"/>
      <c r="AO50"/>
      <c r="AP50" s="317"/>
      <c r="AQ50" t="s">
        <v>737</v>
      </c>
      <c r="AR50" s="299" t="s">
        <v>4185</v>
      </c>
      <c r="AS50" s="273"/>
      <c r="AU50" s="273"/>
    </row>
    <row r="51" spans="1:47" s="272" customFormat="1" ht="22.8" x14ac:dyDescent="0.4">
      <c r="A51">
        <v>209121</v>
      </c>
      <c r="B51" t="s">
        <v>59</v>
      </c>
      <c r="C51" t="s">
        <v>4176</v>
      </c>
      <c r="D51" t="s">
        <v>4176</v>
      </c>
      <c r="E51" t="s">
        <v>4176</v>
      </c>
      <c r="F51" t="s">
        <v>4176</v>
      </c>
      <c r="G51" t="s">
        <v>4176</v>
      </c>
      <c r="H51" t="s">
        <v>4176</v>
      </c>
      <c r="I51" t="s">
        <v>4176</v>
      </c>
      <c r="J51" t="s">
        <v>4176</v>
      </c>
      <c r="K51" t="s">
        <v>4176</v>
      </c>
      <c r="L51" t="s">
        <v>4176</v>
      </c>
      <c r="M51" t="s">
        <v>4176</v>
      </c>
      <c r="N51" t="s">
        <v>4176</v>
      </c>
      <c r="O51" t="s">
        <v>4176</v>
      </c>
      <c r="P51" t="s">
        <v>4176</v>
      </c>
      <c r="Q51" t="s">
        <v>4176</v>
      </c>
      <c r="R51" t="s">
        <v>4176</v>
      </c>
      <c r="S51" t="s">
        <v>4176</v>
      </c>
      <c r="T51" t="s">
        <v>4176</v>
      </c>
      <c r="U51" t="s">
        <v>4176</v>
      </c>
      <c r="V51" t="s">
        <v>4176</v>
      </c>
      <c r="W51" t="s">
        <v>4176</v>
      </c>
      <c r="X51" t="s">
        <v>4176</v>
      </c>
      <c r="Y51" t="s">
        <v>4176</v>
      </c>
      <c r="Z51" t="s">
        <v>4176</v>
      </c>
      <c r="AA51" t="s">
        <v>4176</v>
      </c>
      <c r="AB51" t="s">
        <v>4176</v>
      </c>
      <c r="AC51" t="s">
        <v>4176</v>
      </c>
      <c r="AD51" t="s">
        <v>4176</v>
      </c>
      <c r="AE51" t="s">
        <v>4176</v>
      </c>
      <c r="AF51" t="s">
        <v>4176</v>
      </c>
      <c r="AG51" t="s">
        <v>4176</v>
      </c>
      <c r="AH51" t="s">
        <v>4176</v>
      </c>
      <c r="AI51" t="s">
        <v>4176</v>
      </c>
      <c r="AJ51" t="s">
        <v>4176</v>
      </c>
      <c r="AK51" t="s">
        <v>4176</v>
      </c>
      <c r="AL51" t="s">
        <v>4176</v>
      </c>
      <c r="AM51" t="s">
        <v>4176</v>
      </c>
      <c r="AN51" t="s">
        <v>4176</v>
      </c>
      <c r="AO51" t="s">
        <v>4176</v>
      </c>
      <c r="AP51" t="s">
        <v>4176</v>
      </c>
      <c r="AQ51" t="s">
        <v>737</v>
      </c>
      <c r="AR51" s="299" t="s">
        <v>4214</v>
      </c>
      <c r="AS51" s="273"/>
    </row>
    <row r="52" spans="1:47" s="272" customFormat="1" ht="22.8" x14ac:dyDescent="0.4">
      <c r="A52" s="324">
        <v>209137</v>
      </c>
      <c r="B52" t="s">
        <v>3630</v>
      </c>
      <c r="C52" s="271" t="s">
        <v>4176</v>
      </c>
      <c r="D52" s="271" t="s">
        <v>4176</v>
      </c>
      <c r="E52" s="271" t="s">
        <v>4176</v>
      </c>
      <c r="F52" s="271" t="s">
        <v>4176</v>
      </c>
      <c r="G52" s="271" t="s">
        <v>4176</v>
      </c>
      <c r="H52" s="271" t="s">
        <v>4176</v>
      </c>
      <c r="I52" s="271" t="s">
        <v>4176</v>
      </c>
      <c r="J52" s="271" t="s">
        <v>4176</v>
      </c>
      <c r="K52" s="271" t="s">
        <v>4176</v>
      </c>
      <c r="L52" s="271" t="s">
        <v>4176</v>
      </c>
      <c r="M52" s="271" t="s">
        <v>4176</v>
      </c>
      <c r="N52" s="271" t="s">
        <v>4176</v>
      </c>
      <c r="O52" s="271" t="s">
        <v>4176</v>
      </c>
      <c r="P52" s="271" t="s">
        <v>4176</v>
      </c>
      <c r="Q52" s="271" t="s">
        <v>4176</v>
      </c>
      <c r="R52" s="271" t="s">
        <v>4176</v>
      </c>
      <c r="S52" s="271" t="s">
        <v>4176</v>
      </c>
      <c r="T52" s="271" t="s">
        <v>4176</v>
      </c>
      <c r="U52" s="271" t="s">
        <v>4176</v>
      </c>
      <c r="V52" s="271" t="s">
        <v>4176</v>
      </c>
      <c r="W52" s="271" t="s">
        <v>4176</v>
      </c>
      <c r="X52" s="271" t="s">
        <v>4176</v>
      </c>
      <c r="Y52" s="271" t="s">
        <v>4176</v>
      </c>
      <c r="Z52" s="271" t="s">
        <v>4176</v>
      </c>
      <c r="AA52" s="271" t="s">
        <v>4176</v>
      </c>
      <c r="AB52" s="325" t="s">
        <v>4176</v>
      </c>
      <c r="AC52" s="325" t="s">
        <v>4176</v>
      </c>
      <c r="AD52" s="325" t="s">
        <v>4176</v>
      </c>
      <c r="AE52" s="325" t="s">
        <v>4176</v>
      </c>
      <c r="AF52" s="325" t="s">
        <v>4176</v>
      </c>
      <c r="AG52" s="325"/>
      <c r="AH52" s="325"/>
      <c r="AI52" s="325"/>
      <c r="AJ52" s="325"/>
      <c r="AK52" s="325"/>
      <c r="AL52" s="325"/>
      <c r="AM52" s="325"/>
      <c r="AN52" s="325"/>
      <c r="AO52" s="325"/>
      <c r="AP52" s="317"/>
      <c r="AQ52" t="s">
        <v>737</v>
      </c>
      <c r="AR52" s="299" t="s">
        <v>4180</v>
      </c>
      <c r="AS52" s="271"/>
      <c r="AU52" s="273"/>
    </row>
    <row r="53" spans="1:47" s="272" customFormat="1" ht="22.8" x14ac:dyDescent="0.4">
      <c r="A53">
        <v>209156</v>
      </c>
      <c r="B53" t="s">
        <v>59</v>
      </c>
      <c r="C53" t="s">
        <v>4176</v>
      </c>
      <c r="D53" t="s">
        <v>4176</v>
      </c>
      <c r="E53" t="s">
        <v>4176</v>
      </c>
      <c r="F53" t="s">
        <v>4176</v>
      </c>
      <c r="G53" t="s">
        <v>4176</v>
      </c>
      <c r="H53" t="s">
        <v>4176</v>
      </c>
      <c r="I53" t="s">
        <v>4176</v>
      </c>
      <c r="J53" t="s">
        <v>4176</v>
      </c>
      <c r="K53" t="s">
        <v>4176</v>
      </c>
      <c r="L53" t="s">
        <v>4176</v>
      </c>
      <c r="M53" t="s">
        <v>4176</v>
      </c>
      <c r="N53" t="s">
        <v>4176</v>
      </c>
      <c r="O53" t="s">
        <v>4176</v>
      </c>
      <c r="P53" t="s">
        <v>4176</v>
      </c>
      <c r="Q53" t="s">
        <v>4176</v>
      </c>
      <c r="R53" t="s">
        <v>4176</v>
      </c>
      <c r="S53" t="s">
        <v>4176</v>
      </c>
      <c r="T53" t="s">
        <v>4176</v>
      </c>
      <c r="U53" t="s">
        <v>4176</v>
      </c>
      <c r="V53" t="s">
        <v>4176</v>
      </c>
      <c r="W53" t="s">
        <v>4176</v>
      </c>
      <c r="X53" t="s">
        <v>4176</v>
      </c>
      <c r="Y53" t="s">
        <v>4176</v>
      </c>
      <c r="Z53" t="s">
        <v>4176</v>
      </c>
      <c r="AA53" t="s">
        <v>4176</v>
      </c>
      <c r="AB53" t="s">
        <v>4176</v>
      </c>
      <c r="AC53" t="s">
        <v>4176</v>
      </c>
      <c r="AD53" t="s">
        <v>4176</v>
      </c>
      <c r="AE53" t="s">
        <v>4176</v>
      </c>
      <c r="AF53" t="s">
        <v>4176</v>
      </c>
      <c r="AG53" t="s">
        <v>4176</v>
      </c>
      <c r="AH53" t="s">
        <v>4176</v>
      </c>
      <c r="AI53" t="s">
        <v>4176</v>
      </c>
      <c r="AJ53" t="s">
        <v>4176</v>
      </c>
      <c r="AK53" t="s">
        <v>4176</v>
      </c>
      <c r="AL53" t="s">
        <v>4176</v>
      </c>
      <c r="AM53" t="s">
        <v>4176</v>
      </c>
      <c r="AN53" t="s">
        <v>4176</v>
      </c>
      <c r="AO53" t="s">
        <v>4176</v>
      </c>
      <c r="AP53" s="317" t="s">
        <v>4176</v>
      </c>
      <c r="AQ53" t="s">
        <v>737</v>
      </c>
      <c r="AR53" s="299" t="s">
        <v>4184</v>
      </c>
      <c r="AS53" s="271"/>
      <c r="AU53" s="273"/>
    </row>
    <row r="54" spans="1:47" s="272" customFormat="1" ht="22.8" x14ac:dyDescent="0.4">
      <c r="A54">
        <v>209179</v>
      </c>
      <c r="B54" t="s">
        <v>485</v>
      </c>
      <c r="C54" t="s">
        <v>4176</v>
      </c>
      <c r="D54" t="s">
        <v>4176</v>
      </c>
      <c r="E54" t="s">
        <v>4176</v>
      </c>
      <c r="F54" t="s">
        <v>4176</v>
      </c>
      <c r="G54" t="s">
        <v>4176</v>
      </c>
      <c r="H54" t="s">
        <v>4176</v>
      </c>
      <c r="I54" t="s">
        <v>4176</v>
      </c>
      <c r="J54" t="s">
        <v>4176</v>
      </c>
      <c r="K54" t="s">
        <v>4176</v>
      </c>
      <c r="L54" t="s">
        <v>4176</v>
      </c>
      <c r="M54" t="s">
        <v>4176</v>
      </c>
      <c r="N54" t="s">
        <v>4176</v>
      </c>
      <c r="O54" t="s">
        <v>4176</v>
      </c>
      <c r="P54" t="s">
        <v>4176</v>
      </c>
      <c r="Q54" t="s">
        <v>4176</v>
      </c>
      <c r="R54" t="s">
        <v>4176</v>
      </c>
      <c r="S54" t="s">
        <v>4176</v>
      </c>
      <c r="T54" t="s">
        <v>4176</v>
      </c>
      <c r="U54" t="s">
        <v>4176</v>
      </c>
      <c r="V54" t="s">
        <v>4176</v>
      </c>
      <c r="W54" t="s">
        <v>4176</v>
      </c>
      <c r="X54" t="s">
        <v>4176</v>
      </c>
      <c r="Y54" t="s">
        <v>4176</v>
      </c>
      <c r="Z54" t="s">
        <v>4176</v>
      </c>
      <c r="AA54" t="s">
        <v>4176</v>
      </c>
      <c r="AB54" t="s">
        <v>4176</v>
      </c>
      <c r="AC54" t="s">
        <v>4176</v>
      </c>
      <c r="AD54" t="s">
        <v>4176</v>
      </c>
      <c r="AE54" t="s">
        <v>4176</v>
      </c>
      <c r="AF54" t="s">
        <v>4176</v>
      </c>
      <c r="AG54"/>
      <c r="AH54"/>
      <c r="AI54"/>
      <c r="AJ54"/>
      <c r="AK54"/>
      <c r="AL54"/>
      <c r="AM54"/>
      <c r="AN54"/>
      <c r="AO54"/>
      <c r="AP54" s="317"/>
      <c r="AQ54" t="s">
        <v>737</v>
      </c>
      <c r="AR54" s="299" t="s">
        <v>4186</v>
      </c>
      <c r="AS54" s="271"/>
      <c r="AU54" s="273"/>
    </row>
    <row r="55" spans="1:47" s="272" customFormat="1" ht="22.8" x14ac:dyDescent="0.4">
      <c r="A55">
        <v>209281</v>
      </c>
      <c r="B55" t="s">
        <v>65</v>
      </c>
      <c r="C55" t="s">
        <v>214</v>
      </c>
      <c r="D55" t="s">
        <v>213</v>
      </c>
      <c r="E55" t="s">
        <v>212</v>
      </c>
      <c r="F55" t="s">
        <v>214</v>
      </c>
      <c r="G55" t="s">
        <v>212</v>
      </c>
      <c r="H55" t="s">
        <v>214</v>
      </c>
      <c r="I55" t="s">
        <v>212</v>
      </c>
      <c r="J55" t="s">
        <v>212</v>
      </c>
      <c r="K55" t="s">
        <v>212</v>
      </c>
      <c r="L55" t="s">
        <v>212</v>
      </c>
      <c r="M55" t="s">
        <v>212</v>
      </c>
      <c r="N55" t="s">
        <v>214</v>
      </c>
      <c r="O55" t="s">
        <v>214</v>
      </c>
      <c r="P55" t="s">
        <v>212</v>
      </c>
      <c r="Q55" t="s">
        <v>214</v>
      </c>
      <c r="R55" t="s">
        <v>214</v>
      </c>
      <c r="S55" t="s">
        <v>212</v>
      </c>
      <c r="T55" t="s">
        <v>214</v>
      </c>
      <c r="U55" t="s">
        <v>214</v>
      </c>
      <c r="V55" t="s">
        <v>212</v>
      </c>
      <c r="W55" t="s">
        <v>212</v>
      </c>
      <c r="X55" t="s">
        <v>214</v>
      </c>
      <c r="Y55" t="s">
        <v>214</v>
      </c>
      <c r="Z55" t="s">
        <v>214</v>
      </c>
      <c r="AA55" t="s">
        <v>212</v>
      </c>
      <c r="AB55" t="s">
        <v>214</v>
      </c>
      <c r="AC55" t="s">
        <v>214</v>
      </c>
      <c r="AD55" t="s">
        <v>212</v>
      </c>
      <c r="AE55" t="s">
        <v>212</v>
      </c>
      <c r="AF55" t="s">
        <v>214</v>
      </c>
      <c r="AG55" t="s">
        <v>213</v>
      </c>
      <c r="AH55" t="s">
        <v>213</v>
      </c>
      <c r="AI55" t="s">
        <v>213</v>
      </c>
      <c r="AJ55" t="s">
        <v>213</v>
      </c>
      <c r="AK55" t="s">
        <v>213</v>
      </c>
      <c r="AL55"/>
      <c r="AM55"/>
      <c r="AN55"/>
      <c r="AO55"/>
      <c r="AP55" s="317"/>
      <c r="AQ55"/>
      <c r="AR55" s="299"/>
      <c r="AS55" s="271"/>
    </row>
    <row r="56" spans="1:47" s="272" customFormat="1" ht="22.8" x14ac:dyDescent="0.4">
      <c r="A56">
        <v>209329</v>
      </c>
      <c r="B56" t="s">
        <v>487</v>
      </c>
      <c r="C56" t="s">
        <v>4176</v>
      </c>
      <c r="D56" t="s">
        <v>4176</v>
      </c>
      <c r="E56" t="s">
        <v>4176</v>
      </c>
      <c r="F56" t="s">
        <v>4176</v>
      </c>
      <c r="G56" t="s">
        <v>4176</v>
      </c>
      <c r="H56" t="s">
        <v>4176</v>
      </c>
      <c r="I56" t="s">
        <v>4176</v>
      </c>
      <c r="J56" t="s">
        <v>4176</v>
      </c>
      <c r="K56" t="s">
        <v>4176</v>
      </c>
      <c r="L56" t="s">
        <v>4176</v>
      </c>
      <c r="M56" t="s">
        <v>4176</v>
      </c>
      <c r="N56" t="s">
        <v>4176</v>
      </c>
      <c r="O56" t="s">
        <v>4176</v>
      </c>
      <c r="P56" t="s">
        <v>4176</v>
      </c>
      <c r="Q56" t="s">
        <v>4176</v>
      </c>
      <c r="R56" t="s">
        <v>4176</v>
      </c>
      <c r="S56" t="s">
        <v>4176</v>
      </c>
      <c r="T56" t="s">
        <v>4176</v>
      </c>
      <c r="U56" t="s">
        <v>4176</v>
      </c>
      <c r="V56" t="s">
        <v>4176</v>
      </c>
      <c r="W56"/>
      <c r="X56"/>
      <c r="Y56"/>
      <c r="Z56"/>
      <c r="AA56"/>
      <c r="AB56"/>
      <c r="AC56"/>
      <c r="AD56"/>
      <c r="AE56"/>
      <c r="AF56"/>
      <c r="AG56"/>
      <c r="AH56"/>
      <c r="AI56"/>
      <c r="AJ56"/>
      <c r="AK56"/>
      <c r="AL56"/>
      <c r="AM56"/>
      <c r="AN56"/>
      <c r="AO56"/>
      <c r="AP56"/>
      <c r="AQ56" t="s">
        <v>737</v>
      </c>
      <c r="AR56" s="299" t="s">
        <v>4214</v>
      </c>
      <c r="AS56" s="271"/>
    </row>
    <row r="57" spans="1:47" s="272" customFormat="1" ht="22.8" x14ac:dyDescent="0.4">
      <c r="A57">
        <v>209331</v>
      </c>
      <c r="B57" t="s">
        <v>65</v>
      </c>
      <c r="C57" t="s">
        <v>4176</v>
      </c>
      <c r="D57" t="s">
        <v>4176</v>
      </c>
      <c r="E57" t="s">
        <v>4176</v>
      </c>
      <c r="F57" t="s">
        <v>4176</v>
      </c>
      <c r="G57" t="s">
        <v>4176</v>
      </c>
      <c r="H57" t="s">
        <v>4176</v>
      </c>
      <c r="I57" t="s">
        <v>4176</v>
      </c>
      <c r="J57" t="s">
        <v>4176</v>
      </c>
      <c r="K57" t="s">
        <v>4176</v>
      </c>
      <c r="L57" t="s">
        <v>4176</v>
      </c>
      <c r="M57" t="s">
        <v>4176</v>
      </c>
      <c r="N57" t="s">
        <v>4176</v>
      </c>
      <c r="O57" t="s">
        <v>4176</v>
      </c>
      <c r="P57" t="s">
        <v>4176</v>
      </c>
      <c r="Q57" t="s">
        <v>4176</v>
      </c>
      <c r="R57" t="s">
        <v>4176</v>
      </c>
      <c r="S57" t="s">
        <v>4176</v>
      </c>
      <c r="T57" t="s">
        <v>4176</v>
      </c>
      <c r="U57" t="s">
        <v>4176</v>
      </c>
      <c r="V57" t="s">
        <v>4176</v>
      </c>
      <c r="W57" t="s">
        <v>4176</v>
      </c>
      <c r="X57" t="s">
        <v>4176</v>
      </c>
      <c r="Y57" t="s">
        <v>4176</v>
      </c>
      <c r="Z57" t="s">
        <v>4176</v>
      </c>
      <c r="AA57" t="s">
        <v>4176</v>
      </c>
      <c r="AB57" t="s">
        <v>4176</v>
      </c>
      <c r="AC57" t="s">
        <v>4176</v>
      </c>
      <c r="AD57" t="s">
        <v>4176</v>
      </c>
      <c r="AE57" t="s">
        <v>4176</v>
      </c>
      <c r="AF57" t="s">
        <v>4176</v>
      </c>
      <c r="AG57" t="s">
        <v>4176</v>
      </c>
      <c r="AH57" t="s">
        <v>4176</v>
      </c>
      <c r="AI57" t="s">
        <v>4176</v>
      </c>
      <c r="AJ57" t="s">
        <v>4176</v>
      </c>
      <c r="AK57" t="s">
        <v>4176</v>
      </c>
      <c r="AL57"/>
      <c r="AM57"/>
      <c r="AN57"/>
      <c r="AO57"/>
      <c r="AP57" s="317"/>
      <c r="AQ57" t="s">
        <v>737</v>
      </c>
      <c r="AR57" s="299" t="s">
        <v>4187</v>
      </c>
      <c r="AS57" s="273"/>
      <c r="AU57" s="273"/>
    </row>
    <row r="58" spans="1:47" s="272" customFormat="1" ht="22.8" x14ac:dyDescent="0.4">
      <c r="A58">
        <v>209368</v>
      </c>
      <c r="B58" t="s">
        <v>59</v>
      </c>
      <c r="C58" t="s">
        <v>212</v>
      </c>
      <c r="D58" t="s">
        <v>214</v>
      </c>
      <c r="E58" t="s">
        <v>212</v>
      </c>
      <c r="F58" t="s">
        <v>212</v>
      </c>
      <c r="G58" t="s">
        <v>214</v>
      </c>
      <c r="H58" t="s">
        <v>212</v>
      </c>
      <c r="I58" t="s">
        <v>214</v>
      </c>
      <c r="J58" t="s">
        <v>214</v>
      </c>
      <c r="K58" t="s">
        <v>212</v>
      </c>
      <c r="L58" t="s">
        <v>214</v>
      </c>
      <c r="M58" t="s">
        <v>214</v>
      </c>
      <c r="N58" t="s">
        <v>214</v>
      </c>
      <c r="O58" t="s">
        <v>214</v>
      </c>
      <c r="P58" t="s">
        <v>214</v>
      </c>
      <c r="Q58" t="s">
        <v>214</v>
      </c>
      <c r="R58" t="s">
        <v>214</v>
      </c>
      <c r="S58" t="s">
        <v>214</v>
      </c>
      <c r="T58" t="s">
        <v>214</v>
      </c>
      <c r="U58" t="s">
        <v>214</v>
      </c>
      <c r="V58" t="s">
        <v>214</v>
      </c>
      <c r="W58" t="s">
        <v>214</v>
      </c>
      <c r="X58" t="s">
        <v>214</v>
      </c>
      <c r="Y58" t="s">
        <v>212</v>
      </c>
      <c r="Z58" t="s">
        <v>214</v>
      </c>
      <c r="AA58" t="s">
        <v>212</v>
      </c>
      <c r="AB58" t="s">
        <v>212</v>
      </c>
      <c r="AC58" t="s">
        <v>214</v>
      </c>
      <c r="AD58" t="s">
        <v>214</v>
      </c>
      <c r="AE58" t="s">
        <v>212</v>
      </c>
      <c r="AF58" t="s">
        <v>212</v>
      </c>
      <c r="AG58" t="s">
        <v>213</v>
      </c>
      <c r="AH58" t="s">
        <v>213</v>
      </c>
      <c r="AI58" t="s">
        <v>214</v>
      </c>
      <c r="AJ58" t="s">
        <v>213</v>
      </c>
      <c r="AK58" t="s">
        <v>214</v>
      </c>
      <c r="AL58" t="s">
        <v>212</v>
      </c>
      <c r="AM58" t="s">
        <v>214</v>
      </c>
      <c r="AN58" t="s">
        <v>212</v>
      </c>
      <c r="AO58" t="s">
        <v>214</v>
      </c>
      <c r="AP58" s="317" t="s">
        <v>214</v>
      </c>
      <c r="AQ58"/>
      <c r="AR58" s="299"/>
      <c r="AS58" s="271"/>
      <c r="AU58" s="273"/>
    </row>
    <row r="59" spans="1:47" s="272" customFormat="1" ht="24" x14ac:dyDescent="0.5">
      <c r="A59" s="326">
        <v>209443</v>
      </c>
      <c r="B59" t="s">
        <v>3630</v>
      </c>
      <c r="C59" s="272" t="s">
        <v>212</v>
      </c>
      <c r="D59" s="272" t="s">
        <v>214</v>
      </c>
      <c r="E59" s="272" t="s">
        <v>212</v>
      </c>
      <c r="F59" s="272" t="s">
        <v>214</v>
      </c>
      <c r="G59" s="272" t="s">
        <v>214</v>
      </c>
      <c r="H59" s="272" t="s">
        <v>214</v>
      </c>
      <c r="I59" s="272" t="s">
        <v>213</v>
      </c>
      <c r="J59" s="272" t="s">
        <v>214</v>
      </c>
      <c r="K59" s="272" t="s">
        <v>214</v>
      </c>
      <c r="L59" s="272" t="s">
        <v>212</v>
      </c>
      <c r="M59" s="272" t="s">
        <v>214</v>
      </c>
      <c r="N59" s="272" t="s">
        <v>214</v>
      </c>
      <c r="O59" s="272" t="s">
        <v>214</v>
      </c>
      <c r="P59" s="272" t="s">
        <v>214</v>
      </c>
      <c r="Q59" s="272" t="s">
        <v>214</v>
      </c>
      <c r="R59" s="272" t="s">
        <v>214</v>
      </c>
      <c r="S59" s="272" t="s">
        <v>213</v>
      </c>
      <c r="T59" s="272" t="s">
        <v>214</v>
      </c>
      <c r="U59" s="272" t="s">
        <v>214</v>
      </c>
      <c r="V59" s="272" t="s">
        <v>214</v>
      </c>
      <c r="W59" s="272" t="s">
        <v>4177</v>
      </c>
      <c r="X59" s="272" t="s">
        <v>4177</v>
      </c>
      <c r="Y59" s="272" t="s">
        <v>4177</v>
      </c>
      <c r="Z59" s="272" t="s">
        <v>4177</v>
      </c>
      <c r="AA59" s="272" t="s">
        <v>4177</v>
      </c>
      <c r="AB59" s="325" t="s">
        <v>213</v>
      </c>
      <c r="AC59" s="325" t="s">
        <v>213</v>
      </c>
      <c r="AD59" s="325" t="s">
        <v>213</v>
      </c>
      <c r="AE59" s="325" t="s">
        <v>213</v>
      </c>
      <c r="AF59" s="325" t="s">
        <v>213</v>
      </c>
      <c r="AP59" s="317"/>
      <c r="AQ59"/>
      <c r="AR59" s="299"/>
      <c r="AS59" s="273"/>
      <c r="AU59" s="273"/>
    </row>
    <row r="60" spans="1:47" s="272" customFormat="1" ht="22.8" x14ac:dyDescent="0.4">
      <c r="A60">
        <v>209474</v>
      </c>
      <c r="B60" t="s">
        <v>3629</v>
      </c>
      <c r="C60" t="s">
        <v>212</v>
      </c>
      <c r="D60" t="s">
        <v>212</v>
      </c>
      <c r="E60" t="s">
        <v>212</v>
      </c>
      <c r="F60" t="s">
        <v>212</v>
      </c>
      <c r="G60" t="s">
        <v>212</v>
      </c>
      <c r="H60" t="s">
        <v>214</v>
      </c>
      <c r="I60" t="s">
        <v>214</v>
      </c>
      <c r="J60" t="s">
        <v>212</v>
      </c>
      <c r="K60" t="s">
        <v>214</v>
      </c>
      <c r="L60" t="s">
        <v>214</v>
      </c>
      <c r="M60" t="s">
        <v>212</v>
      </c>
      <c r="N60" t="s">
        <v>212</v>
      </c>
      <c r="O60" t="s">
        <v>212</v>
      </c>
      <c r="P60" t="s">
        <v>212</v>
      </c>
      <c r="Q60" t="s">
        <v>212</v>
      </c>
      <c r="R60" t="s">
        <v>214</v>
      </c>
      <c r="S60" t="s">
        <v>214</v>
      </c>
      <c r="T60" t="s">
        <v>214</v>
      </c>
      <c r="U60" t="s">
        <v>214</v>
      </c>
      <c r="V60" t="s">
        <v>214</v>
      </c>
      <c r="W60" t="s">
        <v>214</v>
      </c>
      <c r="X60" t="s">
        <v>214</v>
      </c>
      <c r="Y60" t="s">
        <v>212</v>
      </c>
      <c r="Z60" t="s">
        <v>214</v>
      </c>
      <c r="AA60" t="s">
        <v>214</v>
      </c>
      <c r="AB60" t="s">
        <v>212</v>
      </c>
      <c r="AC60" t="s">
        <v>214</v>
      </c>
      <c r="AD60" t="s">
        <v>214</v>
      </c>
      <c r="AE60" t="s">
        <v>212</v>
      </c>
      <c r="AF60" t="s">
        <v>214</v>
      </c>
      <c r="AG60" t="s">
        <v>214</v>
      </c>
      <c r="AH60" t="s">
        <v>212</v>
      </c>
      <c r="AI60" t="s">
        <v>214</v>
      </c>
      <c r="AJ60" t="s">
        <v>214</v>
      </c>
      <c r="AK60" t="s">
        <v>212</v>
      </c>
      <c r="AL60" t="s">
        <v>214</v>
      </c>
      <c r="AM60" t="s">
        <v>214</v>
      </c>
      <c r="AN60" t="s">
        <v>214</v>
      </c>
      <c r="AO60" t="s">
        <v>214</v>
      </c>
      <c r="AP60" s="317" t="s">
        <v>214</v>
      </c>
      <c r="AQ60"/>
      <c r="AR60" s="299"/>
      <c r="AS60" s="273"/>
      <c r="AU60" s="273"/>
    </row>
    <row r="61" spans="1:47" s="272" customFormat="1" ht="22.8" x14ac:dyDescent="0.4">
      <c r="A61">
        <v>209569</v>
      </c>
      <c r="B61" t="s">
        <v>3631</v>
      </c>
      <c r="C61" t="s">
        <v>4176</v>
      </c>
      <c r="D61" t="s">
        <v>4176</v>
      </c>
      <c r="E61" t="s">
        <v>4176</v>
      </c>
      <c r="F61" t="s">
        <v>4176</v>
      </c>
      <c r="G61" t="s">
        <v>4176</v>
      </c>
      <c r="H61" t="s">
        <v>4176</v>
      </c>
      <c r="I61" t="s">
        <v>4176</v>
      </c>
      <c r="J61" t="s">
        <v>4176</v>
      </c>
      <c r="K61" t="s">
        <v>4176</v>
      </c>
      <c r="L61" t="s">
        <v>4176</v>
      </c>
      <c r="M61"/>
      <c r="N61"/>
      <c r="O61"/>
      <c r="P61"/>
      <c r="Q61"/>
      <c r="R61"/>
      <c r="S61"/>
      <c r="T61"/>
      <c r="U61"/>
      <c r="V61"/>
      <c r="W61"/>
      <c r="X61"/>
      <c r="Y61"/>
      <c r="Z61"/>
      <c r="AA61"/>
      <c r="AB61"/>
      <c r="AC61"/>
      <c r="AD61"/>
      <c r="AE61"/>
      <c r="AF61"/>
      <c r="AG61"/>
      <c r="AH61"/>
      <c r="AI61"/>
      <c r="AJ61"/>
      <c r="AK61"/>
      <c r="AL61"/>
      <c r="AM61"/>
      <c r="AN61"/>
      <c r="AO61"/>
      <c r="AP61" s="317"/>
      <c r="AQ61" t="s">
        <v>737</v>
      </c>
      <c r="AR61" s="299" t="s">
        <v>4214</v>
      </c>
      <c r="AS61" s="273"/>
    </row>
    <row r="62" spans="1:47" s="272" customFormat="1" ht="22.8" x14ac:dyDescent="0.4">
      <c r="A62">
        <v>209640</v>
      </c>
      <c r="B62" t="s">
        <v>485</v>
      </c>
      <c r="C62" t="s">
        <v>4176</v>
      </c>
      <c r="D62" t="s">
        <v>4176</v>
      </c>
      <c r="E62" t="s">
        <v>4176</v>
      </c>
      <c r="F62" t="s">
        <v>4176</v>
      </c>
      <c r="G62" t="s">
        <v>4176</v>
      </c>
      <c r="H62" t="s">
        <v>4176</v>
      </c>
      <c r="I62" t="s">
        <v>4176</v>
      </c>
      <c r="J62" t="s">
        <v>4176</v>
      </c>
      <c r="K62" t="s">
        <v>4176</v>
      </c>
      <c r="L62" t="s">
        <v>4176</v>
      </c>
      <c r="M62" t="s">
        <v>4176</v>
      </c>
      <c r="N62" t="s">
        <v>4176</v>
      </c>
      <c r="O62" t="s">
        <v>4176</v>
      </c>
      <c r="P62" t="s">
        <v>4176</v>
      </c>
      <c r="Q62" t="s">
        <v>4176</v>
      </c>
      <c r="R62" t="s">
        <v>4176</v>
      </c>
      <c r="S62" t="s">
        <v>4176</v>
      </c>
      <c r="T62" t="s">
        <v>4176</v>
      </c>
      <c r="U62" t="s">
        <v>4176</v>
      </c>
      <c r="V62" t="s">
        <v>4176</v>
      </c>
      <c r="W62" t="s">
        <v>4176</v>
      </c>
      <c r="X62" t="s">
        <v>4176</v>
      </c>
      <c r="Y62" t="s">
        <v>4176</v>
      </c>
      <c r="Z62" t="s">
        <v>4176</v>
      </c>
      <c r="AA62" t="s">
        <v>4176</v>
      </c>
      <c r="AB62" t="s">
        <v>4176</v>
      </c>
      <c r="AC62" t="s">
        <v>4176</v>
      </c>
      <c r="AD62" t="s">
        <v>4176</v>
      </c>
      <c r="AE62" t="s">
        <v>4176</v>
      </c>
      <c r="AF62" t="s">
        <v>4176</v>
      </c>
      <c r="AG62"/>
      <c r="AH62"/>
      <c r="AI62"/>
      <c r="AJ62"/>
      <c r="AK62"/>
      <c r="AL62"/>
      <c r="AM62"/>
      <c r="AN62"/>
      <c r="AO62"/>
      <c r="AP62" s="317"/>
      <c r="AQ62" t="s">
        <v>737</v>
      </c>
      <c r="AR62" s="299" t="s">
        <v>4186</v>
      </c>
      <c r="AS62" s="271"/>
    </row>
    <row r="63" spans="1:47" s="272" customFormat="1" ht="22.8" x14ac:dyDescent="0.4">
      <c r="A63">
        <v>209652</v>
      </c>
      <c r="B63" t="s">
        <v>485</v>
      </c>
      <c r="C63" t="s">
        <v>4176</v>
      </c>
      <c r="D63" t="s">
        <v>4176</v>
      </c>
      <c r="E63" t="s">
        <v>4176</v>
      </c>
      <c r="F63" t="s">
        <v>4176</v>
      </c>
      <c r="G63" t="s">
        <v>4176</v>
      </c>
      <c r="H63" t="s">
        <v>4176</v>
      </c>
      <c r="I63" t="s">
        <v>4176</v>
      </c>
      <c r="J63" t="s">
        <v>4176</v>
      </c>
      <c r="K63" t="s">
        <v>4176</v>
      </c>
      <c r="L63" t="s">
        <v>4176</v>
      </c>
      <c r="M63" t="s">
        <v>4176</v>
      </c>
      <c r="N63" t="s">
        <v>4176</v>
      </c>
      <c r="O63" t="s">
        <v>4176</v>
      </c>
      <c r="P63" t="s">
        <v>4176</v>
      </c>
      <c r="Q63" t="s">
        <v>4176</v>
      </c>
      <c r="R63" t="s">
        <v>4176</v>
      </c>
      <c r="S63" t="s">
        <v>4176</v>
      </c>
      <c r="T63" t="s">
        <v>4176</v>
      </c>
      <c r="U63" t="s">
        <v>4176</v>
      </c>
      <c r="V63" t="s">
        <v>4176</v>
      </c>
      <c r="W63" t="s">
        <v>4176</v>
      </c>
      <c r="X63" t="s">
        <v>4176</v>
      </c>
      <c r="Y63" t="s">
        <v>4176</v>
      </c>
      <c r="Z63" t="s">
        <v>4176</v>
      </c>
      <c r="AA63" t="s">
        <v>4176</v>
      </c>
      <c r="AB63" t="s">
        <v>4176</v>
      </c>
      <c r="AC63" t="s">
        <v>4176</v>
      </c>
      <c r="AD63" t="s">
        <v>4176</v>
      </c>
      <c r="AE63" t="s">
        <v>4176</v>
      </c>
      <c r="AF63" t="s">
        <v>4176</v>
      </c>
      <c r="AG63"/>
      <c r="AH63"/>
      <c r="AI63"/>
      <c r="AJ63"/>
      <c r="AK63"/>
      <c r="AL63"/>
      <c r="AM63"/>
      <c r="AN63"/>
      <c r="AO63"/>
      <c r="AP63" s="317"/>
      <c r="AQ63" t="s">
        <v>737</v>
      </c>
      <c r="AR63" s="299" t="s">
        <v>4214</v>
      </c>
      <c r="AS63" s="271"/>
    </row>
    <row r="64" spans="1:47" s="272" customFormat="1" ht="22.8" x14ac:dyDescent="0.4">
      <c r="A64">
        <v>209803</v>
      </c>
      <c r="B64" t="s">
        <v>487</v>
      </c>
      <c r="C64" t="s">
        <v>212</v>
      </c>
      <c r="D64" t="s">
        <v>212</v>
      </c>
      <c r="E64" t="s">
        <v>212</v>
      </c>
      <c r="F64" t="s">
        <v>212</v>
      </c>
      <c r="G64" t="s">
        <v>213</v>
      </c>
      <c r="H64" t="s">
        <v>213</v>
      </c>
      <c r="I64" t="s">
        <v>212</v>
      </c>
      <c r="J64" t="s">
        <v>212</v>
      </c>
      <c r="K64" t="s">
        <v>212</v>
      </c>
      <c r="L64" t="s">
        <v>212</v>
      </c>
      <c r="M64" t="s">
        <v>212</v>
      </c>
      <c r="N64" t="s">
        <v>212</v>
      </c>
      <c r="O64" t="s">
        <v>212</v>
      </c>
      <c r="P64" t="s">
        <v>213</v>
      </c>
      <c r="Q64" t="s">
        <v>212</v>
      </c>
      <c r="R64" t="s">
        <v>213</v>
      </c>
      <c r="S64" t="s">
        <v>212</v>
      </c>
      <c r="T64" t="s">
        <v>212</v>
      </c>
      <c r="U64" t="s">
        <v>212</v>
      </c>
      <c r="V64" t="s">
        <v>212</v>
      </c>
      <c r="W64"/>
      <c r="X64"/>
      <c r="Y64"/>
      <c r="Z64"/>
      <c r="AA64"/>
      <c r="AB64"/>
      <c r="AC64"/>
      <c r="AD64"/>
      <c r="AE64"/>
      <c r="AF64"/>
      <c r="AG64"/>
      <c r="AH64"/>
      <c r="AI64"/>
      <c r="AJ64"/>
      <c r="AK64"/>
      <c r="AL64"/>
      <c r="AM64"/>
      <c r="AN64"/>
      <c r="AO64"/>
      <c r="AP64" s="317"/>
      <c r="AQ64"/>
      <c r="AR64" s="299"/>
      <c r="AS64" s="273"/>
      <c r="AU64" s="273"/>
    </row>
    <row r="65" spans="1:47" s="272" customFormat="1" ht="22.8" x14ac:dyDescent="0.4">
      <c r="A65" s="314">
        <v>209807</v>
      </c>
      <c r="B65" t="s">
        <v>59</v>
      </c>
      <c r="C65" s="315" t="s">
        <v>212</v>
      </c>
      <c r="D65" s="315" t="s">
        <v>212</v>
      </c>
      <c r="E65" s="315" t="s">
        <v>212</v>
      </c>
      <c r="F65" s="315" t="s">
        <v>214</v>
      </c>
      <c r="G65" s="315" t="s">
        <v>214</v>
      </c>
      <c r="H65" s="315" t="s">
        <v>214</v>
      </c>
      <c r="I65" s="315" t="s">
        <v>214</v>
      </c>
      <c r="J65" s="315" t="s">
        <v>212</v>
      </c>
      <c r="K65" s="315" t="s">
        <v>214</v>
      </c>
      <c r="L65" s="315" t="s">
        <v>214</v>
      </c>
      <c r="M65" s="315" t="s">
        <v>214</v>
      </c>
      <c r="N65" s="315" t="s">
        <v>214</v>
      </c>
      <c r="O65" s="315" t="s">
        <v>214</v>
      </c>
      <c r="P65" s="315" t="s">
        <v>214</v>
      </c>
      <c r="Q65" s="315" t="s">
        <v>214</v>
      </c>
      <c r="R65" s="315" t="s">
        <v>212</v>
      </c>
      <c r="S65" s="315" t="s">
        <v>214</v>
      </c>
      <c r="T65" s="315" t="s">
        <v>214</v>
      </c>
      <c r="U65" s="315" t="s">
        <v>214</v>
      </c>
      <c r="V65" s="315" t="s">
        <v>212</v>
      </c>
      <c r="W65" s="315" t="s">
        <v>214</v>
      </c>
      <c r="X65" s="315" t="s">
        <v>214</v>
      </c>
      <c r="Y65" s="315" t="s">
        <v>213</v>
      </c>
      <c r="Z65" s="315" t="s">
        <v>214</v>
      </c>
      <c r="AA65" s="315" t="s">
        <v>212</v>
      </c>
      <c r="AB65" s="315" t="s">
        <v>212</v>
      </c>
      <c r="AC65" s="315" t="s">
        <v>213</v>
      </c>
      <c r="AD65" s="315" t="s">
        <v>214</v>
      </c>
      <c r="AE65" s="315" t="s">
        <v>213</v>
      </c>
      <c r="AF65" s="315" t="s">
        <v>214</v>
      </c>
      <c r="AG65" s="315" t="s">
        <v>214</v>
      </c>
      <c r="AH65" s="315" t="s">
        <v>214</v>
      </c>
      <c r="AI65" s="315" t="s">
        <v>213</v>
      </c>
      <c r="AJ65" s="315" t="s">
        <v>214</v>
      </c>
      <c r="AK65" s="315" t="s">
        <v>213</v>
      </c>
      <c r="AL65" s="315" t="s">
        <v>214</v>
      </c>
      <c r="AM65" s="315" t="s">
        <v>214</v>
      </c>
      <c r="AN65" s="315" t="s">
        <v>213</v>
      </c>
      <c r="AO65" s="315" t="s">
        <v>213</v>
      </c>
      <c r="AP65" s="316" t="s">
        <v>214</v>
      </c>
      <c r="AQ65"/>
      <c r="AR65" s="299"/>
      <c r="AS65" s="271"/>
      <c r="AU65" s="273"/>
    </row>
    <row r="66" spans="1:47" s="272" customFormat="1" ht="22.8" x14ac:dyDescent="0.4">
      <c r="A66">
        <v>209899</v>
      </c>
      <c r="B66" t="s">
        <v>3629</v>
      </c>
      <c r="C66" t="s">
        <v>214</v>
      </c>
      <c r="D66" t="s">
        <v>214</v>
      </c>
      <c r="E66" t="s">
        <v>214</v>
      </c>
      <c r="F66" t="s">
        <v>214</v>
      </c>
      <c r="G66" t="s">
        <v>214</v>
      </c>
      <c r="H66" t="s">
        <v>214</v>
      </c>
      <c r="I66" t="s">
        <v>214</v>
      </c>
      <c r="J66" t="s">
        <v>212</v>
      </c>
      <c r="K66" t="s">
        <v>212</v>
      </c>
      <c r="L66" t="s">
        <v>212</v>
      </c>
      <c r="M66" t="s">
        <v>212</v>
      </c>
      <c r="N66" t="s">
        <v>214</v>
      </c>
      <c r="O66" t="s">
        <v>214</v>
      </c>
      <c r="P66" t="s">
        <v>214</v>
      </c>
      <c r="Q66" t="s">
        <v>214</v>
      </c>
      <c r="R66" t="s">
        <v>214</v>
      </c>
      <c r="S66" t="s">
        <v>214</v>
      </c>
      <c r="T66" t="s">
        <v>214</v>
      </c>
      <c r="U66" t="s">
        <v>214</v>
      </c>
      <c r="V66" t="s">
        <v>214</v>
      </c>
      <c r="W66" t="s">
        <v>213</v>
      </c>
      <c r="X66" t="s">
        <v>214</v>
      </c>
      <c r="Y66" t="s">
        <v>214</v>
      </c>
      <c r="Z66" t="s">
        <v>214</v>
      </c>
      <c r="AA66" t="s">
        <v>214</v>
      </c>
      <c r="AB66" t="s">
        <v>214</v>
      </c>
      <c r="AC66" t="s">
        <v>212</v>
      </c>
      <c r="AD66" t="s">
        <v>214</v>
      </c>
      <c r="AE66" t="s">
        <v>214</v>
      </c>
      <c r="AF66" t="s">
        <v>213</v>
      </c>
      <c r="AG66" t="s">
        <v>213</v>
      </c>
      <c r="AH66" t="s">
        <v>213</v>
      </c>
      <c r="AI66" t="s">
        <v>213</v>
      </c>
      <c r="AJ66" t="s">
        <v>213</v>
      </c>
      <c r="AK66" t="s">
        <v>214</v>
      </c>
      <c r="AL66" t="s">
        <v>213</v>
      </c>
      <c r="AM66" t="s">
        <v>213</v>
      </c>
      <c r="AN66" t="s">
        <v>213</v>
      </c>
      <c r="AO66" t="s">
        <v>213</v>
      </c>
      <c r="AP66" t="s">
        <v>213</v>
      </c>
      <c r="AQ66"/>
      <c r="AR66" s="299"/>
      <c r="AS66" s="273"/>
      <c r="AU66" s="273"/>
    </row>
    <row r="67" spans="1:47" s="272" customFormat="1" ht="22.8" x14ac:dyDescent="0.4">
      <c r="A67" s="314">
        <v>209957</v>
      </c>
      <c r="B67" t="s">
        <v>59</v>
      </c>
      <c r="C67" s="315" t="s">
        <v>4176</v>
      </c>
      <c r="D67" s="315" t="s">
        <v>4176</v>
      </c>
      <c r="E67" s="315" t="s">
        <v>4176</v>
      </c>
      <c r="F67" s="315" t="s">
        <v>4176</v>
      </c>
      <c r="G67" s="315" t="s">
        <v>4176</v>
      </c>
      <c r="H67" s="315" t="s">
        <v>4176</v>
      </c>
      <c r="I67" s="315" t="s">
        <v>4176</v>
      </c>
      <c r="J67" s="315" t="s">
        <v>4176</v>
      </c>
      <c r="K67" s="315" t="s">
        <v>4176</v>
      </c>
      <c r="L67" s="315" t="s">
        <v>4176</v>
      </c>
      <c r="M67" s="315" t="s">
        <v>4176</v>
      </c>
      <c r="N67" s="315" t="s">
        <v>4176</v>
      </c>
      <c r="O67" s="315" t="s">
        <v>4176</v>
      </c>
      <c r="P67" s="315" t="s">
        <v>4176</v>
      </c>
      <c r="Q67" s="315" t="s">
        <v>4176</v>
      </c>
      <c r="R67" s="315" t="s">
        <v>4176</v>
      </c>
      <c r="S67" s="315" t="s">
        <v>4176</v>
      </c>
      <c r="T67" s="315" t="s">
        <v>4176</v>
      </c>
      <c r="U67" s="315" t="s">
        <v>4176</v>
      </c>
      <c r="V67" s="315" t="s">
        <v>4176</v>
      </c>
      <c r="W67" s="315" t="s">
        <v>4176</v>
      </c>
      <c r="X67" s="315" t="s">
        <v>4176</v>
      </c>
      <c r="Y67" s="315" t="s">
        <v>4176</v>
      </c>
      <c r="Z67" s="315" t="s">
        <v>4176</v>
      </c>
      <c r="AA67" s="315" t="s">
        <v>4176</v>
      </c>
      <c r="AB67" s="315" t="s">
        <v>4176</v>
      </c>
      <c r="AC67" s="315" t="s">
        <v>4176</v>
      </c>
      <c r="AD67" s="315" t="s">
        <v>4176</v>
      </c>
      <c r="AE67" s="315" t="s">
        <v>4176</v>
      </c>
      <c r="AF67" s="315" t="s">
        <v>4176</v>
      </c>
      <c r="AG67" s="315" t="s">
        <v>4176</v>
      </c>
      <c r="AH67" s="315" t="s">
        <v>4176</v>
      </c>
      <c r="AI67" s="315" t="s">
        <v>4176</v>
      </c>
      <c r="AJ67" s="315" t="s">
        <v>4176</v>
      </c>
      <c r="AK67" s="315" t="s">
        <v>4176</v>
      </c>
      <c r="AL67" s="272" t="s">
        <v>4176</v>
      </c>
      <c r="AM67" s="272" t="s">
        <v>4176</v>
      </c>
      <c r="AN67" s="272" t="s">
        <v>4176</v>
      </c>
      <c r="AO67" s="272" t="s">
        <v>4176</v>
      </c>
      <c r="AP67" s="317" t="s">
        <v>4176</v>
      </c>
      <c r="AQ67" t="s">
        <v>737</v>
      </c>
      <c r="AR67" s="299" t="s">
        <v>4188</v>
      </c>
      <c r="AS67" s="273"/>
      <c r="AU67" s="273"/>
    </row>
    <row r="68" spans="1:47" s="272" customFormat="1" ht="22.8" x14ac:dyDescent="0.4">
      <c r="A68">
        <v>209961</v>
      </c>
      <c r="B68" t="s">
        <v>59</v>
      </c>
      <c r="C68" t="s">
        <v>4176</v>
      </c>
      <c r="D68" t="s">
        <v>4176</v>
      </c>
      <c r="E68" t="s">
        <v>4176</v>
      </c>
      <c r="F68" t="s">
        <v>4176</v>
      </c>
      <c r="G68" t="s">
        <v>4176</v>
      </c>
      <c r="H68" t="s">
        <v>4176</v>
      </c>
      <c r="I68" t="s">
        <v>4176</v>
      </c>
      <c r="J68" t="s">
        <v>4176</v>
      </c>
      <c r="K68" t="s">
        <v>4176</v>
      </c>
      <c r="L68" t="s">
        <v>4176</v>
      </c>
      <c r="M68" t="s">
        <v>4176</v>
      </c>
      <c r="N68" t="s">
        <v>4176</v>
      </c>
      <c r="O68" t="s">
        <v>4176</v>
      </c>
      <c r="P68" t="s">
        <v>4176</v>
      </c>
      <c r="Q68" t="s">
        <v>4176</v>
      </c>
      <c r="R68" t="s">
        <v>4176</v>
      </c>
      <c r="S68" t="s">
        <v>4176</v>
      </c>
      <c r="T68" t="s">
        <v>4176</v>
      </c>
      <c r="U68" t="s">
        <v>4176</v>
      </c>
      <c r="V68" t="s">
        <v>4176</v>
      </c>
      <c r="W68" t="s">
        <v>4176</v>
      </c>
      <c r="X68" t="s">
        <v>4176</v>
      </c>
      <c r="Y68" t="s">
        <v>4176</v>
      </c>
      <c r="Z68" t="s">
        <v>4176</v>
      </c>
      <c r="AA68" t="s">
        <v>4176</v>
      </c>
      <c r="AB68" t="s">
        <v>4176</v>
      </c>
      <c r="AC68" t="s">
        <v>4176</v>
      </c>
      <c r="AD68" t="s">
        <v>4176</v>
      </c>
      <c r="AE68" t="s">
        <v>4176</v>
      </c>
      <c r="AF68" t="s">
        <v>4176</v>
      </c>
      <c r="AG68" t="s">
        <v>4176</v>
      </c>
      <c r="AH68" t="s">
        <v>4176</v>
      </c>
      <c r="AI68" t="s">
        <v>4176</v>
      </c>
      <c r="AJ68" t="s">
        <v>4176</v>
      </c>
      <c r="AK68" t="s">
        <v>4176</v>
      </c>
      <c r="AL68" t="s">
        <v>4176</v>
      </c>
      <c r="AM68" t="s">
        <v>4176</v>
      </c>
      <c r="AN68" t="s">
        <v>4176</v>
      </c>
      <c r="AO68" t="s">
        <v>4176</v>
      </c>
      <c r="AP68" s="317" t="s">
        <v>4176</v>
      </c>
      <c r="AQ68" t="s">
        <v>737</v>
      </c>
      <c r="AR68" s="299" t="s">
        <v>4180</v>
      </c>
      <c r="AS68" s="273"/>
      <c r="AU68" s="273"/>
    </row>
    <row r="69" spans="1:47" s="272" customFormat="1" ht="22.8" x14ac:dyDescent="0.4">
      <c r="A69">
        <v>209970</v>
      </c>
      <c r="B69" t="s">
        <v>59</v>
      </c>
      <c r="C69" t="s">
        <v>4176</v>
      </c>
      <c r="D69" t="s">
        <v>4176</v>
      </c>
      <c r="E69" t="s">
        <v>4176</v>
      </c>
      <c r="F69" t="s">
        <v>4176</v>
      </c>
      <c r="G69" t="s">
        <v>4176</v>
      </c>
      <c r="H69" t="s">
        <v>4176</v>
      </c>
      <c r="I69" t="s">
        <v>4176</v>
      </c>
      <c r="J69" t="s">
        <v>4176</v>
      </c>
      <c r="K69" t="s">
        <v>4176</v>
      </c>
      <c r="L69" t="s">
        <v>4176</v>
      </c>
      <c r="M69" t="s">
        <v>4176</v>
      </c>
      <c r="N69" t="s">
        <v>4176</v>
      </c>
      <c r="O69" t="s">
        <v>4176</v>
      </c>
      <c r="P69" t="s">
        <v>4176</v>
      </c>
      <c r="Q69" t="s">
        <v>4176</v>
      </c>
      <c r="R69" t="s">
        <v>4176</v>
      </c>
      <c r="S69" t="s">
        <v>4176</v>
      </c>
      <c r="T69" t="s">
        <v>4176</v>
      </c>
      <c r="U69" t="s">
        <v>4176</v>
      </c>
      <c r="V69" t="s">
        <v>4176</v>
      </c>
      <c r="W69" t="s">
        <v>4176</v>
      </c>
      <c r="X69" t="s">
        <v>4176</v>
      </c>
      <c r="Y69" t="s">
        <v>4176</v>
      </c>
      <c r="Z69" t="s">
        <v>4176</v>
      </c>
      <c r="AA69" t="s">
        <v>4176</v>
      </c>
      <c r="AB69" t="s">
        <v>4176</v>
      </c>
      <c r="AC69" t="s">
        <v>4176</v>
      </c>
      <c r="AD69" t="s">
        <v>4176</v>
      </c>
      <c r="AE69" t="s">
        <v>4176</v>
      </c>
      <c r="AF69" t="s">
        <v>4176</v>
      </c>
      <c r="AG69" t="s">
        <v>4176</v>
      </c>
      <c r="AH69" t="s">
        <v>4176</v>
      </c>
      <c r="AI69" t="s">
        <v>4176</v>
      </c>
      <c r="AJ69" t="s">
        <v>4176</v>
      </c>
      <c r="AK69" t="s">
        <v>4176</v>
      </c>
      <c r="AL69" t="s">
        <v>4176</v>
      </c>
      <c r="AM69" t="s">
        <v>4176</v>
      </c>
      <c r="AN69" t="s">
        <v>4176</v>
      </c>
      <c r="AO69" t="s">
        <v>4176</v>
      </c>
      <c r="AP69" s="317" t="s">
        <v>4176</v>
      </c>
      <c r="AQ69" t="s">
        <v>737</v>
      </c>
      <c r="AR69" s="299" t="s">
        <v>4186</v>
      </c>
      <c r="AS69" s="273"/>
      <c r="AU69" s="273"/>
    </row>
    <row r="70" spans="1:47" s="272" customFormat="1" ht="22.8" x14ac:dyDescent="0.4">
      <c r="A70">
        <v>209997</v>
      </c>
      <c r="B70" t="s">
        <v>59</v>
      </c>
      <c r="C70" t="s">
        <v>4176</v>
      </c>
      <c r="D70" t="s">
        <v>4176</v>
      </c>
      <c r="E70" t="s">
        <v>4176</v>
      </c>
      <c r="F70" t="s">
        <v>4176</v>
      </c>
      <c r="G70" t="s">
        <v>4176</v>
      </c>
      <c r="H70" t="s">
        <v>4176</v>
      </c>
      <c r="I70" t="s">
        <v>4176</v>
      </c>
      <c r="J70" t="s">
        <v>4176</v>
      </c>
      <c r="K70" t="s">
        <v>4176</v>
      </c>
      <c r="L70" t="s">
        <v>4176</v>
      </c>
      <c r="M70" t="s">
        <v>4176</v>
      </c>
      <c r="N70" t="s">
        <v>4176</v>
      </c>
      <c r="O70" t="s">
        <v>4176</v>
      </c>
      <c r="P70" t="s">
        <v>4176</v>
      </c>
      <c r="Q70" t="s">
        <v>4176</v>
      </c>
      <c r="R70" t="s">
        <v>4176</v>
      </c>
      <c r="S70" t="s">
        <v>4176</v>
      </c>
      <c r="T70" t="s">
        <v>4176</v>
      </c>
      <c r="U70" t="s">
        <v>4176</v>
      </c>
      <c r="V70" t="s">
        <v>4176</v>
      </c>
      <c r="W70" t="s">
        <v>4176</v>
      </c>
      <c r="X70" t="s">
        <v>4176</v>
      </c>
      <c r="Y70" t="s">
        <v>4176</v>
      </c>
      <c r="Z70" t="s">
        <v>4176</v>
      </c>
      <c r="AA70" t="s">
        <v>4176</v>
      </c>
      <c r="AB70" t="s">
        <v>4176</v>
      </c>
      <c r="AC70" t="s">
        <v>4176</v>
      </c>
      <c r="AD70" t="s">
        <v>4176</v>
      </c>
      <c r="AE70" t="s">
        <v>4176</v>
      </c>
      <c r="AF70" t="s">
        <v>4176</v>
      </c>
      <c r="AG70" t="s">
        <v>4176</v>
      </c>
      <c r="AH70" t="s">
        <v>4176</v>
      </c>
      <c r="AI70" t="s">
        <v>4176</v>
      </c>
      <c r="AJ70" t="s">
        <v>4176</v>
      </c>
      <c r="AK70" t="s">
        <v>4176</v>
      </c>
      <c r="AL70" t="s">
        <v>4176</v>
      </c>
      <c r="AM70" t="s">
        <v>4176</v>
      </c>
      <c r="AN70" t="s">
        <v>4176</v>
      </c>
      <c r="AO70" t="s">
        <v>4176</v>
      </c>
      <c r="AP70" s="317" t="s">
        <v>4176</v>
      </c>
      <c r="AQ70" t="s">
        <v>737</v>
      </c>
      <c r="AR70" s="299" t="s">
        <v>4180</v>
      </c>
      <c r="AS70" s="271"/>
      <c r="AU70" s="273"/>
    </row>
    <row r="71" spans="1:47" s="272" customFormat="1" ht="24" x14ac:dyDescent="0.5">
      <c r="A71" s="326">
        <v>210030</v>
      </c>
      <c r="B71" t="s">
        <v>486</v>
      </c>
      <c r="C71" s="272" t="s">
        <v>213</v>
      </c>
      <c r="D71" s="272" t="s">
        <v>213</v>
      </c>
      <c r="E71" s="272" t="s">
        <v>213</v>
      </c>
      <c r="F71" s="272" t="s">
        <v>213</v>
      </c>
      <c r="G71" s="272" t="s">
        <v>214</v>
      </c>
      <c r="H71" s="272" t="s">
        <v>213</v>
      </c>
      <c r="I71" s="272" t="s">
        <v>214</v>
      </c>
      <c r="J71" s="272" t="s">
        <v>213</v>
      </c>
      <c r="K71" s="272" t="s">
        <v>214</v>
      </c>
      <c r="L71" s="272" t="s">
        <v>214</v>
      </c>
      <c r="AP71" s="317"/>
      <c r="AQ71"/>
      <c r="AR71" s="299"/>
      <c r="AS71" s="273"/>
      <c r="AU71" s="273"/>
    </row>
    <row r="72" spans="1:47" s="272" customFormat="1" ht="22.8" x14ac:dyDescent="0.4">
      <c r="A72">
        <v>210174</v>
      </c>
      <c r="B72" t="s">
        <v>59</v>
      </c>
      <c r="C72" t="s">
        <v>212</v>
      </c>
      <c r="D72" t="s">
        <v>212</v>
      </c>
      <c r="E72" t="s">
        <v>212</v>
      </c>
      <c r="F72" t="s">
        <v>212</v>
      </c>
      <c r="G72" t="s">
        <v>212</v>
      </c>
      <c r="H72" t="s">
        <v>214</v>
      </c>
      <c r="I72" t="s">
        <v>212</v>
      </c>
      <c r="J72" t="s">
        <v>212</v>
      </c>
      <c r="K72" t="s">
        <v>214</v>
      </c>
      <c r="L72" t="s">
        <v>214</v>
      </c>
      <c r="M72" t="s">
        <v>212</v>
      </c>
      <c r="N72" t="s">
        <v>212</v>
      </c>
      <c r="O72" t="s">
        <v>214</v>
      </c>
      <c r="P72" t="s">
        <v>212</v>
      </c>
      <c r="Q72" t="s">
        <v>214</v>
      </c>
      <c r="R72" t="s">
        <v>213</v>
      </c>
      <c r="S72" t="s">
        <v>214</v>
      </c>
      <c r="T72" t="s">
        <v>214</v>
      </c>
      <c r="U72" t="s">
        <v>214</v>
      </c>
      <c r="V72" t="s">
        <v>212</v>
      </c>
      <c r="W72" t="s">
        <v>212</v>
      </c>
      <c r="X72" t="s">
        <v>212</v>
      </c>
      <c r="Y72" t="s">
        <v>212</v>
      </c>
      <c r="Z72" t="s">
        <v>212</v>
      </c>
      <c r="AA72" t="s">
        <v>214</v>
      </c>
      <c r="AB72" t="s">
        <v>214</v>
      </c>
      <c r="AC72" t="s">
        <v>214</v>
      </c>
      <c r="AD72" t="s">
        <v>212</v>
      </c>
      <c r="AE72" t="s">
        <v>212</v>
      </c>
      <c r="AF72" t="s">
        <v>214</v>
      </c>
      <c r="AG72" t="s">
        <v>212</v>
      </c>
      <c r="AH72" t="s">
        <v>212</v>
      </c>
      <c r="AI72" t="s">
        <v>212</v>
      </c>
      <c r="AJ72" t="s">
        <v>212</v>
      </c>
      <c r="AK72" t="s">
        <v>212</v>
      </c>
      <c r="AL72" t="s">
        <v>212</v>
      </c>
      <c r="AM72" t="s">
        <v>214</v>
      </c>
      <c r="AN72" t="s">
        <v>214</v>
      </c>
      <c r="AO72" t="s">
        <v>214</v>
      </c>
      <c r="AP72" s="317" t="s">
        <v>212</v>
      </c>
      <c r="AQ72"/>
      <c r="AR72" s="299"/>
      <c r="AS72" s="273"/>
      <c r="AU72" s="273"/>
    </row>
    <row r="73" spans="1:47" s="272" customFormat="1" ht="22.8" x14ac:dyDescent="0.4">
      <c r="A73">
        <v>210223</v>
      </c>
      <c r="B73" t="s">
        <v>3632</v>
      </c>
      <c r="C73" t="s">
        <v>4176</v>
      </c>
      <c r="D73" t="s">
        <v>4176</v>
      </c>
      <c r="E73" t="s">
        <v>4176</v>
      </c>
      <c r="F73" t="s">
        <v>4176</v>
      </c>
      <c r="G73" t="s">
        <v>4176</v>
      </c>
      <c r="H73" t="s">
        <v>4176</v>
      </c>
      <c r="I73" t="s">
        <v>4176</v>
      </c>
      <c r="J73" t="s">
        <v>4176</v>
      </c>
      <c r="K73" t="s">
        <v>4176</v>
      </c>
      <c r="L73" t="s">
        <v>4176</v>
      </c>
      <c r="M73" t="s">
        <v>4176</v>
      </c>
      <c r="N73" t="s">
        <v>4176</v>
      </c>
      <c r="O73" t="s">
        <v>4176</v>
      </c>
      <c r="P73" t="s">
        <v>4176</v>
      </c>
      <c r="Q73" t="s">
        <v>4176</v>
      </c>
      <c r="R73" t="s">
        <v>4176</v>
      </c>
      <c r="S73" t="s">
        <v>4176</v>
      </c>
      <c r="T73" t="s">
        <v>4176</v>
      </c>
      <c r="U73" t="s">
        <v>4176</v>
      </c>
      <c r="V73" t="s">
        <v>4176</v>
      </c>
      <c r="W73"/>
      <c r="X73"/>
      <c r="Y73"/>
      <c r="Z73"/>
      <c r="AA73"/>
      <c r="AB73"/>
      <c r="AC73"/>
      <c r="AD73"/>
      <c r="AE73"/>
      <c r="AF73"/>
      <c r="AG73"/>
      <c r="AH73"/>
      <c r="AI73"/>
      <c r="AJ73"/>
      <c r="AK73"/>
      <c r="AL73"/>
      <c r="AM73"/>
      <c r="AN73"/>
      <c r="AO73"/>
      <c r="AP73" s="317"/>
      <c r="AQ73" t="s">
        <v>737</v>
      </c>
      <c r="AR73" s="299" t="s">
        <v>4189</v>
      </c>
      <c r="AS73" s="271"/>
      <c r="AU73" s="273"/>
    </row>
    <row r="74" spans="1:47" s="272" customFormat="1" ht="24" x14ac:dyDescent="0.5">
      <c r="A74" s="326">
        <v>210235</v>
      </c>
      <c r="B74" t="s">
        <v>59</v>
      </c>
      <c r="C74" s="271" t="s">
        <v>214</v>
      </c>
      <c r="D74" s="271" t="s">
        <v>214</v>
      </c>
      <c r="E74" s="271" t="s">
        <v>212</v>
      </c>
      <c r="F74" s="271" t="s">
        <v>212</v>
      </c>
      <c r="G74" s="271" t="s">
        <v>214</v>
      </c>
      <c r="H74" s="271" t="s">
        <v>214</v>
      </c>
      <c r="I74" s="271" t="s">
        <v>212</v>
      </c>
      <c r="J74" s="271" t="s">
        <v>212</v>
      </c>
      <c r="K74" s="271" t="s">
        <v>212</v>
      </c>
      <c r="L74" s="271" t="s">
        <v>212</v>
      </c>
      <c r="M74" s="271" t="s">
        <v>214</v>
      </c>
      <c r="N74" s="271" t="s">
        <v>212</v>
      </c>
      <c r="O74" s="271" t="s">
        <v>212</v>
      </c>
      <c r="P74" s="271" t="s">
        <v>214</v>
      </c>
      <c r="Q74" s="271" t="s">
        <v>214</v>
      </c>
      <c r="R74" s="271" t="s">
        <v>214</v>
      </c>
      <c r="S74" s="271" t="s">
        <v>214</v>
      </c>
      <c r="T74" s="271" t="s">
        <v>212</v>
      </c>
      <c r="U74" s="271" t="s">
        <v>214</v>
      </c>
      <c r="V74" s="271" t="s">
        <v>214</v>
      </c>
      <c r="W74" s="271" t="s">
        <v>214</v>
      </c>
      <c r="X74" s="271" t="s">
        <v>214</v>
      </c>
      <c r="Y74" s="271" t="s">
        <v>214</v>
      </c>
      <c r="Z74" s="271" t="s">
        <v>214</v>
      </c>
      <c r="AA74" s="271" t="s">
        <v>212</v>
      </c>
      <c r="AB74" s="271" t="s">
        <v>214</v>
      </c>
      <c r="AC74" s="271" t="s">
        <v>214</v>
      </c>
      <c r="AD74" s="271" t="s">
        <v>214</v>
      </c>
      <c r="AE74" s="271" t="s">
        <v>214</v>
      </c>
      <c r="AF74" s="271" t="s">
        <v>214</v>
      </c>
      <c r="AG74" s="271" t="s">
        <v>214</v>
      </c>
      <c r="AH74" s="271" t="s">
        <v>214</v>
      </c>
      <c r="AI74" s="271" t="s">
        <v>214</v>
      </c>
      <c r="AJ74" s="271" t="s">
        <v>214</v>
      </c>
      <c r="AK74" s="271" t="s">
        <v>212</v>
      </c>
      <c r="AL74" s="271" t="s">
        <v>214</v>
      </c>
      <c r="AM74" s="271" t="s">
        <v>214</v>
      </c>
      <c r="AN74" s="271" t="s">
        <v>212</v>
      </c>
      <c r="AO74" s="271" t="s">
        <v>212</v>
      </c>
      <c r="AP74" s="322" t="s">
        <v>214</v>
      </c>
      <c r="AQ74"/>
      <c r="AR74" s="299"/>
      <c r="AS74" s="273"/>
      <c r="AU74" s="273"/>
    </row>
    <row r="75" spans="1:47" s="272" customFormat="1" ht="22.8" x14ac:dyDescent="0.4">
      <c r="A75">
        <v>210256</v>
      </c>
      <c r="B75" t="s">
        <v>59</v>
      </c>
      <c r="C75" t="s">
        <v>4176</v>
      </c>
      <c r="D75" t="s">
        <v>4176</v>
      </c>
      <c r="E75" t="s">
        <v>4176</v>
      </c>
      <c r="F75" t="s">
        <v>4176</v>
      </c>
      <c r="G75" t="s">
        <v>4176</v>
      </c>
      <c r="H75" t="s">
        <v>4176</v>
      </c>
      <c r="I75" t="s">
        <v>4176</v>
      </c>
      <c r="J75" t="s">
        <v>4176</v>
      </c>
      <c r="K75" t="s">
        <v>4176</v>
      </c>
      <c r="L75" t="s">
        <v>4176</v>
      </c>
      <c r="M75" t="s">
        <v>4176</v>
      </c>
      <c r="N75" t="s">
        <v>4176</v>
      </c>
      <c r="O75" t="s">
        <v>4176</v>
      </c>
      <c r="P75" t="s">
        <v>4176</v>
      </c>
      <c r="Q75" t="s">
        <v>4176</v>
      </c>
      <c r="R75" t="s">
        <v>4176</v>
      </c>
      <c r="S75" t="s">
        <v>4176</v>
      </c>
      <c r="T75" t="s">
        <v>4176</v>
      </c>
      <c r="U75" t="s">
        <v>4176</v>
      </c>
      <c r="V75" t="s">
        <v>4176</v>
      </c>
      <c r="W75" t="s">
        <v>4176</v>
      </c>
      <c r="X75" t="s">
        <v>4176</v>
      </c>
      <c r="Y75" t="s">
        <v>4176</v>
      </c>
      <c r="Z75" t="s">
        <v>4176</v>
      </c>
      <c r="AA75" t="s">
        <v>4176</v>
      </c>
      <c r="AB75" t="s">
        <v>4176</v>
      </c>
      <c r="AC75" t="s">
        <v>4176</v>
      </c>
      <c r="AD75" t="s">
        <v>4176</v>
      </c>
      <c r="AE75" t="s">
        <v>4176</v>
      </c>
      <c r="AF75" t="s">
        <v>4176</v>
      </c>
      <c r="AG75" t="s">
        <v>4176</v>
      </c>
      <c r="AH75" t="s">
        <v>4176</v>
      </c>
      <c r="AI75" t="s">
        <v>4176</v>
      </c>
      <c r="AJ75" t="s">
        <v>4176</v>
      </c>
      <c r="AK75" t="s">
        <v>4176</v>
      </c>
      <c r="AL75" t="s">
        <v>4176</v>
      </c>
      <c r="AM75" t="s">
        <v>4176</v>
      </c>
      <c r="AN75" t="s">
        <v>4176</v>
      </c>
      <c r="AO75" t="s">
        <v>4176</v>
      </c>
      <c r="AP75" s="317" t="s">
        <v>4176</v>
      </c>
      <c r="AQ75" t="s">
        <v>737</v>
      </c>
      <c r="AR75" s="299" t="s">
        <v>4184</v>
      </c>
      <c r="AS75" s="273"/>
      <c r="AU75" s="273"/>
    </row>
    <row r="76" spans="1:47" s="272" customFormat="1" ht="22.8" x14ac:dyDescent="0.4">
      <c r="A76">
        <v>210335</v>
      </c>
      <c r="B76" t="s">
        <v>59</v>
      </c>
      <c r="C76" t="s">
        <v>4176</v>
      </c>
      <c r="D76" t="s">
        <v>4176</v>
      </c>
      <c r="E76" t="s">
        <v>4176</v>
      </c>
      <c r="F76" t="s">
        <v>4176</v>
      </c>
      <c r="G76" t="s">
        <v>4176</v>
      </c>
      <c r="H76" t="s">
        <v>4176</v>
      </c>
      <c r="I76" t="s">
        <v>4176</v>
      </c>
      <c r="J76" t="s">
        <v>4176</v>
      </c>
      <c r="K76" t="s">
        <v>4176</v>
      </c>
      <c r="L76" t="s">
        <v>4176</v>
      </c>
      <c r="M76" t="s">
        <v>4176</v>
      </c>
      <c r="N76" t="s">
        <v>4176</v>
      </c>
      <c r="O76" t="s">
        <v>4176</v>
      </c>
      <c r="P76" t="s">
        <v>4176</v>
      </c>
      <c r="Q76" t="s">
        <v>4176</v>
      </c>
      <c r="R76" t="s">
        <v>4176</v>
      </c>
      <c r="S76" t="s">
        <v>4176</v>
      </c>
      <c r="T76" t="s">
        <v>4176</v>
      </c>
      <c r="U76" t="s">
        <v>4176</v>
      </c>
      <c r="V76" t="s">
        <v>4176</v>
      </c>
      <c r="W76" t="s">
        <v>4176</v>
      </c>
      <c r="X76" t="s">
        <v>4176</v>
      </c>
      <c r="Y76" t="s">
        <v>4176</v>
      </c>
      <c r="Z76" t="s">
        <v>4176</v>
      </c>
      <c r="AA76" t="s">
        <v>4176</v>
      </c>
      <c r="AB76" t="s">
        <v>4176</v>
      </c>
      <c r="AC76" t="s">
        <v>4176</v>
      </c>
      <c r="AD76" t="s">
        <v>4176</v>
      </c>
      <c r="AE76" t="s">
        <v>4176</v>
      </c>
      <c r="AF76" t="s">
        <v>4176</v>
      </c>
      <c r="AG76" t="s">
        <v>4176</v>
      </c>
      <c r="AH76" t="s">
        <v>4176</v>
      </c>
      <c r="AI76" t="s">
        <v>4176</v>
      </c>
      <c r="AJ76" t="s">
        <v>4176</v>
      </c>
      <c r="AK76" t="s">
        <v>4176</v>
      </c>
      <c r="AL76" t="s">
        <v>4176</v>
      </c>
      <c r="AM76" t="s">
        <v>4176</v>
      </c>
      <c r="AN76" t="s">
        <v>4176</v>
      </c>
      <c r="AO76" t="s">
        <v>4176</v>
      </c>
      <c r="AP76" s="317" t="s">
        <v>4176</v>
      </c>
      <c r="AQ76" t="s">
        <v>737</v>
      </c>
      <c r="AR76" s="299" t="s">
        <v>4180</v>
      </c>
      <c r="AS76" s="273"/>
      <c r="AU76" s="273"/>
    </row>
    <row r="77" spans="1:47" s="272" customFormat="1" ht="22.8" x14ac:dyDescent="0.4">
      <c r="A77">
        <v>210356</v>
      </c>
      <c r="B77" t="s">
        <v>59</v>
      </c>
      <c r="C77" t="s">
        <v>214</v>
      </c>
      <c r="D77" t="s">
        <v>214</v>
      </c>
      <c r="E77" t="s">
        <v>214</v>
      </c>
      <c r="F77" t="s">
        <v>214</v>
      </c>
      <c r="G77" t="s">
        <v>214</v>
      </c>
      <c r="H77" t="s">
        <v>212</v>
      </c>
      <c r="I77" t="s">
        <v>214</v>
      </c>
      <c r="J77" t="s">
        <v>212</v>
      </c>
      <c r="K77" t="s">
        <v>212</v>
      </c>
      <c r="L77" t="s">
        <v>214</v>
      </c>
      <c r="M77" t="s">
        <v>212</v>
      </c>
      <c r="N77" t="s">
        <v>214</v>
      </c>
      <c r="O77" t="s">
        <v>214</v>
      </c>
      <c r="P77" t="s">
        <v>212</v>
      </c>
      <c r="Q77" t="s">
        <v>212</v>
      </c>
      <c r="R77" t="s">
        <v>213</v>
      </c>
      <c r="S77" t="s">
        <v>212</v>
      </c>
      <c r="T77" t="s">
        <v>214</v>
      </c>
      <c r="U77" t="s">
        <v>214</v>
      </c>
      <c r="V77" t="s">
        <v>214</v>
      </c>
      <c r="W77" t="s">
        <v>212</v>
      </c>
      <c r="X77" t="s">
        <v>212</v>
      </c>
      <c r="Y77" t="s">
        <v>212</v>
      </c>
      <c r="Z77" t="s">
        <v>212</v>
      </c>
      <c r="AA77" t="s">
        <v>212</v>
      </c>
      <c r="AB77" t="s">
        <v>214</v>
      </c>
      <c r="AC77" t="s">
        <v>214</v>
      </c>
      <c r="AD77" t="s">
        <v>212</v>
      </c>
      <c r="AE77" t="s">
        <v>212</v>
      </c>
      <c r="AF77" t="s">
        <v>214</v>
      </c>
      <c r="AG77" t="s">
        <v>213</v>
      </c>
      <c r="AH77" t="s">
        <v>213</v>
      </c>
      <c r="AI77" t="s">
        <v>213</v>
      </c>
      <c r="AJ77" t="s">
        <v>213</v>
      </c>
      <c r="AK77" t="s">
        <v>213</v>
      </c>
      <c r="AL77" t="s">
        <v>213</v>
      </c>
      <c r="AM77" t="s">
        <v>213</v>
      </c>
      <c r="AN77" t="s">
        <v>213</v>
      </c>
      <c r="AO77" t="s">
        <v>213</v>
      </c>
      <c r="AP77" s="317" t="s">
        <v>213</v>
      </c>
      <c r="AQ77"/>
      <c r="AR77" s="299"/>
      <c r="AS77" s="271"/>
      <c r="AU77" s="273"/>
    </row>
    <row r="78" spans="1:47" s="272" customFormat="1" ht="22.8" x14ac:dyDescent="0.4">
      <c r="A78">
        <v>210358</v>
      </c>
      <c r="B78" t="s">
        <v>487</v>
      </c>
      <c r="C78" t="s">
        <v>4176</v>
      </c>
      <c r="D78" t="s">
        <v>4176</v>
      </c>
      <c r="E78" t="s">
        <v>4176</v>
      </c>
      <c r="F78" t="s">
        <v>4176</v>
      </c>
      <c r="G78" t="s">
        <v>4176</v>
      </c>
      <c r="H78" t="s">
        <v>4176</v>
      </c>
      <c r="I78" t="s">
        <v>4176</v>
      </c>
      <c r="J78" t="s">
        <v>4176</v>
      </c>
      <c r="K78" t="s">
        <v>4176</v>
      </c>
      <c r="L78" t="s">
        <v>4176</v>
      </c>
      <c r="M78" t="s">
        <v>4176</v>
      </c>
      <c r="N78" t="s">
        <v>4176</v>
      </c>
      <c r="O78" t="s">
        <v>4176</v>
      </c>
      <c r="P78" t="s">
        <v>4176</v>
      </c>
      <c r="Q78" t="s">
        <v>4176</v>
      </c>
      <c r="R78" t="s">
        <v>4176</v>
      </c>
      <c r="S78" t="s">
        <v>4176</v>
      </c>
      <c r="T78" t="s">
        <v>4176</v>
      </c>
      <c r="U78" t="s">
        <v>4176</v>
      </c>
      <c r="V78" t="s">
        <v>4176</v>
      </c>
      <c r="W78"/>
      <c r="X78"/>
      <c r="Y78"/>
      <c r="Z78"/>
      <c r="AA78"/>
      <c r="AB78"/>
      <c r="AC78"/>
      <c r="AD78"/>
      <c r="AE78"/>
      <c r="AF78"/>
      <c r="AG78"/>
      <c r="AH78"/>
      <c r="AI78"/>
      <c r="AJ78"/>
      <c r="AK78"/>
      <c r="AL78"/>
      <c r="AM78"/>
      <c r="AN78"/>
      <c r="AO78"/>
      <c r="AP78" s="317"/>
      <c r="AQ78" t="s">
        <v>737</v>
      </c>
      <c r="AR78" s="299" t="s">
        <v>4214</v>
      </c>
      <c r="AS78" s="273"/>
    </row>
    <row r="79" spans="1:47" s="272" customFormat="1" ht="22.8" x14ac:dyDescent="0.4">
      <c r="A79">
        <v>210362</v>
      </c>
      <c r="B79" t="s">
        <v>59</v>
      </c>
      <c r="C79" t="s">
        <v>4176</v>
      </c>
      <c r="D79" t="s">
        <v>4176</v>
      </c>
      <c r="E79" t="s">
        <v>4176</v>
      </c>
      <c r="F79" t="s">
        <v>4176</v>
      </c>
      <c r="G79" t="s">
        <v>4176</v>
      </c>
      <c r="H79" t="s">
        <v>4176</v>
      </c>
      <c r="I79" t="s">
        <v>4176</v>
      </c>
      <c r="J79" t="s">
        <v>4176</v>
      </c>
      <c r="K79" t="s">
        <v>4176</v>
      </c>
      <c r="L79" t="s">
        <v>4176</v>
      </c>
      <c r="M79" t="s">
        <v>4176</v>
      </c>
      <c r="N79" t="s">
        <v>4176</v>
      </c>
      <c r="O79" t="s">
        <v>4176</v>
      </c>
      <c r="P79" t="s">
        <v>4176</v>
      </c>
      <c r="Q79" t="s">
        <v>4176</v>
      </c>
      <c r="R79" t="s">
        <v>4176</v>
      </c>
      <c r="S79" t="s">
        <v>4176</v>
      </c>
      <c r="T79" t="s">
        <v>4176</v>
      </c>
      <c r="U79" t="s">
        <v>4176</v>
      </c>
      <c r="V79" t="s">
        <v>4176</v>
      </c>
      <c r="W79" t="s">
        <v>4176</v>
      </c>
      <c r="X79" t="s">
        <v>4176</v>
      </c>
      <c r="Y79" t="s">
        <v>4176</v>
      </c>
      <c r="Z79" t="s">
        <v>4176</v>
      </c>
      <c r="AA79" t="s">
        <v>4176</v>
      </c>
      <c r="AB79" t="s">
        <v>4176</v>
      </c>
      <c r="AC79" t="s">
        <v>4176</v>
      </c>
      <c r="AD79" t="s">
        <v>4176</v>
      </c>
      <c r="AE79" t="s">
        <v>4176</v>
      </c>
      <c r="AF79" t="s">
        <v>4176</v>
      </c>
      <c r="AG79" t="s">
        <v>4176</v>
      </c>
      <c r="AH79" t="s">
        <v>4176</v>
      </c>
      <c r="AI79" t="s">
        <v>4176</v>
      </c>
      <c r="AJ79" t="s">
        <v>4176</v>
      </c>
      <c r="AK79" t="s">
        <v>4176</v>
      </c>
      <c r="AL79" t="s">
        <v>4176</v>
      </c>
      <c r="AM79" t="s">
        <v>4176</v>
      </c>
      <c r="AN79" t="s">
        <v>4176</v>
      </c>
      <c r="AO79" t="s">
        <v>4176</v>
      </c>
      <c r="AP79" s="317" t="s">
        <v>4176</v>
      </c>
      <c r="AQ79" t="s">
        <v>737</v>
      </c>
      <c r="AR79" s="299" t="s">
        <v>4180</v>
      </c>
      <c r="AS79" s="271"/>
      <c r="AU79" s="273"/>
    </row>
    <row r="80" spans="1:47" s="272" customFormat="1" ht="22.8" x14ac:dyDescent="0.4">
      <c r="A80">
        <v>210379</v>
      </c>
      <c r="B80" t="s">
        <v>3629</v>
      </c>
      <c r="C80" t="s">
        <v>4176</v>
      </c>
      <c r="D80" t="s">
        <v>4176</v>
      </c>
      <c r="E80" t="s">
        <v>4176</v>
      </c>
      <c r="F80" t="s">
        <v>4176</v>
      </c>
      <c r="G80" t="s">
        <v>4176</v>
      </c>
      <c r="H80" t="s">
        <v>4176</v>
      </c>
      <c r="I80" t="s">
        <v>4176</v>
      </c>
      <c r="J80" t="s">
        <v>4176</v>
      </c>
      <c r="K80" t="s">
        <v>4176</v>
      </c>
      <c r="L80" t="s">
        <v>4176</v>
      </c>
      <c r="M80" t="s">
        <v>4176</v>
      </c>
      <c r="N80" t="s">
        <v>4176</v>
      </c>
      <c r="O80" t="s">
        <v>4176</v>
      </c>
      <c r="P80" t="s">
        <v>4176</v>
      </c>
      <c r="Q80" t="s">
        <v>4176</v>
      </c>
      <c r="R80" t="s">
        <v>4176</v>
      </c>
      <c r="S80" t="s">
        <v>4176</v>
      </c>
      <c r="T80" t="s">
        <v>4176</v>
      </c>
      <c r="U80" t="s">
        <v>4176</v>
      </c>
      <c r="V80" t="s">
        <v>4176</v>
      </c>
      <c r="W80" t="s">
        <v>4176</v>
      </c>
      <c r="X80" t="s">
        <v>4176</v>
      </c>
      <c r="Y80" t="s">
        <v>4176</v>
      </c>
      <c r="Z80" t="s">
        <v>4176</v>
      </c>
      <c r="AA80" t="s">
        <v>4176</v>
      </c>
      <c r="AB80" t="s">
        <v>4176</v>
      </c>
      <c r="AC80" t="s">
        <v>4176</v>
      </c>
      <c r="AD80" t="s">
        <v>4176</v>
      </c>
      <c r="AE80" t="s">
        <v>4176</v>
      </c>
      <c r="AF80" t="s">
        <v>4176</v>
      </c>
      <c r="AG80" t="s">
        <v>4176</v>
      </c>
      <c r="AH80" t="s">
        <v>4176</v>
      </c>
      <c r="AI80" t="s">
        <v>4176</v>
      </c>
      <c r="AJ80" t="s">
        <v>4176</v>
      </c>
      <c r="AK80" t="s">
        <v>4176</v>
      </c>
      <c r="AL80" t="s">
        <v>4176</v>
      </c>
      <c r="AM80" t="s">
        <v>4176</v>
      </c>
      <c r="AN80" t="s">
        <v>4176</v>
      </c>
      <c r="AO80" t="s">
        <v>4176</v>
      </c>
      <c r="AP80" s="317" t="s">
        <v>4176</v>
      </c>
      <c r="AQ80" t="s">
        <v>737</v>
      </c>
      <c r="AR80" s="299" t="s">
        <v>4190</v>
      </c>
      <c r="AS80" s="273"/>
      <c r="AU80" s="273"/>
    </row>
    <row r="81" spans="1:47" s="272" customFormat="1" ht="22.8" x14ac:dyDescent="0.4">
      <c r="A81">
        <v>210394</v>
      </c>
      <c r="B81" t="s">
        <v>59</v>
      </c>
      <c r="C81" t="s">
        <v>214</v>
      </c>
      <c r="D81" t="s">
        <v>214</v>
      </c>
      <c r="E81" t="s">
        <v>212</v>
      </c>
      <c r="F81" t="s">
        <v>212</v>
      </c>
      <c r="G81" t="s">
        <v>212</v>
      </c>
      <c r="H81" t="s">
        <v>212</v>
      </c>
      <c r="I81" t="s">
        <v>212</v>
      </c>
      <c r="J81" t="s">
        <v>212</v>
      </c>
      <c r="K81" t="s">
        <v>212</v>
      </c>
      <c r="L81" t="s">
        <v>214</v>
      </c>
      <c r="M81" t="s">
        <v>212</v>
      </c>
      <c r="N81" t="s">
        <v>212</v>
      </c>
      <c r="O81" t="s">
        <v>212</v>
      </c>
      <c r="P81" t="s">
        <v>214</v>
      </c>
      <c r="Q81" t="s">
        <v>212</v>
      </c>
      <c r="R81" t="s">
        <v>214</v>
      </c>
      <c r="S81" t="s">
        <v>212</v>
      </c>
      <c r="T81" t="s">
        <v>212</v>
      </c>
      <c r="U81" t="s">
        <v>214</v>
      </c>
      <c r="V81" t="s">
        <v>212</v>
      </c>
      <c r="W81" t="s">
        <v>214</v>
      </c>
      <c r="X81" t="s">
        <v>214</v>
      </c>
      <c r="Y81" t="s">
        <v>212</v>
      </c>
      <c r="Z81" t="s">
        <v>214</v>
      </c>
      <c r="AA81" t="s">
        <v>214</v>
      </c>
      <c r="AB81" t="s">
        <v>214</v>
      </c>
      <c r="AC81" t="s">
        <v>214</v>
      </c>
      <c r="AD81" t="s">
        <v>212</v>
      </c>
      <c r="AE81" t="s">
        <v>212</v>
      </c>
      <c r="AF81" t="s">
        <v>214</v>
      </c>
      <c r="AG81" t="s">
        <v>212</v>
      </c>
      <c r="AH81" t="s">
        <v>214</v>
      </c>
      <c r="AI81" t="s">
        <v>214</v>
      </c>
      <c r="AJ81" t="s">
        <v>214</v>
      </c>
      <c r="AK81" t="s">
        <v>212</v>
      </c>
      <c r="AL81" t="s">
        <v>214</v>
      </c>
      <c r="AM81" t="s">
        <v>214</v>
      </c>
      <c r="AN81" t="s">
        <v>214</v>
      </c>
      <c r="AO81" t="s">
        <v>214</v>
      </c>
      <c r="AP81" s="317" t="s">
        <v>214</v>
      </c>
      <c r="AQ81"/>
      <c r="AR81" s="299"/>
      <c r="AS81" s="273"/>
      <c r="AU81" s="273"/>
    </row>
    <row r="82" spans="1:47" s="272" customFormat="1" ht="22.8" x14ac:dyDescent="0.4">
      <c r="A82">
        <v>210409</v>
      </c>
      <c r="B82" t="s">
        <v>3629</v>
      </c>
      <c r="C82" t="s">
        <v>4176</v>
      </c>
      <c r="D82" t="s">
        <v>4176</v>
      </c>
      <c r="E82" t="s">
        <v>4176</v>
      </c>
      <c r="F82" t="s">
        <v>4176</v>
      </c>
      <c r="G82" t="s">
        <v>4176</v>
      </c>
      <c r="H82" t="s">
        <v>4176</v>
      </c>
      <c r="I82" t="s">
        <v>4176</v>
      </c>
      <c r="J82" t="s">
        <v>4176</v>
      </c>
      <c r="K82" t="s">
        <v>4176</v>
      </c>
      <c r="L82" t="s">
        <v>4176</v>
      </c>
      <c r="M82" t="s">
        <v>4176</v>
      </c>
      <c r="N82" t="s">
        <v>4176</v>
      </c>
      <c r="O82" t="s">
        <v>4176</v>
      </c>
      <c r="P82" t="s">
        <v>4176</v>
      </c>
      <c r="Q82" t="s">
        <v>4176</v>
      </c>
      <c r="R82" t="s">
        <v>4176</v>
      </c>
      <c r="S82" t="s">
        <v>4176</v>
      </c>
      <c r="T82" t="s">
        <v>4176</v>
      </c>
      <c r="U82" t="s">
        <v>4176</v>
      </c>
      <c r="V82" t="s">
        <v>4176</v>
      </c>
      <c r="W82" t="s">
        <v>4176</v>
      </c>
      <c r="X82" t="s">
        <v>4176</v>
      </c>
      <c r="Y82" t="s">
        <v>4176</v>
      </c>
      <c r="Z82" t="s">
        <v>4176</v>
      </c>
      <c r="AA82" t="s">
        <v>4176</v>
      </c>
      <c r="AB82" t="s">
        <v>4176</v>
      </c>
      <c r="AC82" t="s">
        <v>4176</v>
      </c>
      <c r="AD82" t="s">
        <v>4176</v>
      </c>
      <c r="AE82" t="s">
        <v>4176</v>
      </c>
      <c r="AF82" t="s">
        <v>4176</v>
      </c>
      <c r="AG82" t="s">
        <v>4176</v>
      </c>
      <c r="AH82" t="s">
        <v>4176</v>
      </c>
      <c r="AI82" t="s">
        <v>4176</v>
      </c>
      <c r="AJ82" t="s">
        <v>4176</v>
      </c>
      <c r="AK82" t="s">
        <v>4176</v>
      </c>
      <c r="AL82" t="s">
        <v>4176</v>
      </c>
      <c r="AM82" t="s">
        <v>4176</v>
      </c>
      <c r="AN82" t="s">
        <v>4176</v>
      </c>
      <c r="AO82" t="s">
        <v>4176</v>
      </c>
      <c r="AP82" s="317" t="s">
        <v>4176</v>
      </c>
      <c r="AQ82" t="s">
        <v>737</v>
      </c>
      <c r="AR82" s="299" t="s">
        <v>4183</v>
      </c>
      <c r="AS82" s="273"/>
      <c r="AU82" s="273"/>
    </row>
    <row r="83" spans="1:47" s="272" customFormat="1" ht="22.8" x14ac:dyDescent="0.4">
      <c r="A83" s="314">
        <v>210426</v>
      </c>
      <c r="B83" t="s">
        <v>59</v>
      </c>
      <c r="C83" s="315" t="s">
        <v>4176</v>
      </c>
      <c r="D83" s="315" t="s">
        <v>4176</v>
      </c>
      <c r="E83" s="315" t="s">
        <v>4176</v>
      </c>
      <c r="F83" s="315" t="s">
        <v>4176</v>
      </c>
      <c r="G83" s="315" t="s">
        <v>4176</v>
      </c>
      <c r="H83" s="315" t="s">
        <v>4176</v>
      </c>
      <c r="I83" s="315" t="s">
        <v>4176</v>
      </c>
      <c r="J83" s="315" t="s">
        <v>4176</v>
      </c>
      <c r="K83" s="315" t="s">
        <v>4176</v>
      </c>
      <c r="L83" s="315" t="s">
        <v>4176</v>
      </c>
      <c r="M83" s="315" t="s">
        <v>4176</v>
      </c>
      <c r="N83" s="315" t="s">
        <v>4176</v>
      </c>
      <c r="O83" s="315" t="s">
        <v>4176</v>
      </c>
      <c r="P83" s="315" t="s">
        <v>4176</v>
      </c>
      <c r="Q83" s="315" t="s">
        <v>4176</v>
      </c>
      <c r="R83" s="315" t="s">
        <v>4176</v>
      </c>
      <c r="S83" s="315" t="s">
        <v>4176</v>
      </c>
      <c r="T83" s="315" t="s">
        <v>4176</v>
      </c>
      <c r="U83" s="315" t="s">
        <v>4176</v>
      </c>
      <c r="V83" s="315" t="s">
        <v>4176</v>
      </c>
      <c r="W83" s="315" t="s">
        <v>4176</v>
      </c>
      <c r="X83" s="315" t="s">
        <v>4176</v>
      </c>
      <c r="Y83" s="315" t="s">
        <v>4176</v>
      </c>
      <c r="Z83" s="315" t="s">
        <v>4176</v>
      </c>
      <c r="AA83" s="315" t="s">
        <v>4176</v>
      </c>
      <c r="AB83" s="315" t="s">
        <v>4176</v>
      </c>
      <c r="AC83" s="315" t="s">
        <v>4176</v>
      </c>
      <c r="AD83" s="315" t="s">
        <v>4176</v>
      </c>
      <c r="AE83" s="315" t="s">
        <v>4176</v>
      </c>
      <c r="AF83" s="315" t="s">
        <v>4176</v>
      </c>
      <c r="AG83" s="315" t="s">
        <v>4176</v>
      </c>
      <c r="AH83" s="315" t="s">
        <v>4176</v>
      </c>
      <c r="AI83" s="315" t="s">
        <v>4176</v>
      </c>
      <c r="AJ83" s="315" t="s">
        <v>4176</v>
      </c>
      <c r="AK83" s="315" t="s">
        <v>4176</v>
      </c>
      <c r="AL83" s="315" t="s">
        <v>4176</v>
      </c>
      <c r="AM83" s="315" t="s">
        <v>4176</v>
      </c>
      <c r="AN83" s="315" t="s">
        <v>4176</v>
      </c>
      <c r="AO83" s="315" t="s">
        <v>4176</v>
      </c>
      <c r="AP83" s="316" t="s">
        <v>4176</v>
      </c>
      <c r="AQ83" t="s">
        <v>737</v>
      </c>
      <c r="AR83" s="299" t="s">
        <v>4180</v>
      </c>
      <c r="AS83" s="273"/>
      <c r="AU83" s="273"/>
    </row>
    <row r="84" spans="1:47" s="272" customFormat="1" ht="22.8" x14ac:dyDescent="0.4">
      <c r="A84">
        <v>210428</v>
      </c>
      <c r="B84" t="s">
        <v>487</v>
      </c>
      <c r="C84" t="s">
        <v>4176</v>
      </c>
      <c r="D84" t="s">
        <v>4176</v>
      </c>
      <c r="E84" t="s">
        <v>4176</v>
      </c>
      <c r="F84" t="s">
        <v>4176</v>
      </c>
      <c r="G84" t="s">
        <v>4176</v>
      </c>
      <c r="H84" t="s">
        <v>4176</v>
      </c>
      <c r="I84" t="s">
        <v>4176</v>
      </c>
      <c r="J84" t="s">
        <v>4176</v>
      </c>
      <c r="K84" t="s">
        <v>4176</v>
      </c>
      <c r="L84" t="s">
        <v>4176</v>
      </c>
      <c r="M84" t="s">
        <v>4176</v>
      </c>
      <c r="N84" t="s">
        <v>4176</v>
      </c>
      <c r="O84" t="s">
        <v>4176</v>
      </c>
      <c r="P84" t="s">
        <v>4176</v>
      </c>
      <c r="Q84" t="s">
        <v>4176</v>
      </c>
      <c r="R84" t="s">
        <v>4176</v>
      </c>
      <c r="S84" t="s">
        <v>4176</v>
      </c>
      <c r="T84" t="s">
        <v>4176</v>
      </c>
      <c r="U84" t="s">
        <v>4176</v>
      </c>
      <c r="V84" t="s">
        <v>4176</v>
      </c>
      <c r="W84"/>
      <c r="X84"/>
      <c r="Y84"/>
      <c r="Z84"/>
      <c r="AA84"/>
      <c r="AB84"/>
      <c r="AC84"/>
      <c r="AD84"/>
      <c r="AE84"/>
      <c r="AF84"/>
      <c r="AG84"/>
      <c r="AH84"/>
      <c r="AI84"/>
      <c r="AJ84"/>
      <c r="AK84"/>
      <c r="AL84"/>
      <c r="AM84"/>
      <c r="AN84"/>
      <c r="AO84"/>
      <c r="AP84" s="317"/>
      <c r="AQ84" t="s">
        <v>737</v>
      </c>
      <c r="AR84" s="299" t="s">
        <v>4186</v>
      </c>
      <c r="AS84" s="271"/>
      <c r="AU84" s="273"/>
    </row>
    <row r="85" spans="1:47" s="272" customFormat="1" ht="22.8" x14ac:dyDescent="0.4">
      <c r="A85">
        <v>210430</v>
      </c>
      <c r="B85" t="s">
        <v>59</v>
      </c>
      <c r="C85" t="s">
        <v>212</v>
      </c>
      <c r="D85" t="s">
        <v>212</v>
      </c>
      <c r="E85" t="s">
        <v>212</v>
      </c>
      <c r="F85" t="s">
        <v>212</v>
      </c>
      <c r="G85" t="s">
        <v>212</v>
      </c>
      <c r="H85" t="s">
        <v>214</v>
      </c>
      <c r="I85" t="s">
        <v>214</v>
      </c>
      <c r="J85" t="s">
        <v>214</v>
      </c>
      <c r="K85" t="s">
        <v>214</v>
      </c>
      <c r="L85" t="s">
        <v>212</v>
      </c>
      <c r="M85" t="s">
        <v>214</v>
      </c>
      <c r="N85" t="s">
        <v>214</v>
      </c>
      <c r="O85" t="s">
        <v>214</v>
      </c>
      <c r="P85" t="s">
        <v>214</v>
      </c>
      <c r="Q85" t="s">
        <v>212</v>
      </c>
      <c r="R85" t="s">
        <v>214</v>
      </c>
      <c r="S85" t="s">
        <v>212</v>
      </c>
      <c r="T85" t="s">
        <v>214</v>
      </c>
      <c r="U85" t="s">
        <v>214</v>
      </c>
      <c r="V85" t="s">
        <v>214</v>
      </c>
      <c r="W85" t="s">
        <v>213</v>
      </c>
      <c r="X85" t="s">
        <v>214</v>
      </c>
      <c r="Y85" t="s">
        <v>212</v>
      </c>
      <c r="Z85" t="s">
        <v>214</v>
      </c>
      <c r="AA85" t="s">
        <v>214</v>
      </c>
      <c r="AB85" t="s">
        <v>214</v>
      </c>
      <c r="AC85" t="s">
        <v>214</v>
      </c>
      <c r="AD85" t="s">
        <v>214</v>
      </c>
      <c r="AE85" t="s">
        <v>214</v>
      </c>
      <c r="AF85" t="s">
        <v>214</v>
      </c>
      <c r="AG85" t="s">
        <v>213</v>
      </c>
      <c r="AH85" t="s">
        <v>213</v>
      </c>
      <c r="AI85" t="s">
        <v>213</v>
      </c>
      <c r="AJ85" t="s">
        <v>214</v>
      </c>
      <c r="AK85" t="s">
        <v>214</v>
      </c>
      <c r="AL85" t="s">
        <v>213</v>
      </c>
      <c r="AM85" t="s">
        <v>213</v>
      </c>
      <c r="AN85" t="s">
        <v>213</v>
      </c>
      <c r="AO85" t="s">
        <v>213</v>
      </c>
      <c r="AP85" t="s">
        <v>213</v>
      </c>
      <c r="AQ85"/>
      <c r="AR85" s="299"/>
      <c r="AS85" s="271"/>
    </row>
    <row r="86" spans="1:47" s="272" customFormat="1" ht="22.8" x14ac:dyDescent="0.4">
      <c r="A86">
        <v>210524</v>
      </c>
      <c r="B86" t="s">
        <v>59</v>
      </c>
      <c r="C86" t="s">
        <v>212</v>
      </c>
      <c r="D86" t="s">
        <v>212</v>
      </c>
      <c r="E86" t="s">
        <v>214</v>
      </c>
      <c r="F86" t="s">
        <v>214</v>
      </c>
      <c r="G86" t="s">
        <v>214</v>
      </c>
      <c r="H86" t="s">
        <v>214</v>
      </c>
      <c r="I86" t="s">
        <v>214</v>
      </c>
      <c r="J86" t="s">
        <v>212</v>
      </c>
      <c r="K86" t="s">
        <v>212</v>
      </c>
      <c r="L86" t="s">
        <v>212</v>
      </c>
      <c r="M86" t="s">
        <v>212</v>
      </c>
      <c r="N86" t="s">
        <v>214</v>
      </c>
      <c r="O86" t="s">
        <v>212</v>
      </c>
      <c r="P86" t="s">
        <v>214</v>
      </c>
      <c r="Q86" t="s">
        <v>212</v>
      </c>
      <c r="R86" t="s">
        <v>214</v>
      </c>
      <c r="S86" t="s">
        <v>214</v>
      </c>
      <c r="T86" t="s">
        <v>212</v>
      </c>
      <c r="U86" t="s">
        <v>214</v>
      </c>
      <c r="V86" t="s">
        <v>212</v>
      </c>
      <c r="W86" t="s">
        <v>214</v>
      </c>
      <c r="X86" t="s">
        <v>212</v>
      </c>
      <c r="Y86" t="s">
        <v>212</v>
      </c>
      <c r="Z86" t="s">
        <v>212</v>
      </c>
      <c r="AA86" t="s">
        <v>212</v>
      </c>
      <c r="AB86" t="s">
        <v>212</v>
      </c>
      <c r="AC86" t="s">
        <v>212</v>
      </c>
      <c r="AD86" t="s">
        <v>214</v>
      </c>
      <c r="AE86" t="s">
        <v>212</v>
      </c>
      <c r="AF86" t="s">
        <v>212</v>
      </c>
      <c r="AG86" t="s">
        <v>214</v>
      </c>
      <c r="AH86" t="s">
        <v>214</v>
      </c>
      <c r="AI86" t="s">
        <v>212</v>
      </c>
      <c r="AJ86" t="s">
        <v>212</v>
      </c>
      <c r="AK86" t="s">
        <v>212</v>
      </c>
      <c r="AL86" t="s">
        <v>212</v>
      </c>
      <c r="AM86" t="s">
        <v>212</v>
      </c>
      <c r="AN86" t="s">
        <v>214</v>
      </c>
      <c r="AO86" t="s">
        <v>214</v>
      </c>
      <c r="AP86" s="317" t="s">
        <v>214</v>
      </c>
      <c r="AQ86"/>
      <c r="AR86" s="299"/>
      <c r="AS86" s="271"/>
      <c r="AU86" s="273"/>
    </row>
    <row r="87" spans="1:47" s="272" customFormat="1" ht="22.8" x14ac:dyDescent="0.4">
      <c r="A87">
        <v>210526</v>
      </c>
      <c r="B87" t="s">
        <v>3629</v>
      </c>
      <c r="C87" t="s">
        <v>212</v>
      </c>
      <c r="D87" t="s">
        <v>212</v>
      </c>
      <c r="E87" t="s">
        <v>212</v>
      </c>
      <c r="F87" t="s">
        <v>212</v>
      </c>
      <c r="G87" t="s">
        <v>214</v>
      </c>
      <c r="H87" t="s">
        <v>212</v>
      </c>
      <c r="I87" t="s">
        <v>212</v>
      </c>
      <c r="J87" t="s">
        <v>212</v>
      </c>
      <c r="K87" t="s">
        <v>212</v>
      </c>
      <c r="L87" t="s">
        <v>212</v>
      </c>
      <c r="M87" t="s">
        <v>212</v>
      </c>
      <c r="N87" t="s">
        <v>214</v>
      </c>
      <c r="O87" t="s">
        <v>214</v>
      </c>
      <c r="P87" t="s">
        <v>212</v>
      </c>
      <c r="Q87" t="s">
        <v>212</v>
      </c>
      <c r="R87" t="s">
        <v>214</v>
      </c>
      <c r="S87" t="s">
        <v>212</v>
      </c>
      <c r="T87" t="s">
        <v>214</v>
      </c>
      <c r="U87" t="s">
        <v>214</v>
      </c>
      <c r="V87" t="s">
        <v>214</v>
      </c>
      <c r="W87" t="s">
        <v>212</v>
      </c>
      <c r="X87" t="s">
        <v>214</v>
      </c>
      <c r="Y87" t="s">
        <v>212</v>
      </c>
      <c r="Z87" t="s">
        <v>212</v>
      </c>
      <c r="AA87" t="s">
        <v>214</v>
      </c>
      <c r="AB87" t="s">
        <v>214</v>
      </c>
      <c r="AC87" t="s">
        <v>212</v>
      </c>
      <c r="AD87" t="s">
        <v>212</v>
      </c>
      <c r="AE87" t="s">
        <v>212</v>
      </c>
      <c r="AF87" t="s">
        <v>212</v>
      </c>
      <c r="AG87" t="s">
        <v>214</v>
      </c>
      <c r="AH87" t="s">
        <v>214</v>
      </c>
      <c r="AI87" t="s">
        <v>214</v>
      </c>
      <c r="AJ87" t="s">
        <v>214</v>
      </c>
      <c r="AK87" t="s">
        <v>212</v>
      </c>
      <c r="AL87" t="s">
        <v>214</v>
      </c>
      <c r="AM87" t="s">
        <v>214</v>
      </c>
      <c r="AN87" t="s">
        <v>214</v>
      </c>
      <c r="AO87" t="s">
        <v>214</v>
      </c>
      <c r="AP87" s="317" t="s">
        <v>214</v>
      </c>
      <c r="AQ87"/>
      <c r="AR87" s="299"/>
      <c r="AS87" s="271"/>
      <c r="AU87" s="273"/>
    </row>
    <row r="88" spans="1:47" s="272" customFormat="1" ht="24" x14ac:dyDescent="0.5">
      <c r="A88" s="327">
        <v>210529</v>
      </c>
      <c r="B88" s="323" t="s">
        <v>485</v>
      </c>
      <c r="C88" t="s">
        <v>212</v>
      </c>
      <c r="D88" t="s">
        <v>212</v>
      </c>
      <c r="E88" t="s">
        <v>212</v>
      </c>
      <c r="F88" t="s">
        <v>212</v>
      </c>
      <c r="G88" t="s">
        <v>212</v>
      </c>
      <c r="H88" t="s">
        <v>212</v>
      </c>
      <c r="I88" t="s">
        <v>212</v>
      </c>
      <c r="J88" t="s">
        <v>212</v>
      </c>
      <c r="K88" t="s">
        <v>212</v>
      </c>
      <c r="L88" t="s">
        <v>212</v>
      </c>
      <c r="M88" t="s">
        <v>212</v>
      </c>
      <c r="N88" t="s">
        <v>212</v>
      </c>
      <c r="O88" t="s">
        <v>212</v>
      </c>
      <c r="P88" t="s">
        <v>212</v>
      </c>
      <c r="Q88" t="s">
        <v>212</v>
      </c>
      <c r="R88" t="s">
        <v>212</v>
      </c>
      <c r="S88" t="s">
        <v>212</v>
      </c>
      <c r="T88" t="s">
        <v>212</v>
      </c>
      <c r="U88" t="s">
        <v>212</v>
      </c>
      <c r="V88" t="s">
        <v>212</v>
      </c>
      <c r="W88" t="s">
        <v>212</v>
      </c>
      <c r="X88" t="s">
        <v>212</v>
      </c>
      <c r="Y88" t="s">
        <v>212</v>
      </c>
      <c r="Z88" t="s">
        <v>212</v>
      </c>
      <c r="AA88" t="s">
        <v>212</v>
      </c>
      <c r="AB88" t="s">
        <v>212</v>
      </c>
      <c r="AC88" t="s">
        <v>212</v>
      </c>
      <c r="AD88" t="s">
        <v>212</v>
      </c>
      <c r="AE88" t="s">
        <v>212</v>
      </c>
      <c r="AF88" t="s">
        <v>212</v>
      </c>
      <c r="AG88" s="328"/>
      <c r="AH88" s="328"/>
      <c r="AI88" s="328"/>
      <c r="AJ88" s="328"/>
      <c r="AK88" s="328"/>
      <c r="AL88" s="328"/>
      <c r="AM88" s="328"/>
      <c r="AN88" s="328"/>
      <c r="AO88" s="328"/>
      <c r="AP88" s="328"/>
      <c r="AQ88" s="323"/>
      <c r="AR88" s="299"/>
      <c r="AS88" s="273"/>
      <c r="AU88" s="273"/>
    </row>
    <row r="89" spans="1:47" s="272" customFormat="1" ht="22.8" x14ac:dyDescent="0.4">
      <c r="A89" s="314">
        <v>210555</v>
      </c>
      <c r="B89" t="s">
        <v>3632</v>
      </c>
      <c r="C89" s="315" t="s">
        <v>4176</v>
      </c>
      <c r="D89" s="315" t="s">
        <v>4176</v>
      </c>
      <c r="E89" s="315" t="s">
        <v>4176</v>
      </c>
      <c r="F89" s="315" t="s">
        <v>4176</v>
      </c>
      <c r="G89" s="315" t="s">
        <v>4176</v>
      </c>
      <c r="H89" s="315" t="s">
        <v>4176</v>
      </c>
      <c r="I89" s="315" t="s">
        <v>4176</v>
      </c>
      <c r="J89" s="315" t="s">
        <v>4176</v>
      </c>
      <c r="K89" s="315" t="s">
        <v>4176</v>
      </c>
      <c r="L89" s="315" t="s">
        <v>4176</v>
      </c>
      <c r="M89" s="315" t="s">
        <v>4176</v>
      </c>
      <c r="N89" s="315" t="s">
        <v>4176</v>
      </c>
      <c r="O89" s="315" t="s">
        <v>4176</v>
      </c>
      <c r="P89" s="315" t="s">
        <v>4176</v>
      </c>
      <c r="Q89" s="315" t="s">
        <v>4176</v>
      </c>
      <c r="R89" s="315" t="s">
        <v>213</v>
      </c>
      <c r="S89" s="315" t="s">
        <v>213</v>
      </c>
      <c r="T89" s="315" t="s">
        <v>213</v>
      </c>
      <c r="U89" s="315" t="s">
        <v>213</v>
      </c>
      <c r="V89" s="315" t="s">
        <v>213</v>
      </c>
      <c r="W89" s="315"/>
      <c r="X89" s="315"/>
      <c r="Y89" s="315"/>
      <c r="Z89" s="315"/>
      <c r="AA89" s="315"/>
      <c r="AB89" s="315"/>
      <c r="AC89" s="315"/>
      <c r="AD89" s="315"/>
      <c r="AE89" s="315"/>
      <c r="AF89" s="315"/>
      <c r="AG89" s="315"/>
      <c r="AH89" s="315"/>
      <c r="AI89" s="315"/>
      <c r="AJ89" s="315"/>
      <c r="AK89" s="315"/>
      <c r="AL89" s="315"/>
      <c r="AM89" s="315"/>
      <c r="AN89" s="315"/>
      <c r="AO89" s="315"/>
      <c r="AP89" s="316"/>
      <c r="AQ89" t="s">
        <v>737</v>
      </c>
      <c r="AR89" s="299" t="s">
        <v>4183</v>
      </c>
      <c r="AS89" s="271"/>
      <c r="AU89" s="273"/>
    </row>
    <row r="90" spans="1:47" s="272" customFormat="1" ht="22.8" x14ac:dyDescent="0.4">
      <c r="A90">
        <v>210586</v>
      </c>
      <c r="B90" t="s">
        <v>3631</v>
      </c>
      <c r="C90" t="s">
        <v>4176</v>
      </c>
      <c r="D90" t="s">
        <v>4176</v>
      </c>
      <c r="E90" t="s">
        <v>4176</v>
      </c>
      <c r="F90" t="s">
        <v>4176</v>
      </c>
      <c r="G90" t="s">
        <v>4176</v>
      </c>
      <c r="H90" t="s">
        <v>4176</v>
      </c>
      <c r="I90" t="s">
        <v>4176</v>
      </c>
      <c r="J90" t="s">
        <v>4176</v>
      </c>
      <c r="K90" t="s">
        <v>4176</v>
      </c>
      <c r="L90" t="s">
        <v>4176</v>
      </c>
      <c r="M90"/>
      <c r="N90"/>
      <c r="O90"/>
      <c r="P90"/>
      <c r="Q90"/>
      <c r="R90"/>
      <c r="S90"/>
      <c r="T90"/>
      <c r="U90"/>
      <c r="V90"/>
      <c r="W90"/>
      <c r="X90"/>
      <c r="Y90"/>
      <c r="Z90"/>
      <c r="AA90"/>
      <c r="AB90"/>
      <c r="AC90"/>
      <c r="AD90"/>
      <c r="AE90"/>
      <c r="AF90"/>
      <c r="AG90"/>
      <c r="AH90"/>
      <c r="AI90"/>
      <c r="AJ90"/>
      <c r="AK90"/>
      <c r="AL90"/>
      <c r="AM90"/>
      <c r="AN90"/>
      <c r="AO90"/>
      <c r="AP90" s="317"/>
      <c r="AQ90" t="s">
        <v>737</v>
      </c>
      <c r="AR90" s="299" t="s">
        <v>4214</v>
      </c>
      <c r="AS90" s="271"/>
    </row>
    <row r="91" spans="1:47" s="272" customFormat="1" ht="24" x14ac:dyDescent="0.5">
      <c r="A91" s="321">
        <v>210607</v>
      </c>
      <c r="B91" t="s">
        <v>59</v>
      </c>
      <c r="C91" s="315" t="s">
        <v>212</v>
      </c>
      <c r="D91" s="315" t="s">
        <v>212</v>
      </c>
      <c r="E91" s="315" t="s">
        <v>212</v>
      </c>
      <c r="F91" s="315" t="s">
        <v>212</v>
      </c>
      <c r="G91" s="315" t="s">
        <v>212</v>
      </c>
      <c r="H91" s="315" t="s">
        <v>212</v>
      </c>
      <c r="I91" s="315" t="s">
        <v>212</v>
      </c>
      <c r="J91" s="315" t="s">
        <v>212</v>
      </c>
      <c r="K91" s="315" t="s">
        <v>212</v>
      </c>
      <c r="L91" s="315" t="s">
        <v>212</v>
      </c>
      <c r="M91" s="315" t="s">
        <v>212</v>
      </c>
      <c r="N91" s="315" t="s">
        <v>212</v>
      </c>
      <c r="O91" s="315" t="s">
        <v>212</v>
      </c>
      <c r="P91" s="315" t="s">
        <v>212</v>
      </c>
      <c r="Q91" s="315" t="s">
        <v>212</v>
      </c>
      <c r="R91" s="315" t="s">
        <v>212</v>
      </c>
      <c r="S91" s="315" t="s">
        <v>212</v>
      </c>
      <c r="T91" s="315" t="s">
        <v>212</v>
      </c>
      <c r="U91" s="315" t="s">
        <v>212</v>
      </c>
      <c r="V91" s="315" t="s">
        <v>212</v>
      </c>
      <c r="W91" s="315" t="s">
        <v>212</v>
      </c>
      <c r="X91" s="315" t="s">
        <v>212</v>
      </c>
      <c r="Y91" s="315" t="s">
        <v>212</v>
      </c>
      <c r="Z91" s="315" t="s">
        <v>212</v>
      </c>
      <c r="AA91" s="315" t="s">
        <v>212</v>
      </c>
      <c r="AB91" s="315" t="s">
        <v>212</v>
      </c>
      <c r="AC91" s="315" t="s">
        <v>212</v>
      </c>
      <c r="AD91" s="315" t="s">
        <v>212</v>
      </c>
      <c r="AE91" s="315" t="s">
        <v>212</v>
      </c>
      <c r="AF91" s="315" t="s">
        <v>212</v>
      </c>
      <c r="AG91" s="315" t="s">
        <v>212</v>
      </c>
      <c r="AH91" s="315" t="s">
        <v>212</v>
      </c>
      <c r="AI91" s="315" t="s">
        <v>212</v>
      </c>
      <c r="AJ91" s="315" t="s">
        <v>212</v>
      </c>
      <c r="AK91" s="315" t="s">
        <v>212</v>
      </c>
      <c r="AL91" s="315" t="s">
        <v>212</v>
      </c>
      <c r="AM91" s="315" t="s">
        <v>212</v>
      </c>
      <c r="AN91" s="315" t="s">
        <v>212</v>
      </c>
      <c r="AO91" s="315" t="s">
        <v>212</v>
      </c>
      <c r="AP91" s="316" t="s">
        <v>212</v>
      </c>
      <c r="AQ91"/>
      <c r="AR91" s="299"/>
      <c r="AS91" s="271"/>
      <c r="AU91" s="273"/>
    </row>
    <row r="92" spans="1:47" s="272" customFormat="1" ht="22.8" x14ac:dyDescent="0.4">
      <c r="A92" s="314">
        <v>210664</v>
      </c>
      <c r="B92" t="s">
        <v>59</v>
      </c>
      <c r="C92" s="315" t="s">
        <v>212</v>
      </c>
      <c r="D92" s="315" t="s">
        <v>214</v>
      </c>
      <c r="E92" s="315" t="s">
        <v>212</v>
      </c>
      <c r="F92" s="315" t="s">
        <v>214</v>
      </c>
      <c r="G92" s="315" t="s">
        <v>214</v>
      </c>
      <c r="H92" s="315" t="s">
        <v>214</v>
      </c>
      <c r="I92" s="315" t="s">
        <v>214</v>
      </c>
      <c r="J92" s="315" t="s">
        <v>212</v>
      </c>
      <c r="K92" s="315" t="s">
        <v>214</v>
      </c>
      <c r="L92" s="315" t="s">
        <v>212</v>
      </c>
      <c r="M92" s="315" t="s">
        <v>214</v>
      </c>
      <c r="N92" s="315" t="s">
        <v>214</v>
      </c>
      <c r="O92" s="315" t="s">
        <v>214</v>
      </c>
      <c r="P92" s="315" t="s">
        <v>214</v>
      </c>
      <c r="Q92" s="315" t="s">
        <v>212</v>
      </c>
      <c r="R92" s="315" t="s">
        <v>214</v>
      </c>
      <c r="S92" s="315" t="s">
        <v>214</v>
      </c>
      <c r="T92" s="315" t="s">
        <v>214</v>
      </c>
      <c r="U92" s="315" t="s">
        <v>214</v>
      </c>
      <c r="V92" s="315" t="s">
        <v>214</v>
      </c>
      <c r="W92" s="315" t="s">
        <v>212</v>
      </c>
      <c r="X92" s="315" t="s">
        <v>212</v>
      </c>
      <c r="Y92" s="315" t="s">
        <v>213</v>
      </c>
      <c r="Z92" s="315" t="s">
        <v>214</v>
      </c>
      <c r="AA92" s="315" t="s">
        <v>212</v>
      </c>
      <c r="AB92" s="315" t="s">
        <v>212</v>
      </c>
      <c r="AC92" s="315" t="s">
        <v>214</v>
      </c>
      <c r="AD92" s="315" t="s">
        <v>212</v>
      </c>
      <c r="AE92" s="315" t="s">
        <v>213</v>
      </c>
      <c r="AF92" s="315" t="s">
        <v>214</v>
      </c>
      <c r="AG92" s="315" t="s">
        <v>213</v>
      </c>
      <c r="AH92" s="315" t="s">
        <v>214</v>
      </c>
      <c r="AI92" s="315" t="s">
        <v>213</v>
      </c>
      <c r="AJ92" s="315" t="s">
        <v>214</v>
      </c>
      <c r="AK92" s="315" t="s">
        <v>214</v>
      </c>
      <c r="AL92" s="315" t="s">
        <v>212</v>
      </c>
      <c r="AM92" s="315" t="s">
        <v>213</v>
      </c>
      <c r="AN92" s="315" t="s">
        <v>213</v>
      </c>
      <c r="AO92" s="315" t="s">
        <v>213</v>
      </c>
      <c r="AP92" s="316" t="s">
        <v>214</v>
      </c>
      <c r="AQ92"/>
      <c r="AR92" s="299"/>
      <c r="AS92" s="271"/>
      <c r="AU92" s="273"/>
    </row>
    <row r="93" spans="1:47" s="272" customFormat="1" ht="22.8" x14ac:dyDescent="0.4">
      <c r="A93">
        <v>210694</v>
      </c>
      <c r="B93" t="s">
        <v>3629</v>
      </c>
      <c r="C93" t="s">
        <v>4176</v>
      </c>
      <c r="D93" t="s">
        <v>4176</v>
      </c>
      <c r="E93" t="s">
        <v>4176</v>
      </c>
      <c r="F93" t="s">
        <v>4176</v>
      </c>
      <c r="G93" t="s">
        <v>4176</v>
      </c>
      <c r="H93" t="s">
        <v>4176</v>
      </c>
      <c r="I93" t="s">
        <v>4176</v>
      </c>
      <c r="J93" t="s">
        <v>4176</v>
      </c>
      <c r="K93" t="s">
        <v>4176</v>
      </c>
      <c r="L93" t="s">
        <v>4176</v>
      </c>
      <c r="M93" t="s">
        <v>4176</v>
      </c>
      <c r="N93" t="s">
        <v>4176</v>
      </c>
      <c r="O93" t="s">
        <v>4176</v>
      </c>
      <c r="P93" t="s">
        <v>4176</v>
      </c>
      <c r="Q93" t="s">
        <v>4176</v>
      </c>
      <c r="R93" t="s">
        <v>4176</v>
      </c>
      <c r="S93" t="s">
        <v>4176</v>
      </c>
      <c r="T93" t="s">
        <v>4176</v>
      </c>
      <c r="U93" t="s">
        <v>4176</v>
      </c>
      <c r="V93" t="s">
        <v>4176</v>
      </c>
      <c r="W93" t="s">
        <v>4176</v>
      </c>
      <c r="X93" t="s">
        <v>4176</v>
      </c>
      <c r="Y93" t="s">
        <v>4176</v>
      </c>
      <c r="Z93" t="s">
        <v>4176</v>
      </c>
      <c r="AA93" t="s">
        <v>4176</v>
      </c>
      <c r="AB93" t="s">
        <v>4176</v>
      </c>
      <c r="AC93" t="s">
        <v>4176</v>
      </c>
      <c r="AD93" t="s">
        <v>4176</v>
      </c>
      <c r="AE93" t="s">
        <v>4176</v>
      </c>
      <c r="AF93" t="s">
        <v>4176</v>
      </c>
      <c r="AG93" t="s">
        <v>4176</v>
      </c>
      <c r="AH93" t="s">
        <v>4176</v>
      </c>
      <c r="AI93" t="s">
        <v>4176</v>
      </c>
      <c r="AJ93" t="s">
        <v>4176</v>
      </c>
      <c r="AK93" t="s">
        <v>4176</v>
      </c>
      <c r="AL93" t="s">
        <v>4176</v>
      </c>
      <c r="AM93" t="s">
        <v>4176</v>
      </c>
      <c r="AN93" t="s">
        <v>4176</v>
      </c>
      <c r="AO93" t="s">
        <v>4176</v>
      </c>
      <c r="AP93" s="317" t="s">
        <v>4176</v>
      </c>
      <c r="AQ93" t="s">
        <v>737</v>
      </c>
      <c r="AR93" s="299" t="s">
        <v>4183</v>
      </c>
      <c r="AS93" s="271"/>
      <c r="AU93" s="273"/>
    </row>
    <row r="94" spans="1:47" s="272" customFormat="1" ht="22.8" x14ac:dyDescent="0.4">
      <c r="A94" s="314">
        <v>210696</v>
      </c>
      <c r="B94" t="s">
        <v>59</v>
      </c>
      <c r="C94" s="315" t="s">
        <v>4176</v>
      </c>
      <c r="D94" s="315" t="s">
        <v>4176</v>
      </c>
      <c r="E94" s="315" t="s">
        <v>4176</v>
      </c>
      <c r="F94" s="315" t="s">
        <v>4176</v>
      </c>
      <c r="G94" s="315" t="s">
        <v>4176</v>
      </c>
      <c r="H94" s="315" t="s">
        <v>4176</v>
      </c>
      <c r="I94" s="315" t="s">
        <v>4176</v>
      </c>
      <c r="J94" s="315" t="s">
        <v>4176</v>
      </c>
      <c r="K94" s="315" t="s">
        <v>4176</v>
      </c>
      <c r="L94" s="315" t="s">
        <v>4176</v>
      </c>
      <c r="M94" s="315" t="s">
        <v>4176</v>
      </c>
      <c r="N94" s="315" t="s">
        <v>4176</v>
      </c>
      <c r="O94" s="315" t="s">
        <v>4176</v>
      </c>
      <c r="P94" s="315" t="s">
        <v>4176</v>
      </c>
      <c r="Q94" s="315" t="s">
        <v>4176</v>
      </c>
      <c r="R94" s="315" t="s">
        <v>4176</v>
      </c>
      <c r="S94" s="315" t="s">
        <v>4176</v>
      </c>
      <c r="T94" s="315" t="s">
        <v>4176</v>
      </c>
      <c r="U94" s="315" t="s">
        <v>4176</v>
      </c>
      <c r="V94" s="315" t="s">
        <v>4176</v>
      </c>
      <c r="W94" s="315" t="s">
        <v>4176</v>
      </c>
      <c r="X94" s="315" t="s">
        <v>4176</v>
      </c>
      <c r="Y94" s="315" t="s">
        <v>4176</v>
      </c>
      <c r="Z94" s="315" t="s">
        <v>4176</v>
      </c>
      <c r="AA94" s="315" t="s">
        <v>4176</v>
      </c>
      <c r="AB94" s="315" t="s">
        <v>4176</v>
      </c>
      <c r="AC94" s="315" t="s">
        <v>4176</v>
      </c>
      <c r="AD94" s="315" t="s">
        <v>4176</v>
      </c>
      <c r="AE94" s="315" t="s">
        <v>4176</v>
      </c>
      <c r="AF94" s="315" t="s">
        <v>4176</v>
      </c>
      <c r="AG94" s="315" t="s">
        <v>4176</v>
      </c>
      <c r="AH94" s="315" t="s">
        <v>4176</v>
      </c>
      <c r="AI94" s="315" t="s">
        <v>4176</v>
      </c>
      <c r="AJ94" s="315" t="s">
        <v>4176</v>
      </c>
      <c r="AK94" s="315" t="s">
        <v>4176</v>
      </c>
      <c r="AL94" s="272" t="s">
        <v>4176</v>
      </c>
      <c r="AM94" s="272" t="s">
        <v>4176</v>
      </c>
      <c r="AN94" s="272" t="s">
        <v>4176</v>
      </c>
      <c r="AO94" s="272" t="s">
        <v>4176</v>
      </c>
      <c r="AP94" s="317" t="s">
        <v>4176</v>
      </c>
      <c r="AQ94" t="s">
        <v>737</v>
      </c>
      <c r="AR94" s="299" t="s">
        <v>4186</v>
      </c>
      <c r="AS94" s="273"/>
    </row>
    <row r="95" spans="1:47" s="272" customFormat="1" ht="22.8" x14ac:dyDescent="0.4">
      <c r="A95">
        <v>210708</v>
      </c>
      <c r="B95" t="s">
        <v>59</v>
      </c>
      <c r="C95" t="s">
        <v>214</v>
      </c>
      <c r="D95" t="s">
        <v>214</v>
      </c>
      <c r="E95" t="s">
        <v>212</v>
      </c>
      <c r="F95" t="s">
        <v>214</v>
      </c>
      <c r="G95" t="s">
        <v>212</v>
      </c>
      <c r="H95" t="s">
        <v>214</v>
      </c>
      <c r="I95" t="s">
        <v>214</v>
      </c>
      <c r="J95" t="s">
        <v>214</v>
      </c>
      <c r="K95" t="s">
        <v>214</v>
      </c>
      <c r="L95" t="s">
        <v>214</v>
      </c>
      <c r="M95" t="s">
        <v>214</v>
      </c>
      <c r="N95" t="s">
        <v>214</v>
      </c>
      <c r="O95" t="s">
        <v>214</v>
      </c>
      <c r="P95" t="s">
        <v>214</v>
      </c>
      <c r="Q95" t="s">
        <v>214</v>
      </c>
      <c r="R95" t="s">
        <v>214</v>
      </c>
      <c r="S95" t="s">
        <v>214</v>
      </c>
      <c r="T95" t="s">
        <v>214</v>
      </c>
      <c r="U95" t="s">
        <v>214</v>
      </c>
      <c r="V95" t="s">
        <v>214</v>
      </c>
      <c r="W95" t="s">
        <v>212</v>
      </c>
      <c r="X95" t="s">
        <v>212</v>
      </c>
      <c r="Y95" t="s">
        <v>214</v>
      </c>
      <c r="Z95" t="s">
        <v>214</v>
      </c>
      <c r="AA95" t="s">
        <v>214</v>
      </c>
      <c r="AB95" t="s">
        <v>212</v>
      </c>
      <c r="AC95" t="s">
        <v>214</v>
      </c>
      <c r="AD95" t="s">
        <v>214</v>
      </c>
      <c r="AE95" t="s">
        <v>214</v>
      </c>
      <c r="AF95" t="s">
        <v>214</v>
      </c>
      <c r="AG95" t="s">
        <v>214</v>
      </c>
      <c r="AH95" t="s">
        <v>214</v>
      </c>
      <c r="AI95" t="s">
        <v>212</v>
      </c>
      <c r="AJ95" t="s">
        <v>212</v>
      </c>
      <c r="AK95" t="s">
        <v>212</v>
      </c>
      <c r="AL95" t="s">
        <v>214</v>
      </c>
      <c r="AM95" t="s">
        <v>214</v>
      </c>
      <c r="AN95" t="s">
        <v>212</v>
      </c>
      <c r="AO95" t="s">
        <v>214</v>
      </c>
      <c r="AP95" s="317" t="s">
        <v>214</v>
      </c>
      <c r="AQ95"/>
      <c r="AR95" s="299"/>
      <c r="AS95" s="273"/>
    </row>
    <row r="96" spans="1:47" s="272" customFormat="1" ht="22.8" x14ac:dyDescent="0.4">
      <c r="A96">
        <v>210716</v>
      </c>
      <c r="B96" t="s">
        <v>488</v>
      </c>
      <c r="C96" t="s">
        <v>4176</v>
      </c>
      <c r="D96" t="s">
        <v>4176</v>
      </c>
      <c r="E96" t="s">
        <v>4176</v>
      </c>
      <c r="F96" t="s">
        <v>4176</v>
      </c>
      <c r="G96" t="s">
        <v>4176</v>
      </c>
      <c r="H96" t="s">
        <v>4176</v>
      </c>
      <c r="I96" t="s">
        <v>4176</v>
      </c>
      <c r="J96" t="s">
        <v>4176</v>
      </c>
      <c r="K96" t="s">
        <v>4176</v>
      </c>
      <c r="L96" t="s">
        <v>4176</v>
      </c>
      <c r="M96" t="s">
        <v>4176</v>
      </c>
      <c r="N96" t="s">
        <v>4176</v>
      </c>
      <c r="O96" t="s">
        <v>4176</v>
      </c>
      <c r="P96" t="s">
        <v>4176</v>
      </c>
      <c r="Q96" t="s">
        <v>4176</v>
      </c>
      <c r="R96" t="s">
        <v>4176</v>
      </c>
      <c r="S96" t="s">
        <v>4176</v>
      </c>
      <c r="T96" t="s">
        <v>4176</v>
      </c>
      <c r="U96" t="s">
        <v>4176</v>
      </c>
      <c r="V96" t="s">
        <v>4176</v>
      </c>
      <c r="W96" t="s">
        <v>4176</v>
      </c>
      <c r="X96" t="s">
        <v>4176</v>
      </c>
      <c r="Y96" t="s">
        <v>4176</v>
      </c>
      <c r="Z96" t="s">
        <v>4176</v>
      </c>
      <c r="AA96" t="s">
        <v>4176</v>
      </c>
      <c r="AB96"/>
      <c r="AC96"/>
      <c r="AD96"/>
      <c r="AE96"/>
      <c r="AF96"/>
      <c r="AG96"/>
      <c r="AH96"/>
      <c r="AI96"/>
      <c r="AJ96"/>
      <c r="AK96"/>
      <c r="AL96"/>
      <c r="AM96"/>
      <c r="AN96"/>
      <c r="AO96"/>
      <c r="AP96" s="317"/>
      <c r="AQ96" t="s">
        <v>737</v>
      </c>
      <c r="AR96" s="299" t="s">
        <v>4191</v>
      </c>
      <c r="AS96" s="273"/>
    </row>
    <row r="97" spans="1:45" s="272" customFormat="1" ht="22.8" x14ac:dyDescent="0.4">
      <c r="A97">
        <v>210747</v>
      </c>
      <c r="B97" t="s">
        <v>59</v>
      </c>
      <c r="C97" t="s">
        <v>4176</v>
      </c>
      <c r="D97" t="s">
        <v>4176</v>
      </c>
      <c r="E97" t="s">
        <v>4176</v>
      </c>
      <c r="F97" t="s">
        <v>4176</v>
      </c>
      <c r="G97" t="s">
        <v>4176</v>
      </c>
      <c r="H97" t="s">
        <v>4176</v>
      </c>
      <c r="I97" t="s">
        <v>4176</v>
      </c>
      <c r="J97" t="s">
        <v>4176</v>
      </c>
      <c r="K97" t="s">
        <v>4176</v>
      </c>
      <c r="L97" t="s">
        <v>4176</v>
      </c>
      <c r="M97" t="s">
        <v>4176</v>
      </c>
      <c r="N97" t="s">
        <v>4176</v>
      </c>
      <c r="O97" t="s">
        <v>4176</v>
      </c>
      <c r="P97" t="s">
        <v>4176</v>
      </c>
      <c r="Q97" t="s">
        <v>4176</v>
      </c>
      <c r="R97" t="s">
        <v>4176</v>
      </c>
      <c r="S97" t="s">
        <v>4176</v>
      </c>
      <c r="T97" t="s">
        <v>4176</v>
      </c>
      <c r="U97" t="s">
        <v>4176</v>
      </c>
      <c r="V97" t="s">
        <v>4176</v>
      </c>
      <c r="W97" t="s">
        <v>4176</v>
      </c>
      <c r="X97" t="s">
        <v>4176</v>
      </c>
      <c r="Y97" t="s">
        <v>4176</v>
      </c>
      <c r="Z97" t="s">
        <v>4176</v>
      </c>
      <c r="AA97" t="s">
        <v>4176</v>
      </c>
      <c r="AB97" t="s">
        <v>4176</v>
      </c>
      <c r="AC97" t="s">
        <v>4176</v>
      </c>
      <c r="AD97" t="s">
        <v>4176</v>
      </c>
      <c r="AE97" t="s">
        <v>4176</v>
      </c>
      <c r="AF97" t="s">
        <v>4176</v>
      </c>
      <c r="AG97" t="s">
        <v>4176</v>
      </c>
      <c r="AH97" t="s">
        <v>4176</v>
      </c>
      <c r="AI97" t="s">
        <v>4176</v>
      </c>
      <c r="AJ97" t="s">
        <v>4176</v>
      </c>
      <c r="AK97" t="s">
        <v>4176</v>
      </c>
      <c r="AL97" t="s">
        <v>4176</v>
      </c>
      <c r="AM97" t="s">
        <v>4176</v>
      </c>
      <c r="AN97" t="s">
        <v>4176</v>
      </c>
      <c r="AO97" t="s">
        <v>4176</v>
      </c>
      <c r="AP97" s="317" t="s">
        <v>4176</v>
      </c>
      <c r="AQ97" t="s">
        <v>737</v>
      </c>
      <c r="AR97" s="299" t="s">
        <v>4180</v>
      </c>
      <c r="AS97" s="271"/>
    </row>
    <row r="98" spans="1:45" s="272" customFormat="1" ht="22.8" x14ac:dyDescent="0.4">
      <c r="A98">
        <v>210753</v>
      </c>
      <c r="B98" t="s">
        <v>59</v>
      </c>
      <c r="C98" t="s">
        <v>212</v>
      </c>
      <c r="D98" t="s">
        <v>212</v>
      </c>
      <c r="E98" t="s">
        <v>212</v>
      </c>
      <c r="F98" t="s">
        <v>212</v>
      </c>
      <c r="G98" t="s">
        <v>214</v>
      </c>
      <c r="H98" t="s">
        <v>212</v>
      </c>
      <c r="I98" t="s">
        <v>212</v>
      </c>
      <c r="J98" t="s">
        <v>212</v>
      </c>
      <c r="K98" t="s">
        <v>212</v>
      </c>
      <c r="L98" t="s">
        <v>212</v>
      </c>
      <c r="M98" t="s">
        <v>212</v>
      </c>
      <c r="N98" t="s">
        <v>214</v>
      </c>
      <c r="O98" t="s">
        <v>212</v>
      </c>
      <c r="P98" t="s">
        <v>212</v>
      </c>
      <c r="Q98" t="s">
        <v>212</v>
      </c>
      <c r="R98" t="s">
        <v>214</v>
      </c>
      <c r="S98" t="s">
        <v>212</v>
      </c>
      <c r="T98" t="s">
        <v>214</v>
      </c>
      <c r="U98" t="s">
        <v>214</v>
      </c>
      <c r="V98" t="s">
        <v>212</v>
      </c>
      <c r="W98" t="s">
        <v>214</v>
      </c>
      <c r="X98" t="s">
        <v>214</v>
      </c>
      <c r="Y98" t="s">
        <v>212</v>
      </c>
      <c r="Z98" t="s">
        <v>214</v>
      </c>
      <c r="AA98" t="s">
        <v>214</v>
      </c>
      <c r="AB98" t="s">
        <v>212</v>
      </c>
      <c r="AC98" t="s">
        <v>214</v>
      </c>
      <c r="AD98" t="s">
        <v>212</v>
      </c>
      <c r="AE98" t="s">
        <v>212</v>
      </c>
      <c r="AF98" t="s">
        <v>212</v>
      </c>
      <c r="AG98" t="s">
        <v>214</v>
      </c>
      <c r="AH98" t="s">
        <v>214</v>
      </c>
      <c r="AI98" t="s">
        <v>214</v>
      </c>
      <c r="AJ98" t="s">
        <v>214</v>
      </c>
      <c r="AK98" t="s">
        <v>212</v>
      </c>
      <c r="AL98" t="s">
        <v>212</v>
      </c>
      <c r="AM98" t="s">
        <v>212</v>
      </c>
      <c r="AN98" t="s">
        <v>212</v>
      </c>
      <c r="AO98" t="s">
        <v>212</v>
      </c>
      <c r="AP98" s="317" t="s">
        <v>212</v>
      </c>
      <c r="AQ98"/>
      <c r="AR98" s="299"/>
      <c r="AS98" s="273"/>
    </row>
    <row r="99" spans="1:45" s="272" customFormat="1" ht="22.8" x14ac:dyDescent="0.4">
      <c r="A99">
        <v>210765</v>
      </c>
      <c r="B99" t="s">
        <v>59</v>
      </c>
      <c r="C99" t="s">
        <v>4176</v>
      </c>
      <c r="D99" t="s">
        <v>4176</v>
      </c>
      <c r="E99" t="s">
        <v>4176</v>
      </c>
      <c r="F99" t="s">
        <v>4176</v>
      </c>
      <c r="G99" t="s">
        <v>4176</v>
      </c>
      <c r="H99" t="s">
        <v>4176</v>
      </c>
      <c r="I99" t="s">
        <v>4176</v>
      </c>
      <c r="J99" t="s">
        <v>4176</v>
      </c>
      <c r="K99" t="s">
        <v>4176</v>
      </c>
      <c r="L99" t="s">
        <v>4176</v>
      </c>
      <c r="M99" t="s">
        <v>4176</v>
      </c>
      <c r="N99" t="s">
        <v>4176</v>
      </c>
      <c r="O99" t="s">
        <v>4176</v>
      </c>
      <c r="P99" t="s">
        <v>4176</v>
      </c>
      <c r="Q99" t="s">
        <v>4176</v>
      </c>
      <c r="R99" t="s">
        <v>4176</v>
      </c>
      <c r="S99" t="s">
        <v>4176</v>
      </c>
      <c r="T99" t="s">
        <v>4176</v>
      </c>
      <c r="U99" t="s">
        <v>4176</v>
      </c>
      <c r="V99" t="s">
        <v>4176</v>
      </c>
      <c r="W99" t="s">
        <v>4176</v>
      </c>
      <c r="X99" t="s">
        <v>4176</v>
      </c>
      <c r="Y99" t="s">
        <v>4176</v>
      </c>
      <c r="Z99" t="s">
        <v>4176</v>
      </c>
      <c r="AA99" t="s">
        <v>4176</v>
      </c>
      <c r="AB99" t="s">
        <v>4176</v>
      </c>
      <c r="AC99" t="s">
        <v>4176</v>
      </c>
      <c r="AD99" t="s">
        <v>4176</v>
      </c>
      <c r="AE99" t="s">
        <v>4176</v>
      </c>
      <c r="AF99" t="s">
        <v>4176</v>
      </c>
      <c r="AG99" t="s">
        <v>4176</v>
      </c>
      <c r="AH99" t="s">
        <v>4176</v>
      </c>
      <c r="AI99" t="s">
        <v>4176</v>
      </c>
      <c r="AJ99" t="s">
        <v>4176</v>
      </c>
      <c r="AK99" t="s">
        <v>4176</v>
      </c>
      <c r="AL99" t="s">
        <v>4176</v>
      </c>
      <c r="AM99" t="s">
        <v>4176</v>
      </c>
      <c r="AN99" t="s">
        <v>4176</v>
      </c>
      <c r="AO99" t="s">
        <v>4176</v>
      </c>
      <c r="AP99" s="317" t="s">
        <v>4176</v>
      </c>
      <c r="AQ99" t="s">
        <v>737</v>
      </c>
      <c r="AR99" s="299" t="s">
        <v>4192</v>
      </c>
      <c r="AS99" s="273"/>
    </row>
    <row r="100" spans="1:45" s="272" customFormat="1" ht="22.8" x14ac:dyDescent="0.4">
      <c r="A100">
        <v>210790</v>
      </c>
      <c r="B100" t="s">
        <v>3630</v>
      </c>
      <c r="C100" t="s">
        <v>4176</v>
      </c>
      <c r="D100" t="s">
        <v>4176</v>
      </c>
      <c r="E100" t="s">
        <v>4176</v>
      </c>
      <c r="F100" t="s">
        <v>4176</v>
      </c>
      <c r="G100" t="s">
        <v>4176</v>
      </c>
      <c r="H100" t="s">
        <v>4176</v>
      </c>
      <c r="I100" t="s">
        <v>4176</v>
      </c>
      <c r="J100" t="s">
        <v>4176</v>
      </c>
      <c r="K100" t="s">
        <v>4176</v>
      </c>
      <c r="L100" t="s">
        <v>4176</v>
      </c>
      <c r="M100" t="s">
        <v>4176</v>
      </c>
      <c r="N100" t="s">
        <v>4176</v>
      </c>
      <c r="O100" t="s">
        <v>4176</v>
      </c>
      <c r="P100" t="s">
        <v>4176</v>
      </c>
      <c r="Q100" t="s">
        <v>4176</v>
      </c>
      <c r="R100" t="s">
        <v>4176</v>
      </c>
      <c r="S100" t="s">
        <v>4176</v>
      </c>
      <c r="T100" t="s">
        <v>4176</v>
      </c>
      <c r="U100" t="s">
        <v>4176</v>
      </c>
      <c r="V100" t="s">
        <v>4176</v>
      </c>
      <c r="W100" t="s">
        <v>4176</v>
      </c>
      <c r="X100" t="s">
        <v>4176</v>
      </c>
      <c r="Y100" t="s">
        <v>4176</v>
      </c>
      <c r="Z100" t="s">
        <v>4176</v>
      </c>
      <c r="AA100" t="s">
        <v>4176</v>
      </c>
      <c r="AB100" t="s">
        <v>4176</v>
      </c>
      <c r="AC100" t="s">
        <v>4176</v>
      </c>
      <c r="AD100" t="s">
        <v>4176</v>
      </c>
      <c r="AE100" t="s">
        <v>4176</v>
      </c>
      <c r="AF100" t="s">
        <v>4176</v>
      </c>
      <c r="AG100"/>
      <c r="AH100"/>
      <c r="AI100"/>
      <c r="AJ100"/>
      <c r="AK100"/>
      <c r="AL100"/>
      <c r="AM100"/>
      <c r="AN100"/>
      <c r="AO100"/>
      <c r="AP100" s="317"/>
      <c r="AQ100" t="s">
        <v>737</v>
      </c>
      <c r="AR100" s="299" t="s">
        <v>4193</v>
      </c>
      <c r="AS100" s="273"/>
    </row>
    <row r="101" spans="1:45" s="272" customFormat="1" ht="22.8" x14ac:dyDescent="0.4">
      <c r="A101" s="314">
        <v>210852</v>
      </c>
      <c r="B101" t="s">
        <v>3629</v>
      </c>
      <c r="C101" s="315" t="s">
        <v>214</v>
      </c>
      <c r="D101" s="315" t="s">
        <v>214</v>
      </c>
      <c r="E101" s="315" t="s">
        <v>212</v>
      </c>
      <c r="F101" s="315" t="s">
        <v>214</v>
      </c>
      <c r="G101" s="315" t="s">
        <v>214</v>
      </c>
      <c r="H101" s="315" t="s">
        <v>214</v>
      </c>
      <c r="I101" s="315" t="s">
        <v>214</v>
      </c>
      <c r="J101" s="315" t="s">
        <v>212</v>
      </c>
      <c r="K101" s="315" t="s">
        <v>214</v>
      </c>
      <c r="L101" s="315" t="s">
        <v>214</v>
      </c>
      <c r="M101" s="315" t="s">
        <v>214</v>
      </c>
      <c r="N101" s="315" t="s">
        <v>214</v>
      </c>
      <c r="O101" s="315" t="s">
        <v>214</v>
      </c>
      <c r="P101" s="315" t="s">
        <v>213</v>
      </c>
      <c r="Q101" s="315" t="s">
        <v>214</v>
      </c>
      <c r="R101" s="315" t="s">
        <v>213</v>
      </c>
      <c r="S101" s="315" t="s">
        <v>214</v>
      </c>
      <c r="T101" s="315" t="s">
        <v>214</v>
      </c>
      <c r="U101" s="315" t="s">
        <v>212</v>
      </c>
      <c r="V101" s="315" t="s">
        <v>214</v>
      </c>
      <c r="W101" s="315" t="s">
        <v>212</v>
      </c>
      <c r="X101" s="315" t="s">
        <v>212</v>
      </c>
      <c r="Y101" s="315" t="s">
        <v>213</v>
      </c>
      <c r="Z101" s="315" t="s">
        <v>214</v>
      </c>
      <c r="AA101" s="315" t="s">
        <v>214</v>
      </c>
      <c r="AB101" s="315" t="s">
        <v>214</v>
      </c>
      <c r="AC101" s="315" t="s">
        <v>212</v>
      </c>
      <c r="AD101" s="315" t="s">
        <v>212</v>
      </c>
      <c r="AE101" s="315" t="s">
        <v>214</v>
      </c>
      <c r="AF101" s="315" t="s">
        <v>214</v>
      </c>
      <c r="AG101" s="315" t="s">
        <v>213</v>
      </c>
      <c r="AH101" s="315" t="s">
        <v>213</v>
      </c>
      <c r="AI101" s="315" t="s">
        <v>213</v>
      </c>
      <c r="AJ101" s="315" t="s">
        <v>213</v>
      </c>
      <c r="AK101" s="315" t="s">
        <v>213</v>
      </c>
      <c r="AL101" s="315" t="s">
        <v>213</v>
      </c>
      <c r="AM101" s="315" t="s">
        <v>213</v>
      </c>
      <c r="AN101" s="315" t="s">
        <v>213</v>
      </c>
      <c r="AO101" s="315" t="s">
        <v>213</v>
      </c>
      <c r="AP101" s="316" t="s">
        <v>213</v>
      </c>
      <c r="AQ101"/>
      <c r="AR101" s="299"/>
      <c r="AS101" s="273"/>
    </row>
    <row r="102" spans="1:45" s="272" customFormat="1" ht="22.8" x14ac:dyDescent="0.4">
      <c r="A102">
        <v>210886</v>
      </c>
      <c r="B102" t="s">
        <v>3629</v>
      </c>
      <c r="C102" t="s">
        <v>212</v>
      </c>
      <c r="D102" t="s">
        <v>212</v>
      </c>
      <c r="E102" t="s">
        <v>212</v>
      </c>
      <c r="F102" t="s">
        <v>212</v>
      </c>
      <c r="G102" t="s">
        <v>212</v>
      </c>
      <c r="H102" t="s">
        <v>212</v>
      </c>
      <c r="I102" t="s">
        <v>212</v>
      </c>
      <c r="J102" t="s">
        <v>212</v>
      </c>
      <c r="K102" t="s">
        <v>212</v>
      </c>
      <c r="L102" t="s">
        <v>212</v>
      </c>
      <c r="M102" t="s">
        <v>212</v>
      </c>
      <c r="N102" t="s">
        <v>212</v>
      </c>
      <c r="O102" t="s">
        <v>212</v>
      </c>
      <c r="P102" t="s">
        <v>212</v>
      </c>
      <c r="Q102" t="s">
        <v>214</v>
      </c>
      <c r="R102" t="s">
        <v>212</v>
      </c>
      <c r="S102" t="s">
        <v>212</v>
      </c>
      <c r="T102" t="s">
        <v>212</v>
      </c>
      <c r="U102" t="s">
        <v>212</v>
      </c>
      <c r="V102" t="s">
        <v>212</v>
      </c>
      <c r="W102" t="s">
        <v>214</v>
      </c>
      <c r="X102" t="s">
        <v>214</v>
      </c>
      <c r="Y102" t="s">
        <v>212</v>
      </c>
      <c r="Z102" t="s">
        <v>212</v>
      </c>
      <c r="AA102" t="s">
        <v>214</v>
      </c>
      <c r="AB102" t="s">
        <v>212</v>
      </c>
      <c r="AC102" t="s">
        <v>212</v>
      </c>
      <c r="AD102" t="s">
        <v>212</v>
      </c>
      <c r="AE102" t="s">
        <v>214</v>
      </c>
      <c r="AF102" t="s">
        <v>212</v>
      </c>
      <c r="AG102" t="s">
        <v>213</v>
      </c>
      <c r="AH102" t="s">
        <v>214</v>
      </c>
      <c r="AI102" t="s">
        <v>213</v>
      </c>
      <c r="AJ102" t="s">
        <v>213</v>
      </c>
      <c r="AK102" t="s">
        <v>214</v>
      </c>
      <c r="AL102" t="s">
        <v>214</v>
      </c>
      <c r="AM102" t="s">
        <v>213</v>
      </c>
      <c r="AN102" t="s">
        <v>213</v>
      </c>
      <c r="AO102" t="s">
        <v>213</v>
      </c>
      <c r="AP102" s="317" t="s">
        <v>214</v>
      </c>
      <c r="AQ102"/>
      <c r="AR102" s="299"/>
      <c r="AS102" s="273"/>
    </row>
    <row r="103" spans="1:45" s="272" customFormat="1" ht="22.8" x14ac:dyDescent="0.4">
      <c r="A103">
        <v>210891</v>
      </c>
      <c r="B103" t="s">
        <v>59</v>
      </c>
      <c r="C103" t="s">
        <v>212</v>
      </c>
      <c r="D103" t="s">
        <v>214</v>
      </c>
      <c r="E103" t="s">
        <v>212</v>
      </c>
      <c r="F103" t="s">
        <v>214</v>
      </c>
      <c r="G103" t="s">
        <v>212</v>
      </c>
      <c r="H103" t="s">
        <v>213</v>
      </c>
      <c r="I103" t="s">
        <v>212</v>
      </c>
      <c r="J103" t="s">
        <v>213</v>
      </c>
      <c r="K103" t="s">
        <v>212</v>
      </c>
      <c r="L103" t="s">
        <v>212</v>
      </c>
      <c r="M103" t="s">
        <v>212</v>
      </c>
      <c r="N103" t="s">
        <v>214</v>
      </c>
      <c r="O103" t="s">
        <v>214</v>
      </c>
      <c r="P103" t="s">
        <v>214</v>
      </c>
      <c r="Q103" t="s">
        <v>214</v>
      </c>
      <c r="R103" t="s">
        <v>214</v>
      </c>
      <c r="S103" t="s">
        <v>212</v>
      </c>
      <c r="T103" t="s">
        <v>214</v>
      </c>
      <c r="U103" t="s">
        <v>214</v>
      </c>
      <c r="V103" t="s">
        <v>214</v>
      </c>
      <c r="W103" t="s">
        <v>212</v>
      </c>
      <c r="X103" t="s">
        <v>212</v>
      </c>
      <c r="Y103" t="s">
        <v>212</v>
      </c>
      <c r="Z103" t="s">
        <v>214</v>
      </c>
      <c r="AA103" t="s">
        <v>212</v>
      </c>
      <c r="AB103" t="s">
        <v>212</v>
      </c>
      <c r="AC103" t="s">
        <v>214</v>
      </c>
      <c r="AD103" t="s">
        <v>212</v>
      </c>
      <c r="AE103" t="s">
        <v>212</v>
      </c>
      <c r="AF103" t="s">
        <v>213</v>
      </c>
      <c r="AG103" t="s">
        <v>214</v>
      </c>
      <c r="AH103" t="s">
        <v>214</v>
      </c>
      <c r="AI103" t="s">
        <v>214</v>
      </c>
      <c r="AJ103" t="s">
        <v>214</v>
      </c>
      <c r="AK103" t="s">
        <v>214</v>
      </c>
      <c r="AL103" t="s">
        <v>214</v>
      </c>
      <c r="AM103" t="s">
        <v>214</v>
      </c>
      <c r="AN103" t="s">
        <v>212</v>
      </c>
      <c r="AO103" t="s">
        <v>214</v>
      </c>
      <c r="AP103" s="317" t="s">
        <v>212</v>
      </c>
      <c r="AQ103"/>
      <c r="AR103" s="299"/>
      <c r="AS103" s="271"/>
    </row>
    <row r="104" spans="1:45" s="272" customFormat="1" ht="22.8" x14ac:dyDescent="0.4">
      <c r="A104">
        <v>210930</v>
      </c>
      <c r="B104" t="s">
        <v>59</v>
      </c>
      <c r="C104" t="s">
        <v>4176</v>
      </c>
      <c r="D104" t="s">
        <v>4176</v>
      </c>
      <c r="E104" t="s">
        <v>4176</v>
      </c>
      <c r="F104" t="s">
        <v>4176</v>
      </c>
      <c r="G104" t="s">
        <v>4176</v>
      </c>
      <c r="H104" t="s">
        <v>4176</v>
      </c>
      <c r="I104" t="s">
        <v>4176</v>
      </c>
      <c r="J104" t="s">
        <v>4176</v>
      </c>
      <c r="K104" t="s">
        <v>4176</v>
      </c>
      <c r="L104" t="s">
        <v>4176</v>
      </c>
      <c r="M104" t="s">
        <v>4176</v>
      </c>
      <c r="N104" t="s">
        <v>4176</v>
      </c>
      <c r="O104" t="s">
        <v>4176</v>
      </c>
      <c r="P104" t="s">
        <v>4176</v>
      </c>
      <c r="Q104" t="s">
        <v>4176</v>
      </c>
      <c r="R104" t="s">
        <v>4176</v>
      </c>
      <c r="S104" t="s">
        <v>4176</v>
      </c>
      <c r="T104" t="s">
        <v>4176</v>
      </c>
      <c r="U104" t="s">
        <v>4176</v>
      </c>
      <c r="V104" t="s">
        <v>4176</v>
      </c>
      <c r="W104" t="s">
        <v>4176</v>
      </c>
      <c r="X104" t="s">
        <v>4176</v>
      </c>
      <c r="Y104" t="s">
        <v>4176</v>
      </c>
      <c r="Z104" t="s">
        <v>4176</v>
      </c>
      <c r="AA104" t="s">
        <v>4176</v>
      </c>
      <c r="AB104" t="s">
        <v>4176</v>
      </c>
      <c r="AC104" t="s">
        <v>4176</v>
      </c>
      <c r="AD104" t="s">
        <v>4176</v>
      </c>
      <c r="AE104" t="s">
        <v>4176</v>
      </c>
      <c r="AF104" t="s">
        <v>4176</v>
      </c>
      <c r="AG104" t="s">
        <v>4176</v>
      </c>
      <c r="AH104" t="s">
        <v>4176</v>
      </c>
      <c r="AI104" t="s">
        <v>4176</v>
      </c>
      <c r="AJ104" t="s">
        <v>4176</v>
      </c>
      <c r="AK104" t="s">
        <v>4176</v>
      </c>
      <c r="AL104" t="s">
        <v>4176</v>
      </c>
      <c r="AM104" t="s">
        <v>4176</v>
      </c>
      <c r="AN104" t="s">
        <v>4176</v>
      </c>
      <c r="AO104" t="s">
        <v>4176</v>
      </c>
      <c r="AP104" s="317" t="s">
        <v>4176</v>
      </c>
      <c r="AQ104" t="s">
        <v>737</v>
      </c>
      <c r="AR104" s="299" t="s">
        <v>4194</v>
      </c>
      <c r="AS104" s="273"/>
    </row>
    <row r="105" spans="1:45" s="272" customFormat="1" ht="22.8" x14ac:dyDescent="0.4">
      <c r="A105" s="314">
        <v>210938</v>
      </c>
      <c r="B105" t="s">
        <v>59</v>
      </c>
      <c r="C105" s="315" t="s">
        <v>212</v>
      </c>
      <c r="D105" s="315" t="s">
        <v>214</v>
      </c>
      <c r="E105" s="315" t="s">
        <v>212</v>
      </c>
      <c r="F105" s="315" t="s">
        <v>212</v>
      </c>
      <c r="G105" s="315" t="s">
        <v>212</v>
      </c>
      <c r="H105" s="315" t="s">
        <v>212</v>
      </c>
      <c r="I105" s="315" t="s">
        <v>214</v>
      </c>
      <c r="J105" s="315" t="s">
        <v>212</v>
      </c>
      <c r="K105" s="315" t="s">
        <v>212</v>
      </c>
      <c r="L105" s="315" t="s">
        <v>214</v>
      </c>
      <c r="M105" s="315" t="s">
        <v>214</v>
      </c>
      <c r="N105" s="315" t="s">
        <v>214</v>
      </c>
      <c r="O105" s="315" t="s">
        <v>212</v>
      </c>
      <c r="P105" s="315" t="s">
        <v>214</v>
      </c>
      <c r="Q105" s="315" t="s">
        <v>214</v>
      </c>
      <c r="R105" s="315" t="s">
        <v>214</v>
      </c>
      <c r="S105" s="315" t="s">
        <v>214</v>
      </c>
      <c r="T105" s="315" t="s">
        <v>214</v>
      </c>
      <c r="U105" s="315" t="s">
        <v>214</v>
      </c>
      <c r="V105" s="315" t="s">
        <v>212</v>
      </c>
      <c r="W105" s="315" t="s">
        <v>214</v>
      </c>
      <c r="X105" s="315" t="s">
        <v>212</v>
      </c>
      <c r="Y105" s="315" t="s">
        <v>214</v>
      </c>
      <c r="Z105" s="315" t="s">
        <v>214</v>
      </c>
      <c r="AA105" s="315" t="s">
        <v>212</v>
      </c>
      <c r="AB105" s="315" t="s">
        <v>214</v>
      </c>
      <c r="AC105" s="315" t="s">
        <v>214</v>
      </c>
      <c r="AD105" s="315" t="s">
        <v>214</v>
      </c>
      <c r="AE105" s="315" t="s">
        <v>212</v>
      </c>
      <c r="AF105" s="315" t="s">
        <v>214</v>
      </c>
      <c r="AG105" s="315" t="s">
        <v>213</v>
      </c>
      <c r="AH105" s="315" t="s">
        <v>213</v>
      </c>
      <c r="AI105" s="315" t="s">
        <v>213</v>
      </c>
      <c r="AJ105" s="315" t="s">
        <v>213</v>
      </c>
      <c r="AK105" s="315" t="s">
        <v>213</v>
      </c>
      <c r="AL105" s="315" t="s">
        <v>213</v>
      </c>
      <c r="AM105" s="315" t="s">
        <v>213</v>
      </c>
      <c r="AN105" s="315" t="s">
        <v>213</v>
      </c>
      <c r="AO105" s="315" t="s">
        <v>213</v>
      </c>
      <c r="AP105" s="316" t="s">
        <v>213</v>
      </c>
      <c r="AQ105"/>
      <c r="AR105" s="299"/>
      <c r="AS105" s="271"/>
    </row>
    <row r="106" spans="1:45" s="272" customFormat="1" ht="22.8" x14ac:dyDescent="0.4">
      <c r="A106">
        <v>210956</v>
      </c>
      <c r="B106" t="s">
        <v>59</v>
      </c>
      <c r="C106" t="s">
        <v>212</v>
      </c>
      <c r="D106" t="s">
        <v>214</v>
      </c>
      <c r="E106" t="s">
        <v>212</v>
      </c>
      <c r="F106" t="s">
        <v>212</v>
      </c>
      <c r="G106" t="s">
        <v>212</v>
      </c>
      <c r="H106" t="s">
        <v>214</v>
      </c>
      <c r="I106" t="s">
        <v>214</v>
      </c>
      <c r="J106" t="s">
        <v>212</v>
      </c>
      <c r="K106" t="s">
        <v>214</v>
      </c>
      <c r="L106" t="s">
        <v>214</v>
      </c>
      <c r="M106" t="s">
        <v>212</v>
      </c>
      <c r="N106" t="s">
        <v>214</v>
      </c>
      <c r="O106" t="s">
        <v>214</v>
      </c>
      <c r="P106" t="s">
        <v>214</v>
      </c>
      <c r="Q106" t="s">
        <v>214</v>
      </c>
      <c r="R106" t="s">
        <v>212</v>
      </c>
      <c r="S106" t="s">
        <v>212</v>
      </c>
      <c r="T106" t="s">
        <v>212</v>
      </c>
      <c r="U106" t="s">
        <v>212</v>
      </c>
      <c r="V106" t="s">
        <v>214</v>
      </c>
      <c r="W106" t="s">
        <v>214</v>
      </c>
      <c r="X106" t="s">
        <v>212</v>
      </c>
      <c r="Y106" t="s">
        <v>214</v>
      </c>
      <c r="Z106" t="s">
        <v>214</v>
      </c>
      <c r="AA106" t="s">
        <v>212</v>
      </c>
      <c r="AB106" t="s">
        <v>214</v>
      </c>
      <c r="AC106" t="s">
        <v>214</v>
      </c>
      <c r="AD106" t="s">
        <v>214</v>
      </c>
      <c r="AE106" t="s">
        <v>214</v>
      </c>
      <c r="AF106" t="s">
        <v>214</v>
      </c>
      <c r="AG106" t="s">
        <v>214</v>
      </c>
      <c r="AH106" t="s">
        <v>212</v>
      </c>
      <c r="AI106" t="s">
        <v>212</v>
      </c>
      <c r="AJ106" t="s">
        <v>214</v>
      </c>
      <c r="AK106" t="s">
        <v>212</v>
      </c>
      <c r="AL106" t="s">
        <v>213</v>
      </c>
      <c r="AM106" t="s">
        <v>214</v>
      </c>
      <c r="AN106" t="s">
        <v>214</v>
      </c>
      <c r="AO106" t="s">
        <v>213</v>
      </c>
      <c r="AP106" s="317" t="s">
        <v>214</v>
      </c>
      <c r="AQ106"/>
      <c r="AR106" s="299"/>
      <c r="AS106" s="273"/>
    </row>
    <row r="107" spans="1:45" s="272" customFormat="1" ht="22.8" x14ac:dyDescent="0.4">
      <c r="A107">
        <v>210980</v>
      </c>
      <c r="B107" t="s">
        <v>485</v>
      </c>
      <c r="C107" t="s">
        <v>4176</v>
      </c>
      <c r="D107" t="s">
        <v>4176</v>
      </c>
      <c r="E107" t="s">
        <v>4176</v>
      </c>
      <c r="F107" t="s">
        <v>4176</v>
      </c>
      <c r="G107" t="s">
        <v>4176</v>
      </c>
      <c r="H107" t="s">
        <v>4176</v>
      </c>
      <c r="I107" t="s">
        <v>4176</v>
      </c>
      <c r="J107" t="s">
        <v>4176</v>
      </c>
      <c r="K107" t="s">
        <v>4176</v>
      </c>
      <c r="L107" t="s">
        <v>4176</v>
      </c>
      <c r="M107" t="s">
        <v>4176</v>
      </c>
      <c r="N107" t="s">
        <v>4176</v>
      </c>
      <c r="O107" t="s">
        <v>4176</v>
      </c>
      <c r="P107" t="s">
        <v>4176</v>
      </c>
      <c r="Q107" t="s">
        <v>4176</v>
      </c>
      <c r="R107" t="s">
        <v>4176</v>
      </c>
      <c r="S107" t="s">
        <v>4176</v>
      </c>
      <c r="T107" t="s">
        <v>4176</v>
      </c>
      <c r="U107" t="s">
        <v>4176</v>
      </c>
      <c r="V107" t="s">
        <v>4176</v>
      </c>
      <c r="W107" t="s">
        <v>4176</v>
      </c>
      <c r="X107" t="s">
        <v>4176</v>
      </c>
      <c r="Y107" t="s">
        <v>4176</v>
      </c>
      <c r="Z107" t="s">
        <v>4176</v>
      </c>
      <c r="AA107" t="s">
        <v>4176</v>
      </c>
      <c r="AB107" t="s">
        <v>4176</v>
      </c>
      <c r="AC107" t="s">
        <v>4176</v>
      </c>
      <c r="AD107" t="s">
        <v>4176</v>
      </c>
      <c r="AE107" t="s">
        <v>4176</v>
      </c>
      <c r="AF107" t="s">
        <v>4176</v>
      </c>
      <c r="AG107"/>
      <c r="AH107"/>
      <c r="AI107"/>
      <c r="AJ107"/>
      <c r="AK107"/>
      <c r="AL107"/>
      <c r="AM107"/>
      <c r="AN107"/>
      <c r="AO107"/>
      <c r="AP107" s="317"/>
      <c r="AQ107" t="s">
        <v>737</v>
      </c>
      <c r="AR107" s="299" t="s">
        <v>4184</v>
      </c>
      <c r="AS107" s="271"/>
    </row>
    <row r="108" spans="1:45" s="272" customFormat="1" ht="22.8" x14ac:dyDescent="0.4">
      <c r="A108" s="314">
        <v>210987</v>
      </c>
      <c r="B108" t="s">
        <v>59</v>
      </c>
      <c r="C108" s="315" t="s">
        <v>212</v>
      </c>
      <c r="D108" s="315" t="s">
        <v>214</v>
      </c>
      <c r="E108" s="315" t="s">
        <v>212</v>
      </c>
      <c r="F108" s="315" t="s">
        <v>212</v>
      </c>
      <c r="G108" s="315" t="s">
        <v>214</v>
      </c>
      <c r="H108" s="315" t="s">
        <v>212</v>
      </c>
      <c r="I108" s="315" t="s">
        <v>212</v>
      </c>
      <c r="J108" s="315" t="s">
        <v>212</v>
      </c>
      <c r="K108" s="315" t="s">
        <v>212</v>
      </c>
      <c r="L108" s="315" t="s">
        <v>214</v>
      </c>
      <c r="M108" s="315" t="s">
        <v>212</v>
      </c>
      <c r="N108" s="315" t="s">
        <v>212</v>
      </c>
      <c r="O108" s="315" t="s">
        <v>212</v>
      </c>
      <c r="P108" s="315" t="s">
        <v>212</v>
      </c>
      <c r="Q108" s="315" t="s">
        <v>212</v>
      </c>
      <c r="R108" s="315" t="s">
        <v>212</v>
      </c>
      <c r="S108" s="315" t="s">
        <v>212</v>
      </c>
      <c r="T108" s="315" t="s">
        <v>214</v>
      </c>
      <c r="U108" s="315" t="s">
        <v>214</v>
      </c>
      <c r="V108" s="315" t="s">
        <v>212</v>
      </c>
      <c r="W108" s="315" t="s">
        <v>214</v>
      </c>
      <c r="X108" s="315" t="s">
        <v>214</v>
      </c>
      <c r="Y108" s="315" t="s">
        <v>212</v>
      </c>
      <c r="Z108" s="315" t="s">
        <v>212</v>
      </c>
      <c r="AA108" s="315" t="s">
        <v>212</v>
      </c>
      <c r="AB108" s="315" t="s">
        <v>212</v>
      </c>
      <c r="AC108" s="315" t="s">
        <v>214</v>
      </c>
      <c r="AD108" s="315" t="s">
        <v>212</v>
      </c>
      <c r="AE108" s="315" t="s">
        <v>212</v>
      </c>
      <c r="AF108" s="315" t="s">
        <v>212</v>
      </c>
      <c r="AG108" s="315" t="s">
        <v>214</v>
      </c>
      <c r="AH108" s="315" t="s">
        <v>214</v>
      </c>
      <c r="AI108" s="315" t="s">
        <v>213</v>
      </c>
      <c r="AJ108" s="315" t="s">
        <v>214</v>
      </c>
      <c r="AK108" s="315" t="s">
        <v>213</v>
      </c>
      <c r="AL108" s="315" t="s">
        <v>213</v>
      </c>
      <c r="AM108" s="315" t="s">
        <v>213</v>
      </c>
      <c r="AN108" s="315" t="s">
        <v>213</v>
      </c>
      <c r="AO108" s="315" t="s">
        <v>213</v>
      </c>
      <c r="AP108" s="316" t="s">
        <v>213</v>
      </c>
      <c r="AQ108"/>
      <c r="AR108" s="299"/>
      <c r="AS108" s="273"/>
    </row>
    <row r="109" spans="1:45" s="272" customFormat="1" ht="24" x14ac:dyDescent="0.5">
      <c r="A109" s="321">
        <v>210993</v>
      </c>
      <c r="B109" t="s">
        <v>59</v>
      </c>
      <c r="C109" s="271" t="s">
        <v>4176</v>
      </c>
      <c r="D109" s="271" t="s">
        <v>4176</v>
      </c>
      <c r="E109" s="271" t="s">
        <v>4176</v>
      </c>
      <c r="F109" s="271" t="s">
        <v>4176</v>
      </c>
      <c r="G109" s="271" t="s">
        <v>4176</v>
      </c>
      <c r="H109" s="271" t="s">
        <v>4176</v>
      </c>
      <c r="I109" s="271" t="s">
        <v>4176</v>
      </c>
      <c r="J109" s="271" t="s">
        <v>4176</v>
      </c>
      <c r="K109" s="271" t="s">
        <v>4176</v>
      </c>
      <c r="L109" s="271" t="s">
        <v>4176</v>
      </c>
      <c r="M109" s="271" t="s">
        <v>4176</v>
      </c>
      <c r="N109" s="271" t="s">
        <v>4176</v>
      </c>
      <c r="O109" s="271" t="s">
        <v>4176</v>
      </c>
      <c r="P109" s="271" t="s">
        <v>4176</v>
      </c>
      <c r="Q109" s="271" t="s">
        <v>4176</v>
      </c>
      <c r="R109" s="271" t="s">
        <v>4176</v>
      </c>
      <c r="S109" s="271" t="s">
        <v>4176</v>
      </c>
      <c r="T109" s="271" t="s">
        <v>4176</v>
      </c>
      <c r="U109" s="271" t="s">
        <v>4176</v>
      </c>
      <c r="V109" s="271" t="s">
        <v>4176</v>
      </c>
      <c r="W109" s="271" t="s">
        <v>4176</v>
      </c>
      <c r="X109" s="271" t="s">
        <v>4176</v>
      </c>
      <c r="Y109" s="271" t="s">
        <v>4176</v>
      </c>
      <c r="Z109" s="271" t="s">
        <v>4176</v>
      </c>
      <c r="AA109" s="271" t="s">
        <v>4176</v>
      </c>
      <c r="AB109" s="271" t="s">
        <v>4176</v>
      </c>
      <c r="AC109" s="271" t="s">
        <v>4176</v>
      </c>
      <c r="AD109" s="271" t="s">
        <v>4176</v>
      </c>
      <c r="AE109" s="271" t="s">
        <v>4176</v>
      </c>
      <c r="AF109" s="271" t="s">
        <v>4176</v>
      </c>
      <c r="AG109" s="271" t="s">
        <v>4176</v>
      </c>
      <c r="AH109" s="271" t="s">
        <v>4176</v>
      </c>
      <c r="AI109" s="271" t="s">
        <v>4176</v>
      </c>
      <c r="AJ109" s="271" t="s">
        <v>4176</v>
      </c>
      <c r="AK109" s="271" t="s">
        <v>4176</v>
      </c>
      <c r="AL109" s="271" t="s">
        <v>4176</v>
      </c>
      <c r="AM109" s="271" t="s">
        <v>4176</v>
      </c>
      <c r="AN109" s="271" t="s">
        <v>4176</v>
      </c>
      <c r="AO109" s="271" t="s">
        <v>4176</v>
      </c>
      <c r="AP109" s="322" t="s">
        <v>4176</v>
      </c>
      <c r="AQ109" t="s">
        <v>737</v>
      </c>
      <c r="AR109" s="299" t="s">
        <v>4180</v>
      </c>
      <c r="AS109" s="271"/>
    </row>
    <row r="110" spans="1:45" s="272" customFormat="1" ht="22.8" x14ac:dyDescent="0.4">
      <c r="A110">
        <v>211000</v>
      </c>
      <c r="B110" t="s">
        <v>3630</v>
      </c>
      <c r="C110" t="s">
        <v>212</v>
      </c>
      <c r="D110" t="s">
        <v>212</v>
      </c>
      <c r="E110" t="s">
        <v>214</v>
      </c>
      <c r="F110" t="s">
        <v>212</v>
      </c>
      <c r="G110" t="s">
        <v>212</v>
      </c>
      <c r="H110" t="s">
        <v>212</v>
      </c>
      <c r="I110" t="s">
        <v>214</v>
      </c>
      <c r="J110" t="s">
        <v>212</v>
      </c>
      <c r="K110" t="s">
        <v>212</v>
      </c>
      <c r="L110" t="s">
        <v>212</v>
      </c>
      <c r="M110" t="s">
        <v>214</v>
      </c>
      <c r="N110" t="s">
        <v>214</v>
      </c>
      <c r="O110" t="s">
        <v>212</v>
      </c>
      <c r="P110" t="s">
        <v>212</v>
      </c>
      <c r="Q110" t="s">
        <v>212</v>
      </c>
      <c r="R110" t="s">
        <v>212</v>
      </c>
      <c r="S110" t="s">
        <v>214</v>
      </c>
      <c r="T110" t="s">
        <v>212</v>
      </c>
      <c r="U110" t="s">
        <v>212</v>
      </c>
      <c r="V110" t="s">
        <v>212</v>
      </c>
      <c r="W110" t="s">
        <v>214</v>
      </c>
      <c r="X110" t="s">
        <v>214</v>
      </c>
      <c r="Y110" t="s">
        <v>214</v>
      </c>
      <c r="Z110" t="s">
        <v>214</v>
      </c>
      <c r="AA110" t="s">
        <v>214</v>
      </c>
      <c r="AB110" t="s">
        <v>214</v>
      </c>
      <c r="AC110" t="s">
        <v>214</v>
      </c>
      <c r="AD110" t="s">
        <v>214</v>
      </c>
      <c r="AE110" t="s">
        <v>214</v>
      </c>
      <c r="AF110" t="s">
        <v>213</v>
      </c>
      <c r="AG110"/>
      <c r="AH110"/>
      <c r="AI110"/>
      <c r="AJ110"/>
      <c r="AK110"/>
      <c r="AL110"/>
      <c r="AM110"/>
      <c r="AN110"/>
      <c r="AO110"/>
      <c r="AP110" s="317"/>
      <c r="AQ110"/>
      <c r="AR110" s="299"/>
      <c r="AS110" s="271"/>
    </row>
    <row r="111" spans="1:45" s="272" customFormat="1" ht="22.8" x14ac:dyDescent="0.4">
      <c r="A111">
        <v>211006</v>
      </c>
      <c r="B111" t="s">
        <v>488</v>
      </c>
      <c r="C111" t="s">
        <v>4176</v>
      </c>
      <c r="D111" t="s">
        <v>4176</v>
      </c>
      <c r="E111" t="s">
        <v>4176</v>
      </c>
      <c r="F111" t="s">
        <v>4176</v>
      </c>
      <c r="G111" t="s">
        <v>4176</v>
      </c>
      <c r="H111" t="s">
        <v>4176</v>
      </c>
      <c r="I111" t="s">
        <v>4176</v>
      </c>
      <c r="J111" t="s">
        <v>4176</v>
      </c>
      <c r="K111" t="s">
        <v>4176</v>
      </c>
      <c r="L111" t="s">
        <v>4176</v>
      </c>
      <c r="M111" t="s">
        <v>4176</v>
      </c>
      <c r="N111" t="s">
        <v>4176</v>
      </c>
      <c r="O111" t="s">
        <v>4176</v>
      </c>
      <c r="P111" t="s">
        <v>4176</v>
      </c>
      <c r="Q111" t="s">
        <v>4176</v>
      </c>
      <c r="R111" t="s">
        <v>4176</v>
      </c>
      <c r="S111" t="s">
        <v>4176</v>
      </c>
      <c r="T111" t="s">
        <v>4176</v>
      </c>
      <c r="U111" t="s">
        <v>4176</v>
      </c>
      <c r="V111" t="s">
        <v>4176</v>
      </c>
      <c r="W111" t="s">
        <v>4176</v>
      </c>
      <c r="X111" t="s">
        <v>4176</v>
      </c>
      <c r="Y111" t="s">
        <v>4176</v>
      </c>
      <c r="Z111" t="s">
        <v>4176</v>
      </c>
      <c r="AA111" t="s">
        <v>4176</v>
      </c>
      <c r="AB111"/>
      <c r="AC111"/>
      <c r="AD111"/>
      <c r="AE111"/>
      <c r="AF111"/>
      <c r="AG111"/>
      <c r="AH111"/>
      <c r="AI111"/>
      <c r="AJ111"/>
      <c r="AK111"/>
      <c r="AL111"/>
      <c r="AM111"/>
      <c r="AN111"/>
      <c r="AO111"/>
      <c r="AP111" s="317"/>
      <c r="AQ111" t="s">
        <v>737</v>
      </c>
      <c r="AR111" s="299" t="s">
        <v>4185</v>
      </c>
      <c r="AS111" s="271"/>
    </row>
    <row r="112" spans="1:45" s="272" customFormat="1" ht="22.8" x14ac:dyDescent="0.4">
      <c r="A112">
        <v>211008</v>
      </c>
      <c r="B112" t="s">
        <v>3629</v>
      </c>
      <c r="C112" t="s">
        <v>4176</v>
      </c>
      <c r="D112" t="s">
        <v>4176</v>
      </c>
      <c r="E112" t="s">
        <v>4176</v>
      </c>
      <c r="F112" t="s">
        <v>4176</v>
      </c>
      <c r="G112" t="s">
        <v>4176</v>
      </c>
      <c r="H112" t="s">
        <v>4176</v>
      </c>
      <c r="I112" t="s">
        <v>4176</v>
      </c>
      <c r="J112" t="s">
        <v>4176</v>
      </c>
      <c r="K112" t="s">
        <v>4176</v>
      </c>
      <c r="L112" t="s">
        <v>4176</v>
      </c>
      <c r="M112" t="s">
        <v>4176</v>
      </c>
      <c r="N112" t="s">
        <v>4176</v>
      </c>
      <c r="O112" t="s">
        <v>4176</v>
      </c>
      <c r="P112" t="s">
        <v>4176</v>
      </c>
      <c r="Q112" t="s">
        <v>4176</v>
      </c>
      <c r="R112" t="s">
        <v>4176</v>
      </c>
      <c r="S112" t="s">
        <v>4176</v>
      </c>
      <c r="T112" t="s">
        <v>4176</v>
      </c>
      <c r="U112" t="s">
        <v>4176</v>
      </c>
      <c r="V112" t="s">
        <v>4176</v>
      </c>
      <c r="W112" t="s">
        <v>4176</v>
      </c>
      <c r="X112" t="s">
        <v>4176</v>
      </c>
      <c r="Y112" t="s">
        <v>4176</v>
      </c>
      <c r="Z112" t="s">
        <v>4176</v>
      </c>
      <c r="AA112" t="s">
        <v>4176</v>
      </c>
      <c r="AB112" t="s">
        <v>4176</v>
      </c>
      <c r="AC112" t="s">
        <v>4176</v>
      </c>
      <c r="AD112" t="s">
        <v>4176</v>
      </c>
      <c r="AE112" t="s">
        <v>4176</v>
      </c>
      <c r="AF112" t="s">
        <v>4176</v>
      </c>
      <c r="AG112" t="s">
        <v>4176</v>
      </c>
      <c r="AH112" t="s">
        <v>4176</v>
      </c>
      <c r="AI112" t="s">
        <v>4176</v>
      </c>
      <c r="AJ112" t="s">
        <v>4176</v>
      </c>
      <c r="AK112" t="s">
        <v>4176</v>
      </c>
      <c r="AL112" t="s">
        <v>4176</v>
      </c>
      <c r="AM112" t="s">
        <v>4176</v>
      </c>
      <c r="AN112" t="s">
        <v>4176</v>
      </c>
      <c r="AO112" t="s">
        <v>4176</v>
      </c>
      <c r="AP112" s="317" t="s">
        <v>4176</v>
      </c>
      <c r="AQ112" t="s">
        <v>737</v>
      </c>
      <c r="AR112" s="299" t="s">
        <v>4190</v>
      </c>
      <c r="AS112" s="273"/>
    </row>
    <row r="113" spans="1:47" s="272" customFormat="1" ht="22.8" x14ac:dyDescent="0.4">
      <c r="A113" s="314">
        <v>211018</v>
      </c>
      <c r="B113" t="s">
        <v>3629</v>
      </c>
      <c r="C113" s="315" t="s">
        <v>4176</v>
      </c>
      <c r="D113" s="315" t="s">
        <v>4176</v>
      </c>
      <c r="E113" s="315" t="s">
        <v>4176</v>
      </c>
      <c r="F113" s="315" t="s">
        <v>4176</v>
      </c>
      <c r="G113" s="315" t="s">
        <v>4176</v>
      </c>
      <c r="H113" s="315" t="s">
        <v>4176</v>
      </c>
      <c r="I113" s="315" t="s">
        <v>4176</v>
      </c>
      <c r="J113" s="315" t="s">
        <v>4176</v>
      </c>
      <c r="K113" s="315" t="s">
        <v>4176</v>
      </c>
      <c r="L113" s="315" t="s">
        <v>4176</v>
      </c>
      <c r="M113" s="315" t="s">
        <v>4176</v>
      </c>
      <c r="N113" s="315" t="s">
        <v>4176</v>
      </c>
      <c r="O113" s="315" t="s">
        <v>4176</v>
      </c>
      <c r="P113" s="315" t="s">
        <v>4176</v>
      </c>
      <c r="Q113" s="315" t="s">
        <v>4176</v>
      </c>
      <c r="R113" s="315" t="s">
        <v>4176</v>
      </c>
      <c r="S113" s="315" t="s">
        <v>4176</v>
      </c>
      <c r="T113" s="315" t="s">
        <v>4176</v>
      </c>
      <c r="U113" s="315" t="s">
        <v>4176</v>
      </c>
      <c r="V113" s="315" t="s">
        <v>4176</v>
      </c>
      <c r="W113" s="315" t="s">
        <v>4176</v>
      </c>
      <c r="X113" s="315" t="s">
        <v>4176</v>
      </c>
      <c r="Y113" s="315" t="s">
        <v>4176</v>
      </c>
      <c r="Z113" s="315" t="s">
        <v>4176</v>
      </c>
      <c r="AA113" s="315" t="s">
        <v>4176</v>
      </c>
      <c r="AB113" s="315" t="s">
        <v>4176</v>
      </c>
      <c r="AC113" s="315" t="s">
        <v>4176</v>
      </c>
      <c r="AD113" s="315" t="s">
        <v>4176</v>
      </c>
      <c r="AE113" s="315" t="s">
        <v>4176</v>
      </c>
      <c r="AF113" s="315" t="s">
        <v>4176</v>
      </c>
      <c r="AG113" s="315" t="s">
        <v>4176</v>
      </c>
      <c r="AH113" s="315" t="s">
        <v>4176</v>
      </c>
      <c r="AI113" s="315" t="s">
        <v>4176</v>
      </c>
      <c r="AJ113" s="315" t="s">
        <v>4176</v>
      </c>
      <c r="AK113" s="315" t="s">
        <v>4176</v>
      </c>
      <c r="AL113" s="272" t="s">
        <v>4176</v>
      </c>
      <c r="AM113" s="272" t="s">
        <v>4176</v>
      </c>
      <c r="AN113" s="272" t="s">
        <v>4176</v>
      </c>
      <c r="AO113" s="272" t="s">
        <v>4176</v>
      </c>
      <c r="AP113" s="317" t="s">
        <v>4176</v>
      </c>
      <c r="AQ113" t="s">
        <v>737</v>
      </c>
      <c r="AR113" s="299" t="s">
        <v>4190</v>
      </c>
      <c r="AS113" s="273"/>
    </row>
    <row r="114" spans="1:47" s="272" customFormat="1" ht="22.8" x14ac:dyDescent="0.4">
      <c r="A114">
        <v>211027</v>
      </c>
      <c r="B114" t="s">
        <v>59</v>
      </c>
      <c r="C114" t="s">
        <v>212</v>
      </c>
      <c r="D114" t="s">
        <v>214</v>
      </c>
      <c r="E114" t="s">
        <v>214</v>
      </c>
      <c r="F114" t="s">
        <v>212</v>
      </c>
      <c r="G114" t="s">
        <v>212</v>
      </c>
      <c r="H114" t="s">
        <v>214</v>
      </c>
      <c r="I114" t="s">
        <v>212</v>
      </c>
      <c r="J114" t="s">
        <v>214</v>
      </c>
      <c r="K114" t="s">
        <v>214</v>
      </c>
      <c r="L114" t="s">
        <v>214</v>
      </c>
      <c r="M114" t="s">
        <v>214</v>
      </c>
      <c r="N114" t="s">
        <v>214</v>
      </c>
      <c r="O114" t="s">
        <v>214</v>
      </c>
      <c r="P114" t="s">
        <v>214</v>
      </c>
      <c r="Q114" t="s">
        <v>214</v>
      </c>
      <c r="R114" t="s">
        <v>212</v>
      </c>
      <c r="S114" t="s">
        <v>214</v>
      </c>
      <c r="T114" t="s">
        <v>214</v>
      </c>
      <c r="U114" t="s">
        <v>214</v>
      </c>
      <c r="V114" t="s">
        <v>214</v>
      </c>
      <c r="W114" t="s">
        <v>212</v>
      </c>
      <c r="X114" t="s">
        <v>212</v>
      </c>
      <c r="Y114" t="s">
        <v>212</v>
      </c>
      <c r="Z114" t="s">
        <v>214</v>
      </c>
      <c r="AA114" t="s">
        <v>212</v>
      </c>
      <c r="AB114" t="s">
        <v>214</v>
      </c>
      <c r="AC114" t="s">
        <v>214</v>
      </c>
      <c r="AD114" t="s">
        <v>214</v>
      </c>
      <c r="AE114" t="s">
        <v>213</v>
      </c>
      <c r="AF114" t="s">
        <v>214</v>
      </c>
      <c r="AG114" t="s">
        <v>212</v>
      </c>
      <c r="AH114" t="s">
        <v>214</v>
      </c>
      <c r="AI114" t="s">
        <v>214</v>
      </c>
      <c r="AJ114" t="s">
        <v>212</v>
      </c>
      <c r="AK114" t="s">
        <v>213</v>
      </c>
      <c r="AL114" t="s">
        <v>212</v>
      </c>
      <c r="AM114" t="s">
        <v>213</v>
      </c>
      <c r="AN114" t="s">
        <v>213</v>
      </c>
      <c r="AO114" t="s">
        <v>214</v>
      </c>
      <c r="AP114" s="317" t="s">
        <v>214</v>
      </c>
      <c r="AQ114"/>
      <c r="AR114" s="299"/>
      <c r="AS114" s="273"/>
    </row>
    <row r="115" spans="1:47" s="272" customFormat="1" ht="22.8" x14ac:dyDescent="0.4">
      <c r="A115" s="323">
        <v>211053</v>
      </c>
      <c r="B115" s="323" t="s">
        <v>486</v>
      </c>
      <c r="C115" s="315" t="s">
        <v>214</v>
      </c>
      <c r="D115" s="315" t="s">
        <v>214</v>
      </c>
      <c r="E115" s="315" t="s">
        <v>214</v>
      </c>
      <c r="F115" s="315" t="s">
        <v>214</v>
      </c>
      <c r="G115" s="315" t="s">
        <v>214</v>
      </c>
      <c r="H115" s="315" t="s">
        <v>214</v>
      </c>
      <c r="I115" s="315" t="s">
        <v>214</v>
      </c>
      <c r="J115" s="315" t="s">
        <v>214</v>
      </c>
      <c r="K115" s="315" t="s">
        <v>214</v>
      </c>
      <c r="L115" s="315" t="s">
        <v>214</v>
      </c>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299"/>
      <c r="AS115" s="271"/>
    </row>
    <row r="116" spans="1:47" s="272" customFormat="1" ht="22.8" x14ac:dyDescent="0.4">
      <c r="A116">
        <v>211123</v>
      </c>
      <c r="B116" t="s">
        <v>59</v>
      </c>
      <c r="C116" t="s">
        <v>212</v>
      </c>
      <c r="D116" t="s">
        <v>214</v>
      </c>
      <c r="E116" t="s">
        <v>212</v>
      </c>
      <c r="F116" t="s">
        <v>212</v>
      </c>
      <c r="G116" t="s">
        <v>212</v>
      </c>
      <c r="H116" t="s">
        <v>212</v>
      </c>
      <c r="I116" t="s">
        <v>212</v>
      </c>
      <c r="J116" t="s">
        <v>212</v>
      </c>
      <c r="K116" t="s">
        <v>212</v>
      </c>
      <c r="L116" t="s">
        <v>212</v>
      </c>
      <c r="M116" t="s">
        <v>214</v>
      </c>
      <c r="N116" t="s">
        <v>214</v>
      </c>
      <c r="O116" t="s">
        <v>212</v>
      </c>
      <c r="P116" t="s">
        <v>212</v>
      </c>
      <c r="Q116" t="s">
        <v>212</v>
      </c>
      <c r="R116" t="s">
        <v>212</v>
      </c>
      <c r="S116" t="s">
        <v>212</v>
      </c>
      <c r="T116" t="s">
        <v>214</v>
      </c>
      <c r="U116" t="s">
        <v>214</v>
      </c>
      <c r="V116" t="s">
        <v>212</v>
      </c>
      <c r="W116" t="s">
        <v>214</v>
      </c>
      <c r="X116" t="s">
        <v>214</v>
      </c>
      <c r="Y116" t="s">
        <v>212</v>
      </c>
      <c r="Z116" t="s">
        <v>212</v>
      </c>
      <c r="AA116" t="s">
        <v>214</v>
      </c>
      <c r="AB116" t="s">
        <v>212</v>
      </c>
      <c r="AC116" t="s">
        <v>214</v>
      </c>
      <c r="AD116" t="s">
        <v>212</v>
      </c>
      <c r="AE116" t="s">
        <v>212</v>
      </c>
      <c r="AF116" t="s">
        <v>212</v>
      </c>
      <c r="AG116" t="s">
        <v>212</v>
      </c>
      <c r="AH116" t="s">
        <v>212</v>
      </c>
      <c r="AI116" t="s">
        <v>212</v>
      </c>
      <c r="AJ116" t="s">
        <v>212</v>
      </c>
      <c r="AK116" t="s">
        <v>212</v>
      </c>
      <c r="AL116" t="s">
        <v>212</v>
      </c>
      <c r="AM116" t="s">
        <v>212</v>
      </c>
      <c r="AN116" t="s">
        <v>212</v>
      </c>
      <c r="AO116" t="s">
        <v>212</v>
      </c>
      <c r="AP116" s="317" t="s">
        <v>214</v>
      </c>
      <c r="AQ116"/>
      <c r="AR116" s="299"/>
      <c r="AS116" s="273"/>
    </row>
    <row r="117" spans="1:47" s="272" customFormat="1" ht="22.8" x14ac:dyDescent="0.4">
      <c r="A117">
        <v>211125</v>
      </c>
      <c r="B117" t="s">
        <v>485</v>
      </c>
      <c r="C117" s="315" t="s">
        <v>4176</v>
      </c>
      <c r="D117" s="315" t="s">
        <v>4176</v>
      </c>
      <c r="E117" s="315" t="s">
        <v>4176</v>
      </c>
      <c r="F117" s="315" t="s">
        <v>4176</v>
      </c>
      <c r="G117" s="315" t="s">
        <v>4176</v>
      </c>
      <c r="H117" s="315" t="s">
        <v>4176</v>
      </c>
      <c r="I117" s="315" t="s">
        <v>4176</v>
      </c>
      <c r="J117" s="315" t="s">
        <v>4176</v>
      </c>
      <c r="K117" s="315" t="s">
        <v>4176</v>
      </c>
      <c r="L117" s="315" t="s">
        <v>4176</v>
      </c>
      <c r="M117" s="315" t="s">
        <v>4176</v>
      </c>
      <c r="N117" s="315" t="s">
        <v>4176</v>
      </c>
      <c r="O117" s="315" t="s">
        <v>4176</v>
      </c>
      <c r="P117" s="315" t="s">
        <v>4176</v>
      </c>
      <c r="Q117" s="315" t="s">
        <v>4176</v>
      </c>
      <c r="R117" s="315" t="s">
        <v>4176</v>
      </c>
      <c r="S117" s="315" t="s">
        <v>4176</v>
      </c>
      <c r="T117" s="315" t="s">
        <v>4176</v>
      </c>
      <c r="U117" s="315" t="s">
        <v>4176</v>
      </c>
      <c r="V117" s="315" t="s">
        <v>4176</v>
      </c>
      <c r="W117" s="315" t="s">
        <v>4176</v>
      </c>
      <c r="X117" s="315" t="s">
        <v>4176</v>
      </c>
      <c r="Y117" s="315" t="s">
        <v>4176</v>
      </c>
      <c r="Z117" s="315" t="s">
        <v>4176</v>
      </c>
      <c r="AA117" s="315" t="s">
        <v>4176</v>
      </c>
      <c r="AB117" s="315" t="s">
        <v>4176</v>
      </c>
      <c r="AC117" s="315" t="s">
        <v>4176</v>
      </c>
      <c r="AD117" s="315" t="s">
        <v>4176</v>
      </c>
      <c r="AE117" s="315" t="s">
        <v>4176</v>
      </c>
      <c r="AF117" s="315" t="s">
        <v>4176</v>
      </c>
      <c r="AG117" s="315"/>
      <c r="AH117" s="315"/>
      <c r="AI117" s="315"/>
      <c r="AJ117" s="315"/>
      <c r="AK117" s="315"/>
      <c r="AL117" s="315"/>
      <c r="AM117" s="315"/>
      <c r="AN117" s="315"/>
      <c r="AO117" s="315"/>
      <c r="AP117" s="315"/>
      <c r="AQ117" t="s">
        <v>737</v>
      </c>
      <c r="AR117" s="299" t="s">
        <v>4180</v>
      </c>
      <c r="AS117" s="271"/>
      <c r="AU117" s="273"/>
    </row>
    <row r="118" spans="1:47" s="272" customFormat="1" ht="22.8" x14ac:dyDescent="0.4">
      <c r="A118">
        <v>211153</v>
      </c>
      <c r="B118" t="s">
        <v>59</v>
      </c>
      <c r="C118" t="s">
        <v>4176</v>
      </c>
      <c r="D118" t="s">
        <v>4176</v>
      </c>
      <c r="E118" t="s">
        <v>4176</v>
      </c>
      <c r="F118" t="s">
        <v>4176</v>
      </c>
      <c r="G118" t="s">
        <v>4176</v>
      </c>
      <c r="H118" t="s">
        <v>4176</v>
      </c>
      <c r="I118" t="s">
        <v>4176</v>
      </c>
      <c r="J118" t="s">
        <v>4176</v>
      </c>
      <c r="K118" t="s">
        <v>4176</v>
      </c>
      <c r="L118" t="s">
        <v>4176</v>
      </c>
      <c r="M118" t="s">
        <v>4176</v>
      </c>
      <c r="N118" t="s">
        <v>4176</v>
      </c>
      <c r="O118" t="s">
        <v>4176</v>
      </c>
      <c r="P118" t="s">
        <v>4176</v>
      </c>
      <c r="Q118" t="s">
        <v>4176</v>
      </c>
      <c r="R118" t="s">
        <v>4176</v>
      </c>
      <c r="S118" t="s">
        <v>4176</v>
      </c>
      <c r="T118" t="s">
        <v>4176</v>
      </c>
      <c r="U118" t="s">
        <v>4176</v>
      </c>
      <c r="V118" t="s">
        <v>4176</v>
      </c>
      <c r="W118" t="s">
        <v>4176</v>
      </c>
      <c r="X118" t="s">
        <v>4176</v>
      </c>
      <c r="Y118" t="s">
        <v>4176</v>
      </c>
      <c r="Z118" t="s">
        <v>4176</v>
      </c>
      <c r="AA118" t="s">
        <v>4176</v>
      </c>
      <c r="AB118" t="s">
        <v>4176</v>
      </c>
      <c r="AC118" t="s">
        <v>4176</v>
      </c>
      <c r="AD118" t="s">
        <v>4176</v>
      </c>
      <c r="AE118" t="s">
        <v>4176</v>
      </c>
      <c r="AF118" t="s">
        <v>4176</v>
      </c>
      <c r="AG118" t="s">
        <v>4176</v>
      </c>
      <c r="AH118" t="s">
        <v>4176</v>
      </c>
      <c r="AI118" t="s">
        <v>4176</v>
      </c>
      <c r="AJ118" t="s">
        <v>4176</v>
      </c>
      <c r="AK118" t="s">
        <v>4176</v>
      </c>
      <c r="AL118" t="s">
        <v>4176</v>
      </c>
      <c r="AM118" t="s">
        <v>4176</v>
      </c>
      <c r="AN118" t="s">
        <v>4176</v>
      </c>
      <c r="AO118" t="s">
        <v>4176</v>
      </c>
      <c r="AP118" s="317" t="s">
        <v>4176</v>
      </c>
      <c r="AQ118" t="s">
        <v>737</v>
      </c>
      <c r="AR118" s="299" t="s">
        <v>4186</v>
      </c>
      <c r="AS118" s="273"/>
      <c r="AU118" s="273"/>
    </row>
    <row r="119" spans="1:47" s="272" customFormat="1" ht="22.8" x14ac:dyDescent="0.4">
      <c r="A119" s="323">
        <v>211154</v>
      </c>
      <c r="B119" s="323" t="s">
        <v>3629</v>
      </c>
      <c r="C119" t="s">
        <v>212</v>
      </c>
      <c r="D119" t="s">
        <v>212</v>
      </c>
      <c r="E119" t="s">
        <v>212</v>
      </c>
      <c r="F119" t="s">
        <v>212</v>
      </c>
      <c r="G119" t="s">
        <v>212</v>
      </c>
      <c r="H119" t="s">
        <v>212</v>
      </c>
      <c r="I119" t="s">
        <v>212</v>
      </c>
      <c r="J119" t="s">
        <v>212</v>
      </c>
      <c r="K119" t="s">
        <v>212</v>
      </c>
      <c r="L119" t="s">
        <v>212</v>
      </c>
      <c r="M119" t="s">
        <v>212</v>
      </c>
      <c r="N119" t="s">
        <v>212</v>
      </c>
      <c r="O119" t="s">
        <v>212</v>
      </c>
      <c r="P119" t="s">
        <v>212</v>
      </c>
      <c r="Q119" t="s">
        <v>212</v>
      </c>
      <c r="R119" t="s">
        <v>212</v>
      </c>
      <c r="S119" t="s">
        <v>212</v>
      </c>
      <c r="T119" t="s">
        <v>212</v>
      </c>
      <c r="U119" t="s">
        <v>212</v>
      </c>
      <c r="V119" t="s">
        <v>212</v>
      </c>
      <c r="W119" t="s">
        <v>212</v>
      </c>
      <c r="X119" t="s">
        <v>212</v>
      </c>
      <c r="Y119" t="s">
        <v>212</v>
      </c>
      <c r="Z119" t="s">
        <v>212</v>
      </c>
      <c r="AA119" t="s">
        <v>212</v>
      </c>
      <c r="AB119" t="s">
        <v>212</v>
      </c>
      <c r="AC119" t="s">
        <v>212</v>
      </c>
      <c r="AD119" s="323" t="s">
        <v>4176</v>
      </c>
      <c r="AE119" s="323" t="s">
        <v>4176</v>
      </c>
      <c r="AF119" s="323" t="s">
        <v>4176</v>
      </c>
      <c r="AG119" s="323" t="s">
        <v>4176</v>
      </c>
      <c r="AH119" s="323" t="s">
        <v>4176</v>
      </c>
      <c r="AI119" s="323" t="s">
        <v>4176</v>
      </c>
      <c r="AJ119" s="323" t="s">
        <v>4176</v>
      </c>
      <c r="AK119" s="323" t="s">
        <v>4176</v>
      </c>
      <c r="AL119" s="323" t="s">
        <v>4176</v>
      </c>
      <c r="AM119" s="323" t="s">
        <v>4176</v>
      </c>
      <c r="AN119" s="323" t="s">
        <v>4176</v>
      </c>
      <c r="AO119" s="323" t="s">
        <v>4176</v>
      </c>
      <c r="AP119" s="323" t="s">
        <v>4176</v>
      </c>
      <c r="AQ119" s="323"/>
      <c r="AR119" s="299"/>
      <c r="AS119" s="271"/>
      <c r="AU119" s="273"/>
    </row>
    <row r="120" spans="1:47" s="272" customFormat="1" ht="22.8" x14ac:dyDescent="0.4">
      <c r="A120" s="314">
        <v>211161</v>
      </c>
      <c r="B120" t="s">
        <v>59</v>
      </c>
      <c r="C120" s="315" t="s">
        <v>4176</v>
      </c>
      <c r="D120" s="315" t="s">
        <v>4176</v>
      </c>
      <c r="E120" s="315" t="s">
        <v>4176</v>
      </c>
      <c r="F120" s="315" t="s">
        <v>4176</v>
      </c>
      <c r="G120" s="315" t="s">
        <v>4176</v>
      </c>
      <c r="H120" s="315" t="s">
        <v>4176</v>
      </c>
      <c r="I120" s="315" t="s">
        <v>4176</v>
      </c>
      <c r="J120" s="315" t="s">
        <v>4176</v>
      </c>
      <c r="K120" s="315" t="s">
        <v>4176</v>
      </c>
      <c r="L120" s="315" t="s">
        <v>4176</v>
      </c>
      <c r="M120" s="315" t="s">
        <v>4176</v>
      </c>
      <c r="N120" s="315" t="s">
        <v>4176</v>
      </c>
      <c r="O120" s="315" t="s">
        <v>4176</v>
      </c>
      <c r="P120" s="315" t="s">
        <v>4176</v>
      </c>
      <c r="Q120" s="315" t="s">
        <v>4176</v>
      </c>
      <c r="R120" s="315" t="s">
        <v>4176</v>
      </c>
      <c r="S120" s="315" t="s">
        <v>4176</v>
      </c>
      <c r="T120" s="315" t="s">
        <v>4176</v>
      </c>
      <c r="U120" s="315" t="s">
        <v>4176</v>
      </c>
      <c r="V120" s="315" t="s">
        <v>4176</v>
      </c>
      <c r="W120" s="315" t="s">
        <v>4176</v>
      </c>
      <c r="X120" s="315" t="s">
        <v>4176</v>
      </c>
      <c r="Y120" s="315" t="s">
        <v>4176</v>
      </c>
      <c r="Z120" s="315" t="s">
        <v>4176</v>
      </c>
      <c r="AA120" s="315" t="s">
        <v>4176</v>
      </c>
      <c r="AB120" s="315" t="s">
        <v>4176</v>
      </c>
      <c r="AC120" s="315" t="s">
        <v>4176</v>
      </c>
      <c r="AD120" s="315" t="s">
        <v>4176</v>
      </c>
      <c r="AE120" s="315" t="s">
        <v>4176</v>
      </c>
      <c r="AF120" s="315" t="s">
        <v>4176</v>
      </c>
      <c r="AG120" s="315" t="s">
        <v>4176</v>
      </c>
      <c r="AH120" s="315" t="s">
        <v>4176</v>
      </c>
      <c r="AI120" s="315" t="s">
        <v>4176</v>
      </c>
      <c r="AJ120" s="315" t="s">
        <v>4176</v>
      </c>
      <c r="AK120" s="315" t="s">
        <v>4176</v>
      </c>
      <c r="AL120" s="315" t="s">
        <v>4176</v>
      </c>
      <c r="AM120" s="315" t="s">
        <v>4176</v>
      </c>
      <c r="AN120" s="315" t="s">
        <v>4176</v>
      </c>
      <c r="AO120" s="315" t="s">
        <v>4176</v>
      </c>
      <c r="AP120" s="316" t="s">
        <v>4176</v>
      </c>
      <c r="AQ120" t="s">
        <v>737</v>
      </c>
      <c r="AR120" s="299" t="s">
        <v>4180</v>
      </c>
      <c r="AS120" s="271"/>
      <c r="AU120" s="273"/>
    </row>
    <row r="121" spans="1:47" s="272" customFormat="1" ht="22.8" x14ac:dyDescent="0.4">
      <c r="A121">
        <v>211165</v>
      </c>
      <c r="B121" t="s">
        <v>59</v>
      </c>
      <c r="C121" t="s">
        <v>4176</v>
      </c>
      <c r="D121" t="s">
        <v>4176</v>
      </c>
      <c r="E121" t="s">
        <v>4176</v>
      </c>
      <c r="F121" t="s">
        <v>4176</v>
      </c>
      <c r="G121" t="s">
        <v>4176</v>
      </c>
      <c r="H121" t="s">
        <v>4176</v>
      </c>
      <c r="I121" t="s">
        <v>4176</v>
      </c>
      <c r="J121" t="s">
        <v>4176</v>
      </c>
      <c r="K121" t="s">
        <v>4176</v>
      </c>
      <c r="L121" t="s">
        <v>4176</v>
      </c>
      <c r="M121" t="s">
        <v>4176</v>
      </c>
      <c r="N121" t="s">
        <v>4176</v>
      </c>
      <c r="O121" t="s">
        <v>4176</v>
      </c>
      <c r="P121" t="s">
        <v>4176</v>
      </c>
      <c r="Q121" t="s">
        <v>4176</v>
      </c>
      <c r="R121" t="s">
        <v>4176</v>
      </c>
      <c r="S121" t="s">
        <v>4176</v>
      </c>
      <c r="T121" t="s">
        <v>4176</v>
      </c>
      <c r="U121" t="s">
        <v>4176</v>
      </c>
      <c r="V121" t="s">
        <v>4176</v>
      </c>
      <c r="W121" t="s">
        <v>4176</v>
      </c>
      <c r="X121" t="s">
        <v>4176</v>
      </c>
      <c r="Y121" t="s">
        <v>4176</v>
      </c>
      <c r="Z121" t="s">
        <v>4176</v>
      </c>
      <c r="AA121" t="s">
        <v>4176</v>
      </c>
      <c r="AB121" t="s">
        <v>4176</v>
      </c>
      <c r="AC121" t="s">
        <v>4176</v>
      </c>
      <c r="AD121" t="s">
        <v>4176</v>
      </c>
      <c r="AE121" t="s">
        <v>4176</v>
      </c>
      <c r="AF121" t="s">
        <v>4176</v>
      </c>
      <c r="AG121" t="s">
        <v>4176</v>
      </c>
      <c r="AH121" t="s">
        <v>4176</v>
      </c>
      <c r="AI121" t="s">
        <v>4176</v>
      </c>
      <c r="AJ121" t="s">
        <v>4176</v>
      </c>
      <c r="AK121" t="s">
        <v>4176</v>
      </c>
      <c r="AL121" t="s">
        <v>4176</v>
      </c>
      <c r="AM121" t="s">
        <v>4176</v>
      </c>
      <c r="AN121" t="s">
        <v>4176</v>
      </c>
      <c r="AO121" t="s">
        <v>4176</v>
      </c>
      <c r="AP121" s="317" t="s">
        <v>4176</v>
      </c>
      <c r="AQ121" t="s">
        <v>737</v>
      </c>
      <c r="AR121" s="299" t="s">
        <v>4186</v>
      </c>
      <c r="AS121" s="271"/>
      <c r="AU121" s="273"/>
    </row>
    <row r="122" spans="1:47" s="272" customFormat="1" ht="22.8" x14ac:dyDescent="0.4">
      <c r="A122">
        <v>211183</v>
      </c>
      <c r="B122" t="s">
        <v>59</v>
      </c>
      <c r="C122" t="s">
        <v>4176</v>
      </c>
      <c r="D122" t="s">
        <v>4176</v>
      </c>
      <c r="E122" t="s">
        <v>4176</v>
      </c>
      <c r="F122" t="s">
        <v>4176</v>
      </c>
      <c r="G122" t="s">
        <v>4176</v>
      </c>
      <c r="H122" t="s">
        <v>4176</v>
      </c>
      <c r="I122" t="s">
        <v>4176</v>
      </c>
      <c r="J122" t="s">
        <v>4176</v>
      </c>
      <c r="K122" t="s">
        <v>4176</v>
      </c>
      <c r="L122" t="s">
        <v>4176</v>
      </c>
      <c r="M122" t="s">
        <v>4176</v>
      </c>
      <c r="N122" t="s">
        <v>4176</v>
      </c>
      <c r="O122" t="s">
        <v>4176</v>
      </c>
      <c r="P122" t="s">
        <v>4176</v>
      </c>
      <c r="Q122" t="s">
        <v>4176</v>
      </c>
      <c r="R122" t="s">
        <v>4176</v>
      </c>
      <c r="S122" t="s">
        <v>4176</v>
      </c>
      <c r="T122" t="s">
        <v>4176</v>
      </c>
      <c r="U122" t="s">
        <v>4176</v>
      </c>
      <c r="V122" t="s">
        <v>4176</v>
      </c>
      <c r="W122" t="s">
        <v>4176</v>
      </c>
      <c r="X122" t="s">
        <v>4176</v>
      </c>
      <c r="Y122" t="s">
        <v>4176</v>
      </c>
      <c r="Z122" t="s">
        <v>4176</v>
      </c>
      <c r="AA122" t="s">
        <v>4176</v>
      </c>
      <c r="AB122" t="s">
        <v>4176</v>
      </c>
      <c r="AC122" t="s">
        <v>4176</v>
      </c>
      <c r="AD122" t="s">
        <v>4176</v>
      </c>
      <c r="AE122" t="s">
        <v>4176</v>
      </c>
      <c r="AF122" t="s">
        <v>4176</v>
      </c>
      <c r="AG122" t="s">
        <v>4176</v>
      </c>
      <c r="AH122" t="s">
        <v>4176</v>
      </c>
      <c r="AI122" t="s">
        <v>4176</v>
      </c>
      <c r="AJ122" t="s">
        <v>4176</v>
      </c>
      <c r="AK122" t="s">
        <v>4176</v>
      </c>
      <c r="AL122" t="s">
        <v>4176</v>
      </c>
      <c r="AM122" t="s">
        <v>4176</v>
      </c>
      <c r="AN122" t="s">
        <v>4176</v>
      </c>
      <c r="AO122" t="s">
        <v>4176</v>
      </c>
      <c r="AP122" s="317" t="s">
        <v>4176</v>
      </c>
      <c r="AQ122" t="s">
        <v>737</v>
      </c>
      <c r="AR122" s="299" t="s">
        <v>4184</v>
      </c>
      <c r="AS122" s="271"/>
    </row>
    <row r="123" spans="1:47" s="272" customFormat="1" ht="22.8" x14ac:dyDescent="0.4">
      <c r="A123">
        <v>211197</v>
      </c>
      <c r="B123" t="s">
        <v>65</v>
      </c>
      <c r="C123" t="s">
        <v>212</v>
      </c>
      <c r="D123" t="s">
        <v>212</v>
      </c>
      <c r="E123" t="s">
        <v>212</v>
      </c>
      <c r="F123" t="s">
        <v>212</v>
      </c>
      <c r="G123" t="s">
        <v>212</v>
      </c>
      <c r="H123" t="s">
        <v>212</v>
      </c>
      <c r="I123" t="s">
        <v>212</v>
      </c>
      <c r="J123" t="s">
        <v>212</v>
      </c>
      <c r="K123" t="s">
        <v>212</v>
      </c>
      <c r="L123" t="s">
        <v>212</v>
      </c>
      <c r="M123" t="s">
        <v>212</v>
      </c>
      <c r="N123" t="s">
        <v>212</v>
      </c>
      <c r="O123" t="s">
        <v>212</v>
      </c>
      <c r="P123" t="s">
        <v>212</v>
      </c>
      <c r="Q123" t="s">
        <v>212</v>
      </c>
      <c r="R123" t="s">
        <v>212</v>
      </c>
      <c r="S123" t="s">
        <v>212</v>
      </c>
      <c r="T123" t="s">
        <v>212</v>
      </c>
      <c r="U123" t="s">
        <v>212</v>
      </c>
      <c r="V123" t="s">
        <v>212</v>
      </c>
      <c r="W123" t="s">
        <v>212</v>
      </c>
      <c r="X123" t="s">
        <v>212</v>
      </c>
      <c r="Y123" t="s">
        <v>212</v>
      </c>
      <c r="Z123" t="s">
        <v>212</v>
      </c>
      <c r="AA123" t="s">
        <v>212</v>
      </c>
      <c r="AB123" t="s">
        <v>212</v>
      </c>
      <c r="AC123" t="s">
        <v>212</v>
      </c>
      <c r="AD123" t="s">
        <v>212</v>
      </c>
      <c r="AE123" t="s">
        <v>212</v>
      </c>
      <c r="AF123" t="s">
        <v>212</v>
      </c>
      <c r="AG123" t="s">
        <v>212</v>
      </c>
      <c r="AH123" t="s">
        <v>213</v>
      </c>
      <c r="AI123" t="s">
        <v>213</v>
      </c>
      <c r="AJ123" t="s">
        <v>213</v>
      </c>
      <c r="AK123" t="s">
        <v>213</v>
      </c>
      <c r="AL123"/>
      <c r="AM123"/>
      <c r="AN123"/>
      <c r="AO123"/>
      <c r="AP123" s="317"/>
      <c r="AQ123"/>
      <c r="AR123" s="299"/>
      <c r="AS123" s="273"/>
    </row>
    <row r="124" spans="1:47" s="272" customFormat="1" ht="22.8" x14ac:dyDescent="0.4">
      <c r="A124">
        <v>211259</v>
      </c>
      <c r="B124" t="s">
        <v>59</v>
      </c>
      <c r="C124" t="s">
        <v>4176</v>
      </c>
      <c r="D124" t="s">
        <v>4176</v>
      </c>
      <c r="E124" t="s">
        <v>4176</v>
      </c>
      <c r="F124" t="s">
        <v>4176</v>
      </c>
      <c r="G124" t="s">
        <v>4176</v>
      </c>
      <c r="H124" t="s">
        <v>4176</v>
      </c>
      <c r="I124" t="s">
        <v>4176</v>
      </c>
      <c r="J124" t="s">
        <v>4176</v>
      </c>
      <c r="K124" t="s">
        <v>4176</v>
      </c>
      <c r="L124" t="s">
        <v>4176</v>
      </c>
      <c r="M124" t="s">
        <v>4176</v>
      </c>
      <c r="N124" t="s">
        <v>4176</v>
      </c>
      <c r="O124" t="s">
        <v>4176</v>
      </c>
      <c r="P124" t="s">
        <v>4176</v>
      </c>
      <c r="Q124" t="s">
        <v>4176</v>
      </c>
      <c r="R124" t="s">
        <v>4176</v>
      </c>
      <c r="S124" t="s">
        <v>4176</v>
      </c>
      <c r="T124" t="s">
        <v>4176</v>
      </c>
      <c r="U124" t="s">
        <v>4176</v>
      </c>
      <c r="V124" t="s">
        <v>4176</v>
      </c>
      <c r="W124" t="s">
        <v>4176</v>
      </c>
      <c r="X124" t="s">
        <v>4176</v>
      </c>
      <c r="Y124" t="s">
        <v>4176</v>
      </c>
      <c r="Z124" t="s">
        <v>4176</v>
      </c>
      <c r="AA124" t="s">
        <v>4176</v>
      </c>
      <c r="AB124" t="s">
        <v>4176</v>
      </c>
      <c r="AC124" t="s">
        <v>4176</v>
      </c>
      <c r="AD124" t="s">
        <v>4176</v>
      </c>
      <c r="AE124" t="s">
        <v>4176</v>
      </c>
      <c r="AF124" t="s">
        <v>4176</v>
      </c>
      <c r="AG124" t="s">
        <v>4176</v>
      </c>
      <c r="AH124" t="s">
        <v>4176</v>
      </c>
      <c r="AI124" t="s">
        <v>4176</v>
      </c>
      <c r="AJ124" t="s">
        <v>4176</v>
      </c>
      <c r="AK124" t="s">
        <v>4176</v>
      </c>
      <c r="AL124" t="s">
        <v>4176</v>
      </c>
      <c r="AM124" t="s">
        <v>4176</v>
      </c>
      <c r="AN124" t="s">
        <v>4176</v>
      </c>
      <c r="AO124" t="s">
        <v>4176</v>
      </c>
      <c r="AP124" s="317" t="s">
        <v>4176</v>
      </c>
      <c r="AQ124" t="s">
        <v>737</v>
      </c>
      <c r="AR124" s="299" t="s">
        <v>4180</v>
      </c>
      <c r="AS124" s="273"/>
    </row>
    <row r="125" spans="1:47" s="272" customFormat="1" ht="22.8" x14ac:dyDescent="0.4">
      <c r="A125">
        <v>211264</v>
      </c>
      <c r="B125" t="s">
        <v>59</v>
      </c>
      <c r="C125" t="s">
        <v>212</v>
      </c>
      <c r="D125" t="s">
        <v>212</v>
      </c>
      <c r="E125" t="s">
        <v>212</v>
      </c>
      <c r="F125" t="s">
        <v>212</v>
      </c>
      <c r="G125" t="s">
        <v>212</v>
      </c>
      <c r="H125" t="s">
        <v>212</v>
      </c>
      <c r="I125" t="s">
        <v>214</v>
      </c>
      <c r="J125" t="s">
        <v>214</v>
      </c>
      <c r="K125" t="s">
        <v>214</v>
      </c>
      <c r="L125" t="s">
        <v>214</v>
      </c>
      <c r="M125" t="s">
        <v>214</v>
      </c>
      <c r="N125" t="s">
        <v>214</v>
      </c>
      <c r="O125" t="s">
        <v>212</v>
      </c>
      <c r="P125" t="s">
        <v>214</v>
      </c>
      <c r="Q125" t="s">
        <v>212</v>
      </c>
      <c r="R125" t="s">
        <v>212</v>
      </c>
      <c r="S125" t="s">
        <v>214</v>
      </c>
      <c r="T125" t="s">
        <v>212</v>
      </c>
      <c r="U125" t="s">
        <v>214</v>
      </c>
      <c r="V125" t="s">
        <v>214</v>
      </c>
      <c r="W125" t="s">
        <v>214</v>
      </c>
      <c r="X125" t="s">
        <v>214</v>
      </c>
      <c r="Y125" t="s">
        <v>212</v>
      </c>
      <c r="Z125" t="s">
        <v>214</v>
      </c>
      <c r="AA125" t="s">
        <v>214</v>
      </c>
      <c r="AB125" t="s">
        <v>214</v>
      </c>
      <c r="AC125" t="s">
        <v>214</v>
      </c>
      <c r="AD125" t="s">
        <v>214</v>
      </c>
      <c r="AE125" t="s">
        <v>213</v>
      </c>
      <c r="AF125" t="s">
        <v>212</v>
      </c>
      <c r="AG125" t="s">
        <v>214</v>
      </c>
      <c r="AH125" t="s">
        <v>212</v>
      </c>
      <c r="AI125" t="s">
        <v>214</v>
      </c>
      <c r="AJ125" t="s">
        <v>214</v>
      </c>
      <c r="AK125" t="s">
        <v>212</v>
      </c>
      <c r="AL125" t="s">
        <v>214</v>
      </c>
      <c r="AM125" t="s">
        <v>213</v>
      </c>
      <c r="AN125" t="s">
        <v>212</v>
      </c>
      <c r="AO125" t="s">
        <v>214</v>
      </c>
      <c r="AP125" s="317" t="s">
        <v>214</v>
      </c>
      <c r="AQ125"/>
      <c r="AR125" s="299"/>
      <c r="AS125" s="273"/>
    </row>
    <row r="126" spans="1:47" s="272" customFormat="1" ht="22.8" x14ac:dyDescent="0.4">
      <c r="A126" s="323">
        <v>211305</v>
      </c>
      <c r="B126" s="323" t="s">
        <v>486</v>
      </c>
      <c r="C126" t="s">
        <v>214</v>
      </c>
      <c r="D126" t="s">
        <v>214</v>
      </c>
      <c r="E126" t="s">
        <v>214</v>
      </c>
      <c r="F126" t="s">
        <v>214</v>
      </c>
      <c r="G126" t="s">
        <v>214</v>
      </c>
      <c r="H126" t="s">
        <v>214</v>
      </c>
      <c r="I126" t="s">
        <v>214</v>
      </c>
      <c r="J126" t="s">
        <v>214</v>
      </c>
      <c r="K126" t="s">
        <v>214</v>
      </c>
      <c r="L126" t="s">
        <v>214</v>
      </c>
      <c r="M126"/>
      <c r="N126"/>
      <c r="O126"/>
      <c r="P126"/>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299"/>
      <c r="AS126" s="273"/>
    </row>
    <row r="127" spans="1:47" s="272" customFormat="1" ht="22.8" x14ac:dyDescent="0.4">
      <c r="A127">
        <v>211310</v>
      </c>
      <c r="B127" t="s">
        <v>59</v>
      </c>
      <c r="C127" t="s">
        <v>212</v>
      </c>
      <c r="D127" t="s">
        <v>214</v>
      </c>
      <c r="E127" t="s">
        <v>214</v>
      </c>
      <c r="F127" t="s">
        <v>212</v>
      </c>
      <c r="G127" t="s">
        <v>212</v>
      </c>
      <c r="H127" t="s">
        <v>212</v>
      </c>
      <c r="I127" t="s">
        <v>214</v>
      </c>
      <c r="J127" t="s">
        <v>212</v>
      </c>
      <c r="K127" t="s">
        <v>214</v>
      </c>
      <c r="L127" t="s">
        <v>214</v>
      </c>
      <c r="M127" t="s">
        <v>212</v>
      </c>
      <c r="N127" t="s">
        <v>214</v>
      </c>
      <c r="O127" t="s">
        <v>212</v>
      </c>
      <c r="P127" t="s">
        <v>214</v>
      </c>
      <c r="Q127" t="s">
        <v>212</v>
      </c>
      <c r="R127" t="s">
        <v>214</v>
      </c>
      <c r="S127" t="s">
        <v>212</v>
      </c>
      <c r="T127" t="s">
        <v>214</v>
      </c>
      <c r="U127" t="s">
        <v>212</v>
      </c>
      <c r="V127" t="s">
        <v>214</v>
      </c>
      <c r="W127" t="s">
        <v>212</v>
      </c>
      <c r="X127" t="s">
        <v>214</v>
      </c>
      <c r="Y127" t="s">
        <v>212</v>
      </c>
      <c r="Z127" t="s">
        <v>212</v>
      </c>
      <c r="AA127" t="s">
        <v>212</v>
      </c>
      <c r="AB127" t="s">
        <v>214</v>
      </c>
      <c r="AC127" t="s">
        <v>214</v>
      </c>
      <c r="AD127" t="s">
        <v>212</v>
      </c>
      <c r="AE127" t="s">
        <v>212</v>
      </c>
      <c r="AF127" t="s">
        <v>212</v>
      </c>
      <c r="AG127" t="s">
        <v>214</v>
      </c>
      <c r="AH127" t="s">
        <v>214</v>
      </c>
      <c r="AI127" t="s">
        <v>213</v>
      </c>
      <c r="AJ127" t="s">
        <v>212</v>
      </c>
      <c r="AK127" t="s">
        <v>212</v>
      </c>
      <c r="AL127" t="s">
        <v>212</v>
      </c>
      <c r="AM127" t="s">
        <v>212</v>
      </c>
      <c r="AN127" t="s">
        <v>212</v>
      </c>
      <c r="AO127" t="s">
        <v>214</v>
      </c>
      <c r="AP127" s="317" t="s">
        <v>212</v>
      </c>
      <c r="AQ127"/>
      <c r="AR127" s="299"/>
      <c r="AS127" s="271"/>
    </row>
    <row r="128" spans="1:47" s="272" customFormat="1" ht="22.8" x14ac:dyDescent="0.4">
      <c r="A128">
        <v>211317</v>
      </c>
      <c r="B128" t="s">
        <v>59</v>
      </c>
      <c r="C128" t="s">
        <v>212</v>
      </c>
      <c r="D128" t="s">
        <v>214</v>
      </c>
      <c r="E128" t="s">
        <v>212</v>
      </c>
      <c r="F128" t="s">
        <v>212</v>
      </c>
      <c r="G128" t="s">
        <v>214</v>
      </c>
      <c r="H128" t="s">
        <v>214</v>
      </c>
      <c r="I128" t="s">
        <v>214</v>
      </c>
      <c r="J128" t="s">
        <v>214</v>
      </c>
      <c r="K128" t="s">
        <v>214</v>
      </c>
      <c r="L128" t="s">
        <v>214</v>
      </c>
      <c r="M128" t="s">
        <v>212</v>
      </c>
      <c r="N128" t="s">
        <v>214</v>
      </c>
      <c r="O128" t="s">
        <v>214</v>
      </c>
      <c r="P128" t="s">
        <v>212</v>
      </c>
      <c r="Q128" t="s">
        <v>214</v>
      </c>
      <c r="R128" t="s">
        <v>214</v>
      </c>
      <c r="S128" t="s">
        <v>214</v>
      </c>
      <c r="T128" t="s">
        <v>214</v>
      </c>
      <c r="U128" t="s">
        <v>214</v>
      </c>
      <c r="V128" t="s">
        <v>214</v>
      </c>
      <c r="W128" t="s">
        <v>212</v>
      </c>
      <c r="X128" t="s">
        <v>212</v>
      </c>
      <c r="Y128" t="s">
        <v>214</v>
      </c>
      <c r="Z128" t="s">
        <v>214</v>
      </c>
      <c r="AA128" t="s">
        <v>214</v>
      </c>
      <c r="AB128" t="s">
        <v>214</v>
      </c>
      <c r="AC128" t="s">
        <v>214</v>
      </c>
      <c r="AD128" t="s">
        <v>214</v>
      </c>
      <c r="AE128" t="s">
        <v>212</v>
      </c>
      <c r="AF128" t="s">
        <v>214</v>
      </c>
      <c r="AG128" t="s">
        <v>214</v>
      </c>
      <c r="AH128" t="s">
        <v>212</v>
      </c>
      <c r="AI128" t="s">
        <v>214</v>
      </c>
      <c r="AJ128" t="s">
        <v>212</v>
      </c>
      <c r="AK128" t="s">
        <v>214</v>
      </c>
      <c r="AL128" t="s">
        <v>212</v>
      </c>
      <c r="AM128" t="s">
        <v>212</v>
      </c>
      <c r="AN128" t="s">
        <v>212</v>
      </c>
      <c r="AO128" t="s">
        <v>212</v>
      </c>
      <c r="AP128" s="317" t="s">
        <v>212</v>
      </c>
      <c r="AQ128"/>
      <c r="AR128" s="299"/>
      <c r="AS128" s="273"/>
      <c r="AU128" s="273"/>
    </row>
    <row r="129" spans="1:47" s="272" customFormat="1" ht="22.8" x14ac:dyDescent="0.4">
      <c r="A129" s="314">
        <v>211319</v>
      </c>
      <c r="B129" t="s">
        <v>59</v>
      </c>
      <c r="C129" s="272" t="s">
        <v>212</v>
      </c>
      <c r="D129" s="272" t="s">
        <v>212</v>
      </c>
      <c r="E129" s="272" t="s">
        <v>212</v>
      </c>
      <c r="F129" s="272" t="s">
        <v>212</v>
      </c>
      <c r="G129" s="272" t="s">
        <v>212</v>
      </c>
      <c r="H129" s="272" t="s">
        <v>212</v>
      </c>
      <c r="I129" s="272" t="s">
        <v>212</v>
      </c>
      <c r="J129" s="272" t="s">
        <v>212</v>
      </c>
      <c r="K129" s="272" t="s">
        <v>212</v>
      </c>
      <c r="L129" s="272" t="s">
        <v>212</v>
      </c>
      <c r="M129" s="272" t="s">
        <v>212</v>
      </c>
      <c r="N129" s="272" t="s">
        <v>212</v>
      </c>
      <c r="O129" s="272" t="s">
        <v>212</v>
      </c>
      <c r="P129" s="272" t="s">
        <v>212</v>
      </c>
      <c r="Q129" s="272" t="s">
        <v>212</v>
      </c>
      <c r="R129" s="272" t="s">
        <v>212</v>
      </c>
      <c r="S129" s="272" t="s">
        <v>212</v>
      </c>
      <c r="T129" s="272" t="s">
        <v>212</v>
      </c>
      <c r="U129" s="272" t="s">
        <v>212</v>
      </c>
      <c r="V129" s="272" t="s">
        <v>212</v>
      </c>
      <c r="W129" s="315" t="s">
        <v>212</v>
      </c>
      <c r="X129" s="315" t="s">
        <v>212</v>
      </c>
      <c r="Y129" s="315" t="s">
        <v>212</v>
      </c>
      <c r="Z129" s="315" t="s">
        <v>212</v>
      </c>
      <c r="AA129" s="315" t="s">
        <v>212</v>
      </c>
      <c r="AB129" s="315" t="s">
        <v>212</v>
      </c>
      <c r="AC129" s="315" t="s">
        <v>212</v>
      </c>
      <c r="AD129" s="315" t="s">
        <v>212</v>
      </c>
      <c r="AE129" s="315" t="s">
        <v>212</v>
      </c>
      <c r="AF129" s="315" t="s">
        <v>212</v>
      </c>
      <c r="AG129" s="315" t="s">
        <v>213</v>
      </c>
      <c r="AH129" s="315" t="s">
        <v>213</v>
      </c>
      <c r="AI129" s="315" t="s">
        <v>213</v>
      </c>
      <c r="AJ129" s="315" t="s">
        <v>213</v>
      </c>
      <c r="AK129" s="315" t="s">
        <v>213</v>
      </c>
      <c r="AL129" s="315" t="s">
        <v>213</v>
      </c>
      <c r="AM129" s="315" t="s">
        <v>213</v>
      </c>
      <c r="AN129" s="315" t="s">
        <v>213</v>
      </c>
      <c r="AO129" s="315" t="s">
        <v>213</v>
      </c>
      <c r="AP129" s="316" t="s">
        <v>213</v>
      </c>
      <c r="AQ129"/>
      <c r="AR129" s="299"/>
      <c r="AS129" s="273"/>
    </row>
    <row r="130" spans="1:47" s="272" customFormat="1" ht="22.8" x14ac:dyDescent="0.4">
      <c r="A130">
        <v>211355</v>
      </c>
      <c r="B130" t="s">
        <v>3629</v>
      </c>
      <c r="C130" t="s">
        <v>212</v>
      </c>
      <c r="D130" t="s">
        <v>212</v>
      </c>
      <c r="E130" t="s">
        <v>212</v>
      </c>
      <c r="F130" t="s">
        <v>212</v>
      </c>
      <c r="G130" t="s">
        <v>212</v>
      </c>
      <c r="H130" t="s">
        <v>212</v>
      </c>
      <c r="I130" t="s">
        <v>212</v>
      </c>
      <c r="J130" t="s">
        <v>212</v>
      </c>
      <c r="K130" t="s">
        <v>212</v>
      </c>
      <c r="L130" t="s">
        <v>214</v>
      </c>
      <c r="M130" t="s">
        <v>212</v>
      </c>
      <c r="N130" t="s">
        <v>214</v>
      </c>
      <c r="O130" t="s">
        <v>212</v>
      </c>
      <c r="P130" t="s">
        <v>213</v>
      </c>
      <c r="Q130" t="s">
        <v>214</v>
      </c>
      <c r="R130" t="s">
        <v>212</v>
      </c>
      <c r="S130" t="s">
        <v>212</v>
      </c>
      <c r="T130" t="s">
        <v>214</v>
      </c>
      <c r="U130" t="s">
        <v>214</v>
      </c>
      <c r="V130" t="s">
        <v>212</v>
      </c>
      <c r="W130" t="s">
        <v>212</v>
      </c>
      <c r="X130" t="s">
        <v>214</v>
      </c>
      <c r="Y130" t="s">
        <v>212</v>
      </c>
      <c r="Z130" t="s">
        <v>214</v>
      </c>
      <c r="AA130" t="s">
        <v>212</v>
      </c>
      <c r="AB130" t="s">
        <v>212</v>
      </c>
      <c r="AC130" t="s">
        <v>214</v>
      </c>
      <c r="AD130" t="s">
        <v>214</v>
      </c>
      <c r="AE130" t="s">
        <v>214</v>
      </c>
      <c r="AF130" t="s">
        <v>214</v>
      </c>
      <c r="AG130" t="s">
        <v>214</v>
      </c>
      <c r="AH130" t="s">
        <v>214</v>
      </c>
      <c r="AI130" t="s">
        <v>214</v>
      </c>
      <c r="AJ130" t="s">
        <v>214</v>
      </c>
      <c r="AK130" t="s">
        <v>214</v>
      </c>
      <c r="AL130" t="s">
        <v>214</v>
      </c>
      <c r="AM130" t="s">
        <v>214</v>
      </c>
      <c r="AN130" t="s">
        <v>214</v>
      </c>
      <c r="AO130" t="s">
        <v>214</v>
      </c>
      <c r="AP130" s="317" t="s">
        <v>214</v>
      </c>
      <c r="AQ130"/>
      <c r="AR130" s="299"/>
      <c r="AS130" s="271"/>
    </row>
    <row r="131" spans="1:47" s="272" customFormat="1" ht="22.8" x14ac:dyDescent="0.4">
      <c r="A131">
        <v>211356</v>
      </c>
      <c r="B131" t="s">
        <v>485</v>
      </c>
      <c r="C131" t="s">
        <v>212</v>
      </c>
      <c r="D131" t="s">
        <v>214</v>
      </c>
      <c r="E131" t="s">
        <v>214</v>
      </c>
      <c r="F131" t="s">
        <v>212</v>
      </c>
      <c r="G131" t="s">
        <v>212</v>
      </c>
      <c r="H131" t="s">
        <v>214</v>
      </c>
      <c r="I131" t="s">
        <v>214</v>
      </c>
      <c r="J131" t="s">
        <v>212</v>
      </c>
      <c r="K131" t="s">
        <v>214</v>
      </c>
      <c r="L131" t="s">
        <v>214</v>
      </c>
      <c r="M131" t="s">
        <v>213</v>
      </c>
      <c r="N131" t="s">
        <v>212</v>
      </c>
      <c r="O131" t="s">
        <v>214</v>
      </c>
      <c r="P131" t="s">
        <v>214</v>
      </c>
      <c r="Q131" t="s">
        <v>214</v>
      </c>
      <c r="R131" t="s">
        <v>214</v>
      </c>
      <c r="S131" t="s">
        <v>214</v>
      </c>
      <c r="T131" t="s">
        <v>214</v>
      </c>
      <c r="U131" t="s">
        <v>212</v>
      </c>
      <c r="V131" t="s">
        <v>212</v>
      </c>
      <c r="W131" t="s">
        <v>214</v>
      </c>
      <c r="X131" t="s">
        <v>214</v>
      </c>
      <c r="Y131" t="s">
        <v>214</v>
      </c>
      <c r="Z131" t="s">
        <v>214</v>
      </c>
      <c r="AA131" t="s">
        <v>214</v>
      </c>
      <c r="AB131" t="s">
        <v>212</v>
      </c>
      <c r="AC131" t="s">
        <v>214</v>
      </c>
      <c r="AD131" t="s">
        <v>212</v>
      </c>
      <c r="AE131" t="s">
        <v>214</v>
      </c>
      <c r="AF131" t="s">
        <v>214</v>
      </c>
      <c r="AG131"/>
      <c r="AH131"/>
      <c r="AI131"/>
      <c r="AJ131"/>
      <c r="AK131"/>
      <c r="AL131"/>
      <c r="AM131"/>
      <c r="AN131"/>
      <c r="AO131"/>
      <c r="AP131" s="317"/>
      <c r="AQ131"/>
      <c r="AR131" s="299"/>
      <c r="AS131" s="273"/>
    </row>
    <row r="132" spans="1:47" s="272" customFormat="1" ht="22.8" x14ac:dyDescent="0.4">
      <c r="A132">
        <v>211374</v>
      </c>
      <c r="B132" t="s">
        <v>3629</v>
      </c>
      <c r="C132" t="s">
        <v>212</v>
      </c>
      <c r="D132" t="s">
        <v>212</v>
      </c>
      <c r="E132" t="s">
        <v>213</v>
      </c>
      <c r="F132" t="s">
        <v>214</v>
      </c>
      <c r="G132" t="s">
        <v>212</v>
      </c>
      <c r="H132" t="s">
        <v>214</v>
      </c>
      <c r="I132" t="s">
        <v>214</v>
      </c>
      <c r="J132" t="s">
        <v>213</v>
      </c>
      <c r="K132" t="s">
        <v>212</v>
      </c>
      <c r="L132" t="s">
        <v>214</v>
      </c>
      <c r="M132" t="s">
        <v>212</v>
      </c>
      <c r="N132" t="s">
        <v>214</v>
      </c>
      <c r="O132" t="s">
        <v>212</v>
      </c>
      <c r="P132" t="s">
        <v>212</v>
      </c>
      <c r="Q132" t="s">
        <v>214</v>
      </c>
      <c r="R132" t="s">
        <v>214</v>
      </c>
      <c r="S132" t="s">
        <v>212</v>
      </c>
      <c r="T132" t="s">
        <v>214</v>
      </c>
      <c r="U132" t="s">
        <v>214</v>
      </c>
      <c r="V132" t="s">
        <v>212</v>
      </c>
      <c r="W132" t="s">
        <v>212</v>
      </c>
      <c r="X132" t="s">
        <v>212</v>
      </c>
      <c r="Y132" t="s">
        <v>212</v>
      </c>
      <c r="Z132" t="s">
        <v>214</v>
      </c>
      <c r="AA132" t="s">
        <v>214</v>
      </c>
      <c r="AB132" t="s">
        <v>214</v>
      </c>
      <c r="AC132" t="s">
        <v>214</v>
      </c>
      <c r="AD132" t="s">
        <v>212</v>
      </c>
      <c r="AE132" t="s">
        <v>213</v>
      </c>
      <c r="AF132" t="s">
        <v>212</v>
      </c>
      <c r="AG132" t="s">
        <v>213</v>
      </c>
      <c r="AH132" t="s">
        <v>213</v>
      </c>
      <c r="AI132" t="s">
        <v>213</v>
      </c>
      <c r="AJ132" t="s">
        <v>213</v>
      </c>
      <c r="AK132" t="s">
        <v>213</v>
      </c>
      <c r="AL132" t="s">
        <v>213</v>
      </c>
      <c r="AM132" t="s">
        <v>213</v>
      </c>
      <c r="AN132" t="s">
        <v>213</v>
      </c>
      <c r="AO132" t="s">
        <v>213</v>
      </c>
      <c r="AP132" s="317" t="s">
        <v>213</v>
      </c>
      <c r="AQ132"/>
      <c r="AR132" s="299"/>
      <c r="AS132" s="271"/>
    </row>
    <row r="133" spans="1:47" s="272" customFormat="1" ht="22.8" x14ac:dyDescent="0.4">
      <c r="A133">
        <v>211381</v>
      </c>
      <c r="B133" t="s">
        <v>59</v>
      </c>
      <c r="C133" t="s">
        <v>4176</v>
      </c>
      <c r="D133" t="s">
        <v>4176</v>
      </c>
      <c r="E133" t="s">
        <v>4176</v>
      </c>
      <c r="F133" t="s">
        <v>4176</v>
      </c>
      <c r="G133" t="s">
        <v>4176</v>
      </c>
      <c r="H133" t="s">
        <v>4176</v>
      </c>
      <c r="I133" t="s">
        <v>4176</v>
      </c>
      <c r="J133" t="s">
        <v>4176</v>
      </c>
      <c r="K133" t="s">
        <v>4176</v>
      </c>
      <c r="L133" t="s">
        <v>4176</v>
      </c>
      <c r="M133" t="s">
        <v>4176</v>
      </c>
      <c r="N133" t="s">
        <v>4176</v>
      </c>
      <c r="O133" t="s">
        <v>4176</v>
      </c>
      <c r="P133" t="s">
        <v>4176</v>
      </c>
      <c r="Q133" t="s">
        <v>4176</v>
      </c>
      <c r="R133" t="s">
        <v>4176</v>
      </c>
      <c r="S133" t="s">
        <v>4176</v>
      </c>
      <c r="T133" t="s">
        <v>4176</v>
      </c>
      <c r="U133" t="s">
        <v>4176</v>
      </c>
      <c r="V133" t="s">
        <v>4176</v>
      </c>
      <c r="W133" t="s">
        <v>4176</v>
      </c>
      <c r="X133" t="s">
        <v>4176</v>
      </c>
      <c r="Y133" t="s">
        <v>4176</v>
      </c>
      <c r="Z133" t="s">
        <v>4176</v>
      </c>
      <c r="AA133" t="s">
        <v>4176</v>
      </c>
      <c r="AB133" t="s">
        <v>4176</v>
      </c>
      <c r="AC133" t="s">
        <v>4176</v>
      </c>
      <c r="AD133" t="s">
        <v>4176</v>
      </c>
      <c r="AE133" t="s">
        <v>4176</v>
      </c>
      <c r="AF133" t="s">
        <v>4176</v>
      </c>
      <c r="AG133" t="s">
        <v>4176</v>
      </c>
      <c r="AH133" t="s">
        <v>4176</v>
      </c>
      <c r="AI133" t="s">
        <v>4176</v>
      </c>
      <c r="AJ133" t="s">
        <v>4176</v>
      </c>
      <c r="AK133" t="s">
        <v>4176</v>
      </c>
      <c r="AL133" t="s">
        <v>4176</v>
      </c>
      <c r="AM133" t="s">
        <v>4176</v>
      </c>
      <c r="AN133" t="s">
        <v>4176</v>
      </c>
      <c r="AO133" t="s">
        <v>4176</v>
      </c>
      <c r="AP133" s="317" t="s">
        <v>4176</v>
      </c>
      <c r="AQ133" t="s">
        <v>737</v>
      </c>
      <c r="AR133" s="299" t="s">
        <v>4184</v>
      </c>
      <c r="AS133" s="271"/>
      <c r="AU133" s="273"/>
    </row>
    <row r="134" spans="1:47" s="272" customFormat="1" ht="22.8" x14ac:dyDescent="0.4">
      <c r="A134">
        <v>211383</v>
      </c>
      <c r="B134" t="s">
        <v>59</v>
      </c>
      <c r="C134" t="s">
        <v>4176</v>
      </c>
      <c r="D134" t="s">
        <v>4176</v>
      </c>
      <c r="E134" t="s">
        <v>4176</v>
      </c>
      <c r="F134" t="s">
        <v>4176</v>
      </c>
      <c r="G134" t="s">
        <v>4176</v>
      </c>
      <c r="H134" t="s">
        <v>4176</v>
      </c>
      <c r="I134" t="s">
        <v>4176</v>
      </c>
      <c r="J134" t="s">
        <v>4176</v>
      </c>
      <c r="K134" t="s">
        <v>4176</v>
      </c>
      <c r="L134" t="s">
        <v>4176</v>
      </c>
      <c r="M134" t="s">
        <v>4176</v>
      </c>
      <c r="N134" t="s">
        <v>4176</v>
      </c>
      <c r="O134" t="s">
        <v>4176</v>
      </c>
      <c r="P134" t="s">
        <v>4176</v>
      </c>
      <c r="Q134" t="s">
        <v>4176</v>
      </c>
      <c r="R134" t="s">
        <v>4176</v>
      </c>
      <c r="S134" t="s">
        <v>4176</v>
      </c>
      <c r="T134" t="s">
        <v>4176</v>
      </c>
      <c r="U134" t="s">
        <v>4176</v>
      </c>
      <c r="V134" t="s">
        <v>4176</v>
      </c>
      <c r="W134" t="s">
        <v>4176</v>
      </c>
      <c r="X134" t="s">
        <v>4176</v>
      </c>
      <c r="Y134" t="s">
        <v>4176</v>
      </c>
      <c r="Z134" t="s">
        <v>4176</v>
      </c>
      <c r="AA134" t="s">
        <v>4176</v>
      </c>
      <c r="AB134" t="s">
        <v>4176</v>
      </c>
      <c r="AC134" t="s">
        <v>4176</v>
      </c>
      <c r="AD134" t="s">
        <v>4176</v>
      </c>
      <c r="AE134" t="s">
        <v>4176</v>
      </c>
      <c r="AF134" t="s">
        <v>4176</v>
      </c>
      <c r="AG134" t="s">
        <v>4176</v>
      </c>
      <c r="AH134" t="s">
        <v>4176</v>
      </c>
      <c r="AI134" t="s">
        <v>4176</v>
      </c>
      <c r="AJ134" t="s">
        <v>4176</v>
      </c>
      <c r="AK134" t="s">
        <v>4176</v>
      </c>
      <c r="AL134" t="s">
        <v>4176</v>
      </c>
      <c r="AM134" t="s">
        <v>4176</v>
      </c>
      <c r="AN134" t="s">
        <v>4176</v>
      </c>
      <c r="AO134" t="s">
        <v>4176</v>
      </c>
      <c r="AP134" s="317" t="s">
        <v>4176</v>
      </c>
      <c r="AQ134" t="s">
        <v>737</v>
      </c>
      <c r="AR134" s="299" t="s">
        <v>4184</v>
      </c>
      <c r="AS134" s="271"/>
      <c r="AU134" s="273"/>
    </row>
    <row r="135" spans="1:47" s="272" customFormat="1" ht="22.8" x14ac:dyDescent="0.4">
      <c r="A135">
        <v>211389</v>
      </c>
      <c r="B135" t="s">
        <v>59</v>
      </c>
      <c r="C135" t="s">
        <v>212</v>
      </c>
      <c r="D135" t="s">
        <v>214</v>
      </c>
      <c r="E135" t="s">
        <v>212</v>
      </c>
      <c r="F135" t="s">
        <v>212</v>
      </c>
      <c r="G135" t="s">
        <v>212</v>
      </c>
      <c r="H135" t="s">
        <v>212</v>
      </c>
      <c r="I135" t="s">
        <v>214</v>
      </c>
      <c r="J135" t="s">
        <v>212</v>
      </c>
      <c r="K135" t="s">
        <v>212</v>
      </c>
      <c r="L135" t="s">
        <v>214</v>
      </c>
      <c r="M135" t="s">
        <v>212</v>
      </c>
      <c r="N135" t="s">
        <v>214</v>
      </c>
      <c r="O135" t="s">
        <v>214</v>
      </c>
      <c r="P135" t="s">
        <v>212</v>
      </c>
      <c r="Q135" t="s">
        <v>212</v>
      </c>
      <c r="R135" t="s">
        <v>212</v>
      </c>
      <c r="S135" t="s">
        <v>212</v>
      </c>
      <c r="T135" t="s">
        <v>214</v>
      </c>
      <c r="U135" t="s">
        <v>214</v>
      </c>
      <c r="V135" t="s">
        <v>214</v>
      </c>
      <c r="W135" t="s">
        <v>212</v>
      </c>
      <c r="X135" t="s">
        <v>214</v>
      </c>
      <c r="Y135" t="s">
        <v>212</v>
      </c>
      <c r="Z135" t="s">
        <v>212</v>
      </c>
      <c r="AA135" t="s">
        <v>212</v>
      </c>
      <c r="AB135" t="s">
        <v>212</v>
      </c>
      <c r="AC135" t="s">
        <v>214</v>
      </c>
      <c r="AD135" t="s">
        <v>212</v>
      </c>
      <c r="AE135" t="s">
        <v>212</v>
      </c>
      <c r="AF135" t="s">
        <v>214</v>
      </c>
      <c r="AG135" t="s">
        <v>212</v>
      </c>
      <c r="AH135" t="s">
        <v>212</v>
      </c>
      <c r="AI135" t="s">
        <v>214</v>
      </c>
      <c r="AJ135" t="s">
        <v>212</v>
      </c>
      <c r="AK135" t="s">
        <v>213</v>
      </c>
      <c r="AL135" t="s">
        <v>212</v>
      </c>
      <c r="AM135" t="s">
        <v>212</v>
      </c>
      <c r="AN135" t="s">
        <v>213</v>
      </c>
      <c r="AO135" t="s">
        <v>212</v>
      </c>
      <c r="AP135" s="317" t="s">
        <v>212</v>
      </c>
      <c r="AQ135"/>
      <c r="AR135" s="299"/>
      <c r="AS135" s="271"/>
      <c r="AU135" s="273"/>
    </row>
    <row r="136" spans="1:47" s="272" customFormat="1" ht="22.8" x14ac:dyDescent="0.4">
      <c r="A136">
        <v>211407</v>
      </c>
      <c r="B136" t="s">
        <v>59</v>
      </c>
      <c r="C136" t="s">
        <v>212</v>
      </c>
      <c r="D136" t="s">
        <v>212</v>
      </c>
      <c r="E136" t="s">
        <v>212</v>
      </c>
      <c r="F136" t="s">
        <v>212</v>
      </c>
      <c r="G136" t="s">
        <v>214</v>
      </c>
      <c r="H136" t="s">
        <v>214</v>
      </c>
      <c r="I136" t="s">
        <v>214</v>
      </c>
      <c r="J136" t="s">
        <v>212</v>
      </c>
      <c r="K136" t="s">
        <v>212</v>
      </c>
      <c r="L136" t="s">
        <v>212</v>
      </c>
      <c r="M136" t="s">
        <v>212</v>
      </c>
      <c r="N136" t="s">
        <v>214</v>
      </c>
      <c r="O136" t="s">
        <v>214</v>
      </c>
      <c r="P136" t="s">
        <v>214</v>
      </c>
      <c r="Q136" t="s">
        <v>212</v>
      </c>
      <c r="R136" t="s">
        <v>214</v>
      </c>
      <c r="S136" t="s">
        <v>212</v>
      </c>
      <c r="T136" t="s">
        <v>214</v>
      </c>
      <c r="U136" t="s">
        <v>214</v>
      </c>
      <c r="V136" t="s">
        <v>214</v>
      </c>
      <c r="W136" t="s">
        <v>214</v>
      </c>
      <c r="X136" t="s">
        <v>214</v>
      </c>
      <c r="Y136" t="s">
        <v>212</v>
      </c>
      <c r="Z136" t="s">
        <v>214</v>
      </c>
      <c r="AA136" t="s">
        <v>212</v>
      </c>
      <c r="AB136" t="s">
        <v>212</v>
      </c>
      <c r="AC136" t="s">
        <v>214</v>
      </c>
      <c r="AD136" t="s">
        <v>212</v>
      </c>
      <c r="AE136" t="s">
        <v>212</v>
      </c>
      <c r="AF136" t="s">
        <v>214</v>
      </c>
      <c r="AG136" t="s">
        <v>214</v>
      </c>
      <c r="AH136" t="s">
        <v>214</v>
      </c>
      <c r="AI136" t="s">
        <v>214</v>
      </c>
      <c r="AJ136" t="s">
        <v>214</v>
      </c>
      <c r="AK136" t="s">
        <v>214</v>
      </c>
      <c r="AL136" t="s">
        <v>214</v>
      </c>
      <c r="AM136" t="s">
        <v>212</v>
      </c>
      <c r="AN136" t="s">
        <v>212</v>
      </c>
      <c r="AO136" t="s">
        <v>212</v>
      </c>
      <c r="AP136" s="317" t="s">
        <v>214</v>
      </c>
      <c r="AQ136"/>
      <c r="AR136" s="299"/>
      <c r="AS136" s="271"/>
    </row>
    <row r="137" spans="1:47" s="272" customFormat="1" ht="22.8" x14ac:dyDescent="0.4">
      <c r="A137" s="314">
        <v>211439</v>
      </c>
      <c r="B137" t="s">
        <v>59</v>
      </c>
      <c r="C137" s="315" t="s">
        <v>212</v>
      </c>
      <c r="D137" s="315" t="s">
        <v>212</v>
      </c>
      <c r="E137" s="315" t="s">
        <v>212</v>
      </c>
      <c r="F137" s="315" t="s">
        <v>212</v>
      </c>
      <c r="G137" s="315" t="s">
        <v>212</v>
      </c>
      <c r="H137" s="315" t="s">
        <v>212</v>
      </c>
      <c r="I137" s="315" t="s">
        <v>214</v>
      </c>
      <c r="J137" s="315" t="s">
        <v>212</v>
      </c>
      <c r="K137" s="315" t="s">
        <v>212</v>
      </c>
      <c r="L137" s="315" t="s">
        <v>214</v>
      </c>
      <c r="M137" s="315" t="s">
        <v>212</v>
      </c>
      <c r="N137" s="315" t="s">
        <v>214</v>
      </c>
      <c r="O137" s="315" t="s">
        <v>214</v>
      </c>
      <c r="P137" s="315" t="s">
        <v>212</v>
      </c>
      <c r="Q137" s="315" t="s">
        <v>214</v>
      </c>
      <c r="R137" s="315" t="s">
        <v>212</v>
      </c>
      <c r="S137" s="315" t="s">
        <v>212</v>
      </c>
      <c r="T137" s="315" t="s">
        <v>214</v>
      </c>
      <c r="U137" s="315" t="s">
        <v>214</v>
      </c>
      <c r="V137" s="315" t="s">
        <v>214</v>
      </c>
      <c r="W137" s="315" t="s">
        <v>212</v>
      </c>
      <c r="X137" s="315" t="s">
        <v>214</v>
      </c>
      <c r="Y137" s="315" t="s">
        <v>212</v>
      </c>
      <c r="Z137" s="315" t="s">
        <v>212</v>
      </c>
      <c r="AA137" s="315" t="s">
        <v>212</v>
      </c>
      <c r="AB137" s="315" t="s">
        <v>212</v>
      </c>
      <c r="AC137" s="315" t="s">
        <v>212</v>
      </c>
      <c r="AD137" s="315" t="s">
        <v>214</v>
      </c>
      <c r="AE137" s="315" t="s">
        <v>212</v>
      </c>
      <c r="AF137" s="315" t="s">
        <v>213</v>
      </c>
      <c r="AG137" s="315" t="s">
        <v>213</v>
      </c>
      <c r="AH137" s="315" t="s">
        <v>213</v>
      </c>
      <c r="AI137" s="315" t="s">
        <v>213</v>
      </c>
      <c r="AJ137" s="315" t="s">
        <v>213</v>
      </c>
      <c r="AK137" s="315" t="s">
        <v>213</v>
      </c>
      <c r="AL137" s="315" t="s">
        <v>213</v>
      </c>
      <c r="AM137" s="315" t="s">
        <v>213</v>
      </c>
      <c r="AN137" s="315" t="s">
        <v>213</v>
      </c>
      <c r="AO137" s="315" t="s">
        <v>213</v>
      </c>
      <c r="AP137" s="316" t="s">
        <v>213</v>
      </c>
      <c r="AQ137"/>
      <c r="AR137" s="299"/>
      <c r="AS137" s="273"/>
      <c r="AU137" s="273"/>
    </row>
    <row r="138" spans="1:47" s="272" customFormat="1" ht="24" x14ac:dyDescent="0.5">
      <c r="A138" s="321">
        <v>211448</v>
      </c>
      <c r="B138" t="s">
        <v>485</v>
      </c>
      <c r="C138" s="272" t="s">
        <v>4176</v>
      </c>
      <c r="D138" s="272" t="s">
        <v>4176</v>
      </c>
      <c r="E138" s="272" t="s">
        <v>4176</v>
      </c>
      <c r="F138" s="272" t="s">
        <v>4176</v>
      </c>
      <c r="G138" s="272" t="s">
        <v>4176</v>
      </c>
      <c r="H138" s="272" t="s">
        <v>4176</v>
      </c>
      <c r="I138" s="272" t="s">
        <v>4176</v>
      </c>
      <c r="J138" s="272" t="s">
        <v>4176</v>
      </c>
      <c r="K138" s="272" t="s">
        <v>4176</v>
      </c>
      <c r="L138" s="272" t="s">
        <v>4176</v>
      </c>
      <c r="M138" s="272" t="s">
        <v>4176</v>
      </c>
      <c r="N138" s="272" t="s">
        <v>4176</v>
      </c>
      <c r="O138" s="272" t="s">
        <v>4176</v>
      </c>
      <c r="P138" s="272" t="s">
        <v>4176</v>
      </c>
      <c r="Q138" s="272" t="s">
        <v>4176</v>
      </c>
      <c r="R138" s="272" t="s">
        <v>4176</v>
      </c>
      <c r="S138" s="272" t="s">
        <v>4176</v>
      </c>
      <c r="T138" s="272" t="s">
        <v>4176</v>
      </c>
      <c r="U138" s="272" t="s">
        <v>4176</v>
      </c>
      <c r="V138" s="272" t="s">
        <v>4176</v>
      </c>
      <c r="W138" s="272" t="s">
        <v>4176</v>
      </c>
      <c r="X138" s="272" t="s">
        <v>4176</v>
      </c>
      <c r="Y138" s="272" t="s">
        <v>4176</v>
      </c>
      <c r="Z138" s="272" t="s">
        <v>4176</v>
      </c>
      <c r="AA138" s="272" t="s">
        <v>4176</v>
      </c>
      <c r="AB138" s="272" t="s">
        <v>4176</v>
      </c>
      <c r="AC138" s="272" t="s">
        <v>4176</v>
      </c>
      <c r="AD138" s="272" t="s">
        <v>4176</v>
      </c>
      <c r="AE138" s="272" t="s">
        <v>4176</v>
      </c>
      <c r="AF138" s="272" t="s">
        <v>4176</v>
      </c>
      <c r="AP138" s="317"/>
      <c r="AQ138" t="s">
        <v>737</v>
      </c>
      <c r="AR138" s="299" t="s">
        <v>4180</v>
      </c>
      <c r="AS138" s="273"/>
      <c r="AU138" s="273"/>
    </row>
    <row r="139" spans="1:47" s="272" customFormat="1" ht="22.8" x14ac:dyDescent="0.4">
      <c r="A139">
        <v>211454</v>
      </c>
      <c r="B139" t="s">
        <v>59</v>
      </c>
      <c r="C139" t="s">
        <v>4176</v>
      </c>
      <c r="D139" t="s">
        <v>4176</v>
      </c>
      <c r="E139" t="s">
        <v>4176</v>
      </c>
      <c r="F139" t="s">
        <v>4176</v>
      </c>
      <c r="G139" t="s">
        <v>4176</v>
      </c>
      <c r="H139" t="s">
        <v>4176</v>
      </c>
      <c r="I139" t="s">
        <v>4176</v>
      </c>
      <c r="J139" t="s">
        <v>4176</v>
      </c>
      <c r="K139" t="s">
        <v>4176</v>
      </c>
      <c r="L139" t="s">
        <v>4176</v>
      </c>
      <c r="M139" t="s">
        <v>4176</v>
      </c>
      <c r="N139" t="s">
        <v>4176</v>
      </c>
      <c r="O139" t="s">
        <v>4176</v>
      </c>
      <c r="P139" t="s">
        <v>4176</v>
      </c>
      <c r="Q139" t="s">
        <v>4176</v>
      </c>
      <c r="R139" t="s">
        <v>4176</v>
      </c>
      <c r="S139" t="s">
        <v>4176</v>
      </c>
      <c r="T139" t="s">
        <v>4176</v>
      </c>
      <c r="U139" t="s">
        <v>4176</v>
      </c>
      <c r="V139" t="s">
        <v>4176</v>
      </c>
      <c r="W139" t="s">
        <v>4176</v>
      </c>
      <c r="X139" t="s">
        <v>4176</v>
      </c>
      <c r="Y139" t="s">
        <v>4176</v>
      </c>
      <c r="Z139" t="s">
        <v>4176</v>
      </c>
      <c r="AA139" t="s">
        <v>4176</v>
      </c>
      <c r="AB139" t="s">
        <v>4176</v>
      </c>
      <c r="AC139" t="s">
        <v>4176</v>
      </c>
      <c r="AD139" t="s">
        <v>4176</v>
      </c>
      <c r="AE139" t="s">
        <v>4176</v>
      </c>
      <c r="AF139" t="s">
        <v>4176</v>
      </c>
      <c r="AG139" t="s">
        <v>4176</v>
      </c>
      <c r="AH139" t="s">
        <v>4176</v>
      </c>
      <c r="AI139" t="s">
        <v>4176</v>
      </c>
      <c r="AJ139" t="s">
        <v>4176</v>
      </c>
      <c r="AK139" t="s">
        <v>4176</v>
      </c>
      <c r="AL139" t="s">
        <v>4176</v>
      </c>
      <c r="AM139" t="s">
        <v>4176</v>
      </c>
      <c r="AN139" t="s">
        <v>4176</v>
      </c>
      <c r="AO139" t="s">
        <v>4176</v>
      </c>
      <c r="AP139" s="317" t="s">
        <v>4176</v>
      </c>
      <c r="AQ139" t="s">
        <v>4218</v>
      </c>
      <c r="AR139" s="299" t="s">
        <v>4214</v>
      </c>
      <c r="AS139" s="271"/>
    </row>
    <row r="140" spans="1:47" s="272" customFormat="1" ht="22.8" x14ac:dyDescent="0.4">
      <c r="A140">
        <v>211478</v>
      </c>
      <c r="B140" t="s">
        <v>485</v>
      </c>
      <c r="C140" t="s">
        <v>4176</v>
      </c>
      <c r="D140" t="s">
        <v>4176</v>
      </c>
      <c r="E140" t="s">
        <v>4176</v>
      </c>
      <c r="F140" t="s">
        <v>4176</v>
      </c>
      <c r="G140" t="s">
        <v>4176</v>
      </c>
      <c r="H140" t="s">
        <v>4176</v>
      </c>
      <c r="I140" t="s">
        <v>4176</v>
      </c>
      <c r="J140" t="s">
        <v>4176</v>
      </c>
      <c r="K140" t="s">
        <v>4176</v>
      </c>
      <c r="L140" t="s">
        <v>4176</v>
      </c>
      <c r="M140" t="s">
        <v>4176</v>
      </c>
      <c r="N140" t="s">
        <v>4176</v>
      </c>
      <c r="O140" t="s">
        <v>4176</v>
      </c>
      <c r="P140" t="s">
        <v>4176</v>
      </c>
      <c r="Q140" t="s">
        <v>4176</v>
      </c>
      <c r="R140" t="s">
        <v>4176</v>
      </c>
      <c r="S140" t="s">
        <v>4176</v>
      </c>
      <c r="T140" t="s">
        <v>4176</v>
      </c>
      <c r="U140" t="s">
        <v>4176</v>
      </c>
      <c r="V140" t="s">
        <v>4176</v>
      </c>
      <c r="W140" t="s">
        <v>4176</v>
      </c>
      <c r="X140" t="s">
        <v>4176</v>
      </c>
      <c r="Y140" t="s">
        <v>4176</v>
      </c>
      <c r="Z140" t="s">
        <v>4176</v>
      </c>
      <c r="AA140" t="s">
        <v>4176</v>
      </c>
      <c r="AB140" t="s">
        <v>4176</v>
      </c>
      <c r="AC140" t="s">
        <v>4176</v>
      </c>
      <c r="AD140" t="s">
        <v>4176</v>
      </c>
      <c r="AE140" t="s">
        <v>4176</v>
      </c>
      <c r="AF140" t="s">
        <v>4176</v>
      </c>
      <c r="AG140"/>
      <c r="AH140"/>
      <c r="AI140"/>
      <c r="AJ140"/>
      <c r="AK140"/>
      <c r="AL140"/>
      <c r="AM140"/>
      <c r="AN140"/>
      <c r="AO140"/>
      <c r="AP140" s="317"/>
      <c r="AQ140" t="s">
        <v>737</v>
      </c>
      <c r="AR140" s="299" t="s">
        <v>4195</v>
      </c>
      <c r="AS140" s="271"/>
    </row>
    <row r="141" spans="1:47" s="272" customFormat="1" ht="22.8" x14ac:dyDescent="0.4">
      <c r="A141">
        <v>211485</v>
      </c>
      <c r="B141" t="s">
        <v>3630</v>
      </c>
      <c r="C141" t="s">
        <v>4176</v>
      </c>
      <c r="D141" t="s">
        <v>4176</v>
      </c>
      <c r="E141" t="s">
        <v>4176</v>
      </c>
      <c r="F141" t="s">
        <v>4176</v>
      </c>
      <c r="G141" t="s">
        <v>4176</v>
      </c>
      <c r="H141" t="s">
        <v>4176</v>
      </c>
      <c r="I141" t="s">
        <v>4176</v>
      </c>
      <c r="J141" t="s">
        <v>4176</v>
      </c>
      <c r="K141" t="s">
        <v>4176</v>
      </c>
      <c r="L141" t="s">
        <v>4176</v>
      </c>
      <c r="M141" t="s">
        <v>4176</v>
      </c>
      <c r="N141" t="s">
        <v>4176</v>
      </c>
      <c r="O141" t="s">
        <v>4176</v>
      </c>
      <c r="P141" t="s">
        <v>4176</v>
      </c>
      <c r="Q141" t="s">
        <v>4176</v>
      </c>
      <c r="R141" t="s">
        <v>4176</v>
      </c>
      <c r="S141" t="s">
        <v>4176</v>
      </c>
      <c r="T141" t="s">
        <v>4176</v>
      </c>
      <c r="U141" t="s">
        <v>4176</v>
      </c>
      <c r="V141" t="s">
        <v>4176</v>
      </c>
      <c r="W141" t="s">
        <v>4176</v>
      </c>
      <c r="X141" t="s">
        <v>4176</v>
      </c>
      <c r="Y141" t="s">
        <v>4176</v>
      </c>
      <c r="Z141" t="s">
        <v>4176</v>
      </c>
      <c r="AA141" t="s">
        <v>4176</v>
      </c>
      <c r="AB141" t="s">
        <v>4176</v>
      </c>
      <c r="AC141" t="s">
        <v>4176</v>
      </c>
      <c r="AD141" t="s">
        <v>4176</v>
      </c>
      <c r="AE141" t="s">
        <v>4176</v>
      </c>
      <c r="AF141" t="s">
        <v>4176</v>
      </c>
      <c r="AG141"/>
      <c r="AH141"/>
      <c r="AI141"/>
      <c r="AJ141"/>
      <c r="AK141"/>
      <c r="AL141"/>
      <c r="AM141"/>
      <c r="AN141"/>
      <c r="AO141"/>
      <c r="AP141" s="317"/>
      <c r="AQ141" t="s">
        <v>737</v>
      </c>
      <c r="AR141" s="299" t="s">
        <v>4189</v>
      </c>
      <c r="AS141" s="271"/>
    </row>
    <row r="142" spans="1:47" s="272" customFormat="1" ht="22.8" x14ac:dyDescent="0.4">
      <c r="A142">
        <v>211487</v>
      </c>
      <c r="B142" t="s">
        <v>3629</v>
      </c>
      <c r="C142" t="s">
        <v>4176</v>
      </c>
      <c r="D142" t="s">
        <v>4176</v>
      </c>
      <c r="E142" t="s">
        <v>4176</v>
      </c>
      <c r="F142" t="s">
        <v>4176</v>
      </c>
      <c r="G142" t="s">
        <v>4176</v>
      </c>
      <c r="H142" t="s">
        <v>4176</v>
      </c>
      <c r="I142" t="s">
        <v>4176</v>
      </c>
      <c r="J142" t="s">
        <v>4176</v>
      </c>
      <c r="K142" t="s">
        <v>4176</v>
      </c>
      <c r="L142" t="s">
        <v>4176</v>
      </c>
      <c r="M142" t="s">
        <v>4176</v>
      </c>
      <c r="N142" t="s">
        <v>4176</v>
      </c>
      <c r="O142" t="s">
        <v>4176</v>
      </c>
      <c r="P142" t="s">
        <v>4176</v>
      </c>
      <c r="Q142" t="s">
        <v>4176</v>
      </c>
      <c r="R142" t="s">
        <v>4176</v>
      </c>
      <c r="S142" t="s">
        <v>4176</v>
      </c>
      <c r="T142" t="s">
        <v>4176</v>
      </c>
      <c r="U142" t="s">
        <v>4176</v>
      </c>
      <c r="V142" t="s">
        <v>4176</v>
      </c>
      <c r="W142" t="s">
        <v>4176</v>
      </c>
      <c r="X142" t="s">
        <v>4176</v>
      </c>
      <c r="Y142" t="s">
        <v>4176</v>
      </c>
      <c r="Z142" t="s">
        <v>4176</v>
      </c>
      <c r="AA142" t="s">
        <v>4176</v>
      </c>
      <c r="AB142" t="s">
        <v>4176</v>
      </c>
      <c r="AC142" t="s">
        <v>4176</v>
      </c>
      <c r="AD142" t="s">
        <v>4176</v>
      </c>
      <c r="AE142" t="s">
        <v>4176</v>
      </c>
      <c r="AF142" t="s">
        <v>4176</v>
      </c>
      <c r="AG142" t="s">
        <v>4176</v>
      </c>
      <c r="AH142" t="s">
        <v>4176</v>
      </c>
      <c r="AI142" t="s">
        <v>4176</v>
      </c>
      <c r="AJ142" t="s">
        <v>4176</v>
      </c>
      <c r="AK142" t="s">
        <v>4176</v>
      </c>
      <c r="AL142" t="s">
        <v>4176</v>
      </c>
      <c r="AM142" t="s">
        <v>4176</v>
      </c>
      <c r="AN142" t="s">
        <v>4176</v>
      </c>
      <c r="AO142" t="s">
        <v>4176</v>
      </c>
      <c r="AP142" s="317" t="s">
        <v>4176</v>
      </c>
      <c r="AQ142" t="s">
        <v>737</v>
      </c>
      <c r="AR142" s="299" t="s">
        <v>4189</v>
      </c>
      <c r="AS142" s="271"/>
    </row>
    <row r="143" spans="1:47" s="272" customFormat="1" ht="22.8" x14ac:dyDescent="0.4">
      <c r="A143">
        <v>211491</v>
      </c>
      <c r="B143" t="s">
        <v>59</v>
      </c>
      <c r="C143" t="s">
        <v>4176</v>
      </c>
      <c r="D143" t="s">
        <v>4176</v>
      </c>
      <c r="E143" t="s">
        <v>4176</v>
      </c>
      <c r="F143" t="s">
        <v>4176</v>
      </c>
      <c r="G143" t="s">
        <v>4176</v>
      </c>
      <c r="H143" t="s">
        <v>4176</v>
      </c>
      <c r="I143" t="s">
        <v>4176</v>
      </c>
      <c r="J143" t="s">
        <v>4176</v>
      </c>
      <c r="K143" t="s">
        <v>4176</v>
      </c>
      <c r="L143" t="s">
        <v>4176</v>
      </c>
      <c r="M143" t="s">
        <v>4176</v>
      </c>
      <c r="N143" t="s">
        <v>4176</v>
      </c>
      <c r="O143" t="s">
        <v>4176</v>
      </c>
      <c r="P143" t="s">
        <v>4176</v>
      </c>
      <c r="Q143" t="s">
        <v>4176</v>
      </c>
      <c r="R143" t="s">
        <v>4176</v>
      </c>
      <c r="S143" t="s">
        <v>4176</v>
      </c>
      <c r="T143" t="s">
        <v>4176</v>
      </c>
      <c r="U143" t="s">
        <v>4176</v>
      </c>
      <c r="V143" t="s">
        <v>4176</v>
      </c>
      <c r="W143" t="s">
        <v>4176</v>
      </c>
      <c r="X143" t="s">
        <v>4176</v>
      </c>
      <c r="Y143" t="s">
        <v>4176</v>
      </c>
      <c r="Z143" t="s">
        <v>4176</v>
      </c>
      <c r="AA143" t="s">
        <v>4176</v>
      </c>
      <c r="AB143" t="s">
        <v>4176</v>
      </c>
      <c r="AC143" t="s">
        <v>4176</v>
      </c>
      <c r="AD143" t="s">
        <v>4176</v>
      </c>
      <c r="AE143" t="s">
        <v>4176</v>
      </c>
      <c r="AF143" t="s">
        <v>4176</v>
      </c>
      <c r="AG143" t="s">
        <v>4176</v>
      </c>
      <c r="AH143" t="s">
        <v>4176</v>
      </c>
      <c r="AI143" t="s">
        <v>4176</v>
      </c>
      <c r="AJ143" t="s">
        <v>4176</v>
      </c>
      <c r="AK143" t="s">
        <v>4176</v>
      </c>
      <c r="AL143" t="s">
        <v>4176</v>
      </c>
      <c r="AM143" t="s">
        <v>4176</v>
      </c>
      <c r="AN143" t="s">
        <v>4176</v>
      </c>
      <c r="AO143" t="s">
        <v>4176</v>
      </c>
      <c r="AP143" s="317" t="s">
        <v>4176</v>
      </c>
      <c r="AQ143" t="s">
        <v>737</v>
      </c>
      <c r="AR143" s="299" t="s">
        <v>4180</v>
      </c>
      <c r="AS143" s="271"/>
    </row>
    <row r="144" spans="1:47" s="272" customFormat="1" ht="22.8" x14ac:dyDescent="0.4">
      <c r="A144">
        <v>211492</v>
      </c>
      <c r="B144" t="s">
        <v>485</v>
      </c>
      <c r="C144" t="s">
        <v>4176</v>
      </c>
      <c r="D144" t="s">
        <v>4176</v>
      </c>
      <c r="E144" t="s">
        <v>4176</v>
      </c>
      <c r="F144" t="s">
        <v>4176</v>
      </c>
      <c r="G144" t="s">
        <v>4176</v>
      </c>
      <c r="H144" t="s">
        <v>4176</v>
      </c>
      <c r="I144" t="s">
        <v>4176</v>
      </c>
      <c r="J144" t="s">
        <v>4176</v>
      </c>
      <c r="K144" t="s">
        <v>4176</v>
      </c>
      <c r="L144" t="s">
        <v>4176</v>
      </c>
      <c r="M144" t="s">
        <v>4176</v>
      </c>
      <c r="N144" t="s">
        <v>4176</v>
      </c>
      <c r="O144" t="s">
        <v>4176</v>
      </c>
      <c r="P144" t="s">
        <v>4176</v>
      </c>
      <c r="Q144" t="s">
        <v>4176</v>
      </c>
      <c r="R144" t="s">
        <v>4176</v>
      </c>
      <c r="S144" t="s">
        <v>4176</v>
      </c>
      <c r="T144" t="s">
        <v>4176</v>
      </c>
      <c r="U144" t="s">
        <v>4176</v>
      </c>
      <c r="V144" t="s">
        <v>4176</v>
      </c>
      <c r="W144" t="s">
        <v>4176</v>
      </c>
      <c r="X144" t="s">
        <v>4176</v>
      </c>
      <c r="Y144" t="s">
        <v>4176</v>
      </c>
      <c r="Z144" t="s">
        <v>4176</v>
      </c>
      <c r="AA144" t="s">
        <v>4176</v>
      </c>
      <c r="AB144" t="s">
        <v>4176</v>
      </c>
      <c r="AC144" t="s">
        <v>4176</v>
      </c>
      <c r="AD144" t="s">
        <v>4176</v>
      </c>
      <c r="AE144" t="s">
        <v>4176</v>
      </c>
      <c r="AF144" t="s">
        <v>4176</v>
      </c>
      <c r="AG144"/>
      <c r="AH144"/>
      <c r="AI144"/>
      <c r="AJ144"/>
      <c r="AK144"/>
      <c r="AL144"/>
      <c r="AM144"/>
      <c r="AN144"/>
      <c r="AO144"/>
      <c r="AP144" s="317"/>
      <c r="AQ144" t="s">
        <v>737</v>
      </c>
      <c r="AR144" s="299" t="s">
        <v>4184</v>
      </c>
      <c r="AS144" s="273"/>
      <c r="AU144" s="273"/>
    </row>
    <row r="145" spans="1:47" s="272" customFormat="1" ht="22.8" x14ac:dyDescent="0.4">
      <c r="A145">
        <v>211529</v>
      </c>
      <c r="B145" t="s">
        <v>485</v>
      </c>
      <c r="C145" t="s">
        <v>4176</v>
      </c>
      <c r="D145" t="s">
        <v>4176</v>
      </c>
      <c r="E145" t="s">
        <v>4176</v>
      </c>
      <c r="F145" t="s">
        <v>4176</v>
      </c>
      <c r="G145" t="s">
        <v>4176</v>
      </c>
      <c r="H145" t="s">
        <v>4176</v>
      </c>
      <c r="I145" t="s">
        <v>4176</v>
      </c>
      <c r="J145" t="s">
        <v>4176</v>
      </c>
      <c r="K145" t="s">
        <v>4176</v>
      </c>
      <c r="L145" t="s">
        <v>4176</v>
      </c>
      <c r="M145" t="s">
        <v>4176</v>
      </c>
      <c r="N145" t="s">
        <v>4176</v>
      </c>
      <c r="O145" t="s">
        <v>4176</v>
      </c>
      <c r="P145" t="s">
        <v>4176</v>
      </c>
      <c r="Q145" t="s">
        <v>4176</v>
      </c>
      <c r="R145" t="s">
        <v>4176</v>
      </c>
      <c r="S145" t="s">
        <v>4176</v>
      </c>
      <c r="T145" t="s">
        <v>4176</v>
      </c>
      <c r="U145" t="s">
        <v>4176</v>
      </c>
      <c r="V145" t="s">
        <v>4176</v>
      </c>
      <c r="W145" t="s">
        <v>4176</v>
      </c>
      <c r="X145" t="s">
        <v>4176</v>
      </c>
      <c r="Y145" t="s">
        <v>4176</v>
      </c>
      <c r="Z145" t="s">
        <v>4176</v>
      </c>
      <c r="AA145" t="s">
        <v>4176</v>
      </c>
      <c r="AB145" t="s">
        <v>4176</v>
      </c>
      <c r="AC145" t="s">
        <v>4176</v>
      </c>
      <c r="AD145" t="s">
        <v>4176</v>
      </c>
      <c r="AE145" t="s">
        <v>4176</v>
      </c>
      <c r="AF145" t="s">
        <v>4176</v>
      </c>
      <c r="AG145"/>
      <c r="AH145"/>
      <c r="AI145"/>
      <c r="AJ145"/>
      <c r="AK145"/>
      <c r="AL145"/>
      <c r="AM145"/>
      <c r="AN145"/>
      <c r="AO145"/>
      <c r="AP145" s="317"/>
      <c r="AQ145" t="s">
        <v>737</v>
      </c>
      <c r="AR145" s="299" t="s">
        <v>4196</v>
      </c>
      <c r="AS145" s="273"/>
      <c r="AU145" s="273"/>
    </row>
    <row r="146" spans="1:47" s="272" customFormat="1" ht="22.8" x14ac:dyDescent="0.4">
      <c r="A146" s="314">
        <v>211545</v>
      </c>
      <c r="B146" t="s">
        <v>59</v>
      </c>
      <c r="C146" s="315" t="s">
        <v>214</v>
      </c>
      <c r="D146" s="315" t="s">
        <v>214</v>
      </c>
      <c r="E146" s="315" t="s">
        <v>214</v>
      </c>
      <c r="F146" s="315" t="s">
        <v>214</v>
      </c>
      <c r="G146" s="315" t="s">
        <v>214</v>
      </c>
      <c r="H146" s="315" t="s">
        <v>214</v>
      </c>
      <c r="I146" s="315" t="s">
        <v>214</v>
      </c>
      <c r="J146" s="315" t="s">
        <v>214</v>
      </c>
      <c r="K146" s="315" t="s">
        <v>214</v>
      </c>
      <c r="L146" s="315" t="s">
        <v>212</v>
      </c>
      <c r="M146" s="315" t="s">
        <v>214</v>
      </c>
      <c r="N146" s="315" t="s">
        <v>214</v>
      </c>
      <c r="O146" s="315" t="s">
        <v>214</v>
      </c>
      <c r="P146" s="315" t="s">
        <v>212</v>
      </c>
      <c r="Q146" s="315" t="s">
        <v>214</v>
      </c>
      <c r="R146" s="315" t="s">
        <v>214</v>
      </c>
      <c r="S146" s="315" t="s">
        <v>214</v>
      </c>
      <c r="T146" s="315" t="s">
        <v>214</v>
      </c>
      <c r="U146" s="315" t="s">
        <v>214</v>
      </c>
      <c r="V146" s="315" t="s">
        <v>214</v>
      </c>
      <c r="W146" s="315" t="s">
        <v>214</v>
      </c>
      <c r="X146" s="315" t="s">
        <v>214</v>
      </c>
      <c r="Y146" s="315" t="s">
        <v>212</v>
      </c>
      <c r="Z146" s="315" t="s">
        <v>214</v>
      </c>
      <c r="AA146" s="315" t="s">
        <v>212</v>
      </c>
      <c r="AB146" s="315" t="s">
        <v>214</v>
      </c>
      <c r="AC146" s="315" t="s">
        <v>212</v>
      </c>
      <c r="AD146" s="315" t="s">
        <v>212</v>
      </c>
      <c r="AE146" s="315" t="s">
        <v>214</v>
      </c>
      <c r="AF146" s="315" t="s">
        <v>212</v>
      </c>
      <c r="AG146" s="315" t="s">
        <v>214</v>
      </c>
      <c r="AH146" s="315" t="s">
        <v>214</v>
      </c>
      <c r="AI146" s="315" t="s">
        <v>212</v>
      </c>
      <c r="AJ146" s="315" t="s">
        <v>212</v>
      </c>
      <c r="AK146" s="315" t="s">
        <v>213</v>
      </c>
      <c r="AL146" s="315" t="s">
        <v>214</v>
      </c>
      <c r="AM146" s="315" t="s">
        <v>214</v>
      </c>
      <c r="AN146" s="315" t="s">
        <v>214</v>
      </c>
      <c r="AO146" s="315" t="s">
        <v>214</v>
      </c>
      <c r="AP146" s="316" t="s">
        <v>214</v>
      </c>
      <c r="AQ146"/>
      <c r="AR146" s="299"/>
      <c r="AS146" s="271"/>
    </row>
    <row r="147" spans="1:47" s="272" customFormat="1" ht="24" x14ac:dyDescent="0.5">
      <c r="A147" s="321">
        <v>211547</v>
      </c>
      <c r="B147" t="s">
        <v>59</v>
      </c>
      <c r="C147" s="272" t="s">
        <v>212</v>
      </c>
      <c r="D147" s="272" t="s">
        <v>214</v>
      </c>
      <c r="E147" s="272" t="s">
        <v>212</v>
      </c>
      <c r="F147" s="272" t="s">
        <v>212</v>
      </c>
      <c r="G147" s="272" t="s">
        <v>212</v>
      </c>
      <c r="H147" s="272" t="s">
        <v>212</v>
      </c>
      <c r="I147" s="272" t="s">
        <v>212</v>
      </c>
      <c r="J147" s="272" t="s">
        <v>212</v>
      </c>
      <c r="K147" s="272" t="s">
        <v>212</v>
      </c>
      <c r="L147" s="272" t="s">
        <v>212</v>
      </c>
      <c r="M147" s="272" t="s">
        <v>212</v>
      </c>
      <c r="N147" s="272" t="s">
        <v>212</v>
      </c>
      <c r="O147" s="272" t="s">
        <v>214</v>
      </c>
      <c r="P147" s="272" t="s">
        <v>212</v>
      </c>
      <c r="Q147" s="272" t="s">
        <v>212</v>
      </c>
      <c r="R147" s="272" t="s">
        <v>212</v>
      </c>
      <c r="S147" s="272" t="s">
        <v>212</v>
      </c>
      <c r="T147" s="272" t="s">
        <v>214</v>
      </c>
      <c r="U147" s="272" t="s">
        <v>214</v>
      </c>
      <c r="V147" s="272" t="s">
        <v>212</v>
      </c>
      <c r="W147" s="272" t="s">
        <v>212</v>
      </c>
      <c r="X147" s="272" t="s">
        <v>212</v>
      </c>
      <c r="Y147" s="272" t="s">
        <v>212</v>
      </c>
      <c r="Z147" s="272" t="s">
        <v>214</v>
      </c>
      <c r="AA147" s="272" t="s">
        <v>214</v>
      </c>
      <c r="AB147" s="272" t="s">
        <v>212</v>
      </c>
      <c r="AC147" s="272" t="s">
        <v>214</v>
      </c>
      <c r="AD147" s="272" t="s">
        <v>212</v>
      </c>
      <c r="AE147" s="272" t="s">
        <v>212</v>
      </c>
      <c r="AF147" s="272" t="s">
        <v>212</v>
      </c>
      <c r="AG147" s="272" t="s">
        <v>214</v>
      </c>
      <c r="AH147" s="272" t="s">
        <v>214</v>
      </c>
      <c r="AI147" s="272" t="s">
        <v>212</v>
      </c>
      <c r="AJ147" s="272" t="s">
        <v>212</v>
      </c>
      <c r="AK147" s="272" t="s">
        <v>212</v>
      </c>
      <c r="AL147" s="272" t="s">
        <v>212</v>
      </c>
      <c r="AM147" s="272" t="s">
        <v>214</v>
      </c>
      <c r="AN147" s="272" t="s">
        <v>212</v>
      </c>
      <c r="AO147" s="272" t="s">
        <v>214</v>
      </c>
      <c r="AP147" s="317" t="s">
        <v>212</v>
      </c>
      <c r="AQ147"/>
      <c r="AR147" s="299"/>
      <c r="AS147" s="271"/>
      <c r="AU147" s="273"/>
    </row>
    <row r="148" spans="1:47" s="272" customFormat="1" ht="22.8" x14ac:dyDescent="0.4">
      <c r="A148">
        <v>211548</v>
      </c>
      <c r="B148" t="s">
        <v>3630</v>
      </c>
      <c r="C148" t="s">
        <v>4176</v>
      </c>
      <c r="D148" t="s">
        <v>4176</v>
      </c>
      <c r="E148" t="s">
        <v>4176</v>
      </c>
      <c r="F148" t="s">
        <v>4176</v>
      </c>
      <c r="G148" t="s">
        <v>4176</v>
      </c>
      <c r="H148" t="s">
        <v>4176</v>
      </c>
      <c r="I148" t="s">
        <v>4176</v>
      </c>
      <c r="J148" t="s">
        <v>4176</v>
      </c>
      <c r="K148" t="s">
        <v>4176</v>
      </c>
      <c r="L148" t="s">
        <v>4176</v>
      </c>
      <c r="M148" t="s">
        <v>4176</v>
      </c>
      <c r="N148" t="s">
        <v>4176</v>
      </c>
      <c r="O148" t="s">
        <v>4176</v>
      </c>
      <c r="P148" t="s">
        <v>4176</v>
      </c>
      <c r="Q148" t="s">
        <v>4176</v>
      </c>
      <c r="R148" t="s">
        <v>4176</v>
      </c>
      <c r="S148" t="s">
        <v>4176</v>
      </c>
      <c r="T148" t="s">
        <v>4176</v>
      </c>
      <c r="U148" t="s">
        <v>4176</v>
      </c>
      <c r="V148" t="s">
        <v>4176</v>
      </c>
      <c r="W148" t="s">
        <v>4176</v>
      </c>
      <c r="X148" t="s">
        <v>4176</v>
      </c>
      <c r="Y148" t="s">
        <v>4176</v>
      </c>
      <c r="Z148" t="s">
        <v>4176</v>
      </c>
      <c r="AA148" t="s">
        <v>4176</v>
      </c>
      <c r="AB148" t="s">
        <v>4176</v>
      </c>
      <c r="AC148" t="s">
        <v>4176</v>
      </c>
      <c r="AD148" t="s">
        <v>4176</v>
      </c>
      <c r="AE148" t="s">
        <v>4176</v>
      </c>
      <c r="AF148" t="s">
        <v>4176</v>
      </c>
      <c r="AG148"/>
      <c r="AH148"/>
      <c r="AI148"/>
      <c r="AJ148"/>
      <c r="AK148"/>
      <c r="AL148"/>
      <c r="AM148"/>
      <c r="AN148"/>
      <c r="AO148"/>
      <c r="AP148" s="317"/>
      <c r="AQ148" t="s">
        <v>737</v>
      </c>
      <c r="AR148" s="299" t="s">
        <v>4197</v>
      </c>
      <c r="AS148" s="271"/>
      <c r="AU148" s="273"/>
    </row>
    <row r="149" spans="1:47" s="272" customFormat="1" ht="22.8" x14ac:dyDescent="0.4">
      <c r="A149" s="314">
        <v>211560</v>
      </c>
      <c r="B149" t="s">
        <v>485</v>
      </c>
      <c r="C149" s="315" t="s">
        <v>212</v>
      </c>
      <c r="D149" s="315" t="s">
        <v>212</v>
      </c>
      <c r="E149" s="315" t="s">
        <v>212</v>
      </c>
      <c r="F149" s="315" t="s">
        <v>212</v>
      </c>
      <c r="G149" s="315" t="s">
        <v>212</v>
      </c>
      <c r="H149" s="315" t="s">
        <v>214</v>
      </c>
      <c r="I149" s="315" t="s">
        <v>212</v>
      </c>
      <c r="J149" s="315" t="s">
        <v>212</v>
      </c>
      <c r="K149" s="315" t="s">
        <v>214</v>
      </c>
      <c r="L149" s="315" t="s">
        <v>214</v>
      </c>
      <c r="M149" s="315" t="s">
        <v>212</v>
      </c>
      <c r="N149" s="315" t="s">
        <v>212</v>
      </c>
      <c r="O149" s="315" t="s">
        <v>212</v>
      </c>
      <c r="P149" s="315" t="s">
        <v>214</v>
      </c>
      <c r="Q149" s="315" t="s">
        <v>212</v>
      </c>
      <c r="R149" s="315" t="s">
        <v>214</v>
      </c>
      <c r="S149" s="315" t="s">
        <v>212</v>
      </c>
      <c r="T149" s="315" t="s">
        <v>212</v>
      </c>
      <c r="U149" s="315" t="s">
        <v>214</v>
      </c>
      <c r="V149" s="315" t="s">
        <v>212</v>
      </c>
      <c r="W149" s="315" t="s">
        <v>213</v>
      </c>
      <c r="X149" s="315" t="s">
        <v>213</v>
      </c>
      <c r="Y149" s="315" t="s">
        <v>213</v>
      </c>
      <c r="Z149" s="315" t="s">
        <v>214</v>
      </c>
      <c r="AA149" s="315" t="s">
        <v>214</v>
      </c>
      <c r="AB149" s="315" t="s">
        <v>213</v>
      </c>
      <c r="AC149" s="315" t="s">
        <v>213</v>
      </c>
      <c r="AD149" s="315" t="s">
        <v>213</v>
      </c>
      <c r="AE149" s="315" t="s">
        <v>213</v>
      </c>
      <c r="AF149" s="315" t="s">
        <v>213</v>
      </c>
      <c r="AG149" s="315"/>
      <c r="AH149" s="315"/>
      <c r="AI149" s="315"/>
      <c r="AJ149" s="315"/>
      <c r="AK149" s="315"/>
      <c r="AL149" s="315"/>
      <c r="AM149" s="315"/>
      <c r="AN149" s="315"/>
      <c r="AO149" s="315"/>
      <c r="AP149" s="316"/>
      <c r="AQ149"/>
      <c r="AR149" s="299"/>
      <c r="AS149" s="271"/>
    </row>
    <row r="150" spans="1:47" s="272" customFormat="1" ht="22.8" x14ac:dyDescent="0.4">
      <c r="A150">
        <v>211569</v>
      </c>
      <c r="B150" t="s">
        <v>59</v>
      </c>
      <c r="C150" t="s">
        <v>212</v>
      </c>
      <c r="D150" t="s">
        <v>214</v>
      </c>
      <c r="E150" t="s">
        <v>212</v>
      </c>
      <c r="F150" t="s">
        <v>214</v>
      </c>
      <c r="G150" t="s">
        <v>214</v>
      </c>
      <c r="H150" t="s">
        <v>212</v>
      </c>
      <c r="I150" t="s">
        <v>214</v>
      </c>
      <c r="J150" t="s">
        <v>212</v>
      </c>
      <c r="K150" t="s">
        <v>214</v>
      </c>
      <c r="L150" t="s">
        <v>214</v>
      </c>
      <c r="M150" t="s">
        <v>212</v>
      </c>
      <c r="N150" t="s">
        <v>214</v>
      </c>
      <c r="O150" t="s">
        <v>214</v>
      </c>
      <c r="P150" t="s">
        <v>214</v>
      </c>
      <c r="Q150" t="s">
        <v>214</v>
      </c>
      <c r="R150" t="s">
        <v>214</v>
      </c>
      <c r="S150" t="s">
        <v>212</v>
      </c>
      <c r="T150" t="s">
        <v>212</v>
      </c>
      <c r="U150" t="s">
        <v>214</v>
      </c>
      <c r="V150" t="s">
        <v>212</v>
      </c>
      <c r="W150" t="s">
        <v>214</v>
      </c>
      <c r="X150" t="s">
        <v>212</v>
      </c>
      <c r="Y150" t="s">
        <v>212</v>
      </c>
      <c r="Z150" t="s">
        <v>214</v>
      </c>
      <c r="AA150" t="s">
        <v>214</v>
      </c>
      <c r="AB150" t="s">
        <v>212</v>
      </c>
      <c r="AC150" t="s">
        <v>214</v>
      </c>
      <c r="AD150" t="s">
        <v>214</v>
      </c>
      <c r="AE150" t="s">
        <v>212</v>
      </c>
      <c r="AF150" t="s">
        <v>212</v>
      </c>
      <c r="AG150" t="s">
        <v>212</v>
      </c>
      <c r="AH150" t="s">
        <v>213</v>
      </c>
      <c r="AI150" t="s">
        <v>212</v>
      </c>
      <c r="AJ150" t="s">
        <v>212</v>
      </c>
      <c r="AK150" t="s">
        <v>212</v>
      </c>
      <c r="AL150" t="s">
        <v>214</v>
      </c>
      <c r="AM150" t="s">
        <v>213</v>
      </c>
      <c r="AN150" t="s">
        <v>214</v>
      </c>
      <c r="AO150" t="s">
        <v>214</v>
      </c>
      <c r="AP150" s="317" t="s">
        <v>214</v>
      </c>
      <c r="AQ150"/>
      <c r="AR150" s="299"/>
      <c r="AS150" s="273"/>
      <c r="AU150" s="273"/>
    </row>
    <row r="151" spans="1:47" s="272" customFormat="1" ht="22.8" x14ac:dyDescent="0.4">
      <c r="A151" s="314">
        <v>211580</v>
      </c>
      <c r="B151" t="s">
        <v>487</v>
      </c>
      <c r="C151" s="315" t="s">
        <v>4176</v>
      </c>
      <c r="D151" s="315" t="s">
        <v>4176</v>
      </c>
      <c r="E151" s="315" t="s">
        <v>4176</v>
      </c>
      <c r="F151" s="315" t="s">
        <v>4176</v>
      </c>
      <c r="G151" s="315" t="s">
        <v>4176</v>
      </c>
      <c r="H151" s="315" t="s">
        <v>4176</v>
      </c>
      <c r="I151" s="315" t="s">
        <v>4176</v>
      </c>
      <c r="J151" s="315" t="s">
        <v>4176</v>
      </c>
      <c r="K151" s="315" t="s">
        <v>4176</v>
      </c>
      <c r="L151" s="315" t="s">
        <v>4176</v>
      </c>
      <c r="M151" s="315" t="s">
        <v>4176</v>
      </c>
      <c r="N151" s="315" t="s">
        <v>4176</v>
      </c>
      <c r="O151" s="315" t="s">
        <v>4176</v>
      </c>
      <c r="P151" s="315" t="s">
        <v>4176</v>
      </c>
      <c r="Q151" s="315" t="s">
        <v>4176</v>
      </c>
      <c r="R151" s="315" t="s">
        <v>4176</v>
      </c>
      <c r="S151" s="315" t="s">
        <v>4176</v>
      </c>
      <c r="T151" s="315" t="s">
        <v>4176</v>
      </c>
      <c r="U151" s="315" t="s">
        <v>4176</v>
      </c>
      <c r="V151" s="315" t="s">
        <v>4176</v>
      </c>
      <c r="W151" s="315"/>
      <c r="X151" s="315"/>
      <c r="Y151" s="315"/>
      <c r="Z151" s="315"/>
      <c r="AA151" s="315"/>
      <c r="AB151" s="315"/>
      <c r="AC151" s="315"/>
      <c r="AD151" s="315"/>
      <c r="AE151" s="315"/>
      <c r="AF151" s="315"/>
      <c r="AG151" s="315"/>
      <c r="AH151" s="315"/>
      <c r="AI151" s="315"/>
      <c r="AJ151" s="315"/>
      <c r="AK151" s="315"/>
      <c r="AL151" s="315"/>
      <c r="AM151" s="315"/>
      <c r="AN151" s="315"/>
      <c r="AO151" s="315"/>
      <c r="AP151" s="316"/>
      <c r="AQ151" t="s">
        <v>737</v>
      </c>
      <c r="AR151" s="299" t="s">
        <v>4180</v>
      </c>
      <c r="AS151" s="271"/>
    </row>
    <row r="152" spans="1:47" s="272" customFormat="1" ht="24" x14ac:dyDescent="0.5">
      <c r="A152" s="321">
        <v>211581</v>
      </c>
      <c r="B152" t="s">
        <v>59</v>
      </c>
      <c r="C152" s="272" t="s">
        <v>212</v>
      </c>
      <c r="D152" s="272" t="s">
        <v>214</v>
      </c>
      <c r="E152" s="272" t="s">
        <v>212</v>
      </c>
      <c r="F152" s="272" t="s">
        <v>212</v>
      </c>
      <c r="G152" s="272" t="s">
        <v>212</v>
      </c>
      <c r="H152" s="272" t="s">
        <v>214</v>
      </c>
      <c r="I152" s="272" t="s">
        <v>212</v>
      </c>
      <c r="J152" s="272" t="s">
        <v>212</v>
      </c>
      <c r="K152" s="272" t="s">
        <v>214</v>
      </c>
      <c r="L152" s="272" t="s">
        <v>212</v>
      </c>
      <c r="M152" s="272" t="s">
        <v>212</v>
      </c>
      <c r="N152" s="272" t="s">
        <v>212</v>
      </c>
      <c r="O152" s="272" t="s">
        <v>212</v>
      </c>
      <c r="P152" s="272" t="s">
        <v>212</v>
      </c>
      <c r="Q152" s="272" t="s">
        <v>212</v>
      </c>
      <c r="R152" s="272" t="s">
        <v>214</v>
      </c>
      <c r="S152" s="272" t="s">
        <v>212</v>
      </c>
      <c r="T152" s="272" t="s">
        <v>214</v>
      </c>
      <c r="U152" s="272" t="s">
        <v>214</v>
      </c>
      <c r="V152" s="272" t="s">
        <v>214</v>
      </c>
      <c r="W152" s="272" t="s">
        <v>214</v>
      </c>
      <c r="X152" s="272" t="s">
        <v>214</v>
      </c>
      <c r="Y152" s="272" t="s">
        <v>212</v>
      </c>
      <c r="Z152" s="272" t="s">
        <v>214</v>
      </c>
      <c r="AA152" s="272" t="s">
        <v>212</v>
      </c>
      <c r="AB152" s="272" t="s">
        <v>214</v>
      </c>
      <c r="AC152" s="272" t="s">
        <v>214</v>
      </c>
      <c r="AD152" s="272" t="s">
        <v>214</v>
      </c>
      <c r="AE152" s="272" t="s">
        <v>212</v>
      </c>
      <c r="AF152" s="272" t="s">
        <v>212</v>
      </c>
      <c r="AG152" s="272" t="s">
        <v>214</v>
      </c>
      <c r="AH152" s="272" t="s">
        <v>212</v>
      </c>
      <c r="AI152" s="272" t="s">
        <v>212</v>
      </c>
      <c r="AJ152" s="272" t="s">
        <v>214</v>
      </c>
      <c r="AK152" s="272" t="s">
        <v>212</v>
      </c>
      <c r="AL152" s="272" t="s">
        <v>212</v>
      </c>
      <c r="AM152" s="272" t="s">
        <v>214</v>
      </c>
      <c r="AN152" s="272" t="s">
        <v>212</v>
      </c>
      <c r="AO152" s="272" t="s">
        <v>214</v>
      </c>
      <c r="AP152" s="317" t="s">
        <v>214</v>
      </c>
      <c r="AQ152"/>
      <c r="AR152" s="299"/>
      <c r="AS152" s="271"/>
    </row>
    <row r="153" spans="1:47" s="272" customFormat="1" ht="22.8" x14ac:dyDescent="0.4">
      <c r="A153">
        <v>211596</v>
      </c>
      <c r="B153" t="s">
        <v>59</v>
      </c>
      <c r="C153" t="s">
        <v>4176</v>
      </c>
      <c r="D153" t="s">
        <v>4176</v>
      </c>
      <c r="E153" t="s">
        <v>4176</v>
      </c>
      <c r="F153" t="s">
        <v>4176</v>
      </c>
      <c r="G153" t="s">
        <v>4176</v>
      </c>
      <c r="H153" t="s">
        <v>4176</v>
      </c>
      <c r="I153" t="s">
        <v>4176</v>
      </c>
      <c r="J153" t="s">
        <v>4176</v>
      </c>
      <c r="K153" t="s">
        <v>4176</v>
      </c>
      <c r="L153" t="s">
        <v>4176</v>
      </c>
      <c r="M153" t="s">
        <v>4176</v>
      </c>
      <c r="N153" t="s">
        <v>4176</v>
      </c>
      <c r="O153" t="s">
        <v>4176</v>
      </c>
      <c r="P153" t="s">
        <v>4176</v>
      </c>
      <c r="Q153" t="s">
        <v>4176</v>
      </c>
      <c r="R153" t="s">
        <v>4176</v>
      </c>
      <c r="S153" t="s">
        <v>4176</v>
      </c>
      <c r="T153" t="s">
        <v>4176</v>
      </c>
      <c r="U153" t="s">
        <v>4176</v>
      </c>
      <c r="V153" t="s">
        <v>4176</v>
      </c>
      <c r="W153" t="s">
        <v>4176</v>
      </c>
      <c r="X153" t="s">
        <v>4176</v>
      </c>
      <c r="Y153" t="s">
        <v>4176</v>
      </c>
      <c r="Z153" t="s">
        <v>4176</v>
      </c>
      <c r="AA153" t="s">
        <v>4176</v>
      </c>
      <c r="AB153" t="s">
        <v>4176</v>
      </c>
      <c r="AC153" t="s">
        <v>4176</v>
      </c>
      <c r="AD153" t="s">
        <v>4176</v>
      </c>
      <c r="AE153" t="s">
        <v>4176</v>
      </c>
      <c r="AF153" t="s">
        <v>4176</v>
      </c>
      <c r="AG153" t="s">
        <v>4176</v>
      </c>
      <c r="AH153" t="s">
        <v>4176</v>
      </c>
      <c r="AI153" t="s">
        <v>4176</v>
      </c>
      <c r="AJ153" t="s">
        <v>4176</v>
      </c>
      <c r="AK153" t="s">
        <v>4176</v>
      </c>
      <c r="AL153" t="s">
        <v>4176</v>
      </c>
      <c r="AM153" t="s">
        <v>4176</v>
      </c>
      <c r="AN153" t="s">
        <v>4176</v>
      </c>
      <c r="AO153" t="s">
        <v>4176</v>
      </c>
      <c r="AP153" s="317" t="s">
        <v>4176</v>
      </c>
      <c r="AQ153" t="s">
        <v>737</v>
      </c>
      <c r="AR153" s="299" t="s">
        <v>4198</v>
      </c>
      <c r="AS153" s="271"/>
    </row>
    <row r="154" spans="1:47" s="272" customFormat="1" ht="22.8" x14ac:dyDescent="0.4">
      <c r="A154" s="314">
        <v>211600</v>
      </c>
      <c r="B154" t="s">
        <v>59</v>
      </c>
      <c r="C154" s="315" t="s">
        <v>214</v>
      </c>
      <c r="D154" s="315" t="s">
        <v>214</v>
      </c>
      <c r="E154" s="315" t="s">
        <v>214</v>
      </c>
      <c r="F154" s="315" t="s">
        <v>214</v>
      </c>
      <c r="G154" s="315" t="s">
        <v>214</v>
      </c>
      <c r="H154" s="315" t="s">
        <v>214</v>
      </c>
      <c r="I154" s="315" t="s">
        <v>214</v>
      </c>
      <c r="J154" s="315" t="s">
        <v>212</v>
      </c>
      <c r="K154" s="315" t="s">
        <v>214</v>
      </c>
      <c r="L154" s="315" t="s">
        <v>214</v>
      </c>
      <c r="M154" s="315" t="s">
        <v>214</v>
      </c>
      <c r="N154" s="315" t="s">
        <v>212</v>
      </c>
      <c r="O154" s="315" t="s">
        <v>214</v>
      </c>
      <c r="P154" s="315" t="s">
        <v>214</v>
      </c>
      <c r="Q154" s="315" t="s">
        <v>212</v>
      </c>
      <c r="R154" s="315" t="s">
        <v>214</v>
      </c>
      <c r="S154" s="315" t="s">
        <v>214</v>
      </c>
      <c r="T154" s="315" t="s">
        <v>212</v>
      </c>
      <c r="U154" s="315" t="s">
        <v>212</v>
      </c>
      <c r="V154" s="315" t="s">
        <v>212</v>
      </c>
      <c r="W154" s="315" t="s">
        <v>214</v>
      </c>
      <c r="X154" s="315" t="s">
        <v>214</v>
      </c>
      <c r="Y154" s="315" t="s">
        <v>214</v>
      </c>
      <c r="Z154" s="315" t="s">
        <v>214</v>
      </c>
      <c r="AA154" s="315" t="s">
        <v>214</v>
      </c>
      <c r="AB154" s="315" t="s">
        <v>214</v>
      </c>
      <c r="AC154" s="315" t="s">
        <v>214</v>
      </c>
      <c r="AD154" s="315" t="s">
        <v>214</v>
      </c>
      <c r="AE154" s="315" t="s">
        <v>214</v>
      </c>
      <c r="AF154" s="315" t="s">
        <v>214</v>
      </c>
      <c r="AG154" s="315" t="s">
        <v>214</v>
      </c>
      <c r="AH154" s="315" t="s">
        <v>214</v>
      </c>
      <c r="AI154" s="315" t="s">
        <v>213</v>
      </c>
      <c r="AJ154" s="315" t="s">
        <v>214</v>
      </c>
      <c r="AK154" s="315" t="s">
        <v>214</v>
      </c>
      <c r="AL154" s="315" t="s">
        <v>214</v>
      </c>
      <c r="AM154" s="315" t="s">
        <v>214</v>
      </c>
      <c r="AN154" s="315" t="s">
        <v>214</v>
      </c>
      <c r="AO154" s="315" t="s">
        <v>213</v>
      </c>
      <c r="AP154" s="316" t="s">
        <v>214</v>
      </c>
      <c r="AQ154"/>
      <c r="AR154" s="299"/>
      <c r="AS154" s="273"/>
    </row>
    <row r="155" spans="1:47" s="272" customFormat="1" ht="22.8" x14ac:dyDescent="0.4">
      <c r="A155">
        <v>211606</v>
      </c>
      <c r="B155" t="s">
        <v>488</v>
      </c>
      <c r="C155" t="s">
        <v>4176</v>
      </c>
      <c r="D155" t="s">
        <v>4176</v>
      </c>
      <c r="E155" t="s">
        <v>4176</v>
      </c>
      <c r="F155" t="s">
        <v>4176</v>
      </c>
      <c r="G155" t="s">
        <v>4176</v>
      </c>
      <c r="H155" t="s">
        <v>4176</v>
      </c>
      <c r="I155" t="s">
        <v>4176</v>
      </c>
      <c r="J155" t="s">
        <v>4176</v>
      </c>
      <c r="K155" t="s">
        <v>4176</v>
      </c>
      <c r="L155" t="s">
        <v>4176</v>
      </c>
      <c r="M155" t="s">
        <v>4176</v>
      </c>
      <c r="N155" t="s">
        <v>4176</v>
      </c>
      <c r="O155" t="s">
        <v>4176</v>
      </c>
      <c r="P155" t="s">
        <v>4176</v>
      </c>
      <c r="Q155" t="s">
        <v>4176</v>
      </c>
      <c r="R155" t="s">
        <v>4176</v>
      </c>
      <c r="S155" t="s">
        <v>4176</v>
      </c>
      <c r="T155" t="s">
        <v>4176</v>
      </c>
      <c r="U155" t="s">
        <v>4176</v>
      </c>
      <c r="V155" t="s">
        <v>4176</v>
      </c>
      <c r="W155" t="s">
        <v>4176</v>
      </c>
      <c r="X155" t="s">
        <v>4176</v>
      </c>
      <c r="Y155" t="s">
        <v>4176</v>
      </c>
      <c r="Z155" t="s">
        <v>4176</v>
      </c>
      <c r="AA155" t="s">
        <v>4176</v>
      </c>
      <c r="AB155"/>
      <c r="AC155"/>
      <c r="AD155"/>
      <c r="AE155"/>
      <c r="AF155"/>
      <c r="AG155"/>
      <c r="AH155"/>
      <c r="AI155"/>
      <c r="AJ155"/>
      <c r="AK155"/>
      <c r="AL155"/>
      <c r="AM155"/>
      <c r="AN155"/>
      <c r="AO155"/>
      <c r="AP155" s="317"/>
      <c r="AQ155" t="s">
        <v>737</v>
      </c>
      <c r="AR155" s="299" t="s">
        <v>4185</v>
      </c>
      <c r="AS155" s="273"/>
    </row>
    <row r="156" spans="1:47" s="272" customFormat="1" ht="22.8" x14ac:dyDescent="0.4">
      <c r="A156">
        <v>211609</v>
      </c>
      <c r="B156" t="s">
        <v>3629</v>
      </c>
      <c r="C156" t="s">
        <v>214</v>
      </c>
      <c r="D156" t="s">
        <v>214</v>
      </c>
      <c r="E156" t="s">
        <v>214</v>
      </c>
      <c r="F156" t="s">
        <v>212</v>
      </c>
      <c r="G156" t="s">
        <v>212</v>
      </c>
      <c r="H156" t="s">
        <v>214</v>
      </c>
      <c r="I156" t="s">
        <v>214</v>
      </c>
      <c r="J156" t="s">
        <v>212</v>
      </c>
      <c r="K156" t="s">
        <v>212</v>
      </c>
      <c r="L156" t="s">
        <v>214</v>
      </c>
      <c r="M156" t="s">
        <v>214</v>
      </c>
      <c r="N156" t="s">
        <v>214</v>
      </c>
      <c r="O156" t="s">
        <v>214</v>
      </c>
      <c r="P156" t="s">
        <v>212</v>
      </c>
      <c r="Q156" t="s">
        <v>214</v>
      </c>
      <c r="R156" t="s">
        <v>212</v>
      </c>
      <c r="S156" t="s">
        <v>214</v>
      </c>
      <c r="T156" t="s">
        <v>214</v>
      </c>
      <c r="U156" t="s">
        <v>214</v>
      </c>
      <c r="V156" t="s">
        <v>214</v>
      </c>
      <c r="W156" t="s">
        <v>214</v>
      </c>
      <c r="X156" t="s">
        <v>212</v>
      </c>
      <c r="Y156" t="s">
        <v>212</v>
      </c>
      <c r="Z156" t="s">
        <v>214</v>
      </c>
      <c r="AA156" t="s">
        <v>212</v>
      </c>
      <c r="AB156" t="s">
        <v>212</v>
      </c>
      <c r="AC156" t="s">
        <v>212</v>
      </c>
      <c r="AD156" t="s">
        <v>212</v>
      </c>
      <c r="AE156" t="s">
        <v>214</v>
      </c>
      <c r="AF156" t="s">
        <v>212</v>
      </c>
      <c r="AG156" t="s">
        <v>213</v>
      </c>
      <c r="AH156" t="s">
        <v>213</v>
      </c>
      <c r="AI156" t="s">
        <v>213</v>
      </c>
      <c r="AJ156" t="s">
        <v>214</v>
      </c>
      <c r="AK156" t="s">
        <v>212</v>
      </c>
      <c r="AL156" t="s">
        <v>213</v>
      </c>
      <c r="AM156" t="s">
        <v>213</v>
      </c>
      <c r="AN156" t="s">
        <v>213</v>
      </c>
      <c r="AO156" t="s">
        <v>213</v>
      </c>
      <c r="AP156" s="317" t="s">
        <v>214</v>
      </c>
      <c r="AQ156"/>
      <c r="AR156" s="299"/>
      <c r="AS156" s="273"/>
    </row>
    <row r="157" spans="1:47" s="272" customFormat="1" ht="22.8" x14ac:dyDescent="0.4">
      <c r="A157">
        <v>211611</v>
      </c>
      <c r="B157" t="s">
        <v>3629</v>
      </c>
      <c r="C157" t="s">
        <v>212</v>
      </c>
      <c r="D157" t="s">
        <v>214</v>
      </c>
      <c r="E157" t="s">
        <v>212</v>
      </c>
      <c r="F157" t="s">
        <v>212</v>
      </c>
      <c r="G157" t="s">
        <v>212</v>
      </c>
      <c r="H157" t="s">
        <v>214</v>
      </c>
      <c r="I157" t="s">
        <v>214</v>
      </c>
      <c r="J157" t="s">
        <v>212</v>
      </c>
      <c r="K157" t="s">
        <v>212</v>
      </c>
      <c r="L157" t="s">
        <v>212</v>
      </c>
      <c r="M157" t="s">
        <v>212</v>
      </c>
      <c r="N157" t="s">
        <v>214</v>
      </c>
      <c r="O157" t="s">
        <v>214</v>
      </c>
      <c r="P157" t="s">
        <v>212</v>
      </c>
      <c r="Q157" t="s">
        <v>214</v>
      </c>
      <c r="R157" t="s">
        <v>212</v>
      </c>
      <c r="S157" t="s">
        <v>212</v>
      </c>
      <c r="T157" t="s">
        <v>214</v>
      </c>
      <c r="U157" t="s">
        <v>214</v>
      </c>
      <c r="V157" t="s">
        <v>214</v>
      </c>
      <c r="W157" t="s">
        <v>212</v>
      </c>
      <c r="X157" t="s">
        <v>214</v>
      </c>
      <c r="Y157" t="s">
        <v>212</v>
      </c>
      <c r="Z157" t="s">
        <v>214</v>
      </c>
      <c r="AA157" t="s">
        <v>214</v>
      </c>
      <c r="AB157" t="s">
        <v>212</v>
      </c>
      <c r="AC157" t="s">
        <v>212</v>
      </c>
      <c r="AD157" t="s">
        <v>212</v>
      </c>
      <c r="AE157" t="s">
        <v>212</v>
      </c>
      <c r="AF157" t="s">
        <v>212</v>
      </c>
      <c r="AG157" t="s">
        <v>213</v>
      </c>
      <c r="AH157" t="s">
        <v>214</v>
      </c>
      <c r="AI157" t="s">
        <v>213</v>
      </c>
      <c r="AJ157" t="s">
        <v>214</v>
      </c>
      <c r="AK157" t="s">
        <v>212</v>
      </c>
      <c r="AL157" t="s">
        <v>213</v>
      </c>
      <c r="AM157" t="s">
        <v>213</v>
      </c>
      <c r="AN157" t="s">
        <v>213</v>
      </c>
      <c r="AO157" t="s">
        <v>213</v>
      </c>
      <c r="AP157" s="317" t="s">
        <v>214</v>
      </c>
      <c r="AQ157"/>
      <c r="AR157" s="299"/>
      <c r="AS157" s="273"/>
    </row>
    <row r="158" spans="1:47" s="272" customFormat="1" ht="22.8" x14ac:dyDescent="0.4">
      <c r="A158">
        <v>211629</v>
      </c>
      <c r="B158" t="s">
        <v>485</v>
      </c>
      <c r="C158" t="s">
        <v>4176</v>
      </c>
      <c r="D158" t="s">
        <v>4176</v>
      </c>
      <c r="E158" t="s">
        <v>4176</v>
      </c>
      <c r="F158" t="s">
        <v>4176</v>
      </c>
      <c r="G158" t="s">
        <v>4176</v>
      </c>
      <c r="H158" t="s">
        <v>4176</v>
      </c>
      <c r="I158" t="s">
        <v>4176</v>
      </c>
      <c r="J158" t="s">
        <v>4176</v>
      </c>
      <c r="K158" t="s">
        <v>4176</v>
      </c>
      <c r="L158" t="s">
        <v>4176</v>
      </c>
      <c r="M158" t="s">
        <v>4176</v>
      </c>
      <c r="N158" t="s">
        <v>4176</v>
      </c>
      <c r="O158" t="s">
        <v>4176</v>
      </c>
      <c r="P158" t="s">
        <v>4176</v>
      </c>
      <c r="Q158" t="s">
        <v>4176</v>
      </c>
      <c r="R158" t="s">
        <v>4176</v>
      </c>
      <c r="S158" t="s">
        <v>4176</v>
      </c>
      <c r="T158" t="s">
        <v>4176</v>
      </c>
      <c r="U158" t="s">
        <v>4176</v>
      </c>
      <c r="V158" t="s">
        <v>4176</v>
      </c>
      <c r="W158" t="s">
        <v>4176</v>
      </c>
      <c r="X158" t="s">
        <v>4176</v>
      </c>
      <c r="Y158" t="s">
        <v>4176</v>
      </c>
      <c r="Z158" t="s">
        <v>4176</v>
      </c>
      <c r="AA158" t="s">
        <v>4176</v>
      </c>
      <c r="AB158" t="s">
        <v>4176</v>
      </c>
      <c r="AC158" t="s">
        <v>4176</v>
      </c>
      <c r="AD158" t="s">
        <v>4176</v>
      </c>
      <c r="AE158" t="s">
        <v>4176</v>
      </c>
      <c r="AF158" t="s">
        <v>4176</v>
      </c>
      <c r="AG158"/>
      <c r="AH158"/>
      <c r="AI158"/>
      <c r="AJ158"/>
      <c r="AK158"/>
      <c r="AL158"/>
      <c r="AM158"/>
      <c r="AN158"/>
      <c r="AO158"/>
      <c r="AP158" s="317"/>
      <c r="AQ158" t="s">
        <v>737</v>
      </c>
      <c r="AR158" s="299" t="s">
        <v>4180</v>
      </c>
      <c r="AS158" s="273"/>
    </row>
    <row r="159" spans="1:47" s="272" customFormat="1" ht="24" x14ac:dyDescent="0.5">
      <c r="A159" s="321">
        <v>211630</v>
      </c>
      <c r="B159" t="s">
        <v>485</v>
      </c>
      <c r="C159" s="271" t="s">
        <v>212</v>
      </c>
      <c r="D159" s="271" t="s">
        <v>212</v>
      </c>
      <c r="E159" s="271" t="s">
        <v>212</v>
      </c>
      <c r="F159" s="271" t="s">
        <v>214</v>
      </c>
      <c r="G159" s="271" t="s">
        <v>214</v>
      </c>
      <c r="H159" s="271" t="s">
        <v>212</v>
      </c>
      <c r="I159" s="271" t="s">
        <v>214</v>
      </c>
      <c r="J159" s="271" t="s">
        <v>212</v>
      </c>
      <c r="K159" s="271" t="s">
        <v>214</v>
      </c>
      <c r="L159" s="271" t="s">
        <v>212</v>
      </c>
      <c r="M159" s="271" t="s">
        <v>212</v>
      </c>
      <c r="N159" s="271" t="s">
        <v>214</v>
      </c>
      <c r="O159" s="271" t="s">
        <v>214</v>
      </c>
      <c r="P159" s="271" t="s">
        <v>212</v>
      </c>
      <c r="Q159" s="271" t="s">
        <v>214</v>
      </c>
      <c r="R159" s="271" t="s">
        <v>214</v>
      </c>
      <c r="S159" s="271" t="s">
        <v>214</v>
      </c>
      <c r="T159" s="271" t="s">
        <v>214</v>
      </c>
      <c r="U159" s="271" t="s">
        <v>214</v>
      </c>
      <c r="V159" s="271" t="s">
        <v>214</v>
      </c>
      <c r="W159" s="271" t="s">
        <v>212</v>
      </c>
      <c r="X159" s="271" t="s">
        <v>214</v>
      </c>
      <c r="Y159" s="271" t="s">
        <v>214</v>
      </c>
      <c r="Z159" s="271" t="s">
        <v>212</v>
      </c>
      <c r="AA159" s="271" t="s">
        <v>214</v>
      </c>
      <c r="AB159" s="271" t="s">
        <v>214</v>
      </c>
      <c r="AC159" s="271" t="s">
        <v>214</v>
      </c>
      <c r="AD159" s="271" t="s">
        <v>214</v>
      </c>
      <c r="AE159" s="271" t="s">
        <v>213</v>
      </c>
      <c r="AF159" s="271" t="s">
        <v>213</v>
      </c>
      <c r="AG159" s="271"/>
      <c r="AH159" s="271"/>
      <c r="AI159" s="271"/>
      <c r="AJ159" s="271"/>
      <c r="AK159" s="271"/>
      <c r="AL159" s="271"/>
      <c r="AM159" s="271"/>
      <c r="AN159" s="271"/>
      <c r="AO159" s="271"/>
      <c r="AP159" s="322"/>
      <c r="AQ159"/>
      <c r="AR159" s="299"/>
      <c r="AS159" s="273"/>
    </row>
    <row r="160" spans="1:47" s="272" customFormat="1" ht="24" x14ac:dyDescent="0.5">
      <c r="A160" s="321">
        <v>211659</v>
      </c>
      <c r="B160" t="s">
        <v>485</v>
      </c>
      <c r="C160" s="272" t="s">
        <v>4176</v>
      </c>
      <c r="D160" s="272" t="s">
        <v>4176</v>
      </c>
      <c r="E160" s="272" t="s">
        <v>4176</v>
      </c>
      <c r="F160" s="272" t="s">
        <v>4176</v>
      </c>
      <c r="G160" s="272" t="s">
        <v>4176</v>
      </c>
      <c r="H160" s="272" t="s">
        <v>4176</v>
      </c>
      <c r="I160" s="272" t="s">
        <v>4176</v>
      </c>
      <c r="J160" s="272" t="s">
        <v>4176</v>
      </c>
      <c r="K160" s="272" t="s">
        <v>4176</v>
      </c>
      <c r="L160" s="272" t="s">
        <v>4176</v>
      </c>
      <c r="M160" s="272" t="s">
        <v>4176</v>
      </c>
      <c r="N160" s="272" t="s">
        <v>4176</v>
      </c>
      <c r="O160" s="272" t="s">
        <v>4176</v>
      </c>
      <c r="P160" s="272" t="s">
        <v>4176</v>
      </c>
      <c r="Q160" s="272" t="s">
        <v>4176</v>
      </c>
      <c r="R160" s="272" t="s">
        <v>4176</v>
      </c>
      <c r="S160" s="272" t="s">
        <v>4176</v>
      </c>
      <c r="T160" s="272" t="s">
        <v>4176</v>
      </c>
      <c r="U160" s="272" t="s">
        <v>4176</v>
      </c>
      <c r="V160" s="272" t="s">
        <v>4176</v>
      </c>
      <c r="W160" s="272" t="s">
        <v>4176</v>
      </c>
      <c r="X160" s="272" t="s">
        <v>4176</v>
      </c>
      <c r="Y160" s="272" t="s">
        <v>4176</v>
      </c>
      <c r="Z160" s="272" t="s">
        <v>4176</v>
      </c>
      <c r="AA160" s="272" t="s">
        <v>4176</v>
      </c>
      <c r="AB160" s="272" t="s">
        <v>4176</v>
      </c>
      <c r="AC160" s="272" t="s">
        <v>4176</v>
      </c>
      <c r="AD160" s="272" t="s">
        <v>4176</v>
      </c>
      <c r="AE160" s="272" t="s">
        <v>4176</v>
      </c>
      <c r="AF160" s="272" t="s">
        <v>4176</v>
      </c>
      <c r="AP160" s="317"/>
      <c r="AQ160" t="s">
        <v>737</v>
      </c>
      <c r="AR160" s="299" t="s">
        <v>4194</v>
      </c>
      <c r="AS160" s="271"/>
    </row>
    <row r="161" spans="1:47" s="272" customFormat="1" ht="22.8" x14ac:dyDescent="0.4">
      <c r="A161">
        <v>211664</v>
      </c>
      <c r="B161" t="s">
        <v>59</v>
      </c>
      <c r="C161" t="s">
        <v>214</v>
      </c>
      <c r="D161" t="s">
        <v>212</v>
      </c>
      <c r="E161" t="s">
        <v>212</v>
      </c>
      <c r="F161" t="s">
        <v>214</v>
      </c>
      <c r="G161" t="s">
        <v>214</v>
      </c>
      <c r="H161" t="s">
        <v>213</v>
      </c>
      <c r="I161" t="s">
        <v>214</v>
      </c>
      <c r="J161" t="s">
        <v>212</v>
      </c>
      <c r="K161" t="s">
        <v>214</v>
      </c>
      <c r="L161" t="s">
        <v>214</v>
      </c>
      <c r="M161" t="s">
        <v>214</v>
      </c>
      <c r="N161" t="s">
        <v>214</v>
      </c>
      <c r="O161" t="s">
        <v>214</v>
      </c>
      <c r="P161" t="s">
        <v>212</v>
      </c>
      <c r="Q161" t="s">
        <v>212</v>
      </c>
      <c r="R161" t="s">
        <v>212</v>
      </c>
      <c r="S161" t="s">
        <v>212</v>
      </c>
      <c r="T161" t="s">
        <v>214</v>
      </c>
      <c r="U161" t="s">
        <v>214</v>
      </c>
      <c r="V161" t="s">
        <v>214</v>
      </c>
      <c r="W161" t="s">
        <v>212</v>
      </c>
      <c r="X161" t="s">
        <v>214</v>
      </c>
      <c r="Y161" t="s">
        <v>212</v>
      </c>
      <c r="Z161" t="s">
        <v>214</v>
      </c>
      <c r="AA161" t="s">
        <v>214</v>
      </c>
      <c r="AB161" t="s">
        <v>212</v>
      </c>
      <c r="AC161" t="s">
        <v>212</v>
      </c>
      <c r="AD161" t="s">
        <v>212</v>
      </c>
      <c r="AE161" t="s">
        <v>212</v>
      </c>
      <c r="AF161" t="s">
        <v>212</v>
      </c>
      <c r="AG161" t="s">
        <v>214</v>
      </c>
      <c r="AH161" t="s">
        <v>214</v>
      </c>
      <c r="AI161" t="s">
        <v>212</v>
      </c>
      <c r="AJ161" t="s">
        <v>214</v>
      </c>
      <c r="AK161" t="s">
        <v>212</v>
      </c>
      <c r="AL161" t="s">
        <v>214</v>
      </c>
      <c r="AM161" t="s">
        <v>212</v>
      </c>
      <c r="AN161" t="s">
        <v>214</v>
      </c>
      <c r="AO161" t="s">
        <v>214</v>
      </c>
      <c r="AP161" s="317" t="s">
        <v>212</v>
      </c>
      <c r="AQ161"/>
      <c r="AR161" s="299"/>
      <c r="AS161" s="271"/>
      <c r="AU161" s="273"/>
    </row>
    <row r="162" spans="1:47" s="272" customFormat="1" ht="22.8" x14ac:dyDescent="0.4">
      <c r="A162">
        <v>211681</v>
      </c>
      <c r="B162" t="s">
        <v>485</v>
      </c>
      <c r="C162" t="s">
        <v>4176</v>
      </c>
      <c r="D162" t="s">
        <v>4176</v>
      </c>
      <c r="E162" t="s">
        <v>4176</v>
      </c>
      <c r="F162" t="s">
        <v>4176</v>
      </c>
      <c r="G162" t="s">
        <v>4176</v>
      </c>
      <c r="H162" t="s">
        <v>4176</v>
      </c>
      <c r="I162" t="s">
        <v>4176</v>
      </c>
      <c r="J162" t="s">
        <v>4176</v>
      </c>
      <c r="K162" t="s">
        <v>4176</v>
      </c>
      <c r="L162" t="s">
        <v>4176</v>
      </c>
      <c r="M162" t="s">
        <v>4176</v>
      </c>
      <c r="N162" t="s">
        <v>4176</v>
      </c>
      <c r="O162" t="s">
        <v>4176</v>
      </c>
      <c r="P162" t="s">
        <v>4176</v>
      </c>
      <c r="Q162" t="s">
        <v>4176</v>
      </c>
      <c r="R162" t="s">
        <v>4176</v>
      </c>
      <c r="S162" t="s">
        <v>4176</v>
      </c>
      <c r="T162" t="s">
        <v>4176</v>
      </c>
      <c r="U162" t="s">
        <v>4176</v>
      </c>
      <c r="V162" t="s">
        <v>4176</v>
      </c>
      <c r="W162" t="s">
        <v>4176</v>
      </c>
      <c r="X162" t="s">
        <v>4176</v>
      </c>
      <c r="Y162" t="s">
        <v>4176</v>
      </c>
      <c r="Z162" t="s">
        <v>4176</v>
      </c>
      <c r="AA162" t="s">
        <v>4176</v>
      </c>
      <c r="AB162" t="s">
        <v>4176</v>
      </c>
      <c r="AC162" t="s">
        <v>4176</v>
      </c>
      <c r="AD162" t="s">
        <v>4176</v>
      </c>
      <c r="AE162" t="s">
        <v>4176</v>
      </c>
      <c r="AF162" t="s">
        <v>4176</v>
      </c>
      <c r="AG162"/>
      <c r="AH162"/>
      <c r="AI162"/>
      <c r="AJ162"/>
      <c r="AK162"/>
      <c r="AL162"/>
      <c r="AM162"/>
      <c r="AN162"/>
      <c r="AO162"/>
      <c r="AP162" s="317"/>
      <c r="AQ162" t="s">
        <v>737</v>
      </c>
      <c r="AR162" s="299" t="s">
        <v>4180</v>
      </c>
      <c r="AS162" s="271"/>
      <c r="AU162" s="273"/>
    </row>
    <row r="163" spans="1:47" s="272" customFormat="1" ht="22.8" x14ac:dyDescent="0.4">
      <c r="A163">
        <v>211685</v>
      </c>
      <c r="B163" t="s">
        <v>59</v>
      </c>
      <c r="C163" t="s">
        <v>212</v>
      </c>
      <c r="D163" t="s">
        <v>214</v>
      </c>
      <c r="E163" t="s">
        <v>212</v>
      </c>
      <c r="F163" t="s">
        <v>212</v>
      </c>
      <c r="G163" t="s">
        <v>212</v>
      </c>
      <c r="H163" t="s">
        <v>214</v>
      </c>
      <c r="I163" t="s">
        <v>214</v>
      </c>
      <c r="J163" t="s">
        <v>214</v>
      </c>
      <c r="K163" t="s">
        <v>212</v>
      </c>
      <c r="L163" t="s">
        <v>214</v>
      </c>
      <c r="M163" t="s">
        <v>214</v>
      </c>
      <c r="N163" t="s">
        <v>214</v>
      </c>
      <c r="O163" t="s">
        <v>212</v>
      </c>
      <c r="P163" t="s">
        <v>214</v>
      </c>
      <c r="Q163" t="s">
        <v>214</v>
      </c>
      <c r="R163" t="s">
        <v>214</v>
      </c>
      <c r="S163" t="s">
        <v>214</v>
      </c>
      <c r="T163" t="s">
        <v>214</v>
      </c>
      <c r="U163" t="s">
        <v>214</v>
      </c>
      <c r="V163" t="s">
        <v>212</v>
      </c>
      <c r="W163" t="s">
        <v>212</v>
      </c>
      <c r="X163" t="s">
        <v>214</v>
      </c>
      <c r="Y163" t="s">
        <v>214</v>
      </c>
      <c r="Z163" t="s">
        <v>214</v>
      </c>
      <c r="AA163" t="s">
        <v>212</v>
      </c>
      <c r="AB163" t="s">
        <v>214</v>
      </c>
      <c r="AC163" t="s">
        <v>214</v>
      </c>
      <c r="AD163" t="s">
        <v>214</v>
      </c>
      <c r="AE163" t="s">
        <v>212</v>
      </c>
      <c r="AF163" t="s">
        <v>214</v>
      </c>
      <c r="AG163" t="s">
        <v>212</v>
      </c>
      <c r="AH163" t="s">
        <v>214</v>
      </c>
      <c r="AI163" t="s">
        <v>214</v>
      </c>
      <c r="AJ163" t="s">
        <v>212</v>
      </c>
      <c r="AK163" t="s">
        <v>214</v>
      </c>
      <c r="AL163" t="s">
        <v>214</v>
      </c>
      <c r="AM163" t="s">
        <v>213</v>
      </c>
      <c r="AN163" t="s">
        <v>212</v>
      </c>
      <c r="AO163" t="s">
        <v>214</v>
      </c>
      <c r="AP163" s="317" t="s">
        <v>212</v>
      </c>
      <c r="AQ163"/>
      <c r="AR163" s="299"/>
      <c r="AS163" s="271"/>
    </row>
    <row r="164" spans="1:47" s="272" customFormat="1" ht="22.8" x14ac:dyDescent="0.4">
      <c r="A164">
        <v>211687</v>
      </c>
      <c r="B164" t="s">
        <v>485</v>
      </c>
      <c r="C164" t="s">
        <v>4176</v>
      </c>
      <c r="D164" t="s">
        <v>4176</v>
      </c>
      <c r="E164" t="s">
        <v>4176</v>
      </c>
      <c r="F164" t="s">
        <v>4176</v>
      </c>
      <c r="G164" t="s">
        <v>4176</v>
      </c>
      <c r="H164" t="s">
        <v>4176</v>
      </c>
      <c r="I164" t="s">
        <v>4176</v>
      </c>
      <c r="J164" t="s">
        <v>4176</v>
      </c>
      <c r="K164" t="s">
        <v>4176</v>
      </c>
      <c r="L164" t="s">
        <v>4176</v>
      </c>
      <c r="M164" t="s">
        <v>4176</v>
      </c>
      <c r="N164" t="s">
        <v>4176</v>
      </c>
      <c r="O164" t="s">
        <v>4176</v>
      </c>
      <c r="P164" t="s">
        <v>4176</v>
      </c>
      <c r="Q164" t="s">
        <v>4176</v>
      </c>
      <c r="R164" t="s">
        <v>4176</v>
      </c>
      <c r="S164" t="s">
        <v>4176</v>
      </c>
      <c r="T164" t="s">
        <v>4176</v>
      </c>
      <c r="U164" t="s">
        <v>4176</v>
      </c>
      <c r="V164" t="s">
        <v>4176</v>
      </c>
      <c r="W164" t="s">
        <v>4176</v>
      </c>
      <c r="X164" t="s">
        <v>4176</v>
      </c>
      <c r="Y164" t="s">
        <v>4176</v>
      </c>
      <c r="Z164" t="s">
        <v>4176</v>
      </c>
      <c r="AA164" t="s">
        <v>4176</v>
      </c>
      <c r="AB164" t="s">
        <v>4176</v>
      </c>
      <c r="AC164" t="s">
        <v>4176</v>
      </c>
      <c r="AD164" t="s">
        <v>4176</v>
      </c>
      <c r="AE164" t="s">
        <v>4176</v>
      </c>
      <c r="AF164" t="s">
        <v>4176</v>
      </c>
      <c r="AG164"/>
      <c r="AH164"/>
      <c r="AI164"/>
      <c r="AJ164"/>
      <c r="AK164"/>
      <c r="AL164"/>
      <c r="AM164"/>
      <c r="AN164"/>
      <c r="AO164"/>
      <c r="AP164" s="317"/>
      <c r="AQ164" t="s">
        <v>737</v>
      </c>
      <c r="AR164" s="299" t="s">
        <v>4180</v>
      </c>
      <c r="AS164" s="273"/>
      <c r="AU164" s="273"/>
    </row>
    <row r="165" spans="1:47" s="272" customFormat="1" ht="22.8" x14ac:dyDescent="0.4">
      <c r="A165">
        <v>211695</v>
      </c>
      <c r="B165" t="s">
        <v>59</v>
      </c>
      <c r="C165" t="s">
        <v>4176</v>
      </c>
      <c r="D165" t="s">
        <v>4176</v>
      </c>
      <c r="E165" t="s">
        <v>4176</v>
      </c>
      <c r="F165" t="s">
        <v>4176</v>
      </c>
      <c r="G165" t="s">
        <v>4176</v>
      </c>
      <c r="H165" t="s">
        <v>4176</v>
      </c>
      <c r="I165" t="s">
        <v>4176</v>
      </c>
      <c r="J165" t="s">
        <v>4176</v>
      </c>
      <c r="K165" t="s">
        <v>4176</v>
      </c>
      <c r="L165" t="s">
        <v>4176</v>
      </c>
      <c r="M165" t="s">
        <v>4176</v>
      </c>
      <c r="N165" t="s">
        <v>4176</v>
      </c>
      <c r="O165" t="s">
        <v>4176</v>
      </c>
      <c r="P165" t="s">
        <v>4176</v>
      </c>
      <c r="Q165" t="s">
        <v>4176</v>
      </c>
      <c r="R165" t="s">
        <v>4176</v>
      </c>
      <c r="S165" t="s">
        <v>4176</v>
      </c>
      <c r="T165" t="s">
        <v>4176</v>
      </c>
      <c r="U165" t="s">
        <v>4176</v>
      </c>
      <c r="V165" t="s">
        <v>4176</v>
      </c>
      <c r="W165" t="s">
        <v>4176</v>
      </c>
      <c r="X165" t="s">
        <v>4176</v>
      </c>
      <c r="Y165" t="s">
        <v>4176</v>
      </c>
      <c r="Z165" t="s">
        <v>4176</v>
      </c>
      <c r="AA165" t="s">
        <v>4176</v>
      </c>
      <c r="AB165" t="s">
        <v>4176</v>
      </c>
      <c r="AC165" t="s">
        <v>4176</v>
      </c>
      <c r="AD165" t="s">
        <v>4176</v>
      </c>
      <c r="AE165" t="s">
        <v>4176</v>
      </c>
      <c r="AF165" t="s">
        <v>4176</v>
      </c>
      <c r="AG165" t="s">
        <v>4176</v>
      </c>
      <c r="AH165" t="s">
        <v>4176</v>
      </c>
      <c r="AI165" t="s">
        <v>4176</v>
      </c>
      <c r="AJ165" t="s">
        <v>4176</v>
      </c>
      <c r="AK165" t="s">
        <v>4176</v>
      </c>
      <c r="AL165" t="s">
        <v>4176</v>
      </c>
      <c r="AM165" t="s">
        <v>4176</v>
      </c>
      <c r="AN165" t="s">
        <v>4176</v>
      </c>
      <c r="AO165" t="s">
        <v>4176</v>
      </c>
      <c r="AP165" s="317" t="s">
        <v>4176</v>
      </c>
      <c r="AQ165" t="s">
        <v>737</v>
      </c>
      <c r="AR165" s="299" t="s">
        <v>4180</v>
      </c>
      <c r="AS165" s="271"/>
      <c r="AU165" s="273"/>
    </row>
    <row r="166" spans="1:47" s="272" customFormat="1" ht="22.8" x14ac:dyDescent="0.4">
      <c r="A166" s="314">
        <v>211698</v>
      </c>
      <c r="B166" t="s">
        <v>487</v>
      </c>
      <c r="C166" s="315" t="s">
        <v>4176</v>
      </c>
      <c r="D166" s="315" t="s">
        <v>4176</v>
      </c>
      <c r="E166" s="315" t="s">
        <v>4176</v>
      </c>
      <c r="F166" s="315" t="s">
        <v>4176</v>
      </c>
      <c r="G166" s="315" t="s">
        <v>4176</v>
      </c>
      <c r="H166" s="315" t="s">
        <v>4176</v>
      </c>
      <c r="I166" s="315" t="s">
        <v>4176</v>
      </c>
      <c r="J166" s="315" t="s">
        <v>4176</v>
      </c>
      <c r="K166" s="315" t="s">
        <v>4176</v>
      </c>
      <c r="L166" s="315" t="s">
        <v>4176</v>
      </c>
      <c r="M166" s="315" t="s">
        <v>4176</v>
      </c>
      <c r="N166" s="315" t="s">
        <v>4176</v>
      </c>
      <c r="O166" s="315" t="s">
        <v>4176</v>
      </c>
      <c r="P166" s="315" t="s">
        <v>4176</v>
      </c>
      <c r="Q166" s="315" t="s">
        <v>4176</v>
      </c>
      <c r="R166" s="315" t="s">
        <v>4176</v>
      </c>
      <c r="S166" s="315" t="s">
        <v>4176</v>
      </c>
      <c r="T166" s="315" t="s">
        <v>4176</v>
      </c>
      <c r="U166" s="315" t="s">
        <v>4176</v>
      </c>
      <c r="V166" s="315" t="s">
        <v>4176</v>
      </c>
      <c r="W166" s="315"/>
      <c r="X166" s="315"/>
      <c r="Y166" s="315"/>
      <c r="Z166" s="315"/>
      <c r="AA166" s="315"/>
      <c r="AB166" s="315"/>
      <c r="AC166" s="315"/>
      <c r="AD166" s="315"/>
      <c r="AE166" s="315"/>
      <c r="AF166" s="315"/>
      <c r="AG166" s="315"/>
      <c r="AH166" s="315"/>
      <c r="AI166" s="315"/>
      <c r="AJ166" s="315"/>
      <c r="AK166" s="315"/>
      <c r="AL166" s="315"/>
      <c r="AM166" s="315"/>
      <c r="AN166" s="315"/>
      <c r="AO166" s="315"/>
      <c r="AP166" s="316"/>
      <c r="AQ166" t="s">
        <v>737</v>
      </c>
      <c r="AR166" s="299" t="s">
        <v>4180</v>
      </c>
      <c r="AS166" s="271"/>
      <c r="AU166" s="273"/>
    </row>
    <row r="167" spans="1:47" s="272" customFormat="1" ht="22.8" x14ac:dyDescent="0.4">
      <c r="A167">
        <v>211708</v>
      </c>
      <c r="B167" t="s">
        <v>487</v>
      </c>
      <c r="C167" t="s">
        <v>4176</v>
      </c>
      <c r="D167" t="s">
        <v>4176</v>
      </c>
      <c r="E167" t="s">
        <v>4176</v>
      </c>
      <c r="F167" t="s">
        <v>4176</v>
      </c>
      <c r="G167" t="s">
        <v>4176</v>
      </c>
      <c r="H167" t="s">
        <v>4176</v>
      </c>
      <c r="I167" t="s">
        <v>4176</v>
      </c>
      <c r="J167" t="s">
        <v>4176</v>
      </c>
      <c r="K167" t="s">
        <v>4176</v>
      </c>
      <c r="L167" t="s">
        <v>4176</v>
      </c>
      <c r="M167" t="s">
        <v>4176</v>
      </c>
      <c r="N167" t="s">
        <v>4176</v>
      </c>
      <c r="O167" t="s">
        <v>4176</v>
      </c>
      <c r="P167" t="s">
        <v>4176</v>
      </c>
      <c r="Q167" t="s">
        <v>4176</v>
      </c>
      <c r="R167" t="s">
        <v>4176</v>
      </c>
      <c r="S167" t="s">
        <v>4176</v>
      </c>
      <c r="T167" t="s">
        <v>4176</v>
      </c>
      <c r="U167" t="s">
        <v>4176</v>
      </c>
      <c r="V167" t="s">
        <v>4176</v>
      </c>
      <c r="W167"/>
      <c r="X167"/>
      <c r="Y167"/>
      <c r="Z167"/>
      <c r="AA167"/>
      <c r="AB167"/>
      <c r="AC167"/>
      <c r="AD167"/>
      <c r="AE167"/>
      <c r="AF167"/>
      <c r="AG167"/>
      <c r="AH167"/>
      <c r="AI167"/>
      <c r="AJ167"/>
      <c r="AK167"/>
      <c r="AL167"/>
      <c r="AM167"/>
      <c r="AN167"/>
      <c r="AO167"/>
      <c r="AP167" s="317"/>
      <c r="AQ167" t="s">
        <v>737</v>
      </c>
      <c r="AR167" s="299" t="s">
        <v>4199</v>
      </c>
      <c r="AS167" s="273"/>
      <c r="AU167" s="273"/>
    </row>
    <row r="168" spans="1:47" s="272" customFormat="1" ht="22.8" x14ac:dyDescent="0.4">
      <c r="A168">
        <v>211710</v>
      </c>
      <c r="B168" t="s">
        <v>487</v>
      </c>
      <c r="C168" t="s">
        <v>212</v>
      </c>
      <c r="D168" t="s">
        <v>212</v>
      </c>
      <c r="E168" t="s">
        <v>212</v>
      </c>
      <c r="F168" t="s">
        <v>212</v>
      </c>
      <c r="G168" t="s">
        <v>213</v>
      </c>
      <c r="H168" t="s">
        <v>213</v>
      </c>
      <c r="I168" t="s">
        <v>212</v>
      </c>
      <c r="J168" t="s">
        <v>212</v>
      </c>
      <c r="K168" t="s">
        <v>214</v>
      </c>
      <c r="L168" t="s">
        <v>214</v>
      </c>
      <c r="M168" t="s">
        <v>213</v>
      </c>
      <c r="N168" t="s">
        <v>214</v>
      </c>
      <c r="O168" t="s">
        <v>214</v>
      </c>
      <c r="P168" t="s">
        <v>213</v>
      </c>
      <c r="Q168" t="s">
        <v>214</v>
      </c>
      <c r="R168" t="s">
        <v>213</v>
      </c>
      <c r="S168" t="s">
        <v>213</v>
      </c>
      <c r="T168" t="s">
        <v>213</v>
      </c>
      <c r="U168" t="s">
        <v>213</v>
      </c>
      <c r="V168" t="s">
        <v>213</v>
      </c>
      <c r="W168"/>
      <c r="X168"/>
      <c r="Y168"/>
      <c r="Z168"/>
      <c r="AA168"/>
      <c r="AB168"/>
      <c r="AC168"/>
      <c r="AD168"/>
      <c r="AE168"/>
      <c r="AF168"/>
      <c r="AG168"/>
      <c r="AH168"/>
      <c r="AI168"/>
      <c r="AJ168"/>
      <c r="AK168"/>
      <c r="AL168"/>
      <c r="AM168"/>
      <c r="AN168"/>
      <c r="AO168"/>
      <c r="AP168" s="317"/>
      <c r="AQ168"/>
      <c r="AR168" s="299"/>
      <c r="AS168" s="271"/>
      <c r="AU168" s="273"/>
    </row>
    <row r="169" spans="1:47" s="272" customFormat="1" ht="22.8" x14ac:dyDescent="0.4">
      <c r="A169" s="314">
        <v>211725</v>
      </c>
      <c r="B169" t="s">
        <v>3629</v>
      </c>
      <c r="C169" s="315" t="s">
        <v>212</v>
      </c>
      <c r="D169" s="315" t="s">
        <v>212</v>
      </c>
      <c r="E169" s="315" t="s">
        <v>212</v>
      </c>
      <c r="F169" s="315" t="s">
        <v>212</v>
      </c>
      <c r="G169" s="315" t="s">
        <v>212</v>
      </c>
      <c r="H169" s="315" t="s">
        <v>212</v>
      </c>
      <c r="I169" s="315" t="s">
        <v>212</v>
      </c>
      <c r="J169" s="315" t="s">
        <v>212</v>
      </c>
      <c r="K169" s="315" t="s">
        <v>212</v>
      </c>
      <c r="L169" s="315" t="s">
        <v>212</v>
      </c>
      <c r="M169" s="315" t="s">
        <v>212</v>
      </c>
      <c r="N169" s="315" t="s">
        <v>212</v>
      </c>
      <c r="O169" s="315" t="s">
        <v>212</v>
      </c>
      <c r="P169" s="315" t="s">
        <v>212</v>
      </c>
      <c r="Q169" s="315" t="s">
        <v>212</v>
      </c>
      <c r="R169" s="315" t="s">
        <v>212</v>
      </c>
      <c r="S169" s="315" t="s">
        <v>212</v>
      </c>
      <c r="T169" s="315" t="s">
        <v>212</v>
      </c>
      <c r="U169" s="315" t="s">
        <v>212</v>
      </c>
      <c r="V169" s="315" t="s">
        <v>212</v>
      </c>
      <c r="W169" s="315" t="s">
        <v>212</v>
      </c>
      <c r="X169" s="315" t="s">
        <v>212</v>
      </c>
      <c r="Y169" s="315" t="s">
        <v>212</v>
      </c>
      <c r="Z169" s="315" t="s">
        <v>212</v>
      </c>
      <c r="AA169" s="315" t="s">
        <v>212</v>
      </c>
      <c r="AB169" s="315" t="s">
        <v>212</v>
      </c>
      <c r="AC169" s="315" t="s">
        <v>212</v>
      </c>
      <c r="AD169" s="315" t="s">
        <v>212</v>
      </c>
      <c r="AE169" s="315" t="s">
        <v>212</v>
      </c>
      <c r="AF169" s="315" t="s">
        <v>212</v>
      </c>
      <c r="AG169" s="315" t="s">
        <v>213</v>
      </c>
      <c r="AH169" s="315" t="s">
        <v>213</v>
      </c>
      <c r="AI169" s="315" t="s">
        <v>213</v>
      </c>
      <c r="AJ169" s="315" t="s">
        <v>213</v>
      </c>
      <c r="AK169" s="315" t="s">
        <v>213</v>
      </c>
      <c r="AL169" s="315" t="s">
        <v>213</v>
      </c>
      <c r="AM169" s="315" t="s">
        <v>213</v>
      </c>
      <c r="AN169" s="315" t="s">
        <v>213</v>
      </c>
      <c r="AO169" s="315" t="s">
        <v>213</v>
      </c>
      <c r="AP169" s="316" t="s">
        <v>213</v>
      </c>
      <c r="AQ169"/>
      <c r="AR169" s="299"/>
      <c r="AS169" s="273"/>
      <c r="AU169" s="273"/>
    </row>
    <row r="170" spans="1:47" s="272" customFormat="1" ht="22.8" x14ac:dyDescent="0.4">
      <c r="A170" s="314">
        <v>211726</v>
      </c>
      <c r="B170" t="s">
        <v>487</v>
      </c>
      <c r="C170" s="315" t="s">
        <v>4176</v>
      </c>
      <c r="D170" s="315" t="s">
        <v>4176</v>
      </c>
      <c r="E170" s="315" t="s">
        <v>4176</v>
      </c>
      <c r="F170" s="315" t="s">
        <v>4176</v>
      </c>
      <c r="G170" s="315" t="s">
        <v>4176</v>
      </c>
      <c r="H170" s="315" t="s">
        <v>4176</v>
      </c>
      <c r="I170" s="315" t="s">
        <v>4176</v>
      </c>
      <c r="J170" s="315" t="s">
        <v>4176</v>
      </c>
      <c r="K170" s="315" t="s">
        <v>4176</v>
      </c>
      <c r="L170" s="315" t="s">
        <v>4176</v>
      </c>
      <c r="M170" s="315" t="s">
        <v>4176</v>
      </c>
      <c r="N170" s="315" t="s">
        <v>4176</v>
      </c>
      <c r="O170" s="315" t="s">
        <v>4176</v>
      </c>
      <c r="P170" s="315" t="s">
        <v>4176</v>
      </c>
      <c r="Q170" s="315" t="s">
        <v>4176</v>
      </c>
      <c r="R170" s="315" t="s">
        <v>4176</v>
      </c>
      <c r="S170" s="315" t="s">
        <v>4176</v>
      </c>
      <c r="T170" s="315" t="s">
        <v>4176</v>
      </c>
      <c r="U170" s="315" t="s">
        <v>4176</v>
      </c>
      <c r="V170" s="315" t="s">
        <v>4176</v>
      </c>
      <c r="W170" s="315"/>
      <c r="X170" s="315"/>
      <c r="Y170" s="315"/>
      <c r="Z170" s="315"/>
      <c r="AA170" s="315"/>
      <c r="AB170" s="315"/>
      <c r="AC170" s="315"/>
      <c r="AD170" s="315"/>
      <c r="AE170" s="315"/>
      <c r="AF170" s="315"/>
      <c r="AG170" s="315"/>
      <c r="AH170" s="315"/>
      <c r="AI170" s="315"/>
      <c r="AJ170" s="315"/>
      <c r="AK170" s="315"/>
      <c r="AL170" s="315"/>
      <c r="AM170" s="315"/>
      <c r="AN170" s="315"/>
      <c r="AO170" s="315"/>
      <c r="AP170" s="316"/>
      <c r="AQ170" t="s">
        <v>737</v>
      </c>
      <c r="AR170" s="299" t="s">
        <v>4180</v>
      </c>
      <c r="AS170" s="273"/>
      <c r="AU170" s="273"/>
    </row>
    <row r="171" spans="1:47" s="272" customFormat="1" ht="22.8" x14ac:dyDescent="0.4">
      <c r="A171" s="314">
        <v>211728</v>
      </c>
      <c r="B171" t="s">
        <v>59</v>
      </c>
      <c r="C171" s="315" t="s">
        <v>4176</v>
      </c>
      <c r="D171" s="315" t="s">
        <v>4176</v>
      </c>
      <c r="E171" s="315" t="s">
        <v>4176</v>
      </c>
      <c r="F171" s="315" t="s">
        <v>4176</v>
      </c>
      <c r="G171" s="315" t="s">
        <v>4176</v>
      </c>
      <c r="H171" s="315" t="s">
        <v>4176</v>
      </c>
      <c r="I171" s="315" t="s">
        <v>4176</v>
      </c>
      <c r="J171" s="315" t="s">
        <v>4176</v>
      </c>
      <c r="K171" s="315" t="s">
        <v>4176</v>
      </c>
      <c r="L171" s="315" t="s">
        <v>4176</v>
      </c>
      <c r="M171" s="315" t="s">
        <v>4176</v>
      </c>
      <c r="N171" s="315" t="s">
        <v>4176</v>
      </c>
      <c r="O171" s="315" t="s">
        <v>4176</v>
      </c>
      <c r="P171" s="315" t="s">
        <v>4176</v>
      </c>
      <c r="Q171" s="315" t="s">
        <v>4176</v>
      </c>
      <c r="R171" s="315" t="s">
        <v>4176</v>
      </c>
      <c r="S171" s="315" t="s">
        <v>4176</v>
      </c>
      <c r="T171" s="315" t="s">
        <v>4176</v>
      </c>
      <c r="U171" s="315" t="s">
        <v>4176</v>
      </c>
      <c r="V171" s="315" t="s">
        <v>4176</v>
      </c>
      <c r="W171" s="315" t="s">
        <v>4176</v>
      </c>
      <c r="X171" s="315" t="s">
        <v>4176</v>
      </c>
      <c r="Y171" s="315" t="s">
        <v>4176</v>
      </c>
      <c r="Z171" s="315" t="s">
        <v>4176</v>
      </c>
      <c r="AA171" s="315" t="s">
        <v>4176</v>
      </c>
      <c r="AB171" s="315" t="s">
        <v>4176</v>
      </c>
      <c r="AC171" s="315" t="s">
        <v>4176</v>
      </c>
      <c r="AD171" s="315" t="s">
        <v>4176</v>
      </c>
      <c r="AE171" s="315" t="s">
        <v>4176</v>
      </c>
      <c r="AF171" s="315" t="s">
        <v>4176</v>
      </c>
      <c r="AG171" s="315" t="s">
        <v>4176</v>
      </c>
      <c r="AH171" s="315" t="s">
        <v>4176</v>
      </c>
      <c r="AI171" s="315" t="s">
        <v>4176</v>
      </c>
      <c r="AJ171" s="315" t="s">
        <v>4176</v>
      </c>
      <c r="AK171" s="315" t="s">
        <v>4176</v>
      </c>
      <c r="AL171" s="315" t="s">
        <v>4176</v>
      </c>
      <c r="AM171" s="315" t="s">
        <v>4176</v>
      </c>
      <c r="AN171" s="315" t="s">
        <v>4176</v>
      </c>
      <c r="AO171" s="315" t="s">
        <v>4176</v>
      </c>
      <c r="AP171" s="316" t="s">
        <v>4176</v>
      </c>
      <c r="AQ171" t="s">
        <v>737</v>
      </c>
      <c r="AR171" s="299" t="s">
        <v>4180</v>
      </c>
      <c r="AS171" s="271"/>
      <c r="AU171" s="273"/>
    </row>
    <row r="172" spans="1:47" s="272" customFormat="1" ht="22.8" x14ac:dyDescent="0.4">
      <c r="A172">
        <v>211737</v>
      </c>
      <c r="B172" t="s">
        <v>59</v>
      </c>
      <c r="C172" t="s">
        <v>4176</v>
      </c>
      <c r="D172" t="s">
        <v>4176</v>
      </c>
      <c r="E172" t="s">
        <v>4176</v>
      </c>
      <c r="F172" t="s">
        <v>4176</v>
      </c>
      <c r="G172" t="s">
        <v>4176</v>
      </c>
      <c r="H172" t="s">
        <v>4176</v>
      </c>
      <c r="I172" t="s">
        <v>4176</v>
      </c>
      <c r="J172" t="s">
        <v>4176</v>
      </c>
      <c r="K172" t="s">
        <v>4176</v>
      </c>
      <c r="L172" t="s">
        <v>4176</v>
      </c>
      <c r="M172" t="s">
        <v>4176</v>
      </c>
      <c r="N172" t="s">
        <v>4176</v>
      </c>
      <c r="O172" t="s">
        <v>4176</v>
      </c>
      <c r="P172" t="s">
        <v>4176</v>
      </c>
      <c r="Q172" t="s">
        <v>4176</v>
      </c>
      <c r="R172" t="s">
        <v>4176</v>
      </c>
      <c r="S172" t="s">
        <v>4176</v>
      </c>
      <c r="T172" t="s">
        <v>4176</v>
      </c>
      <c r="U172" t="s">
        <v>4176</v>
      </c>
      <c r="V172" t="s">
        <v>4176</v>
      </c>
      <c r="W172" t="s">
        <v>4176</v>
      </c>
      <c r="X172" t="s">
        <v>4176</v>
      </c>
      <c r="Y172" t="s">
        <v>4176</v>
      </c>
      <c r="Z172" t="s">
        <v>4176</v>
      </c>
      <c r="AA172" t="s">
        <v>4176</v>
      </c>
      <c r="AB172" t="s">
        <v>4176</v>
      </c>
      <c r="AC172" t="s">
        <v>4176</v>
      </c>
      <c r="AD172" t="s">
        <v>4176</v>
      </c>
      <c r="AE172" t="s">
        <v>4176</v>
      </c>
      <c r="AF172" t="s">
        <v>4176</v>
      </c>
      <c r="AG172" t="s">
        <v>4176</v>
      </c>
      <c r="AH172" t="s">
        <v>4176</v>
      </c>
      <c r="AI172" t="s">
        <v>4176</v>
      </c>
      <c r="AJ172" t="s">
        <v>4176</v>
      </c>
      <c r="AK172" t="s">
        <v>4176</v>
      </c>
      <c r="AL172" t="s">
        <v>4176</v>
      </c>
      <c r="AM172" t="s">
        <v>4176</v>
      </c>
      <c r="AN172" t="s">
        <v>4176</v>
      </c>
      <c r="AO172" t="s">
        <v>4176</v>
      </c>
      <c r="AP172" s="317" t="s">
        <v>4176</v>
      </c>
      <c r="AQ172" t="s">
        <v>737</v>
      </c>
      <c r="AR172" s="299" t="s">
        <v>4184</v>
      </c>
      <c r="AS172" s="271"/>
      <c r="AU172" s="273"/>
    </row>
    <row r="173" spans="1:47" s="272" customFormat="1" ht="22.8" x14ac:dyDescent="0.4">
      <c r="A173">
        <v>211739</v>
      </c>
      <c r="B173" t="s">
        <v>59</v>
      </c>
      <c r="C173" t="s">
        <v>212</v>
      </c>
      <c r="D173" t="s">
        <v>214</v>
      </c>
      <c r="E173" t="s">
        <v>214</v>
      </c>
      <c r="F173" t="s">
        <v>214</v>
      </c>
      <c r="G173" t="s">
        <v>213</v>
      </c>
      <c r="H173" t="s">
        <v>212</v>
      </c>
      <c r="I173" t="s">
        <v>212</v>
      </c>
      <c r="J173" t="s">
        <v>212</v>
      </c>
      <c r="K173" t="s">
        <v>212</v>
      </c>
      <c r="L173" t="s">
        <v>214</v>
      </c>
      <c r="M173" t="s">
        <v>212</v>
      </c>
      <c r="N173" t="s">
        <v>212</v>
      </c>
      <c r="O173" t="s">
        <v>214</v>
      </c>
      <c r="P173" t="s">
        <v>212</v>
      </c>
      <c r="Q173" t="s">
        <v>214</v>
      </c>
      <c r="R173" t="s">
        <v>213</v>
      </c>
      <c r="S173" t="s">
        <v>212</v>
      </c>
      <c r="T173" t="s">
        <v>214</v>
      </c>
      <c r="U173" t="s">
        <v>214</v>
      </c>
      <c r="V173" t="s">
        <v>214</v>
      </c>
      <c r="W173" t="s">
        <v>212</v>
      </c>
      <c r="X173" t="s">
        <v>212</v>
      </c>
      <c r="Y173" t="s">
        <v>212</v>
      </c>
      <c r="Z173" t="s">
        <v>212</v>
      </c>
      <c r="AA173" t="s">
        <v>212</v>
      </c>
      <c r="AB173" t="s">
        <v>212</v>
      </c>
      <c r="AC173" t="s">
        <v>214</v>
      </c>
      <c r="AD173" t="s">
        <v>214</v>
      </c>
      <c r="AE173" t="s">
        <v>214</v>
      </c>
      <c r="AF173" t="s">
        <v>214</v>
      </c>
      <c r="AG173" t="s">
        <v>212</v>
      </c>
      <c r="AH173" t="s">
        <v>214</v>
      </c>
      <c r="AI173" t="s">
        <v>212</v>
      </c>
      <c r="AJ173" t="s">
        <v>214</v>
      </c>
      <c r="AK173" t="s">
        <v>214</v>
      </c>
      <c r="AL173" t="s">
        <v>214</v>
      </c>
      <c r="AM173" t="s">
        <v>213</v>
      </c>
      <c r="AN173" t="s">
        <v>213</v>
      </c>
      <c r="AO173" t="s">
        <v>213</v>
      </c>
      <c r="AP173" s="317" t="s">
        <v>213</v>
      </c>
      <c r="AQ173"/>
      <c r="AR173" s="299"/>
      <c r="AS173" s="273"/>
      <c r="AU173" s="273"/>
    </row>
    <row r="174" spans="1:47" s="272" customFormat="1" ht="22.8" x14ac:dyDescent="0.4">
      <c r="A174">
        <v>211758</v>
      </c>
      <c r="B174" t="s">
        <v>59</v>
      </c>
      <c r="C174" t="s">
        <v>212</v>
      </c>
      <c r="D174" t="s">
        <v>212</v>
      </c>
      <c r="E174" t="s">
        <v>214</v>
      </c>
      <c r="F174" t="s">
        <v>212</v>
      </c>
      <c r="G174" t="s">
        <v>212</v>
      </c>
      <c r="H174" t="s">
        <v>214</v>
      </c>
      <c r="I174" t="s">
        <v>214</v>
      </c>
      <c r="J174" t="s">
        <v>212</v>
      </c>
      <c r="K174" t="s">
        <v>212</v>
      </c>
      <c r="L174" t="s">
        <v>212</v>
      </c>
      <c r="M174" t="s">
        <v>212</v>
      </c>
      <c r="N174" t="s">
        <v>214</v>
      </c>
      <c r="O174" t="s">
        <v>212</v>
      </c>
      <c r="P174" t="s">
        <v>212</v>
      </c>
      <c r="Q174" t="s">
        <v>212</v>
      </c>
      <c r="R174" t="s">
        <v>214</v>
      </c>
      <c r="S174" t="s">
        <v>214</v>
      </c>
      <c r="T174" t="s">
        <v>214</v>
      </c>
      <c r="U174" t="s">
        <v>214</v>
      </c>
      <c r="V174" t="s">
        <v>212</v>
      </c>
      <c r="W174" t="s">
        <v>212</v>
      </c>
      <c r="X174" t="s">
        <v>212</v>
      </c>
      <c r="Y174" t="s">
        <v>212</v>
      </c>
      <c r="Z174" t="s">
        <v>212</v>
      </c>
      <c r="AA174" t="s">
        <v>212</v>
      </c>
      <c r="AB174" t="s">
        <v>212</v>
      </c>
      <c r="AC174" t="s">
        <v>214</v>
      </c>
      <c r="AD174" t="s">
        <v>214</v>
      </c>
      <c r="AE174" t="s">
        <v>214</v>
      </c>
      <c r="AF174" t="s">
        <v>214</v>
      </c>
      <c r="AG174" t="s">
        <v>214</v>
      </c>
      <c r="AH174" t="s">
        <v>214</v>
      </c>
      <c r="AI174" t="s">
        <v>212</v>
      </c>
      <c r="AJ174" t="s">
        <v>212</v>
      </c>
      <c r="AK174" t="s">
        <v>214</v>
      </c>
      <c r="AL174" t="s">
        <v>214</v>
      </c>
      <c r="AM174" t="s">
        <v>214</v>
      </c>
      <c r="AN174" t="s">
        <v>214</v>
      </c>
      <c r="AO174" t="s">
        <v>214</v>
      </c>
      <c r="AP174" s="317" t="s">
        <v>214</v>
      </c>
      <c r="AQ174"/>
      <c r="AR174" s="299"/>
      <c r="AS174" s="273"/>
      <c r="AU174" s="273"/>
    </row>
    <row r="175" spans="1:47" s="272" customFormat="1" ht="22.8" x14ac:dyDescent="0.4">
      <c r="A175">
        <v>211767</v>
      </c>
      <c r="B175" t="s">
        <v>485</v>
      </c>
      <c r="C175" t="s">
        <v>4176</v>
      </c>
      <c r="D175" t="s">
        <v>4176</v>
      </c>
      <c r="E175" t="s">
        <v>4176</v>
      </c>
      <c r="F175" t="s">
        <v>4176</v>
      </c>
      <c r="G175" t="s">
        <v>4176</v>
      </c>
      <c r="H175" t="s">
        <v>4176</v>
      </c>
      <c r="I175" t="s">
        <v>4176</v>
      </c>
      <c r="J175" t="s">
        <v>4176</v>
      </c>
      <c r="K175" t="s">
        <v>4176</v>
      </c>
      <c r="L175" t="s">
        <v>4176</v>
      </c>
      <c r="M175" t="s">
        <v>4176</v>
      </c>
      <c r="N175" t="s">
        <v>4176</v>
      </c>
      <c r="O175" t="s">
        <v>4176</v>
      </c>
      <c r="P175" t="s">
        <v>4176</v>
      </c>
      <c r="Q175" t="s">
        <v>4176</v>
      </c>
      <c r="R175" t="s">
        <v>4176</v>
      </c>
      <c r="S175" t="s">
        <v>4176</v>
      </c>
      <c r="T175" t="s">
        <v>4176</v>
      </c>
      <c r="U175" t="s">
        <v>4176</v>
      </c>
      <c r="V175" t="s">
        <v>4176</v>
      </c>
      <c r="W175" t="s">
        <v>4176</v>
      </c>
      <c r="X175" t="s">
        <v>4176</v>
      </c>
      <c r="Y175" t="s">
        <v>4176</v>
      </c>
      <c r="Z175" t="s">
        <v>4176</v>
      </c>
      <c r="AA175" t="s">
        <v>4176</v>
      </c>
      <c r="AB175" t="s">
        <v>4176</v>
      </c>
      <c r="AC175" t="s">
        <v>4176</v>
      </c>
      <c r="AD175" t="s">
        <v>4176</v>
      </c>
      <c r="AE175" t="s">
        <v>4176</v>
      </c>
      <c r="AF175" t="s">
        <v>4176</v>
      </c>
      <c r="AG175"/>
      <c r="AH175"/>
      <c r="AI175"/>
      <c r="AJ175"/>
      <c r="AK175"/>
      <c r="AL175"/>
      <c r="AM175"/>
      <c r="AN175"/>
      <c r="AO175"/>
      <c r="AP175" s="317"/>
      <c r="AQ175" t="s">
        <v>737</v>
      </c>
      <c r="AR175" s="299" t="s">
        <v>4184</v>
      </c>
      <c r="AS175" s="273"/>
      <c r="AU175" s="273"/>
    </row>
    <row r="176" spans="1:47" s="272" customFormat="1" ht="22.8" x14ac:dyDescent="0.4">
      <c r="A176">
        <v>211771</v>
      </c>
      <c r="B176" t="s">
        <v>3631</v>
      </c>
      <c r="C176" t="s">
        <v>4176</v>
      </c>
      <c r="D176" t="s">
        <v>4176</v>
      </c>
      <c r="E176" t="s">
        <v>4176</v>
      </c>
      <c r="F176" t="s">
        <v>4176</v>
      </c>
      <c r="G176" t="s">
        <v>4176</v>
      </c>
      <c r="H176" t="s">
        <v>4176</v>
      </c>
      <c r="I176" t="s">
        <v>4176</v>
      </c>
      <c r="J176" t="s">
        <v>4176</v>
      </c>
      <c r="K176" t="s">
        <v>4176</v>
      </c>
      <c r="L176" t="s">
        <v>4176</v>
      </c>
      <c r="M176"/>
      <c r="N176"/>
      <c r="O176"/>
      <c r="P176"/>
      <c r="Q176"/>
      <c r="R176"/>
      <c r="S176"/>
      <c r="T176"/>
      <c r="U176"/>
      <c r="V176"/>
      <c r="W176"/>
      <c r="X176"/>
      <c r="Y176"/>
      <c r="Z176"/>
      <c r="AA176"/>
      <c r="AB176"/>
      <c r="AC176"/>
      <c r="AD176"/>
      <c r="AE176"/>
      <c r="AF176"/>
      <c r="AG176"/>
      <c r="AH176"/>
      <c r="AI176"/>
      <c r="AJ176"/>
      <c r="AK176"/>
      <c r="AL176"/>
      <c r="AM176"/>
      <c r="AN176"/>
      <c r="AO176"/>
      <c r="AP176" s="317"/>
      <c r="AQ176" t="s">
        <v>737</v>
      </c>
      <c r="AR176" s="299" t="s">
        <v>4214</v>
      </c>
      <c r="AS176" s="273"/>
    </row>
    <row r="177" spans="1:47" s="272" customFormat="1" ht="22.8" x14ac:dyDescent="0.4">
      <c r="A177">
        <v>211779</v>
      </c>
      <c r="B177" t="s">
        <v>3629</v>
      </c>
      <c r="C177" t="s">
        <v>4176</v>
      </c>
      <c r="D177" t="s">
        <v>4176</v>
      </c>
      <c r="E177" t="s">
        <v>4176</v>
      </c>
      <c r="F177" t="s">
        <v>4176</v>
      </c>
      <c r="G177" t="s">
        <v>4176</v>
      </c>
      <c r="H177" t="s">
        <v>4176</v>
      </c>
      <c r="I177" t="s">
        <v>4176</v>
      </c>
      <c r="J177" t="s">
        <v>4176</v>
      </c>
      <c r="K177" t="s">
        <v>4176</v>
      </c>
      <c r="L177" t="s">
        <v>4176</v>
      </c>
      <c r="M177" t="s">
        <v>4176</v>
      </c>
      <c r="N177" t="s">
        <v>4176</v>
      </c>
      <c r="O177" t="s">
        <v>4176</v>
      </c>
      <c r="P177" t="s">
        <v>4176</v>
      </c>
      <c r="Q177" t="s">
        <v>4176</v>
      </c>
      <c r="R177" t="s">
        <v>4176</v>
      </c>
      <c r="S177" t="s">
        <v>4176</v>
      </c>
      <c r="T177" t="s">
        <v>4176</v>
      </c>
      <c r="U177" t="s">
        <v>4176</v>
      </c>
      <c r="V177" t="s">
        <v>4176</v>
      </c>
      <c r="W177" t="s">
        <v>4176</v>
      </c>
      <c r="X177" t="s">
        <v>4176</v>
      </c>
      <c r="Y177" t="s">
        <v>4176</v>
      </c>
      <c r="Z177" t="s">
        <v>4176</v>
      </c>
      <c r="AA177" t="s">
        <v>4176</v>
      </c>
      <c r="AB177" t="s">
        <v>4176</v>
      </c>
      <c r="AC177" t="s">
        <v>4176</v>
      </c>
      <c r="AD177" t="s">
        <v>4176</v>
      </c>
      <c r="AE177" t="s">
        <v>4176</v>
      </c>
      <c r="AF177" t="s">
        <v>4176</v>
      </c>
      <c r="AG177" t="s">
        <v>4176</v>
      </c>
      <c r="AH177" t="s">
        <v>4176</v>
      </c>
      <c r="AI177" t="s">
        <v>4176</v>
      </c>
      <c r="AJ177" t="s">
        <v>4176</v>
      </c>
      <c r="AK177" t="s">
        <v>4176</v>
      </c>
      <c r="AL177" t="s">
        <v>4176</v>
      </c>
      <c r="AM177" t="s">
        <v>4176</v>
      </c>
      <c r="AN177" t="s">
        <v>4176</v>
      </c>
      <c r="AO177" t="s">
        <v>4176</v>
      </c>
      <c r="AP177" s="317" t="s">
        <v>4176</v>
      </c>
      <c r="AQ177" t="s">
        <v>737</v>
      </c>
      <c r="AR177" s="299" t="s">
        <v>4183</v>
      </c>
      <c r="AS177" s="271"/>
    </row>
    <row r="178" spans="1:47" s="272" customFormat="1" ht="22.8" x14ac:dyDescent="0.4">
      <c r="A178">
        <v>211786</v>
      </c>
      <c r="B178" t="s">
        <v>59</v>
      </c>
      <c r="C178" t="s">
        <v>212</v>
      </c>
      <c r="D178" t="s">
        <v>212</v>
      </c>
      <c r="E178" t="s">
        <v>212</v>
      </c>
      <c r="F178" t="s">
        <v>214</v>
      </c>
      <c r="G178" t="s">
        <v>212</v>
      </c>
      <c r="H178" t="s">
        <v>214</v>
      </c>
      <c r="I178" t="s">
        <v>212</v>
      </c>
      <c r="J178" t="s">
        <v>212</v>
      </c>
      <c r="K178" t="s">
        <v>214</v>
      </c>
      <c r="L178" t="s">
        <v>214</v>
      </c>
      <c r="M178" t="s">
        <v>212</v>
      </c>
      <c r="N178" t="s">
        <v>212</v>
      </c>
      <c r="O178" t="s">
        <v>214</v>
      </c>
      <c r="P178" t="s">
        <v>212</v>
      </c>
      <c r="Q178" t="s">
        <v>214</v>
      </c>
      <c r="R178" t="s">
        <v>214</v>
      </c>
      <c r="S178" t="s">
        <v>214</v>
      </c>
      <c r="T178" t="s">
        <v>214</v>
      </c>
      <c r="U178" t="s">
        <v>214</v>
      </c>
      <c r="V178" t="s">
        <v>214</v>
      </c>
      <c r="W178" t="s">
        <v>214</v>
      </c>
      <c r="X178" t="s">
        <v>214</v>
      </c>
      <c r="Y178" t="s">
        <v>212</v>
      </c>
      <c r="Z178" t="s">
        <v>212</v>
      </c>
      <c r="AA178" t="s">
        <v>214</v>
      </c>
      <c r="AB178" t="s">
        <v>212</v>
      </c>
      <c r="AC178" t="s">
        <v>214</v>
      </c>
      <c r="AD178" t="s">
        <v>212</v>
      </c>
      <c r="AE178" t="s">
        <v>212</v>
      </c>
      <c r="AF178" t="s">
        <v>212</v>
      </c>
      <c r="AG178" t="s">
        <v>212</v>
      </c>
      <c r="AH178" t="s">
        <v>214</v>
      </c>
      <c r="AI178" t="s">
        <v>214</v>
      </c>
      <c r="AJ178" t="s">
        <v>212</v>
      </c>
      <c r="AK178" t="s">
        <v>212</v>
      </c>
      <c r="AL178" t="s">
        <v>214</v>
      </c>
      <c r="AM178" t="s">
        <v>214</v>
      </c>
      <c r="AN178" t="s">
        <v>213</v>
      </c>
      <c r="AO178" t="s">
        <v>214</v>
      </c>
      <c r="AP178" s="317" t="s">
        <v>214</v>
      </c>
      <c r="AQ178"/>
      <c r="AR178" s="299"/>
      <c r="AS178" s="273"/>
      <c r="AU178" s="273"/>
    </row>
    <row r="179" spans="1:47" s="272" customFormat="1" ht="22.8" x14ac:dyDescent="0.4">
      <c r="A179">
        <v>211793</v>
      </c>
      <c r="B179" t="s">
        <v>3630</v>
      </c>
      <c r="C179" t="s">
        <v>212</v>
      </c>
      <c r="D179" t="s">
        <v>212</v>
      </c>
      <c r="E179" t="s">
        <v>212</v>
      </c>
      <c r="F179" t="s">
        <v>212</v>
      </c>
      <c r="G179" t="s">
        <v>214</v>
      </c>
      <c r="H179" t="s">
        <v>214</v>
      </c>
      <c r="I179" t="s">
        <v>214</v>
      </c>
      <c r="J179" t="s">
        <v>212</v>
      </c>
      <c r="K179" t="s">
        <v>212</v>
      </c>
      <c r="L179" t="s">
        <v>214</v>
      </c>
      <c r="M179" t="s">
        <v>214</v>
      </c>
      <c r="N179" t="s">
        <v>212</v>
      </c>
      <c r="O179" t="s">
        <v>212</v>
      </c>
      <c r="P179" t="s">
        <v>212</v>
      </c>
      <c r="Q179" t="s">
        <v>214</v>
      </c>
      <c r="R179" t="s">
        <v>212</v>
      </c>
      <c r="S179" t="s">
        <v>214</v>
      </c>
      <c r="T179" t="s">
        <v>212</v>
      </c>
      <c r="U179" t="s">
        <v>212</v>
      </c>
      <c r="V179" t="s">
        <v>212</v>
      </c>
      <c r="W179" t="s">
        <v>213</v>
      </c>
      <c r="X179" t="s">
        <v>213</v>
      </c>
      <c r="Y179" t="s">
        <v>212</v>
      </c>
      <c r="Z179" t="s">
        <v>212</v>
      </c>
      <c r="AA179" t="s">
        <v>212</v>
      </c>
      <c r="AB179" t="s">
        <v>213</v>
      </c>
      <c r="AC179" t="s">
        <v>214</v>
      </c>
      <c r="AD179" t="s">
        <v>214</v>
      </c>
      <c r="AE179" t="s">
        <v>213</v>
      </c>
      <c r="AF179" t="s">
        <v>213</v>
      </c>
      <c r="AG179"/>
      <c r="AH179"/>
      <c r="AI179"/>
      <c r="AJ179"/>
      <c r="AK179"/>
      <c r="AL179"/>
      <c r="AM179"/>
      <c r="AN179"/>
      <c r="AO179"/>
      <c r="AP179" s="317"/>
      <c r="AQ179"/>
      <c r="AR179" s="299"/>
      <c r="AS179" s="271"/>
      <c r="AU179" s="273"/>
    </row>
    <row r="180" spans="1:47" s="272" customFormat="1" ht="24" x14ac:dyDescent="0.5">
      <c r="A180" s="321">
        <v>211817</v>
      </c>
      <c r="B180" t="s">
        <v>485</v>
      </c>
      <c r="C180" s="271" t="s">
        <v>4176</v>
      </c>
      <c r="D180" s="271" t="s">
        <v>4176</v>
      </c>
      <c r="E180" s="271" t="s">
        <v>4176</v>
      </c>
      <c r="F180" s="271" t="s">
        <v>4176</v>
      </c>
      <c r="G180" s="271" t="s">
        <v>4176</v>
      </c>
      <c r="H180" s="271" t="s">
        <v>4176</v>
      </c>
      <c r="I180" s="271" t="s">
        <v>4176</v>
      </c>
      <c r="J180" s="271" t="s">
        <v>4176</v>
      </c>
      <c r="K180" s="271" t="s">
        <v>4176</v>
      </c>
      <c r="L180" s="271" t="s">
        <v>4176</v>
      </c>
      <c r="M180" s="271" t="s">
        <v>4176</v>
      </c>
      <c r="N180" s="271" t="s">
        <v>4176</v>
      </c>
      <c r="O180" s="271" t="s">
        <v>4176</v>
      </c>
      <c r="P180" s="271" t="s">
        <v>4176</v>
      </c>
      <c r="Q180" s="271" t="s">
        <v>4176</v>
      </c>
      <c r="R180" s="271" t="s">
        <v>4176</v>
      </c>
      <c r="S180" s="271" t="s">
        <v>4176</v>
      </c>
      <c r="T180" s="271" t="s">
        <v>4176</v>
      </c>
      <c r="U180" s="271" t="s">
        <v>4176</v>
      </c>
      <c r="V180" s="271" t="s">
        <v>4176</v>
      </c>
      <c r="W180" s="271" t="s">
        <v>4176</v>
      </c>
      <c r="X180" s="271" t="s">
        <v>4176</v>
      </c>
      <c r="Y180" s="271" t="s">
        <v>4176</v>
      </c>
      <c r="Z180" s="271" t="s">
        <v>4176</v>
      </c>
      <c r="AA180" s="271" t="s">
        <v>4176</v>
      </c>
      <c r="AB180" s="271" t="s">
        <v>4176</v>
      </c>
      <c r="AC180" s="271" t="s">
        <v>4176</v>
      </c>
      <c r="AD180" s="271" t="s">
        <v>4176</v>
      </c>
      <c r="AE180" s="271" t="s">
        <v>4176</v>
      </c>
      <c r="AF180" s="271" t="s">
        <v>4176</v>
      </c>
      <c r="AG180" s="271"/>
      <c r="AH180" s="271"/>
      <c r="AI180" s="271"/>
      <c r="AJ180" s="271"/>
      <c r="AK180" s="271"/>
      <c r="AL180" s="271"/>
      <c r="AM180" s="271"/>
      <c r="AN180" s="271"/>
      <c r="AO180" s="271"/>
      <c r="AP180" s="322"/>
      <c r="AQ180" t="s">
        <v>737</v>
      </c>
      <c r="AR180" s="299" t="s">
        <v>4188</v>
      </c>
      <c r="AS180" s="271"/>
    </row>
    <row r="181" spans="1:47" s="272" customFormat="1" ht="22.8" x14ac:dyDescent="0.4">
      <c r="A181">
        <v>211821</v>
      </c>
      <c r="B181" t="s">
        <v>59</v>
      </c>
      <c r="C181" t="s">
        <v>214</v>
      </c>
      <c r="D181" t="s">
        <v>214</v>
      </c>
      <c r="E181" t="s">
        <v>214</v>
      </c>
      <c r="F181" t="s">
        <v>214</v>
      </c>
      <c r="G181" t="s">
        <v>214</v>
      </c>
      <c r="H181" t="s">
        <v>212</v>
      </c>
      <c r="I181" t="s">
        <v>214</v>
      </c>
      <c r="J181" t="s">
        <v>212</v>
      </c>
      <c r="K181" t="s">
        <v>212</v>
      </c>
      <c r="L181" t="s">
        <v>214</v>
      </c>
      <c r="M181" t="s">
        <v>214</v>
      </c>
      <c r="N181" t="s">
        <v>214</v>
      </c>
      <c r="O181" t="s">
        <v>214</v>
      </c>
      <c r="P181" t="s">
        <v>214</v>
      </c>
      <c r="Q181" t="s">
        <v>214</v>
      </c>
      <c r="R181" t="s">
        <v>214</v>
      </c>
      <c r="S181" t="s">
        <v>214</v>
      </c>
      <c r="T181" t="s">
        <v>214</v>
      </c>
      <c r="U181" t="s">
        <v>214</v>
      </c>
      <c r="V181" t="s">
        <v>212</v>
      </c>
      <c r="W181" t="s">
        <v>214</v>
      </c>
      <c r="X181" t="s">
        <v>214</v>
      </c>
      <c r="Y181" t="s">
        <v>212</v>
      </c>
      <c r="Z181" t="s">
        <v>214</v>
      </c>
      <c r="AA181" t="s">
        <v>214</v>
      </c>
      <c r="AB181" t="s">
        <v>214</v>
      </c>
      <c r="AC181" t="s">
        <v>214</v>
      </c>
      <c r="AD181" t="s">
        <v>214</v>
      </c>
      <c r="AE181" t="s">
        <v>212</v>
      </c>
      <c r="AF181" t="s">
        <v>214</v>
      </c>
      <c r="AG181" t="s">
        <v>214</v>
      </c>
      <c r="AH181" t="s">
        <v>212</v>
      </c>
      <c r="AI181" t="s">
        <v>212</v>
      </c>
      <c r="AJ181" t="s">
        <v>214</v>
      </c>
      <c r="AK181" t="s">
        <v>212</v>
      </c>
      <c r="AL181" t="s">
        <v>214</v>
      </c>
      <c r="AM181" t="s">
        <v>214</v>
      </c>
      <c r="AN181" t="s">
        <v>214</v>
      </c>
      <c r="AO181" t="s">
        <v>214</v>
      </c>
      <c r="AP181" s="317" t="s">
        <v>214</v>
      </c>
      <c r="AQ181"/>
      <c r="AR181" s="299"/>
      <c r="AS181" s="271"/>
      <c r="AU181" s="273"/>
    </row>
    <row r="182" spans="1:47" s="272" customFormat="1" ht="22.8" x14ac:dyDescent="0.4">
      <c r="A182">
        <v>211830</v>
      </c>
      <c r="B182" t="s">
        <v>59</v>
      </c>
      <c r="C182" t="s">
        <v>214</v>
      </c>
      <c r="D182" t="s">
        <v>214</v>
      </c>
      <c r="E182" t="s">
        <v>214</v>
      </c>
      <c r="F182" t="s">
        <v>212</v>
      </c>
      <c r="G182" t="s">
        <v>212</v>
      </c>
      <c r="H182" t="s">
        <v>212</v>
      </c>
      <c r="I182" t="s">
        <v>214</v>
      </c>
      <c r="J182" t="s">
        <v>214</v>
      </c>
      <c r="K182" t="s">
        <v>214</v>
      </c>
      <c r="L182" t="s">
        <v>214</v>
      </c>
      <c r="M182" t="s">
        <v>214</v>
      </c>
      <c r="N182" t="s">
        <v>214</v>
      </c>
      <c r="O182" t="s">
        <v>214</v>
      </c>
      <c r="P182" t="s">
        <v>214</v>
      </c>
      <c r="Q182" t="s">
        <v>212</v>
      </c>
      <c r="R182" t="s">
        <v>214</v>
      </c>
      <c r="S182" t="s">
        <v>212</v>
      </c>
      <c r="T182" t="s">
        <v>214</v>
      </c>
      <c r="U182" t="s">
        <v>214</v>
      </c>
      <c r="V182" t="s">
        <v>214</v>
      </c>
      <c r="W182" t="s">
        <v>214</v>
      </c>
      <c r="X182" t="s">
        <v>214</v>
      </c>
      <c r="Y182" t="s">
        <v>214</v>
      </c>
      <c r="Z182" t="s">
        <v>214</v>
      </c>
      <c r="AA182" t="s">
        <v>212</v>
      </c>
      <c r="AB182" t="s">
        <v>212</v>
      </c>
      <c r="AC182" t="s">
        <v>214</v>
      </c>
      <c r="AD182" t="s">
        <v>214</v>
      </c>
      <c r="AE182" t="s">
        <v>212</v>
      </c>
      <c r="AF182" t="s">
        <v>214</v>
      </c>
      <c r="AG182" t="s">
        <v>214</v>
      </c>
      <c r="AH182" t="s">
        <v>214</v>
      </c>
      <c r="AI182" t="s">
        <v>212</v>
      </c>
      <c r="AJ182" t="s">
        <v>214</v>
      </c>
      <c r="AK182" t="s">
        <v>212</v>
      </c>
      <c r="AL182" t="s">
        <v>214</v>
      </c>
      <c r="AM182" t="s">
        <v>212</v>
      </c>
      <c r="AN182" t="s">
        <v>212</v>
      </c>
      <c r="AO182" t="s">
        <v>214</v>
      </c>
      <c r="AP182" s="317" t="s">
        <v>214</v>
      </c>
      <c r="AQ182"/>
      <c r="AR182" s="299"/>
      <c r="AS182" s="273"/>
      <c r="AU182" s="273"/>
    </row>
    <row r="183" spans="1:47" s="272" customFormat="1" ht="22.8" x14ac:dyDescent="0.4">
      <c r="A183">
        <v>211831</v>
      </c>
      <c r="B183" t="s">
        <v>485</v>
      </c>
      <c r="C183" t="s">
        <v>4176</v>
      </c>
      <c r="D183" t="s">
        <v>4176</v>
      </c>
      <c r="E183" t="s">
        <v>4176</v>
      </c>
      <c r="F183" t="s">
        <v>4176</v>
      </c>
      <c r="G183" t="s">
        <v>4176</v>
      </c>
      <c r="H183" t="s">
        <v>4176</v>
      </c>
      <c r="I183" t="s">
        <v>4176</v>
      </c>
      <c r="J183" t="s">
        <v>4176</v>
      </c>
      <c r="K183" t="s">
        <v>4176</v>
      </c>
      <c r="L183" t="s">
        <v>4176</v>
      </c>
      <c r="M183" t="s">
        <v>4176</v>
      </c>
      <c r="N183" t="s">
        <v>4176</v>
      </c>
      <c r="O183" t="s">
        <v>4176</v>
      </c>
      <c r="P183" t="s">
        <v>4176</v>
      </c>
      <c r="Q183" t="s">
        <v>4176</v>
      </c>
      <c r="R183" t="s">
        <v>4176</v>
      </c>
      <c r="S183" t="s">
        <v>4176</v>
      </c>
      <c r="T183" t="s">
        <v>4176</v>
      </c>
      <c r="U183" t="s">
        <v>4176</v>
      </c>
      <c r="V183" t="s">
        <v>4176</v>
      </c>
      <c r="W183" t="s">
        <v>4176</v>
      </c>
      <c r="X183" t="s">
        <v>4176</v>
      </c>
      <c r="Y183" t="s">
        <v>4176</v>
      </c>
      <c r="Z183" t="s">
        <v>4176</v>
      </c>
      <c r="AA183" t="s">
        <v>4176</v>
      </c>
      <c r="AB183" t="s">
        <v>4176</v>
      </c>
      <c r="AC183" t="s">
        <v>4176</v>
      </c>
      <c r="AD183" t="s">
        <v>4176</v>
      </c>
      <c r="AE183" t="s">
        <v>4176</v>
      </c>
      <c r="AF183" t="s">
        <v>4176</v>
      </c>
      <c r="AG183"/>
      <c r="AH183"/>
      <c r="AI183"/>
      <c r="AJ183"/>
      <c r="AK183"/>
      <c r="AL183"/>
      <c r="AM183"/>
      <c r="AN183"/>
      <c r="AO183"/>
      <c r="AP183" s="317"/>
      <c r="AQ183" t="s">
        <v>737</v>
      </c>
      <c r="AR183" s="299" t="s">
        <v>4180</v>
      </c>
      <c r="AS183" s="271"/>
    </row>
    <row r="184" spans="1:47" s="272" customFormat="1" ht="22.8" x14ac:dyDescent="0.4">
      <c r="A184">
        <v>211843</v>
      </c>
      <c r="B184" t="s">
        <v>59</v>
      </c>
      <c r="C184" t="s">
        <v>214</v>
      </c>
      <c r="D184" t="s">
        <v>212</v>
      </c>
      <c r="E184" t="s">
        <v>214</v>
      </c>
      <c r="F184" t="s">
        <v>212</v>
      </c>
      <c r="G184" t="s">
        <v>212</v>
      </c>
      <c r="H184" t="s">
        <v>214</v>
      </c>
      <c r="I184" t="s">
        <v>212</v>
      </c>
      <c r="J184" t="s">
        <v>214</v>
      </c>
      <c r="K184" t="s">
        <v>214</v>
      </c>
      <c r="L184" t="s">
        <v>212</v>
      </c>
      <c r="M184" t="s">
        <v>212</v>
      </c>
      <c r="N184" t="s">
        <v>214</v>
      </c>
      <c r="O184" t="s">
        <v>212</v>
      </c>
      <c r="P184" t="s">
        <v>212</v>
      </c>
      <c r="Q184" t="s">
        <v>212</v>
      </c>
      <c r="R184" t="s">
        <v>212</v>
      </c>
      <c r="S184" t="s">
        <v>212</v>
      </c>
      <c r="T184" t="s">
        <v>214</v>
      </c>
      <c r="U184" t="s">
        <v>214</v>
      </c>
      <c r="V184" t="s">
        <v>214</v>
      </c>
      <c r="W184" t="s">
        <v>214</v>
      </c>
      <c r="X184" t="s">
        <v>214</v>
      </c>
      <c r="Y184" t="s">
        <v>214</v>
      </c>
      <c r="Z184" t="s">
        <v>214</v>
      </c>
      <c r="AA184" t="s">
        <v>214</v>
      </c>
      <c r="AB184" t="s">
        <v>214</v>
      </c>
      <c r="AC184" t="s">
        <v>214</v>
      </c>
      <c r="AD184" t="s">
        <v>214</v>
      </c>
      <c r="AE184" t="s">
        <v>214</v>
      </c>
      <c r="AF184" t="s">
        <v>214</v>
      </c>
      <c r="AG184" t="s">
        <v>214</v>
      </c>
      <c r="AH184" t="s">
        <v>212</v>
      </c>
      <c r="AI184" t="s">
        <v>212</v>
      </c>
      <c r="AJ184" t="s">
        <v>214</v>
      </c>
      <c r="AK184" t="s">
        <v>214</v>
      </c>
      <c r="AL184" t="s">
        <v>214</v>
      </c>
      <c r="AM184" t="s">
        <v>212</v>
      </c>
      <c r="AN184" t="s">
        <v>212</v>
      </c>
      <c r="AO184" t="s">
        <v>214</v>
      </c>
      <c r="AP184" s="317" t="s">
        <v>212</v>
      </c>
      <c r="AQ184"/>
      <c r="AR184" s="299"/>
      <c r="AS184" s="271"/>
    </row>
    <row r="185" spans="1:47" s="272" customFormat="1" ht="22.8" x14ac:dyDescent="0.4">
      <c r="A185">
        <v>211854</v>
      </c>
      <c r="B185" t="s">
        <v>485</v>
      </c>
      <c r="C185" t="s">
        <v>212</v>
      </c>
      <c r="D185" t="s">
        <v>212</v>
      </c>
      <c r="E185" t="s">
        <v>212</v>
      </c>
      <c r="F185" t="s">
        <v>212</v>
      </c>
      <c r="G185" t="s">
        <v>214</v>
      </c>
      <c r="H185" t="s">
        <v>214</v>
      </c>
      <c r="I185" t="s">
        <v>214</v>
      </c>
      <c r="J185" t="s">
        <v>212</v>
      </c>
      <c r="K185" t="s">
        <v>212</v>
      </c>
      <c r="L185" t="s">
        <v>214</v>
      </c>
      <c r="M185" t="s">
        <v>214</v>
      </c>
      <c r="N185" t="s">
        <v>212</v>
      </c>
      <c r="O185" t="s">
        <v>212</v>
      </c>
      <c r="P185" t="s">
        <v>214</v>
      </c>
      <c r="Q185" t="s">
        <v>214</v>
      </c>
      <c r="R185" t="s">
        <v>212</v>
      </c>
      <c r="S185" t="s">
        <v>214</v>
      </c>
      <c r="T185" t="s">
        <v>212</v>
      </c>
      <c r="U185" t="s">
        <v>214</v>
      </c>
      <c r="V185" t="s">
        <v>214</v>
      </c>
      <c r="W185" t="s">
        <v>214</v>
      </c>
      <c r="X185" t="s">
        <v>212</v>
      </c>
      <c r="Y185" t="s">
        <v>213</v>
      </c>
      <c r="Z185" t="s">
        <v>214</v>
      </c>
      <c r="AA185" t="s">
        <v>212</v>
      </c>
      <c r="AB185" t="s">
        <v>214</v>
      </c>
      <c r="AC185" t="s">
        <v>212</v>
      </c>
      <c r="AD185" t="s">
        <v>214</v>
      </c>
      <c r="AE185" t="s">
        <v>214</v>
      </c>
      <c r="AF185" t="s">
        <v>214</v>
      </c>
      <c r="AG185"/>
      <c r="AH185"/>
      <c r="AI185"/>
      <c r="AJ185"/>
      <c r="AK185"/>
      <c r="AL185"/>
      <c r="AM185"/>
      <c r="AN185"/>
      <c r="AO185"/>
      <c r="AP185" s="317"/>
      <c r="AQ185"/>
      <c r="AR185" s="299"/>
      <c r="AS185" s="271"/>
    </row>
    <row r="186" spans="1:47" s="272" customFormat="1" ht="22.8" x14ac:dyDescent="0.4">
      <c r="A186">
        <v>211855</v>
      </c>
      <c r="B186" t="s">
        <v>486</v>
      </c>
      <c r="C186" t="s">
        <v>214</v>
      </c>
      <c r="D186" t="s">
        <v>212</v>
      </c>
      <c r="E186" t="s">
        <v>212</v>
      </c>
      <c r="F186" t="s">
        <v>212</v>
      </c>
      <c r="G186" t="s">
        <v>214</v>
      </c>
      <c r="H186" t="s">
        <v>214</v>
      </c>
      <c r="I186" t="s">
        <v>214</v>
      </c>
      <c r="J186" t="s">
        <v>214</v>
      </c>
      <c r="K186" t="s">
        <v>213</v>
      </c>
      <c r="L186" t="s">
        <v>213</v>
      </c>
      <c r="M186"/>
      <c r="N186"/>
      <c r="O186"/>
      <c r="P186"/>
      <c r="Q186"/>
      <c r="R186"/>
      <c r="S186"/>
      <c r="T186"/>
      <c r="U186"/>
      <c r="V186"/>
      <c r="W186"/>
      <c r="X186"/>
      <c r="Y186"/>
      <c r="Z186"/>
      <c r="AA186"/>
      <c r="AB186"/>
      <c r="AC186"/>
      <c r="AD186"/>
      <c r="AE186"/>
      <c r="AF186"/>
      <c r="AG186"/>
      <c r="AH186"/>
      <c r="AI186"/>
      <c r="AJ186"/>
      <c r="AK186"/>
      <c r="AL186"/>
      <c r="AM186"/>
      <c r="AN186"/>
      <c r="AO186"/>
      <c r="AP186" s="317"/>
      <c r="AQ186"/>
      <c r="AR186" s="299"/>
      <c r="AS186" s="271"/>
    </row>
    <row r="187" spans="1:47" s="272" customFormat="1" ht="22.8" x14ac:dyDescent="0.4">
      <c r="A187" s="314">
        <v>211858</v>
      </c>
      <c r="B187" t="s">
        <v>59</v>
      </c>
      <c r="C187" s="315" t="s">
        <v>4176</v>
      </c>
      <c r="D187" s="315" t="s">
        <v>4176</v>
      </c>
      <c r="E187" s="315" t="s">
        <v>4176</v>
      </c>
      <c r="F187" s="315" t="s">
        <v>4176</v>
      </c>
      <c r="G187" s="315" t="s">
        <v>4176</v>
      </c>
      <c r="H187" s="315" t="s">
        <v>4176</v>
      </c>
      <c r="I187" s="315" t="s">
        <v>4176</v>
      </c>
      <c r="J187" s="315" t="s">
        <v>4176</v>
      </c>
      <c r="K187" s="315" t="s">
        <v>4176</v>
      </c>
      <c r="L187" s="315" t="s">
        <v>4176</v>
      </c>
      <c r="M187" s="315" t="s">
        <v>4176</v>
      </c>
      <c r="N187" s="315" t="s">
        <v>4176</v>
      </c>
      <c r="O187" s="315" t="s">
        <v>4176</v>
      </c>
      <c r="P187" s="315" t="s">
        <v>4176</v>
      </c>
      <c r="Q187" s="315" t="s">
        <v>4176</v>
      </c>
      <c r="R187" s="315" t="s">
        <v>4176</v>
      </c>
      <c r="S187" s="315" t="s">
        <v>4176</v>
      </c>
      <c r="T187" s="315" t="s">
        <v>4176</v>
      </c>
      <c r="U187" s="315" t="s">
        <v>4176</v>
      </c>
      <c r="V187" s="315" t="s">
        <v>4176</v>
      </c>
      <c r="W187" s="315" t="s">
        <v>4176</v>
      </c>
      <c r="X187" s="315" t="s">
        <v>4176</v>
      </c>
      <c r="Y187" s="315" t="s">
        <v>4176</v>
      </c>
      <c r="Z187" s="315" t="s">
        <v>4176</v>
      </c>
      <c r="AA187" s="315" t="s">
        <v>4176</v>
      </c>
      <c r="AB187" s="315" t="s">
        <v>4176</v>
      </c>
      <c r="AC187" s="315" t="s">
        <v>4176</v>
      </c>
      <c r="AD187" s="315" t="s">
        <v>4176</v>
      </c>
      <c r="AE187" s="315" t="s">
        <v>4176</v>
      </c>
      <c r="AF187" s="315" t="s">
        <v>4176</v>
      </c>
      <c r="AG187" s="315" t="s">
        <v>4176</v>
      </c>
      <c r="AH187" s="315" t="s">
        <v>4176</v>
      </c>
      <c r="AI187" s="315" t="s">
        <v>4176</v>
      </c>
      <c r="AJ187" s="315" t="s">
        <v>4176</v>
      </c>
      <c r="AK187" s="315" t="s">
        <v>4176</v>
      </c>
      <c r="AL187" s="315" t="s">
        <v>4176</v>
      </c>
      <c r="AM187" s="315" t="s">
        <v>4176</v>
      </c>
      <c r="AN187" s="315" t="s">
        <v>4176</v>
      </c>
      <c r="AO187" s="315" t="s">
        <v>4176</v>
      </c>
      <c r="AP187" s="316" t="s">
        <v>4176</v>
      </c>
      <c r="AQ187" t="s">
        <v>737</v>
      </c>
      <c r="AR187" s="299" t="s">
        <v>4180</v>
      </c>
      <c r="AS187" s="271"/>
    </row>
    <row r="188" spans="1:47" s="272" customFormat="1" ht="22.8" x14ac:dyDescent="0.4">
      <c r="A188">
        <v>211860</v>
      </c>
      <c r="B188" t="s">
        <v>487</v>
      </c>
      <c r="C188" t="s">
        <v>4176</v>
      </c>
      <c r="D188" t="s">
        <v>4176</v>
      </c>
      <c r="E188" t="s">
        <v>4176</v>
      </c>
      <c r="F188" t="s">
        <v>4176</v>
      </c>
      <c r="G188" t="s">
        <v>4176</v>
      </c>
      <c r="H188" t="s">
        <v>4176</v>
      </c>
      <c r="I188" t="s">
        <v>4176</v>
      </c>
      <c r="J188" t="s">
        <v>4176</v>
      </c>
      <c r="K188" t="s">
        <v>4176</v>
      </c>
      <c r="L188" t="s">
        <v>4176</v>
      </c>
      <c r="M188" t="s">
        <v>4176</v>
      </c>
      <c r="N188" t="s">
        <v>4176</v>
      </c>
      <c r="O188" t="s">
        <v>4176</v>
      </c>
      <c r="P188" t="s">
        <v>4176</v>
      </c>
      <c r="Q188" t="s">
        <v>4176</v>
      </c>
      <c r="R188" t="s">
        <v>4176</v>
      </c>
      <c r="S188" t="s">
        <v>4176</v>
      </c>
      <c r="T188" t="s">
        <v>4176</v>
      </c>
      <c r="U188" t="s">
        <v>4176</v>
      </c>
      <c r="V188" t="s">
        <v>4176</v>
      </c>
      <c r="W188"/>
      <c r="X188"/>
      <c r="Y188"/>
      <c r="Z188"/>
      <c r="AA188"/>
      <c r="AB188"/>
      <c r="AC188"/>
      <c r="AD188"/>
      <c r="AE188"/>
      <c r="AF188"/>
      <c r="AG188"/>
      <c r="AH188"/>
      <c r="AI188"/>
      <c r="AJ188"/>
      <c r="AK188"/>
      <c r="AL188"/>
      <c r="AM188"/>
      <c r="AN188"/>
      <c r="AO188"/>
      <c r="AP188" s="317"/>
      <c r="AQ188" t="s">
        <v>737</v>
      </c>
      <c r="AR188" s="299" t="s">
        <v>4181</v>
      </c>
      <c r="AS188" s="271"/>
    </row>
    <row r="189" spans="1:47" s="272" customFormat="1" ht="24" x14ac:dyDescent="0.5">
      <c r="A189" s="321">
        <v>211865</v>
      </c>
      <c r="B189" t="s">
        <v>485</v>
      </c>
      <c r="C189" s="271" t="s">
        <v>212</v>
      </c>
      <c r="D189" s="271" t="s">
        <v>212</v>
      </c>
      <c r="E189" s="271" t="s">
        <v>212</v>
      </c>
      <c r="F189" s="271" t="s">
        <v>214</v>
      </c>
      <c r="G189" s="271" t="s">
        <v>214</v>
      </c>
      <c r="H189" s="271" t="s">
        <v>214</v>
      </c>
      <c r="I189" s="271" t="s">
        <v>214</v>
      </c>
      <c r="J189" s="271" t="s">
        <v>214</v>
      </c>
      <c r="K189" s="271" t="s">
        <v>214</v>
      </c>
      <c r="L189" s="271" t="s">
        <v>214</v>
      </c>
      <c r="M189" s="271" t="s">
        <v>214</v>
      </c>
      <c r="N189" s="271" t="s">
        <v>214</v>
      </c>
      <c r="O189" s="271" t="s">
        <v>214</v>
      </c>
      <c r="P189" s="271" t="s">
        <v>213</v>
      </c>
      <c r="Q189" s="271" t="s">
        <v>214</v>
      </c>
      <c r="R189" s="271" t="s">
        <v>213</v>
      </c>
      <c r="S189" s="271" t="s">
        <v>214</v>
      </c>
      <c r="T189" s="271" t="s">
        <v>214</v>
      </c>
      <c r="U189" s="271" t="s">
        <v>214</v>
      </c>
      <c r="V189" s="271" t="s">
        <v>214</v>
      </c>
      <c r="W189" s="271" t="s">
        <v>212</v>
      </c>
      <c r="X189" s="271" t="s">
        <v>214</v>
      </c>
      <c r="Y189" s="271" t="s">
        <v>213</v>
      </c>
      <c r="Z189" s="271" t="s">
        <v>213</v>
      </c>
      <c r="AA189" s="271" t="s">
        <v>214</v>
      </c>
      <c r="AB189" s="271" t="s">
        <v>214</v>
      </c>
      <c r="AC189" s="271" t="s">
        <v>212</v>
      </c>
      <c r="AD189" s="271" t="s">
        <v>212</v>
      </c>
      <c r="AE189" s="271" t="s">
        <v>214</v>
      </c>
      <c r="AF189" s="271" t="s">
        <v>213</v>
      </c>
      <c r="AG189" s="271"/>
      <c r="AH189" s="271"/>
      <c r="AI189" s="271"/>
      <c r="AJ189" s="271"/>
      <c r="AK189" s="271"/>
      <c r="AL189" s="271"/>
      <c r="AM189" s="271"/>
      <c r="AN189" s="271"/>
      <c r="AO189" s="271"/>
      <c r="AP189" s="322"/>
      <c r="AQ189"/>
      <c r="AR189" s="299"/>
      <c r="AS189" s="271"/>
    </row>
    <row r="190" spans="1:47" s="272" customFormat="1" ht="22.8" x14ac:dyDescent="0.4">
      <c r="A190" s="314">
        <v>211869</v>
      </c>
      <c r="B190" t="s">
        <v>59</v>
      </c>
      <c r="C190" s="315" t="s">
        <v>4176</v>
      </c>
      <c r="D190" s="315" t="s">
        <v>4176</v>
      </c>
      <c r="E190" s="315" t="s">
        <v>4176</v>
      </c>
      <c r="F190" s="315" t="s">
        <v>4176</v>
      </c>
      <c r="G190" s="315" t="s">
        <v>4176</v>
      </c>
      <c r="H190" s="315" t="s">
        <v>4176</v>
      </c>
      <c r="I190" s="315" t="s">
        <v>4176</v>
      </c>
      <c r="J190" s="315" t="s">
        <v>4176</v>
      </c>
      <c r="K190" s="315" t="s">
        <v>4176</v>
      </c>
      <c r="L190" s="315" t="s">
        <v>4176</v>
      </c>
      <c r="M190" s="315" t="s">
        <v>4176</v>
      </c>
      <c r="N190" s="315" t="s">
        <v>4176</v>
      </c>
      <c r="O190" s="315" t="s">
        <v>4176</v>
      </c>
      <c r="P190" s="315" t="s">
        <v>4176</v>
      </c>
      <c r="Q190" s="315" t="s">
        <v>4176</v>
      </c>
      <c r="R190" s="315" t="s">
        <v>4176</v>
      </c>
      <c r="S190" s="315" t="s">
        <v>4176</v>
      </c>
      <c r="T190" s="315" t="s">
        <v>4176</v>
      </c>
      <c r="U190" s="315" t="s">
        <v>4176</v>
      </c>
      <c r="V190" s="315" t="s">
        <v>4176</v>
      </c>
      <c r="W190" s="315" t="s">
        <v>4176</v>
      </c>
      <c r="X190" s="315" t="s">
        <v>4176</v>
      </c>
      <c r="Y190" s="315" t="s">
        <v>4176</v>
      </c>
      <c r="Z190" s="315" t="s">
        <v>4176</v>
      </c>
      <c r="AA190" s="315" t="s">
        <v>4176</v>
      </c>
      <c r="AB190" s="315" t="s">
        <v>4176</v>
      </c>
      <c r="AC190" s="315" t="s">
        <v>4176</v>
      </c>
      <c r="AD190" s="315" t="s">
        <v>4176</v>
      </c>
      <c r="AE190" s="315" t="s">
        <v>4176</v>
      </c>
      <c r="AF190" s="315" t="s">
        <v>4176</v>
      </c>
      <c r="AG190" s="315" t="s">
        <v>4176</v>
      </c>
      <c r="AH190" s="315" t="s">
        <v>4176</v>
      </c>
      <c r="AI190" s="315" t="s">
        <v>4176</v>
      </c>
      <c r="AJ190" s="315" t="s">
        <v>4176</v>
      </c>
      <c r="AK190" s="315" t="s">
        <v>4176</v>
      </c>
      <c r="AL190" s="315" t="s">
        <v>4176</v>
      </c>
      <c r="AM190" s="315" t="s">
        <v>4176</v>
      </c>
      <c r="AN190" s="315" t="s">
        <v>4176</v>
      </c>
      <c r="AO190" s="315" t="s">
        <v>4176</v>
      </c>
      <c r="AP190" s="316" t="s">
        <v>4176</v>
      </c>
      <c r="AQ190" t="s">
        <v>737</v>
      </c>
      <c r="AR190" s="299" t="s">
        <v>4180</v>
      </c>
      <c r="AS190" s="271"/>
    </row>
    <row r="191" spans="1:47" s="272" customFormat="1" ht="22.8" x14ac:dyDescent="0.4">
      <c r="A191">
        <v>211872</v>
      </c>
      <c r="B191" t="s">
        <v>59</v>
      </c>
      <c r="C191" t="s">
        <v>212</v>
      </c>
      <c r="D191" t="s">
        <v>212</v>
      </c>
      <c r="E191" t="s">
        <v>214</v>
      </c>
      <c r="F191" t="s">
        <v>212</v>
      </c>
      <c r="G191" t="s">
        <v>212</v>
      </c>
      <c r="H191" t="s">
        <v>212</v>
      </c>
      <c r="I191" t="s">
        <v>214</v>
      </c>
      <c r="J191" t="s">
        <v>212</v>
      </c>
      <c r="K191" t="s">
        <v>212</v>
      </c>
      <c r="L191" t="s">
        <v>212</v>
      </c>
      <c r="M191" t="s">
        <v>212</v>
      </c>
      <c r="N191" t="s">
        <v>214</v>
      </c>
      <c r="O191" t="s">
        <v>214</v>
      </c>
      <c r="P191" t="s">
        <v>212</v>
      </c>
      <c r="Q191" t="s">
        <v>214</v>
      </c>
      <c r="R191" t="s">
        <v>214</v>
      </c>
      <c r="S191" t="s">
        <v>212</v>
      </c>
      <c r="T191" t="s">
        <v>214</v>
      </c>
      <c r="U191" t="s">
        <v>214</v>
      </c>
      <c r="V191" t="s">
        <v>214</v>
      </c>
      <c r="W191" t="s">
        <v>214</v>
      </c>
      <c r="X191" t="s">
        <v>214</v>
      </c>
      <c r="Y191" t="s">
        <v>212</v>
      </c>
      <c r="Z191" t="s">
        <v>214</v>
      </c>
      <c r="AA191" t="s">
        <v>214</v>
      </c>
      <c r="AB191" t="s">
        <v>212</v>
      </c>
      <c r="AC191" t="s">
        <v>214</v>
      </c>
      <c r="AD191" t="s">
        <v>212</v>
      </c>
      <c r="AE191" t="s">
        <v>212</v>
      </c>
      <c r="AF191" t="s">
        <v>212</v>
      </c>
      <c r="AG191" t="s">
        <v>214</v>
      </c>
      <c r="AH191" t="s">
        <v>213</v>
      </c>
      <c r="AI191" t="s">
        <v>212</v>
      </c>
      <c r="AJ191" t="s">
        <v>212</v>
      </c>
      <c r="AK191" t="s">
        <v>213</v>
      </c>
      <c r="AL191" t="s">
        <v>213</v>
      </c>
      <c r="AM191" t="s">
        <v>212</v>
      </c>
      <c r="AN191" t="s">
        <v>213</v>
      </c>
      <c r="AO191" t="s">
        <v>212</v>
      </c>
      <c r="AP191" s="317" t="s">
        <v>212</v>
      </c>
      <c r="AQ191"/>
      <c r="AR191" s="299"/>
      <c r="AS191" s="273"/>
    </row>
    <row r="192" spans="1:47" s="272" customFormat="1" ht="22.8" x14ac:dyDescent="0.4">
      <c r="A192">
        <v>211903</v>
      </c>
      <c r="B192" t="s">
        <v>59</v>
      </c>
      <c r="C192" t="s">
        <v>4176</v>
      </c>
      <c r="D192" t="s">
        <v>4176</v>
      </c>
      <c r="E192" t="s">
        <v>4176</v>
      </c>
      <c r="F192" t="s">
        <v>4176</v>
      </c>
      <c r="G192" t="s">
        <v>4176</v>
      </c>
      <c r="H192" t="s">
        <v>4176</v>
      </c>
      <c r="I192" t="s">
        <v>4176</v>
      </c>
      <c r="J192" t="s">
        <v>4176</v>
      </c>
      <c r="K192" t="s">
        <v>4176</v>
      </c>
      <c r="L192" t="s">
        <v>4176</v>
      </c>
      <c r="M192" t="s">
        <v>4176</v>
      </c>
      <c r="N192" t="s">
        <v>4176</v>
      </c>
      <c r="O192" t="s">
        <v>4176</v>
      </c>
      <c r="P192" t="s">
        <v>4176</v>
      </c>
      <c r="Q192" t="s">
        <v>4176</v>
      </c>
      <c r="R192" t="s">
        <v>4176</v>
      </c>
      <c r="S192" t="s">
        <v>4176</v>
      </c>
      <c r="T192" t="s">
        <v>4176</v>
      </c>
      <c r="U192" t="s">
        <v>4176</v>
      </c>
      <c r="V192" t="s">
        <v>4176</v>
      </c>
      <c r="W192" t="s">
        <v>4176</v>
      </c>
      <c r="X192" t="s">
        <v>4176</v>
      </c>
      <c r="Y192" t="s">
        <v>4176</v>
      </c>
      <c r="Z192" t="s">
        <v>4176</v>
      </c>
      <c r="AA192" t="s">
        <v>4176</v>
      </c>
      <c r="AB192" t="s">
        <v>4176</v>
      </c>
      <c r="AC192" t="s">
        <v>4176</v>
      </c>
      <c r="AD192" t="s">
        <v>4176</v>
      </c>
      <c r="AE192" t="s">
        <v>4176</v>
      </c>
      <c r="AF192" t="s">
        <v>4176</v>
      </c>
      <c r="AG192" t="s">
        <v>4176</v>
      </c>
      <c r="AH192" t="s">
        <v>4176</v>
      </c>
      <c r="AI192" t="s">
        <v>4176</v>
      </c>
      <c r="AJ192" t="s">
        <v>4176</v>
      </c>
      <c r="AK192" t="s">
        <v>4176</v>
      </c>
      <c r="AL192" t="s">
        <v>4176</v>
      </c>
      <c r="AM192" t="s">
        <v>4176</v>
      </c>
      <c r="AN192" t="s">
        <v>4176</v>
      </c>
      <c r="AO192" t="s">
        <v>4176</v>
      </c>
      <c r="AP192" s="317" t="s">
        <v>4176</v>
      </c>
      <c r="AQ192" t="s">
        <v>737</v>
      </c>
      <c r="AR192" s="299" t="s">
        <v>4184</v>
      </c>
      <c r="AS192" s="273"/>
    </row>
    <row r="193" spans="1:47" s="272" customFormat="1" ht="22.8" x14ac:dyDescent="0.4">
      <c r="A193">
        <v>211905</v>
      </c>
      <c r="B193" t="s">
        <v>59</v>
      </c>
      <c r="C193" t="s">
        <v>4176</v>
      </c>
      <c r="D193" t="s">
        <v>4176</v>
      </c>
      <c r="E193" t="s">
        <v>4176</v>
      </c>
      <c r="F193" t="s">
        <v>4176</v>
      </c>
      <c r="G193" t="s">
        <v>4176</v>
      </c>
      <c r="H193" t="s">
        <v>4176</v>
      </c>
      <c r="I193" t="s">
        <v>4176</v>
      </c>
      <c r="J193" t="s">
        <v>4176</v>
      </c>
      <c r="K193" t="s">
        <v>4176</v>
      </c>
      <c r="L193" t="s">
        <v>4176</v>
      </c>
      <c r="M193" t="s">
        <v>4176</v>
      </c>
      <c r="N193" t="s">
        <v>4176</v>
      </c>
      <c r="O193" t="s">
        <v>4176</v>
      </c>
      <c r="P193" t="s">
        <v>4176</v>
      </c>
      <c r="Q193" t="s">
        <v>4176</v>
      </c>
      <c r="R193" t="s">
        <v>4176</v>
      </c>
      <c r="S193" t="s">
        <v>4176</v>
      </c>
      <c r="T193" t="s">
        <v>4176</v>
      </c>
      <c r="U193" t="s">
        <v>4176</v>
      </c>
      <c r="V193" t="s">
        <v>4176</v>
      </c>
      <c r="W193" t="s">
        <v>4176</v>
      </c>
      <c r="X193" t="s">
        <v>4176</v>
      </c>
      <c r="Y193" t="s">
        <v>4176</v>
      </c>
      <c r="Z193" t="s">
        <v>4176</v>
      </c>
      <c r="AA193" t="s">
        <v>4176</v>
      </c>
      <c r="AB193" t="s">
        <v>4176</v>
      </c>
      <c r="AC193" t="s">
        <v>4176</v>
      </c>
      <c r="AD193" t="s">
        <v>4176</v>
      </c>
      <c r="AE193" t="s">
        <v>4176</v>
      </c>
      <c r="AF193" t="s">
        <v>4176</v>
      </c>
      <c r="AG193" t="s">
        <v>4176</v>
      </c>
      <c r="AH193" t="s">
        <v>4176</v>
      </c>
      <c r="AI193" t="s">
        <v>4176</v>
      </c>
      <c r="AJ193" t="s">
        <v>4176</v>
      </c>
      <c r="AK193" t="s">
        <v>4176</v>
      </c>
      <c r="AL193" t="s">
        <v>4176</v>
      </c>
      <c r="AM193" t="s">
        <v>4176</v>
      </c>
      <c r="AN193" t="s">
        <v>4176</v>
      </c>
      <c r="AO193" t="s">
        <v>4176</v>
      </c>
      <c r="AP193" s="317" t="s">
        <v>4176</v>
      </c>
      <c r="AQ193" t="s">
        <v>737</v>
      </c>
      <c r="AR193" s="299" t="s">
        <v>4180</v>
      </c>
      <c r="AS193" s="271"/>
    </row>
    <row r="194" spans="1:47" s="272" customFormat="1" ht="22.8" x14ac:dyDescent="0.4">
      <c r="A194">
        <v>211906</v>
      </c>
      <c r="B194" t="s">
        <v>59</v>
      </c>
      <c r="C194" t="s">
        <v>4176</v>
      </c>
      <c r="D194" t="s">
        <v>4176</v>
      </c>
      <c r="E194" t="s">
        <v>4176</v>
      </c>
      <c r="F194" t="s">
        <v>4176</v>
      </c>
      <c r="G194" t="s">
        <v>4176</v>
      </c>
      <c r="H194" t="s">
        <v>4176</v>
      </c>
      <c r="I194" t="s">
        <v>4176</v>
      </c>
      <c r="J194" t="s">
        <v>4176</v>
      </c>
      <c r="K194" t="s">
        <v>4176</v>
      </c>
      <c r="L194" t="s">
        <v>4176</v>
      </c>
      <c r="M194" t="s">
        <v>4176</v>
      </c>
      <c r="N194" t="s">
        <v>4176</v>
      </c>
      <c r="O194" t="s">
        <v>4176</v>
      </c>
      <c r="P194" t="s">
        <v>4176</v>
      </c>
      <c r="Q194" t="s">
        <v>4176</v>
      </c>
      <c r="R194" t="s">
        <v>4176</v>
      </c>
      <c r="S194" t="s">
        <v>4176</v>
      </c>
      <c r="T194" t="s">
        <v>4176</v>
      </c>
      <c r="U194" t="s">
        <v>4176</v>
      </c>
      <c r="V194" t="s">
        <v>4176</v>
      </c>
      <c r="W194" t="s">
        <v>4176</v>
      </c>
      <c r="X194" t="s">
        <v>4176</v>
      </c>
      <c r="Y194" t="s">
        <v>4176</v>
      </c>
      <c r="Z194" t="s">
        <v>4176</v>
      </c>
      <c r="AA194" t="s">
        <v>4176</v>
      </c>
      <c r="AB194" t="s">
        <v>4176</v>
      </c>
      <c r="AC194" t="s">
        <v>4176</v>
      </c>
      <c r="AD194" t="s">
        <v>4176</v>
      </c>
      <c r="AE194" t="s">
        <v>4176</v>
      </c>
      <c r="AF194" t="s">
        <v>4176</v>
      </c>
      <c r="AG194" t="s">
        <v>4176</v>
      </c>
      <c r="AH194" t="s">
        <v>4176</v>
      </c>
      <c r="AI194" t="s">
        <v>4176</v>
      </c>
      <c r="AJ194" t="s">
        <v>4176</v>
      </c>
      <c r="AK194" t="s">
        <v>4176</v>
      </c>
      <c r="AL194" t="s">
        <v>4176</v>
      </c>
      <c r="AM194" t="s">
        <v>4176</v>
      </c>
      <c r="AN194" t="s">
        <v>4176</v>
      </c>
      <c r="AO194" t="s">
        <v>4176</v>
      </c>
      <c r="AP194" s="317" t="s">
        <v>4176</v>
      </c>
      <c r="AQ194" t="s">
        <v>737</v>
      </c>
      <c r="AR194" s="299" t="s">
        <v>4180</v>
      </c>
      <c r="AS194" s="271"/>
    </row>
    <row r="195" spans="1:47" s="272" customFormat="1" ht="24" x14ac:dyDescent="0.5">
      <c r="A195" s="321">
        <v>211907</v>
      </c>
      <c r="B195" t="s">
        <v>485</v>
      </c>
      <c r="C195" s="272" t="s">
        <v>212</v>
      </c>
      <c r="D195" s="272" t="s">
        <v>212</v>
      </c>
      <c r="E195" s="272" t="s">
        <v>212</v>
      </c>
      <c r="F195" s="272" t="s">
        <v>212</v>
      </c>
      <c r="G195" s="272" t="s">
        <v>212</v>
      </c>
      <c r="H195" s="272" t="s">
        <v>214</v>
      </c>
      <c r="I195" s="272" t="s">
        <v>212</v>
      </c>
      <c r="J195" s="272" t="s">
        <v>212</v>
      </c>
      <c r="K195" s="272" t="s">
        <v>212</v>
      </c>
      <c r="L195" s="272" t="s">
        <v>212</v>
      </c>
      <c r="M195" s="272" t="s">
        <v>212</v>
      </c>
      <c r="N195" s="272" t="s">
        <v>214</v>
      </c>
      <c r="O195" s="272" t="s">
        <v>214</v>
      </c>
      <c r="P195" s="272" t="s">
        <v>212</v>
      </c>
      <c r="Q195" s="272" t="s">
        <v>212</v>
      </c>
      <c r="R195" s="272" t="s">
        <v>214</v>
      </c>
      <c r="S195" s="272" t="s">
        <v>212</v>
      </c>
      <c r="T195" s="272" t="s">
        <v>212</v>
      </c>
      <c r="U195" s="272" t="s">
        <v>214</v>
      </c>
      <c r="V195" s="272" t="s">
        <v>212</v>
      </c>
      <c r="W195" s="272" t="s">
        <v>212</v>
      </c>
      <c r="X195" s="272" t="s">
        <v>212</v>
      </c>
      <c r="Y195" s="272" t="s">
        <v>212</v>
      </c>
      <c r="Z195" s="272" t="s">
        <v>212</v>
      </c>
      <c r="AA195" s="272" t="s">
        <v>212</v>
      </c>
      <c r="AB195" s="272" t="s">
        <v>214</v>
      </c>
      <c r="AC195" s="272" t="s">
        <v>214</v>
      </c>
      <c r="AD195" s="272" t="s">
        <v>213</v>
      </c>
      <c r="AE195" s="272" t="s">
        <v>213</v>
      </c>
      <c r="AF195" s="272" t="s">
        <v>213</v>
      </c>
      <c r="AP195" s="317"/>
      <c r="AQ195"/>
      <c r="AR195" s="299"/>
      <c r="AS195" s="271"/>
    </row>
    <row r="196" spans="1:47" s="272" customFormat="1" ht="22.8" x14ac:dyDescent="0.4">
      <c r="A196" s="324">
        <v>211913</v>
      </c>
      <c r="B196" t="s">
        <v>486</v>
      </c>
      <c r="C196" s="315" t="s">
        <v>213</v>
      </c>
      <c r="D196" s="315" t="s">
        <v>213</v>
      </c>
      <c r="E196" s="315" t="s">
        <v>213</v>
      </c>
      <c r="F196" s="315" t="s">
        <v>213</v>
      </c>
      <c r="G196" s="315" t="s">
        <v>213</v>
      </c>
      <c r="H196" s="315" t="s">
        <v>213</v>
      </c>
      <c r="I196" s="315" t="s">
        <v>213</v>
      </c>
      <c r="J196" s="315" t="s">
        <v>213</v>
      </c>
      <c r="K196" s="315" t="s">
        <v>213</v>
      </c>
      <c r="L196" s="315" t="s">
        <v>213</v>
      </c>
      <c r="M196" s="325"/>
      <c r="N196" s="325"/>
      <c r="O196" s="325"/>
      <c r="P196" s="325"/>
      <c r="Q196" s="325"/>
      <c r="R196" s="325"/>
      <c r="S196" s="325"/>
      <c r="T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17"/>
      <c r="AQ196" t="e">
        <v>#REF!</v>
      </c>
      <c r="AR196" s="299" t="s">
        <v>4200</v>
      </c>
      <c r="AS196" s="271"/>
    </row>
    <row r="197" spans="1:47" s="272" customFormat="1" ht="22.8" x14ac:dyDescent="0.4">
      <c r="A197">
        <v>211915</v>
      </c>
      <c r="B197" t="s">
        <v>3629</v>
      </c>
      <c r="C197" t="s">
        <v>4176</v>
      </c>
      <c r="D197" t="s">
        <v>4176</v>
      </c>
      <c r="E197" t="s">
        <v>4176</v>
      </c>
      <c r="F197" t="s">
        <v>4176</v>
      </c>
      <c r="G197" t="s">
        <v>4176</v>
      </c>
      <c r="H197" t="s">
        <v>4176</v>
      </c>
      <c r="I197" t="s">
        <v>4176</v>
      </c>
      <c r="J197" t="s">
        <v>4176</v>
      </c>
      <c r="K197" t="s">
        <v>4176</v>
      </c>
      <c r="L197" t="s">
        <v>4176</v>
      </c>
      <c r="M197" t="s">
        <v>4176</v>
      </c>
      <c r="N197" t="s">
        <v>4176</v>
      </c>
      <c r="O197" t="s">
        <v>4176</v>
      </c>
      <c r="P197" t="s">
        <v>4176</v>
      </c>
      <c r="Q197" t="s">
        <v>4176</v>
      </c>
      <c r="R197" t="s">
        <v>4176</v>
      </c>
      <c r="S197" t="s">
        <v>4176</v>
      </c>
      <c r="T197" t="s">
        <v>4176</v>
      </c>
      <c r="U197" t="s">
        <v>4176</v>
      </c>
      <c r="V197" t="s">
        <v>4176</v>
      </c>
      <c r="W197" t="s">
        <v>4176</v>
      </c>
      <c r="X197" t="s">
        <v>4176</v>
      </c>
      <c r="Y197" t="s">
        <v>4176</v>
      </c>
      <c r="Z197" t="s">
        <v>4176</v>
      </c>
      <c r="AA197" t="s">
        <v>4176</v>
      </c>
      <c r="AB197" t="s">
        <v>4176</v>
      </c>
      <c r="AC197" t="s">
        <v>4176</v>
      </c>
      <c r="AD197" t="s">
        <v>4176</v>
      </c>
      <c r="AE197" t="s">
        <v>4176</v>
      </c>
      <c r="AF197" t="s">
        <v>4176</v>
      </c>
      <c r="AG197" t="s">
        <v>4176</v>
      </c>
      <c r="AH197" t="s">
        <v>4176</v>
      </c>
      <c r="AI197" t="s">
        <v>4176</v>
      </c>
      <c r="AJ197" t="s">
        <v>4176</v>
      </c>
      <c r="AK197" t="s">
        <v>4176</v>
      </c>
      <c r="AL197" t="s">
        <v>4176</v>
      </c>
      <c r="AM197" t="s">
        <v>4176</v>
      </c>
      <c r="AN197" t="s">
        <v>4176</v>
      </c>
      <c r="AO197" t="s">
        <v>4176</v>
      </c>
      <c r="AP197" s="317" t="s">
        <v>4176</v>
      </c>
      <c r="AQ197" t="s">
        <v>737</v>
      </c>
      <c r="AR197" s="299" t="s">
        <v>4190</v>
      </c>
      <c r="AS197" s="271"/>
    </row>
    <row r="198" spans="1:47" s="272" customFormat="1" ht="24" x14ac:dyDescent="0.5">
      <c r="A198" s="321">
        <v>211929</v>
      </c>
      <c r="B198" t="s">
        <v>59</v>
      </c>
      <c r="C198" s="271" t="s">
        <v>212</v>
      </c>
      <c r="D198" s="271" t="s">
        <v>214</v>
      </c>
      <c r="E198" s="271" t="s">
        <v>212</v>
      </c>
      <c r="F198" s="271" t="s">
        <v>212</v>
      </c>
      <c r="G198" s="271" t="s">
        <v>212</v>
      </c>
      <c r="H198" s="271" t="s">
        <v>212</v>
      </c>
      <c r="I198" s="271" t="s">
        <v>212</v>
      </c>
      <c r="J198" s="271" t="s">
        <v>212</v>
      </c>
      <c r="K198" s="271" t="s">
        <v>212</v>
      </c>
      <c r="L198" s="271" t="s">
        <v>212</v>
      </c>
      <c r="M198" s="271" t="s">
        <v>212</v>
      </c>
      <c r="N198" s="271" t="s">
        <v>214</v>
      </c>
      <c r="O198" s="271" t="s">
        <v>212</v>
      </c>
      <c r="P198" s="271" t="s">
        <v>214</v>
      </c>
      <c r="Q198" s="271" t="s">
        <v>212</v>
      </c>
      <c r="R198" s="271" t="s">
        <v>214</v>
      </c>
      <c r="S198" s="271" t="s">
        <v>212</v>
      </c>
      <c r="T198" s="271" t="s">
        <v>214</v>
      </c>
      <c r="U198" s="271" t="s">
        <v>214</v>
      </c>
      <c r="V198" s="271" t="s">
        <v>212</v>
      </c>
      <c r="W198" s="271" t="s">
        <v>212</v>
      </c>
      <c r="X198" s="271" t="s">
        <v>212</v>
      </c>
      <c r="Y198" s="271" t="s">
        <v>212</v>
      </c>
      <c r="Z198" s="271" t="s">
        <v>212</v>
      </c>
      <c r="AA198" s="271" t="s">
        <v>212</v>
      </c>
      <c r="AB198" s="271" t="s">
        <v>212</v>
      </c>
      <c r="AC198" s="271" t="s">
        <v>214</v>
      </c>
      <c r="AD198" s="271" t="s">
        <v>212</v>
      </c>
      <c r="AE198" s="271" t="s">
        <v>212</v>
      </c>
      <c r="AF198" s="271" t="s">
        <v>212</v>
      </c>
      <c r="AG198" s="271" t="s">
        <v>212</v>
      </c>
      <c r="AH198" s="271" t="s">
        <v>214</v>
      </c>
      <c r="AI198" s="271" t="s">
        <v>212</v>
      </c>
      <c r="AJ198" s="271" t="s">
        <v>212</v>
      </c>
      <c r="AK198" s="271" t="s">
        <v>212</v>
      </c>
      <c r="AL198" s="271" t="s">
        <v>212</v>
      </c>
      <c r="AM198" s="271" t="s">
        <v>212</v>
      </c>
      <c r="AN198" s="271" t="s">
        <v>212</v>
      </c>
      <c r="AO198" s="271" t="s">
        <v>212</v>
      </c>
      <c r="AP198" s="322" t="s">
        <v>214</v>
      </c>
      <c r="AQ198"/>
      <c r="AR198" s="299"/>
      <c r="AS198" s="273"/>
    </row>
    <row r="199" spans="1:47" s="272" customFormat="1" ht="22.8" x14ac:dyDescent="0.4">
      <c r="A199">
        <v>211930</v>
      </c>
      <c r="B199" t="s">
        <v>59</v>
      </c>
      <c r="C199" t="s">
        <v>4176</v>
      </c>
      <c r="D199" t="s">
        <v>4176</v>
      </c>
      <c r="E199" t="s">
        <v>4176</v>
      </c>
      <c r="F199" t="s">
        <v>4176</v>
      </c>
      <c r="G199" t="s">
        <v>4176</v>
      </c>
      <c r="H199" t="s">
        <v>4176</v>
      </c>
      <c r="I199" t="s">
        <v>4176</v>
      </c>
      <c r="J199" t="s">
        <v>4176</v>
      </c>
      <c r="K199" t="s">
        <v>4176</v>
      </c>
      <c r="L199" t="s">
        <v>4176</v>
      </c>
      <c r="M199" t="s">
        <v>4176</v>
      </c>
      <c r="N199" t="s">
        <v>4176</v>
      </c>
      <c r="O199" t="s">
        <v>4176</v>
      </c>
      <c r="P199" t="s">
        <v>4176</v>
      </c>
      <c r="Q199" t="s">
        <v>4176</v>
      </c>
      <c r="R199" t="s">
        <v>4176</v>
      </c>
      <c r="S199" t="s">
        <v>4176</v>
      </c>
      <c r="T199" t="s">
        <v>4176</v>
      </c>
      <c r="U199" t="s">
        <v>4176</v>
      </c>
      <c r="V199" t="s">
        <v>4176</v>
      </c>
      <c r="W199" t="s">
        <v>4176</v>
      </c>
      <c r="X199" t="s">
        <v>4176</v>
      </c>
      <c r="Y199" t="s">
        <v>4176</v>
      </c>
      <c r="Z199" t="s">
        <v>4176</v>
      </c>
      <c r="AA199" t="s">
        <v>4176</v>
      </c>
      <c r="AB199" t="s">
        <v>4176</v>
      </c>
      <c r="AC199" t="s">
        <v>4176</v>
      </c>
      <c r="AD199" t="s">
        <v>4176</v>
      </c>
      <c r="AE199" t="s">
        <v>4176</v>
      </c>
      <c r="AF199" t="s">
        <v>4176</v>
      </c>
      <c r="AG199" t="s">
        <v>4176</v>
      </c>
      <c r="AH199" t="s">
        <v>4176</v>
      </c>
      <c r="AI199" t="s">
        <v>4176</v>
      </c>
      <c r="AJ199" t="s">
        <v>4176</v>
      </c>
      <c r="AK199" t="s">
        <v>4176</v>
      </c>
      <c r="AL199" t="s">
        <v>4176</v>
      </c>
      <c r="AM199" t="s">
        <v>4176</v>
      </c>
      <c r="AN199" t="s">
        <v>4176</v>
      </c>
      <c r="AO199" t="s">
        <v>4176</v>
      </c>
      <c r="AP199" s="317" t="s">
        <v>4176</v>
      </c>
      <c r="AQ199" t="s">
        <v>737</v>
      </c>
      <c r="AR199" s="299" t="s">
        <v>4180</v>
      </c>
      <c r="AS199" s="273"/>
    </row>
    <row r="200" spans="1:47" s="272" customFormat="1" ht="22.8" x14ac:dyDescent="0.4">
      <c r="A200">
        <v>211945</v>
      </c>
      <c r="B200" t="s">
        <v>59</v>
      </c>
      <c r="C200" t="s">
        <v>4176</v>
      </c>
      <c r="D200" t="s">
        <v>4176</v>
      </c>
      <c r="E200" t="s">
        <v>4176</v>
      </c>
      <c r="F200" t="s">
        <v>4176</v>
      </c>
      <c r="G200" t="s">
        <v>4176</v>
      </c>
      <c r="H200" t="s">
        <v>4176</v>
      </c>
      <c r="I200" t="s">
        <v>4176</v>
      </c>
      <c r="J200" t="s">
        <v>4176</v>
      </c>
      <c r="K200" t="s">
        <v>4176</v>
      </c>
      <c r="L200" t="s">
        <v>4176</v>
      </c>
      <c r="M200" t="s">
        <v>4176</v>
      </c>
      <c r="N200" t="s">
        <v>4176</v>
      </c>
      <c r="O200" t="s">
        <v>4176</v>
      </c>
      <c r="P200" t="s">
        <v>4176</v>
      </c>
      <c r="Q200" t="s">
        <v>4176</v>
      </c>
      <c r="R200" t="s">
        <v>4176</v>
      </c>
      <c r="S200" t="s">
        <v>4176</v>
      </c>
      <c r="T200" t="s">
        <v>4176</v>
      </c>
      <c r="U200" t="s">
        <v>4176</v>
      </c>
      <c r="V200" t="s">
        <v>4176</v>
      </c>
      <c r="W200" t="s">
        <v>4176</v>
      </c>
      <c r="X200" t="s">
        <v>4176</v>
      </c>
      <c r="Y200" t="s">
        <v>4176</v>
      </c>
      <c r="Z200" t="s">
        <v>4176</v>
      </c>
      <c r="AA200" t="s">
        <v>4176</v>
      </c>
      <c r="AB200" t="s">
        <v>4176</v>
      </c>
      <c r="AC200" t="s">
        <v>4176</v>
      </c>
      <c r="AD200" t="s">
        <v>4176</v>
      </c>
      <c r="AE200" t="s">
        <v>4176</v>
      </c>
      <c r="AF200" t="s">
        <v>4176</v>
      </c>
      <c r="AG200" t="s">
        <v>4176</v>
      </c>
      <c r="AH200" t="s">
        <v>4176</v>
      </c>
      <c r="AI200" t="s">
        <v>4176</v>
      </c>
      <c r="AJ200" t="s">
        <v>4176</v>
      </c>
      <c r="AK200" t="s">
        <v>4176</v>
      </c>
      <c r="AL200" t="s">
        <v>4176</v>
      </c>
      <c r="AM200" t="s">
        <v>4176</v>
      </c>
      <c r="AN200" t="s">
        <v>4176</v>
      </c>
      <c r="AO200" t="s">
        <v>4176</v>
      </c>
      <c r="AP200" t="s">
        <v>4176</v>
      </c>
      <c r="AQ200" t="s">
        <v>737</v>
      </c>
      <c r="AR200" s="299" t="s">
        <v>4201</v>
      </c>
      <c r="AS200" s="271"/>
    </row>
    <row r="201" spans="1:47" s="272" customFormat="1" ht="22.8" x14ac:dyDescent="0.4">
      <c r="A201" s="314">
        <v>211956</v>
      </c>
      <c r="B201" t="s">
        <v>59</v>
      </c>
      <c r="C201" s="315" t="s">
        <v>212</v>
      </c>
      <c r="D201" s="315" t="s">
        <v>212</v>
      </c>
      <c r="E201" s="315" t="s">
        <v>214</v>
      </c>
      <c r="F201" s="315" t="s">
        <v>212</v>
      </c>
      <c r="G201" s="315" t="s">
        <v>212</v>
      </c>
      <c r="H201" s="315" t="s">
        <v>212</v>
      </c>
      <c r="I201" s="315" t="s">
        <v>214</v>
      </c>
      <c r="J201" s="315" t="s">
        <v>212</v>
      </c>
      <c r="K201" s="315" t="s">
        <v>212</v>
      </c>
      <c r="L201" s="315" t="s">
        <v>214</v>
      </c>
      <c r="M201" s="315" t="s">
        <v>214</v>
      </c>
      <c r="N201" s="315" t="s">
        <v>212</v>
      </c>
      <c r="O201" s="315" t="s">
        <v>214</v>
      </c>
      <c r="P201" s="315" t="s">
        <v>214</v>
      </c>
      <c r="Q201" s="315" t="s">
        <v>212</v>
      </c>
      <c r="R201" s="315" t="s">
        <v>214</v>
      </c>
      <c r="S201" s="315" t="s">
        <v>212</v>
      </c>
      <c r="T201" s="315" t="s">
        <v>212</v>
      </c>
      <c r="U201" s="315" t="s">
        <v>214</v>
      </c>
      <c r="V201" s="315" t="s">
        <v>212</v>
      </c>
      <c r="W201" s="315" t="s">
        <v>214</v>
      </c>
      <c r="X201" s="315" t="s">
        <v>214</v>
      </c>
      <c r="Y201" s="315" t="s">
        <v>214</v>
      </c>
      <c r="Z201" s="315" t="s">
        <v>214</v>
      </c>
      <c r="AA201" s="315" t="s">
        <v>214</v>
      </c>
      <c r="AB201" s="315" t="s">
        <v>212</v>
      </c>
      <c r="AC201" s="315" t="s">
        <v>214</v>
      </c>
      <c r="AD201" s="315" t="s">
        <v>212</v>
      </c>
      <c r="AE201" s="315" t="s">
        <v>214</v>
      </c>
      <c r="AF201" s="315" t="s">
        <v>214</v>
      </c>
      <c r="AG201" s="315" t="s">
        <v>214</v>
      </c>
      <c r="AH201" s="315" t="s">
        <v>214</v>
      </c>
      <c r="AI201" s="315" t="s">
        <v>213</v>
      </c>
      <c r="AJ201" s="315" t="s">
        <v>212</v>
      </c>
      <c r="AK201" s="315" t="s">
        <v>214</v>
      </c>
      <c r="AL201" s="315" t="s">
        <v>213</v>
      </c>
      <c r="AM201" s="315" t="s">
        <v>213</v>
      </c>
      <c r="AN201" s="315" t="s">
        <v>213</v>
      </c>
      <c r="AO201" s="315" t="s">
        <v>213</v>
      </c>
      <c r="AP201" s="316" t="s">
        <v>214</v>
      </c>
      <c r="AQ201"/>
      <c r="AR201" s="299"/>
      <c r="AS201" s="273"/>
    </row>
    <row r="202" spans="1:47" s="272" customFormat="1" ht="22.8" x14ac:dyDescent="0.4">
      <c r="A202">
        <v>211960</v>
      </c>
      <c r="B202" t="s">
        <v>59</v>
      </c>
      <c r="C202" t="s">
        <v>4176</v>
      </c>
      <c r="D202" t="s">
        <v>4176</v>
      </c>
      <c r="E202" t="s">
        <v>4176</v>
      </c>
      <c r="F202" t="s">
        <v>4176</v>
      </c>
      <c r="G202" t="s">
        <v>4176</v>
      </c>
      <c r="H202" t="s">
        <v>4176</v>
      </c>
      <c r="I202" t="s">
        <v>4176</v>
      </c>
      <c r="J202" t="s">
        <v>4176</v>
      </c>
      <c r="K202" t="s">
        <v>4176</v>
      </c>
      <c r="L202" t="s">
        <v>4176</v>
      </c>
      <c r="M202" t="s">
        <v>4176</v>
      </c>
      <c r="N202" t="s">
        <v>4176</v>
      </c>
      <c r="O202" t="s">
        <v>4176</v>
      </c>
      <c r="P202" t="s">
        <v>4176</v>
      </c>
      <c r="Q202" t="s">
        <v>4176</v>
      </c>
      <c r="R202" t="s">
        <v>4176</v>
      </c>
      <c r="S202" t="s">
        <v>4176</v>
      </c>
      <c r="T202" t="s">
        <v>4176</v>
      </c>
      <c r="U202" t="s">
        <v>4176</v>
      </c>
      <c r="V202" t="s">
        <v>4176</v>
      </c>
      <c r="W202" t="s">
        <v>4176</v>
      </c>
      <c r="X202" t="s">
        <v>4176</v>
      </c>
      <c r="Y202" t="s">
        <v>4176</v>
      </c>
      <c r="Z202" t="s">
        <v>4176</v>
      </c>
      <c r="AA202" t="s">
        <v>4176</v>
      </c>
      <c r="AB202" t="s">
        <v>4176</v>
      </c>
      <c r="AC202" t="s">
        <v>4176</v>
      </c>
      <c r="AD202" t="s">
        <v>4176</v>
      </c>
      <c r="AE202" t="s">
        <v>4176</v>
      </c>
      <c r="AF202" t="s">
        <v>4176</v>
      </c>
      <c r="AG202" t="s">
        <v>4176</v>
      </c>
      <c r="AH202" t="s">
        <v>4176</v>
      </c>
      <c r="AI202" t="s">
        <v>4176</v>
      </c>
      <c r="AJ202" t="s">
        <v>4176</v>
      </c>
      <c r="AK202" t="s">
        <v>4176</v>
      </c>
      <c r="AL202" t="s">
        <v>4176</v>
      </c>
      <c r="AM202" t="s">
        <v>4176</v>
      </c>
      <c r="AN202" t="s">
        <v>4176</v>
      </c>
      <c r="AO202" t="s">
        <v>4176</v>
      </c>
      <c r="AP202" s="317" t="s">
        <v>4176</v>
      </c>
      <c r="AQ202" t="s">
        <v>737</v>
      </c>
      <c r="AR202" s="299" t="s">
        <v>4186</v>
      </c>
      <c r="AS202" s="273"/>
      <c r="AU202" s="273"/>
    </row>
    <row r="203" spans="1:47" s="272" customFormat="1" ht="22.8" x14ac:dyDescent="0.4">
      <c r="A203">
        <v>211986</v>
      </c>
      <c r="B203" t="s">
        <v>3630</v>
      </c>
      <c r="C203" t="s">
        <v>212</v>
      </c>
      <c r="D203" t="s">
        <v>212</v>
      </c>
      <c r="E203" t="s">
        <v>212</v>
      </c>
      <c r="F203" t="s">
        <v>212</v>
      </c>
      <c r="G203" t="s">
        <v>214</v>
      </c>
      <c r="H203" t="s">
        <v>212</v>
      </c>
      <c r="I203" t="s">
        <v>212</v>
      </c>
      <c r="J203" t="s">
        <v>214</v>
      </c>
      <c r="K203" t="s">
        <v>214</v>
      </c>
      <c r="L203" t="s">
        <v>214</v>
      </c>
      <c r="M203" t="s">
        <v>212</v>
      </c>
      <c r="N203" t="s">
        <v>214</v>
      </c>
      <c r="O203" t="s">
        <v>212</v>
      </c>
      <c r="P203" t="s">
        <v>214</v>
      </c>
      <c r="Q203" t="s">
        <v>212</v>
      </c>
      <c r="R203" t="s">
        <v>214</v>
      </c>
      <c r="S203" t="s">
        <v>214</v>
      </c>
      <c r="T203" t="s">
        <v>212</v>
      </c>
      <c r="U203" t="s">
        <v>214</v>
      </c>
      <c r="V203" t="s">
        <v>214</v>
      </c>
      <c r="W203" t="s">
        <v>214</v>
      </c>
      <c r="X203" t="s">
        <v>214</v>
      </c>
      <c r="Y203" t="s">
        <v>214</v>
      </c>
      <c r="Z203" t="s">
        <v>214</v>
      </c>
      <c r="AA203" t="s">
        <v>212</v>
      </c>
      <c r="AB203" t="s">
        <v>214</v>
      </c>
      <c r="AC203" t="s">
        <v>214</v>
      </c>
      <c r="AD203" t="s">
        <v>214</v>
      </c>
      <c r="AE203" t="s">
        <v>214</v>
      </c>
      <c r="AF203" t="s">
        <v>213</v>
      </c>
      <c r="AG203"/>
      <c r="AH203"/>
      <c r="AI203"/>
      <c r="AJ203"/>
      <c r="AK203"/>
      <c r="AL203"/>
      <c r="AM203"/>
      <c r="AN203"/>
      <c r="AO203"/>
      <c r="AP203" s="317"/>
      <c r="AQ203"/>
      <c r="AR203" s="299"/>
      <c r="AS203" s="273"/>
      <c r="AU203" s="273"/>
    </row>
    <row r="204" spans="1:47" s="272" customFormat="1" ht="22.8" x14ac:dyDescent="0.4">
      <c r="A204">
        <v>212012</v>
      </c>
      <c r="B204" t="s">
        <v>59</v>
      </c>
      <c r="C204" t="s">
        <v>214</v>
      </c>
      <c r="D204" t="s">
        <v>214</v>
      </c>
      <c r="E204" t="s">
        <v>214</v>
      </c>
      <c r="F204" t="s">
        <v>214</v>
      </c>
      <c r="G204" t="s">
        <v>214</v>
      </c>
      <c r="H204" t="s">
        <v>212</v>
      </c>
      <c r="I204" t="s">
        <v>214</v>
      </c>
      <c r="J204" t="s">
        <v>212</v>
      </c>
      <c r="K204" t="s">
        <v>214</v>
      </c>
      <c r="L204" t="s">
        <v>212</v>
      </c>
      <c r="M204" t="s">
        <v>214</v>
      </c>
      <c r="N204" t="s">
        <v>214</v>
      </c>
      <c r="O204" t="s">
        <v>214</v>
      </c>
      <c r="P204" t="s">
        <v>214</v>
      </c>
      <c r="Q204" t="s">
        <v>212</v>
      </c>
      <c r="R204" t="s">
        <v>212</v>
      </c>
      <c r="S204" t="s">
        <v>214</v>
      </c>
      <c r="T204" t="s">
        <v>214</v>
      </c>
      <c r="U204" t="s">
        <v>214</v>
      </c>
      <c r="V204" t="s">
        <v>214</v>
      </c>
      <c r="W204" t="s">
        <v>212</v>
      </c>
      <c r="X204" t="s">
        <v>214</v>
      </c>
      <c r="Y204" t="s">
        <v>213</v>
      </c>
      <c r="Z204" t="s">
        <v>212</v>
      </c>
      <c r="AA204" t="s">
        <v>212</v>
      </c>
      <c r="AB204" t="s">
        <v>214</v>
      </c>
      <c r="AC204" t="s">
        <v>214</v>
      </c>
      <c r="AD204" t="s">
        <v>214</v>
      </c>
      <c r="AE204" t="s">
        <v>214</v>
      </c>
      <c r="AF204" t="s">
        <v>212</v>
      </c>
      <c r="AG204" t="s">
        <v>213</v>
      </c>
      <c r="AH204" t="s">
        <v>212</v>
      </c>
      <c r="AI204" t="s">
        <v>212</v>
      </c>
      <c r="AJ204" t="s">
        <v>212</v>
      </c>
      <c r="AK204" t="s">
        <v>212</v>
      </c>
      <c r="AL204" t="s">
        <v>214</v>
      </c>
      <c r="AM204" t="s">
        <v>213</v>
      </c>
      <c r="AN204" t="s">
        <v>213</v>
      </c>
      <c r="AO204" t="s">
        <v>214</v>
      </c>
      <c r="AP204" s="317" t="s">
        <v>214</v>
      </c>
      <c r="AQ204"/>
      <c r="AR204" s="299"/>
      <c r="AS204" s="271"/>
      <c r="AU204" s="273"/>
    </row>
    <row r="205" spans="1:47" s="272" customFormat="1" ht="22.8" x14ac:dyDescent="0.4">
      <c r="A205">
        <v>212019</v>
      </c>
      <c r="B205" t="s">
        <v>3629</v>
      </c>
      <c r="C205" t="s">
        <v>214</v>
      </c>
      <c r="D205" t="s">
        <v>212</v>
      </c>
      <c r="E205" t="s">
        <v>212</v>
      </c>
      <c r="F205" t="s">
        <v>214</v>
      </c>
      <c r="G205" t="s">
        <v>214</v>
      </c>
      <c r="H205" t="s">
        <v>212</v>
      </c>
      <c r="I205" t="s">
        <v>214</v>
      </c>
      <c r="J205" t="s">
        <v>212</v>
      </c>
      <c r="K205" t="s">
        <v>214</v>
      </c>
      <c r="L205" t="s">
        <v>214</v>
      </c>
      <c r="M205" t="s">
        <v>214</v>
      </c>
      <c r="N205" t="s">
        <v>212</v>
      </c>
      <c r="O205" t="s">
        <v>212</v>
      </c>
      <c r="P205" t="s">
        <v>214</v>
      </c>
      <c r="Q205" t="s">
        <v>214</v>
      </c>
      <c r="R205" t="s">
        <v>214</v>
      </c>
      <c r="S205" t="s">
        <v>213</v>
      </c>
      <c r="T205" t="s">
        <v>214</v>
      </c>
      <c r="U205" t="s">
        <v>214</v>
      </c>
      <c r="V205" t="s">
        <v>214</v>
      </c>
      <c r="W205" t="s">
        <v>212</v>
      </c>
      <c r="X205" t="s">
        <v>214</v>
      </c>
      <c r="Y205" t="s">
        <v>212</v>
      </c>
      <c r="Z205" t="s">
        <v>212</v>
      </c>
      <c r="AA205" t="s">
        <v>214</v>
      </c>
      <c r="AB205" t="s">
        <v>214</v>
      </c>
      <c r="AC205" t="s">
        <v>213</v>
      </c>
      <c r="AD205" t="s">
        <v>212</v>
      </c>
      <c r="AE205" t="s">
        <v>212</v>
      </c>
      <c r="AF205" t="s">
        <v>214</v>
      </c>
      <c r="AG205" t="s">
        <v>212</v>
      </c>
      <c r="AH205" t="s">
        <v>212</v>
      </c>
      <c r="AI205" t="s">
        <v>212</v>
      </c>
      <c r="AJ205" t="s">
        <v>214</v>
      </c>
      <c r="AK205" t="s">
        <v>212</v>
      </c>
      <c r="AL205" t="s">
        <v>213</v>
      </c>
      <c r="AM205" t="s">
        <v>213</v>
      </c>
      <c r="AN205" t="s">
        <v>213</v>
      </c>
      <c r="AO205" t="s">
        <v>213</v>
      </c>
      <c r="AP205" s="317" t="s">
        <v>213</v>
      </c>
      <c r="AQ205"/>
      <c r="AR205" s="299"/>
      <c r="AS205" s="271"/>
    </row>
    <row r="206" spans="1:47" s="272" customFormat="1" ht="22.8" x14ac:dyDescent="0.4">
      <c r="A206">
        <v>212033</v>
      </c>
      <c r="B206" t="s">
        <v>3629</v>
      </c>
      <c r="C206" t="s">
        <v>4176</v>
      </c>
      <c r="D206" t="s">
        <v>4176</v>
      </c>
      <c r="E206" t="s">
        <v>4176</v>
      </c>
      <c r="F206" t="s">
        <v>4176</v>
      </c>
      <c r="G206" t="s">
        <v>4176</v>
      </c>
      <c r="H206" t="s">
        <v>4176</v>
      </c>
      <c r="I206" t="s">
        <v>4176</v>
      </c>
      <c r="J206" t="s">
        <v>4176</v>
      </c>
      <c r="K206" t="s">
        <v>4176</v>
      </c>
      <c r="L206" t="s">
        <v>4176</v>
      </c>
      <c r="M206" t="s">
        <v>4176</v>
      </c>
      <c r="N206" t="s">
        <v>4176</v>
      </c>
      <c r="O206" t="s">
        <v>4176</v>
      </c>
      <c r="P206" t="s">
        <v>4176</v>
      </c>
      <c r="Q206" t="s">
        <v>4176</v>
      </c>
      <c r="R206" t="s">
        <v>4176</v>
      </c>
      <c r="S206" t="s">
        <v>4176</v>
      </c>
      <c r="T206" t="s">
        <v>4176</v>
      </c>
      <c r="U206" t="s">
        <v>4176</v>
      </c>
      <c r="V206" t="s">
        <v>4176</v>
      </c>
      <c r="W206" t="s">
        <v>4176</v>
      </c>
      <c r="X206" t="s">
        <v>4176</v>
      </c>
      <c r="Y206" t="s">
        <v>4176</v>
      </c>
      <c r="Z206" t="s">
        <v>4176</v>
      </c>
      <c r="AA206" t="s">
        <v>4176</v>
      </c>
      <c r="AB206" t="s">
        <v>4176</v>
      </c>
      <c r="AC206" t="s">
        <v>4176</v>
      </c>
      <c r="AD206" t="s">
        <v>4176</v>
      </c>
      <c r="AE206" t="s">
        <v>4176</v>
      </c>
      <c r="AF206" t="s">
        <v>4176</v>
      </c>
      <c r="AG206" t="s">
        <v>4176</v>
      </c>
      <c r="AH206" t="s">
        <v>4176</v>
      </c>
      <c r="AI206" t="s">
        <v>4176</v>
      </c>
      <c r="AJ206" t="s">
        <v>4176</v>
      </c>
      <c r="AK206" t="s">
        <v>4176</v>
      </c>
      <c r="AL206" t="s">
        <v>4176</v>
      </c>
      <c r="AM206" t="s">
        <v>4176</v>
      </c>
      <c r="AN206" t="s">
        <v>4176</v>
      </c>
      <c r="AO206" t="s">
        <v>4176</v>
      </c>
      <c r="AP206" s="317" t="s">
        <v>4176</v>
      </c>
      <c r="AQ206" t="s">
        <v>737</v>
      </c>
      <c r="AR206" s="299" t="s">
        <v>4183</v>
      </c>
      <c r="AS206" s="273"/>
      <c r="AU206" s="273"/>
    </row>
    <row r="207" spans="1:47" s="272" customFormat="1" ht="22.8" x14ac:dyDescent="0.4">
      <c r="A207" s="314">
        <v>212040</v>
      </c>
      <c r="B207" t="s">
        <v>59</v>
      </c>
      <c r="C207" s="315" t="s">
        <v>4176</v>
      </c>
      <c r="D207" s="315" t="s">
        <v>4176</v>
      </c>
      <c r="E207" s="315" t="s">
        <v>4176</v>
      </c>
      <c r="F207" s="315" t="s">
        <v>4176</v>
      </c>
      <c r="G207" s="315" t="s">
        <v>4176</v>
      </c>
      <c r="H207" s="315" t="s">
        <v>4176</v>
      </c>
      <c r="I207" s="315" t="s">
        <v>4176</v>
      </c>
      <c r="J207" s="315" t="s">
        <v>4176</v>
      </c>
      <c r="K207" s="315" t="s">
        <v>4176</v>
      </c>
      <c r="L207" s="315" t="s">
        <v>4176</v>
      </c>
      <c r="M207" s="315" t="s">
        <v>4176</v>
      </c>
      <c r="N207" s="315" t="s">
        <v>4176</v>
      </c>
      <c r="O207" s="315" t="s">
        <v>4176</v>
      </c>
      <c r="P207" s="315" t="s">
        <v>4176</v>
      </c>
      <c r="Q207" s="315" t="s">
        <v>4176</v>
      </c>
      <c r="R207" s="315" t="s">
        <v>4176</v>
      </c>
      <c r="S207" s="315" t="s">
        <v>4176</v>
      </c>
      <c r="T207" s="315" t="s">
        <v>4176</v>
      </c>
      <c r="U207" s="315" t="s">
        <v>4176</v>
      </c>
      <c r="V207" s="315" t="s">
        <v>4176</v>
      </c>
      <c r="W207" s="315" t="s">
        <v>4176</v>
      </c>
      <c r="X207" s="315" t="s">
        <v>4176</v>
      </c>
      <c r="Y207" s="315" t="s">
        <v>4176</v>
      </c>
      <c r="Z207" s="315" t="s">
        <v>4176</v>
      </c>
      <c r="AA207" s="315" t="s">
        <v>4176</v>
      </c>
      <c r="AB207" s="315" t="s">
        <v>4176</v>
      </c>
      <c r="AC207" s="315" t="s">
        <v>4176</v>
      </c>
      <c r="AD207" s="315" t="s">
        <v>4176</v>
      </c>
      <c r="AE207" s="315" t="s">
        <v>4176</v>
      </c>
      <c r="AF207" s="315" t="s">
        <v>4176</v>
      </c>
      <c r="AG207" s="315" t="s">
        <v>4176</v>
      </c>
      <c r="AH207" s="315" t="s">
        <v>4176</v>
      </c>
      <c r="AI207" s="315" t="s">
        <v>4176</v>
      </c>
      <c r="AJ207" s="315" t="s">
        <v>4176</v>
      </c>
      <c r="AK207" s="315" t="s">
        <v>4176</v>
      </c>
      <c r="AL207" s="315" t="s">
        <v>4176</v>
      </c>
      <c r="AM207" s="315" t="s">
        <v>4176</v>
      </c>
      <c r="AN207" s="315" t="s">
        <v>4176</v>
      </c>
      <c r="AO207" s="315" t="s">
        <v>4176</v>
      </c>
      <c r="AP207" s="316" t="s">
        <v>4176</v>
      </c>
      <c r="AQ207" t="s">
        <v>737</v>
      </c>
      <c r="AR207" s="299" t="s">
        <v>4180</v>
      </c>
      <c r="AS207" s="271"/>
    </row>
    <row r="208" spans="1:47" s="272" customFormat="1" ht="22.8" x14ac:dyDescent="0.4">
      <c r="A208">
        <v>212048</v>
      </c>
      <c r="B208" t="s">
        <v>3632</v>
      </c>
      <c r="C208" t="s">
        <v>4176</v>
      </c>
      <c r="D208" t="s">
        <v>4176</v>
      </c>
      <c r="E208" t="s">
        <v>4176</v>
      </c>
      <c r="F208" t="s">
        <v>4176</v>
      </c>
      <c r="G208" t="s">
        <v>4176</v>
      </c>
      <c r="H208" t="s">
        <v>4176</v>
      </c>
      <c r="I208" t="s">
        <v>4176</v>
      </c>
      <c r="J208" t="s">
        <v>4176</v>
      </c>
      <c r="K208" t="s">
        <v>4176</v>
      </c>
      <c r="L208" t="s">
        <v>4176</v>
      </c>
      <c r="M208" t="s">
        <v>4176</v>
      </c>
      <c r="N208" t="s">
        <v>4176</v>
      </c>
      <c r="O208" t="s">
        <v>4176</v>
      </c>
      <c r="P208" t="s">
        <v>4176</v>
      </c>
      <c r="Q208" t="s">
        <v>4176</v>
      </c>
      <c r="R208" t="s">
        <v>4176</v>
      </c>
      <c r="S208" t="s">
        <v>4176</v>
      </c>
      <c r="T208" t="s">
        <v>4176</v>
      </c>
      <c r="U208" t="s">
        <v>4176</v>
      </c>
      <c r="V208" t="s">
        <v>4176</v>
      </c>
      <c r="W208"/>
      <c r="X208"/>
      <c r="Y208"/>
      <c r="Z208"/>
      <c r="AA208"/>
      <c r="AB208"/>
      <c r="AC208"/>
      <c r="AD208"/>
      <c r="AE208"/>
      <c r="AF208"/>
      <c r="AG208"/>
      <c r="AH208"/>
      <c r="AI208"/>
      <c r="AJ208"/>
      <c r="AK208"/>
      <c r="AL208"/>
      <c r="AM208"/>
      <c r="AN208"/>
      <c r="AO208"/>
      <c r="AP208" s="317"/>
      <c r="AQ208" t="s">
        <v>737</v>
      </c>
      <c r="AR208" s="299" t="s">
        <v>4201</v>
      </c>
      <c r="AS208" s="273"/>
      <c r="AU208" s="273"/>
    </row>
    <row r="209" spans="1:47" s="272" customFormat="1" ht="22.8" x14ac:dyDescent="0.4">
      <c r="A209">
        <v>212051</v>
      </c>
      <c r="B209" t="s">
        <v>59</v>
      </c>
      <c r="C209" t="s">
        <v>4176</v>
      </c>
      <c r="D209" t="s">
        <v>4176</v>
      </c>
      <c r="E209" t="s">
        <v>4176</v>
      </c>
      <c r="F209" t="s">
        <v>4176</v>
      </c>
      <c r="G209" t="s">
        <v>4176</v>
      </c>
      <c r="H209" t="s">
        <v>4176</v>
      </c>
      <c r="I209" t="s">
        <v>4176</v>
      </c>
      <c r="J209" t="s">
        <v>4176</v>
      </c>
      <c r="K209" t="s">
        <v>4176</v>
      </c>
      <c r="L209" t="s">
        <v>4176</v>
      </c>
      <c r="M209" t="s">
        <v>4176</v>
      </c>
      <c r="N209" t="s">
        <v>4176</v>
      </c>
      <c r="O209" t="s">
        <v>4176</v>
      </c>
      <c r="P209" t="s">
        <v>4176</v>
      </c>
      <c r="Q209" t="s">
        <v>4176</v>
      </c>
      <c r="R209" t="s">
        <v>4176</v>
      </c>
      <c r="S209" t="s">
        <v>4176</v>
      </c>
      <c r="T209" t="s">
        <v>4176</v>
      </c>
      <c r="U209" t="s">
        <v>4176</v>
      </c>
      <c r="V209" t="s">
        <v>4176</v>
      </c>
      <c r="W209" t="s">
        <v>4176</v>
      </c>
      <c r="X209" t="s">
        <v>4176</v>
      </c>
      <c r="Y209" t="s">
        <v>4176</v>
      </c>
      <c r="Z209" t="s">
        <v>4176</v>
      </c>
      <c r="AA209" t="s">
        <v>4176</v>
      </c>
      <c r="AB209" t="s">
        <v>4176</v>
      </c>
      <c r="AC209" t="s">
        <v>4176</v>
      </c>
      <c r="AD209" t="s">
        <v>4176</v>
      </c>
      <c r="AE209" t="s">
        <v>4176</v>
      </c>
      <c r="AF209" t="s">
        <v>4176</v>
      </c>
      <c r="AG209" t="s">
        <v>4176</v>
      </c>
      <c r="AH209" t="s">
        <v>4176</v>
      </c>
      <c r="AI209" t="s">
        <v>4176</v>
      </c>
      <c r="AJ209" t="s">
        <v>4176</v>
      </c>
      <c r="AK209" t="s">
        <v>4176</v>
      </c>
      <c r="AL209" t="s">
        <v>4176</v>
      </c>
      <c r="AM209" t="s">
        <v>4176</v>
      </c>
      <c r="AN209" t="s">
        <v>4176</v>
      </c>
      <c r="AO209" t="s">
        <v>4176</v>
      </c>
      <c r="AP209" s="317" t="s">
        <v>4176</v>
      </c>
      <c r="AQ209" t="s">
        <v>737</v>
      </c>
      <c r="AR209" s="299" t="s">
        <v>4184</v>
      </c>
      <c r="AS209" s="271"/>
    </row>
    <row r="210" spans="1:47" s="272" customFormat="1" ht="22.8" x14ac:dyDescent="0.4">
      <c r="A210">
        <v>212052</v>
      </c>
      <c r="B210" t="s">
        <v>3630</v>
      </c>
      <c r="C210" t="s">
        <v>214</v>
      </c>
      <c r="D210" t="s">
        <v>212</v>
      </c>
      <c r="E210" t="s">
        <v>212</v>
      </c>
      <c r="F210" t="s">
        <v>214</v>
      </c>
      <c r="G210" t="s">
        <v>212</v>
      </c>
      <c r="H210" t="s">
        <v>212</v>
      </c>
      <c r="I210" t="s">
        <v>212</v>
      </c>
      <c r="J210" t="s">
        <v>212</v>
      </c>
      <c r="K210" t="s">
        <v>214</v>
      </c>
      <c r="L210" t="s">
        <v>214</v>
      </c>
      <c r="M210" t="s">
        <v>212</v>
      </c>
      <c r="N210" t="s">
        <v>212</v>
      </c>
      <c r="O210" t="s">
        <v>212</v>
      </c>
      <c r="P210" t="s">
        <v>212</v>
      </c>
      <c r="Q210" t="s">
        <v>212</v>
      </c>
      <c r="R210" t="s">
        <v>212</v>
      </c>
      <c r="S210" t="s">
        <v>214</v>
      </c>
      <c r="T210" t="s">
        <v>214</v>
      </c>
      <c r="U210" t="s">
        <v>212</v>
      </c>
      <c r="V210" t="s">
        <v>214</v>
      </c>
      <c r="W210" t="s">
        <v>214</v>
      </c>
      <c r="X210" t="s">
        <v>212</v>
      </c>
      <c r="Y210" t="s">
        <v>214</v>
      </c>
      <c r="Z210" t="s">
        <v>212</v>
      </c>
      <c r="AA210" t="s">
        <v>212</v>
      </c>
      <c r="AB210" t="s">
        <v>212</v>
      </c>
      <c r="AC210" t="s">
        <v>212</v>
      </c>
      <c r="AD210" t="s">
        <v>213</v>
      </c>
      <c r="AE210" t="s">
        <v>213</v>
      </c>
      <c r="AF210" t="s">
        <v>213</v>
      </c>
      <c r="AG210"/>
      <c r="AH210"/>
      <c r="AI210"/>
      <c r="AJ210"/>
      <c r="AK210"/>
      <c r="AL210"/>
      <c r="AM210"/>
      <c r="AN210"/>
      <c r="AO210"/>
      <c r="AP210" s="317"/>
      <c r="AQ210"/>
      <c r="AR210" s="299"/>
      <c r="AS210" s="273"/>
      <c r="AU210" s="273"/>
    </row>
    <row r="211" spans="1:47" s="272" customFormat="1" ht="22.8" x14ac:dyDescent="0.4">
      <c r="A211">
        <v>212053</v>
      </c>
      <c r="B211" t="s">
        <v>3629</v>
      </c>
      <c r="C211" t="s">
        <v>212</v>
      </c>
      <c r="D211" t="s">
        <v>212</v>
      </c>
      <c r="E211" t="s">
        <v>212</v>
      </c>
      <c r="F211" t="s">
        <v>212</v>
      </c>
      <c r="G211" t="s">
        <v>212</v>
      </c>
      <c r="H211" t="s">
        <v>212</v>
      </c>
      <c r="I211" t="s">
        <v>214</v>
      </c>
      <c r="J211" t="s">
        <v>212</v>
      </c>
      <c r="K211" t="s">
        <v>214</v>
      </c>
      <c r="L211" t="s">
        <v>214</v>
      </c>
      <c r="M211" t="s">
        <v>212</v>
      </c>
      <c r="N211" t="s">
        <v>212</v>
      </c>
      <c r="O211" t="s">
        <v>212</v>
      </c>
      <c r="P211" t="s">
        <v>214</v>
      </c>
      <c r="Q211" t="s">
        <v>212</v>
      </c>
      <c r="R211" t="s">
        <v>212</v>
      </c>
      <c r="S211" t="s">
        <v>212</v>
      </c>
      <c r="T211" t="s">
        <v>214</v>
      </c>
      <c r="U211" t="s">
        <v>214</v>
      </c>
      <c r="V211" t="s">
        <v>212</v>
      </c>
      <c r="W211" t="s">
        <v>212</v>
      </c>
      <c r="X211" t="s">
        <v>212</v>
      </c>
      <c r="Y211" t="s">
        <v>212</v>
      </c>
      <c r="Z211" t="s">
        <v>214</v>
      </c>
      <c r="AA211" t="s">
        <v>212</v>
      </c>
      <c r="AB211" t="s">
        <v>212</v>
      </c>
      <c r="AC211" t="s">
        <v>212</v>
      </c>
      <c r="AD211" t="s">
        <v>212</v>
      </c>
      <c r="AE211" t="s">
        <v>214</v>
      </c>
      <c r="AF211" t="s">
        <v>212</v>
      </c>
      <c r="AG211" t="s">
        <v>213</v>
      </c>
      <c r="AH211" t="s">
        <v>214</v>
      </c>
      <c r="AI211" t="s">
        <v>213</v>
      </c>
      <c r="AJ211" t="s">
        <v>214</v>
      </c>
      <c r="AK211" t="s">
        <v>213</v>
      </c>
      <c r="AL211" t="s">
        <v>213</v>
      </c>
      <c r="AM211" t="s">
        <v>213</v>
      </c>
      <c r="AN211" t="s">
        <v>214</v>
      </c>
      <c r="AO211" t="s">
        <v>214</v>
      </c>
      <c r="AP211" s="317" t="s">
        <v>214</v>
      </c>
      <c r="AQ211"/>
      <c r="AR211" s="299"/>
      <c r="AS211" s="271"/>
      <c r="AU211" s="273"/>
    </row>
    <row r="212" spans="1:47" s="272" customFormat="1" ht="22.8" x14ac:dyDescent="0.4">
      <c r="A212" s="314">
        <v>212072</v>
      </c>
      <c r="B212" t="s">
        <v>59</v>
      </c>
      <c r="C212" s="315" t="s">
        <v>4176</v>
      </c>
      <c r="D212" s="315" t="s">
        <v>4176</v>
      </c>
      <c r="E212" s="315" t="s">
        <v>4176</v>
      </c>
      <c r="F212" s="315" t="s">
        <v>4176</v>
      </c>
      <c r="G212" s="315" t="s">
        <v>4176</v>
      </c>
      <c r="H212" s="315" t="s">
        <v>4176</v>
      </c>
      <c r="I212" s="315" t="s">
        <v>4176</v>
      </c>
      <c r="J212" s="315" t="s">
        <v>4176</v>
      </c>
      <c r="K212" s="315" t="s">
        <v>4176</v>
      </c>
      <c r="L212" s="315" t="s">
        <v>4176</v>
      </c>
      <c r="M212" s="315" t="s">
        <v>4176</v>
      </c>
      <c r="N212" s="315" t="s">
        <v>4176</v>
      </c>
      <c r="O212" s="315" t="s">
        <v>4176</v>
      </c>
      <c r="P212" s="315" t="s">
        <v>4176</v>
      </c>
      <c r="Q212" s="315" t="s">
        <v>4176</v>
      </c>
      <c r="R212" s="315" t="s">
        <v>4176</v>
      </c>
      <c r="S212" s="315" t="s">
        <v>4176</v>
      </c>
      <c r="T212" s="315" t="s">
        <v>4176</v>
      </c>
      <c r="U212" s="315" t="s">
        <v>4176</v>
      </c>
      <c r="V212" s="315" t="s">
        <v>4176</v>
      </c>
      <c r="W212" s="315" t="s">
        <v>4176</v>
      </c>
      <c r="X212" s="315" t="s">
        <v>4176</v>
      </c>
      <c r="Y212" s="315" t="s">
        <v>4176</v>
      </c>
      <c r="Z212" s="315" t="s">
        <v>4176</v>
      </c>
      <c r="AA212" s="315" t="s">
        <v>4176</v>
      </c>
      <c r="AB212" s="315" t="s">
        <v>4176</v>
      </c>
      <c r="AC212" s="315" t="s">
        <v>4176</v>
      </c>
      <c r="AD212" s="315" t="s">
        <v>4176</v>
      </c>
      <c r="AE212" s="315" t="s">
        <v>4176</v>
      </c>
      <c r="AF212" s="315" t="s">
        <v>4176</v>
      </c>
      <c r="AG212" s="315" t="s">
        <v>4176</v>
      </c>
      <c r="AH212" s="315" t="s">
        <v>4176</v>
      </c>
      <c r="AI212" s="315" t="s">
        <v>4176</v>
      </c>
      <c r="AJ212" s="315" t="s">
        <v>4176</v>
      </c>
      <c r="AK212" s="315" t="s">
        <v>4176</v>
      </c>
      <c r="AL212" s="315" t="s">
        <v>4176</v>
      </c>
      <c r="AM212" s="315" t="s">
        <v>4176</v>
      </c>
      <c r="AN212" s="315" t="s">
        <v>4176</v>
      </c>
      <c r="AO212" s="315" t="s">
        <v>4176</v>
      </c>
      <c r="AP212" s="316" t="s">
        <v>4176</v>
      </c>
      <c r="AQ212" t="s">
        <v>737</v>
      </c>
      <c r="AR212" s="299" t="s">
        <v>4186</v>
      </c>
      <c r="AS212" s="271"/>
    </row>
    <row r="213" spans="1:47" s="272" customFormat="1" ht="22.8" x14ac:dyDescent="0.4">
      <c r="A213">
        <v>212089</v>
      </c>
      <c r="B213" t="s">
        <v>485</v>
      </c>
      <c r="C213" t="s">
        <v>4176</v>
      </c>
      <c r="D213" t="s">
        <v>4176</v>
      </c>
      <c r="E213" t="s">
        <v>4176</v>
      </c>
      <c r="F213" t="s">
        <v>4176</v>
      </c>
      <c r="G213" t="s">
        <v>4176</v>
      </c>
      <c r="H213" t="s">
        <v>4176</v>
      </c>
      <c r="I213" t="s">
        <v>4176</v>
      </c>
      <c r="J213" t="s">
        <v>4176</v>
      </c>
      <c r="K213" t="s">
        <v>4176</v>
      </c>
      <c r="L213" t="s">
        <v>4176</v>
      </c>
      <c r="M213" t="s">
        <v>4176</v>
      </c>
      <c r="N213" t="s">
        <v>4176</v>
      </c>
      <c r="O213" t="s">
        <v>4176</v>
      </c>
      <c r="P213" t="s">
        <v>4176</v>
      </c>
      <c r="Q213" t="s">
        <v>4176</v>
      </c>
      <c r="R213" t="s">
        <v>4176</v>
      </c>
      <c r="S213" t="s">
        <v>4176</v>
      </c>
      <c r="T213" t="s">
        <v>4176</v>
      </c>
      <c r="U213" t="s">
        <v>4176</v>
      </c>
      <c r="V213" t="s">
        <v>4176</v>
      </c>
      <c r="W213" t="s">
        <v>4176</v>
      </c>
      <c r="X213" t="s">
        <v>4176</v>
      </c>
      <c r="Y213" t="s">
        <v>4176</v>
      </c>
      <c r="Z213" t="s">
        <v>4176</v>
      </c>
      <c r="AA213" t="s">
        <v>4176</v>
      </c>
      <c r="AB213" t="s">
        <v>4176</v>
      </c>
      <c r="AC213" t="s">
        <v>4176</v>
      </c>
      <c r="AD213" t="s">
        <v>4176</v>
      </c>
      <c r="AE213" t="s">
        <v>4176</v>
      </c>
      <c r="AF213" t="s">
        <v>4176</v>
      </c>
      <c r="AG213"/>
      <c r="AH213"/>
      <c r="AI213"/>
      <c r="AJ213"/>
      <c r="AK213"/>
      <c r="AL213"/>
      <c r="AM213"/>
      <c r="AN213"/>
      <c r="AO213"/>
      <c r="AP213" s="317"/>
      <c r="AQ213" t="s">
        <v>737</v>
      </c>
      <c r="AR213" s="299" t="s">
        <v>4184</v>
      </c>
      <c r="AS213" s="271"/>
      <c r="AU213" s="273"/>
    </row>
    <row r="214" spans="1:47" s="272" customFormat="1" ht="22.8" x14ac:dyDescent="0.4">
      <c r="A214">
        <v>212095</v>
      </c>
      <c r="B214" t="s">
        <v>3631</v>
      </c>
      <c r="C214" t="s">
        <v>4176</v>
      </c>
      <c r="D214" t="s">
        <v>4176</v>
      </c>
      <c r="E214" t="s">
        <v>4176</v>
      </c>
      <c r="F214" t="s">
        <v>4176</v>
      </c>
      <c r="G214" t="s">
        <v>4176</v>
      </c>
      <c r="H214" t="s">
        <v>4176</v>
      </c>
      <c r="I214" t="s">
        <v>4176</v>
      </c>
      <c r="J214" t="s">
        <v>4176</v>
      </c>
      <c r="K214" t="s">
        <v>4176</v>
      </c>
      <c r="L214" t="s">
        <v>4176</v>
      </c>
      <c r="M214"/>
      <c r="N214"/>
      <c r="O214"/>
      <c r="P214"/>
      <c r="Q214"/>
      <c r="R214"/>
      <c r="S214"/>
      <c r="T214"/>
      <c r="U214"/>
      <c r="V214"/>
      <c r="W214"/>
      <c r="X214"/>
      <c r="Y214"/>
      <c r="Z214"/>
      <c r="AA214"/>
      <c r="AB214"/>
      <c r="AC214"/>
      <c r="AD214"/>
      <c r="AE214"/>
      <c r="AF214"/>
      <c r="AG214"/>
      <c r="AH214"/>
      <c r="AI214"/>
      <c r="AJ214"/>
      <c r="AK214"/>
      <c r="AL214"/>
      <c r="AM214"/>
      <c r="AN214"/>
      <c r="AO214"/>
      <c r="AP214" s="317"/>
      <c r="AQ214" t="s">
        <v>737</v>
      </c>
      <c r="AR214" s="299" t="s">
        <v>4214</v>
      </c>
      <c r="AS214" s="271"/>
    </row>
    <row r="215" spans="1:47" s="272" customFormat="1" ht="22.8" x14ac:dyDescent="0.4">
      <c r="A215">
        <v>212100</v>
      </c>
      <c r="B215" t="s">
        <v>489</v>
      </c>
      <c r="C215" t="s">
        <v>4176</v>
      </c>
      <c r="D215" t="s">
        <v>4176</v>
      </c>
      <c r="E215" t="s">
        <v>4176</v>
      </c>
      <c r="F215" t="s">
        <v>4176</v>
      </c>
      <c r="G215" t="s">
        <v>4176</v>
      </c>
      <c r="H215" t="s">
        <v>4176</v>
      </c>
      <c r="I215" t="s">
        <v>4176</v>
      </c>
      <c r="J215" t="s">
        <v>4176</v>
      </c>
      <c r="K215" t="s">
        <v>4176</v>
      </c>
      <c r="L215" t="s">
        <v>4176</v>
      </c>
      <c r="M215" t="s">
        <v>4176</v>
      </c>
      <c r="N215" t="s">
        <v>4176</v>
      </c>
      <c r="O215" t="s">
        <v>4176</v>
      </c>
      <c r="P215" t="s">
        <v>4176</v>
      </c>
      <c r="Q215" t="s">
        <v>4176</v>
      </c>
      <c r="R215"/>
      <c r="S215"/>
      <c r="T215"/>
      <c r="U215"/>
      <c r="V215"/>
      <c r="W215"/>
      <c r="X215"/>
      <c r="Y215"/>
      <c r="Z215"/>
      <c r="AA215"/>
      <c r="AB215"/>
      <c r="AC215"/>
      <c r="AD215"/>
      <c r="AE215"/>
      <c r="AF215"/>
      <c r="AG215"/>
      <c r="AH215"/>
      <c r="AI215"/>
      <c r="AJ215"/>
      <c r="AK215"/>
      <c r="AL215"/>
      <c r="AM215"/>
      <c r="AN215"/>
      <c r="AO215"/>
      <c r="AP215" s="317"/>
      <c r="AQ215" t="s">
        <v>737</v>
      </c>
      <c r="AR215" s="299" t="s">
        <v>4202</v>
      </c>
      <c r="AS215" s="271"/>
      <c r="AU215" s="273"/>
    </row>
    <row r="216" spans="1:47" s="272" customFormat="1" ht="22.8" x14ac:dyDescent="0.4">
      <c r="A216">
        <v>212133</v>
      </c>
      <c r="B216" t="s">
        <v>3629</v>
      </c>
      <c r="C216" t="s">
        <v>212</v>
      </c>
      <c r="D216" t="s">
        <v>214</v>
      </c>
      <c r="E216" t="s">
        <v>212</v>
      </c>
      <c r="F216" t="s">
        <v>212</v>
      </c>
      <c r="G216" t="s">
        <v>212</v>
      </c>
      <c r="H216" t="s">
        <v>214</v>
      </c>
      <c r="I216" t="s">
        <v>212</v>
      </c>
      <c r="J216" t="s">
        <v>212</v>
      </c>
      <c r="K216" t="s">
        <v>212</v>
      </c>
      <c r="L216" t="s">
        <v>212</v>
      </c>
      <c r="M216" t="s">
        <v>212</v>
      </c>
      <c r="N216" t="s">
        <v>214</v>
      </c>
      <c r="O216" t="s">
        <v>212</v>
      </c>
      <c r="P216" t="s">
        <v>212</v>
      </c>
      <c r="Q216" t="s">
        <v>214</v>
      </c>
      <c r="R216" t="s">
        <v>212</v>
      </c>
      <c r="S216" t="s">
        <v>214</v>
      </c>
      <c r="T216" t="s">
        <v>214</v>
      </c>
      <c r="U216" t="s">
        <v>214</v>
      </c>
      <c r="V216" t="s">
        <v>212</v>
      </c>
      <c r="W216" t="s">
        <v>212</v>
      </c>
      <c r="X216" t="s">
        <v>212</v>
      </c>
      <c r="Y216" t="s">
        <v>214</v>
      </c>
      <c r="Z216" t="s">
        <v>212</v>
      </c>
      <c r="AA216" t="s">
        <v>212</v>
      </c>
      <c r="AB216" t="s">
        <v>212</v>
      </c>
      <c r="AC216" t="s">
        <v>212</v>
      </c>
      <c r="AD216" t="s">
        <v>212</v>
      </c>
      <c r="AE216" t="s">
        <v>212</v>
      </c>
      <c r="AF216" t="s">
        <v>212</v>
      </c>
      <c r="AG216" t="s">
        <v>212</v>
      </c>
      <c r="AH216" t="s">
        <v>214</v>
      </c>
      <c r="AI216" t="s">
        <v>214</v>
      </c>
      <c r="AJ216" t="s">
        <v>212</v>
      </c>
      <c r="AK216" t="s">
        <v>214</v>
      </c>
      <c r="AL216" t="s">
        <v>214</v>
      </c>
      <c r="AM216" t="s">
        <v>214</v>
      </c>
      <c r="AN216" t="s">
        <v>214</v>
      </c>
      <c r="AO216" t="s">
        <v>214</v>
      </c>
      <c r="AP216" s="317" t="s">
        <v>214</v>
      </c>
      <c r="AQ216"/>
      <c r="AR216" s="299"/>
      <c r="AS216" s="271"/>
      <c r="AU216" s="273"/>
    </row>
    <row r="217" spans="1:47" s="272" customFormat="1" ht="22.8" x14ac:dyDescent="0.4">
      <c r="A217">
        <v>212135</v>
      </c>
      <c r="B217" t="s">
        <v>3629</v>
      </c>
      <c r="C217" t="s">
        <v>212</v>
      </c>
      <c r="D217" t="s">
        <v>214</v>
      </c>
      <c r="E217" t="s">
        <v>212</v>
      </c>
      <c r="F217" t="s">
        <v>212</v>
      </c>
      <c r="G217" t="s">
        <v>212</v>
      </c>
      <c r="H217" t="s">
        <v>214</v>
      </c>
      <c r="I217" t="s">
        <v>212</v>
      </c>
      <c r="J217" t="s">
        <v>212</v>
      </c>
      <c r="K217" t="s">
        <v>212</v>
      </c>
      <c r="L217" t="s">
        <v>212</v>
      </c>
      <c r="M217" t="s">
        <v>212</v>
      </c>
      <c r="N217" t="s">
        <v>214</v>
      </c>
      <c r="O217" t="s">
        <v>212</v>
      </c>
      <c r="P217" t="s">
        <v>214</v>
      </c>
      <c r="Q217" t="s">
        <v>214</v>
      </c>
      <c r="R217" t="s">
        <v>214</v>
      </c>
      <c r="S217" t="s">
        <v>214</v>
      </c>
      <c r="T217" t="s">
        <v>214</v>
      </c>
      <c r="U217" t="s">
        <v>214</v>
      </c>
      <c r="V217" t="s">
        <v>214</v>
      </c>
      <c r="W217" t="s">
        <v>214</v>
      </c>
      <c r="X217" t="s">
        <v>212</v>
      </c>
      <c r="Y217" t="s">
        <v>212</v>
      </c>
      <c r="Z217" t="s">
        <v>214</v>
      </c>
      <c r="AA217" t="s">
        <v>214</v>
      </c>
      <c r="AB217" t="s">
        <v>212</v>
      </c>
      <c r="AC217" t="s">
        <v>212</v>
      </c>
      <c r="AD217" t="s">
        <v>212</v>
      </c>
      <c r="AE217" t="s">
        <v>212</v>
      </c>
      <c r="AF217" t="s">
        <v>212</v>
      </c>
      <c r="AG217" t="s">
        <v>214</v>
      </c>
      <c r="AH217" t="s">
        <v>214</v>
      </c>
      <c r="AI217" t="s">
        <v>213</v>
      </c>
      <c r="AJ217" t="s">
        <v>214</v>
      </c>
      <c r="AK217" t="s">
        <v>214</v>
      </c>
      <c r="AL217" t="s">
        <v>214</v>
      </c>
      <c r="AM217" t="s">
        <v>213</v>
      </c>
      <c r="AN217" t="s">
        <v>213</v>
      </c>
      <c r="AO217" t="s">
        <v>213</v>
      </c>
      <c r="AP217" s="317" t="s">
        <v>214</v>
      </c>
      <c r="AQ217"/>
      <c r="AR217" s="299"/>
      <c r="AS217" s="271"/>
    </row>
    <row r="218" spans="1:47" s="272" customFormat="1" ht="22.8" x14ac:dyDescent="0.4">
      <c r="A218">
        <v>212141</v>
      </c>
      <c r="B218" t="s">
        <v>59</v>
      </c>
      <c r="C218" t="s">
        <v>212</v>
      </c>
      <c r="D218" t="s">
        <v>214</v>
      </c>
      <c r="E218" t="s">
        <v>212</v>
      </c>
      <c r="F218" t="s">
        <v>214</v>
      </c>
      <c r="G218" t="s">
        <v>212</v>
      </c>
      <c r="H218" t="s">
        <v>214</v>
      </c>
      <c r="I218" t="s">
        <v>214</v>
      </c>
      <c r="J218" t="s">
        <v>214</v>
      </c>
      <c r="K218" t="s">
        <v>214</v>
      </c>
      <c r="L218" t="s">
        <v>212</v>
      </c>
      <c r="M218" t="s">
        <v>212</v>
      </c>
      <c r="N218" t="s">
        <v>214</v>
      </c>
      <c r="O218" t="s">
        <v>214</v>
      </c>
      <c r="P218" t="s">
        <v>214</v>
      </c>
      <c r="Q218" t="s">
        <v>212</v>
      </c>
      <c r="R218" t="s">
        <v>214</v>
      </c>
      <c r="S218" t="s">
        <v>214</v>
      </c>
      <c r="T218" t="s">
        <v>212</v>
      </c>
      <c r="U218" t="s">
        <v>212</v>
      </c>
      <c r="V218" t="s">
        <v>212</v>
      </c>
      <c r="W218" t="s">
        <v>212</v>
      </c>
      <c r="X218" t="s">
        <v>214</v>
      </c>
      <c r="Y218" t="s">
        <v>212</v>
      </c>
      <c r="Z218" t="s">
        <v>212</v>
      </c>
      <c r="AA218" t="s">
        <v>214</v>
      </c>
      <c r="AB218" t="s">
        <v>212</v>
      </c>
      <c r="AC218" t="s">
        <v>214</v>
      </c>
      <c r="AD218" t="s">
        <v>212</v>
      </c>
      <c r="AE218" t="s">
        <v>212</v>
      </c>
      <c r="AF218" t="s">
        <v>212</v>
      </c>
      <c r="AG218" t="s">
        <v>214</v>
      </c>
      <c r="AH218" t="s">
        <v>214</v>
      </c>
      <c r="AI218" t="s">
        <v>212</v>
      </c>
      <c r="AJ218" t="s">
        <v>212</v>
      </c>
      <c r="AK218" t="s">
        <v>214</v>
      </c>
      <c r="AL218" t="s">
        <v>212</v>
      </c>
      <c r="AM218" t="s">
        <v>212</v>
      </c>
      <c r="AN218" t="s">
        <v>214</v>
      </c>
      <c r="AO218" t="s">
        <v>214</v>
      </c>
      <c r="AP218" s="317" t="s">
        <v>212</v>
      </c>
      <c r="AQ218"/>
      <c r="AR218" s="299"/>
      <c r="AS218" s="271"/>
    </row>
    <row r="219" spans="1:47" s="272" customFormat="1" ht="24" x14ac:dyDescent="0.5">
      <c r="A219" s="321">
        <v>212145</v>
      </c>
      <c r="B219" t="s">
        <v>59</v>
      </c>
      <c r="C219" s="271" t="s">
        <v>212</v>
      </c>
      <c r="D219" s="271" t="s">
        <v>214</v>
      </c>
      <c r="E219" s="271" t="s">
        <v>212</v>
      </c>
      <c r="F219" s="271" t="s">
        <v>212</v>
      </c>
      <c r="G219" s="271" t="s">
        <v>214</v>
      </c>
      <c r="H219" s="271" t="s">
        <v>212</v>
      </c>
      <c r="I219" s="271" t="s">
        <v>214</v>
      </c>
      <c r="J219" s="271" t="s">
        <v>212</v>
      </c>
      <c r="K219" s="271" t="s">
        <v>212</v>
      </c>
      <c r="L219" s="271" t="s">
        <v>212</v>
      </c>
      <c r="M219" s="271" t="s">
        <v>212</v>
      </c>
      <c r="N219" s="271" t="s">
        <v>214</v>
      </c>
      <c r="O219" s="271" t="s">
        <v>212</v>
      </c>
      <c r="P219" s="271" t="s">
        <v>212</v>
      </c>
      <c r="Q219" s="271" t="s">
        <v>212</v>
      </c>
      <c r="R219" s="271" t="s">
        <v>212</v>
      </c>
      <c r="S219" s="271" t="s">
        <v>212</v>
      </c>
      <c r="T219" s="271" t="s">
        <v>214</v>
      </c>
      <c r="U219" s="271" t="s">
        <v>214</v>
      </c>
      <c r="V219" s="271" t="s">
        <v>214</v>
      </c>
      <c r="W219" s="271" t="s">
        <v>212</v>
      </c>
      <c r="X219" s="271" t="s">
        <v>214</v>
      </c>
      <c r="Y219" s="271" t="s">
        <v>212</v>
      </c>
      <c r="Z219" s="271" t="s">
        <v>212</v>
      </c>
      <c r="AA219" s="271" t="s">
        <v>212</v>
      </c>
      <c r="AB219" s="271" t="s">
        <v>212</v>
      </c>
      <c r="AC219" s="271" t="s">
        <v>214</v>
      </c>
      <c r="AD219" s="271" t="s">
        <v>212</v>
      </c>
      <c r="AE219" s="271" t="s">
        <v>212</v>
      </c>
      <c r="AF219" s="271" t="s">
        <v>212</v>
      </c>
      <c r="AG219" s="271" t="s">
        <v>214</v>
      </c>
      <c r="AH219" s="271" t="s">
        <v>214</v>
      </c>
      <c r="AI219" s="271" t="s">
        <v>214</v>
      </c>
      <c r="AJ219" s="271" t="s">
        <v>214</v>
      </c>
      <c r="AK219" s="271" t="s">
        <v>214</v>
      </c>
      <c r="AL219" s="271" t="s">
        <v>214</v>
      </c>
      <c r="AM219" s="271" t="s">
        <v>214</v>
      </c>
      <c r="AN219" s="271" t="s">
        <v>213</v>
      </c>
      <c r="AO219" s="271" t="s">
        <v>213</v>
      </c>
      <c r="AP219" s="322" t="s">
        <v>213</v>
      </c>
      <c r="AQ219"/>
      <c r="AR219" s="299"/>
      <c r="AS219" s="273"/>
      <c r="AU219" s="273"/>
    </row>
    <row r="220" spans="1:47" s="272" customFormat="1" ht="22.8" x14ac:dyDescent="0.4">
      <c r="A220">
        <v>212156</v>
      </c>
      <c r="B220" t="s">
        <v>59</v>
      </c>
      <c r="C220" t="s">
        <v>212</v>
      </c>
      <c r="D220" t="s">
        <v>214</v>
      </c>
      <c r="E220" t="s">
        <v>212</v>
      </c>
      <c r="F220" t="s">
        <v>212</v>
      </c>
      <c r="G220" t="s">
        <v>212</v>
      </c>
      <c r="H220" t="s">
        <v>214</v>
      </c>
      <c r="I220" t="s">
        <v>214</v>
      </c>
      <c r="J220" t="s">
        <v>212</v>
      </c>
      <c r="K220" t="s">
        <v>212</v>
      </c>
      <c r="L220" t="s">
        <v>212</v>
      </c>
      <c r="M220" t="s">
        <v>214</v>
      </c>
      <c r="N220" t="s">
        <v>214</v>
      </c>
      <c r="O220" t="s">
        <v>212</v>
      </c>
      <c r="P220" t="s">
        <v>212</v>
      </c>
      <c r="Q220" t="s">
        <v>214</v>
      </c>
      <c r="R220" t="s">
        <v>212</v>
      </c>
      <c r="S220" t="s">
        <v>214</v>
      </c>
      <c r="T220" t="s">
        <v>214</v>
      </c>
      <c r="U220" t="s">
        <v>214</v>
      </c>
      <c r="V220" t="s">
        <v>214</v>
      </c>
      <c r="W220" t="s">
        <v>214</v>
      </c>
      <c r="X220" t="s">
        <v>212</v>
      </c>
      <c r="Y220" t="s">
        <v>212</v>
      </c>
      <c r="Z220" t="s">
        <v>214</v>
      </c>
      <c r="AA220" t="s">
        <v>212</v>
      </c>
      <c r="AB220" t="s">
        <v>212</v>
      </c>
      <c r="AC220" t="s">
        <v>214</v>
      </c>
      <c r="AD220" t="s">
        <v>214</v>
      </c>
      <c r="AE220" t="s">
        <v>213</v>
      </c>
      <c r="AF220" t="s">
        <v>214</v>
      </c>
      <c r="AG220" t="s">
        <v>213</v>
      </c>
      <c r="AH220" t="s">
        <v>213</v>
      </c>
      <c r="AI220" t="s">
        <v>213</v>
      </c>
      <c r="AJ220" t="s">
        <v>213</v>
      </c>
      <c r="AK220" t="s">
        <v>214</v>
      </c>
      <c r="AL220" t="s">
        <v>213</v>
      </c>
      <c r="AM220" t="s">
        <v>213</v>
      </c>
      <c r="AN220" t="s">
        <v>213</v>
      </c>
      <c r="AO220" t="s">
        <v>213</v>
      </c>
      <c r="AP220" t="s">
        <v>213</v>
      </c>
      <c r="AQ220"/>
      <c r="AR220" s="299"/>
      <c r="AS220" s="271"/>
      <c r="AU220" s="273"/>
    </row>
    <row r="221" spans="1:47" s="272" customFormat="1" ht="22.8" x14ac:dyDescent="0.4">
      <c r="A221">
        <v>212163</v>
      </c>
      <c r="B221" t="s">
        <v>59</v>
      </c>
      <c r="C221" t="s">
        <v>4176</v>
      </c>
      <c r="D221" t="s">
        <v>4176</v>
      </c>
      <c r="E221" t="s">
        <v>4176</v>
      </c>
      <c r="F221" t="s">
        <v>4176</v>
      </c>
      <c r="G221" t="s">
        <v>4176</v>
      </c>
      <c r="H221" t="s">
        <v>4176</v>
      </c>
      <c r="I221" t="s">
        <v>4176</v>
      </c>
      <c r="J221" t="s">
        <v>4176</v>
      </c>
      <c r="K221" t="s">
        <v>4176</v>
      </c>
      <c r="L221" t="s">
        <v>4176</v>
      </c>
      <c r="M221" t="s">
        <v>4176</v>
      </c>
      <c r="N221" t="s">
        <v>4176</v>
      </c>
      <c r="O221" t="s">
        <v>4176</v>
      </c>
      <c r="P221" t="s">
        <v>4176</v>
      </c>
      <c r="Q221" t="s">
        <v>4176</v>
      </c>
      <c r="R221" t="s">
        <v>4176</v>
      </c>
      <c r="S221" t="s">
        <v>4176</v>
      </c>
      <c r="T221" t="s">
        <v>4176</v>
      </c>
      <c r="U221" t="s">
        <v>4176</v>
      </c>
      <c r="V221" t="s">
        <v>4176</v>
      </c>
      <c r="W221" t="s">
        <v>4176</v>
      </c>
      <c r="X221" t="s">
        <v>4176</v>
      </c>
      <c r="Y221" t="s">
        <v>4176</v>
      </c>
      <c r="Z221" t="s">
        <v>4176</v>
      </c>
      <c r="AA221" t="s">
        <v>4176</v>
      </c>
      <c r="AB221" t="s">
        <v>4176</v>
      </c>
      <c r="AC221" t="s">
        <v>4176</v>
      </c>
      <c r="AD221" t="s">
        <v>4176</v>
      </c>
      <c r="AE221" t="s">
        <v>4176</v>
      </c>
      <c r="AF221" t="s">
        <v>4176</v>
      </c>
      <c r="AG221" t="s">
        <v>4176</v>
      </c>
      <c r="AH221" t="s">
        <v>4176</v>
      </c>
      <c r="AI221" t="s">
        <v>4176</v>
      </c>
      <c r="AJ221" t="s">
        <v>4176</v>
      </c>
      <c r="AK221" t="s">
        <v>4176</v>
      </c>
      <c r="AL221" t="s">
        <v>4176</v>
      </c>
      <c r="AM221" t="s">
        <v>4176</v>
      </c>
      <c r="AN221" t="s">
        <v>4176</v>
      </c>
      <c r="AO221" t="s">
        <v>4176</v>
      </c>
      <c r="AP221" s="317" t="s">
        <v>4176</v>
      </c>
      <c r="AQ221" t="s">
        <v>737</v>
      </c>
      <c r="AR221" s="299" t="s">
        <v>4189</v>
      </c>
      <c r="AS221" s="271"/>
    </row>
    <row r="222" spans="1:47" s="272" customFormat="1" ht="22.8" x14ac:dyDescent="0.4">
      <c r="A222">
        <v>212179</v>
      </c>
      <c r="B222" t="s">
        <v>59</v>
      </c>
      <c r="C222" t="s">
        <v>212</v>
      </c>
      <c r="D222" t="s">
        <v>214</v>
      </c>
      <c r="E222" t="s">
        <v>214</v>
      </c>
      <c r="F222" t="s">
        <v>212</v>
      </c>
      <c r="G222" t="s">
        <v>212</v>
      </c>
      <c r="H222" t="s">
        <v>212</v>
      </c>
      <c r="I222" t="s">
        <v>214</v>
      </c>
      <c r="J222" t="s">
        <v>214</v>
      </c>
      <c r="K222" t="s">
        <v>214</v>
      </c>
      <c r="L222" t="s">
        <v>212</v>
      </c>
      <c r="M222" t="s">
        <v>214</v>
      </c>
      <c r="N222" t="s">
        <v>212</v>
      </c>
      <c r="O222" t="s">
        <v>214</v>
      </c>
      <c r="P222" t="s">
        <v>214</v>
      </c>
      <c r="Q222" t="s">
        <v>212</v>
      </c>
      <c r="R222" t="s">
        <v>212</v>
      </c>
      <c r="S222" t="s">
        <v>214</v>
      </c>
      <c r="T222" t="s">
        <v>214</v>
      </c>
      <c r="U222" t="s">
        <v>212</v>
      </c>
      <c r="V222" t="s">
        <v>214</v>
      </c>
      <c r="W222" t="s">
        <v>214</v>
      </c>
      <c r="X222" t="s">
        <v>212</v>
      </c>
      <c r="Y222" t="s">
        <v>212</v>
      </c>
      <c r="Z222" t="s">
        <v>212</v>
      </c>
      <c r="AA222" t="s">
        <v>212</v>
      </c>
      <c r="AB222" t="s">
        <v>212</v>
      </c>
      <c r="AC222" t="s">
        <v>214</v>
      </c>
      <c r="AD222" t="s">
        <v>214</v>
      </c>
      <c r="AE222" t="s">
        <v>214</v>
      </c>
      <c r="AF222" t="s">
        <v>214</v>
      </c>
      <c r="AG222" t="s">
        <v>214</v>
      </c>
      <c r="AH222" t="s">
        <v>214</v>
      </c>
      <c r="AI222" t="s">
        <v>212</v>
      </c>
      <c r="AJ222" t="s">
        <v>214</v>
      </c>
      <c r="AK222" t="s">
        <v>212</v>
      </c>
      <c r="AL222" t="s">
        <v>214</v>
      </c>
      <c r="AM222" t="s">
        <v>212</v>
      </c>
      <c r="AN222" t="s">
        <v>212</v>
      </c>
      <c r="AO222" t="s">
        <v>214</v>
      </c>
      <c r="AP222" s="317" t="s">
        <v>212</v>
      </c>
      <c r="AQ222"/>
      <c r="AR222" s="299"/>
      <c r="AS222" s="271"/>
      <c r="AU222" s="273"/>
    </row>
    <row r="223" spans="1:47" s="272" customFormat="1" ht="22.8" x14ac:dyDescent="0.4">
      <c r="A223">
        <v>212185</v>
      </c>
      <c r="B223" t="s">
        <v>3629</v>
      </c>
      <c r="C223" t="s">
        <v>214</v>
      </c>
      <c r="D223" t="s">
        <v>212</v>
      </c>
      <c r="E223" t="s">
        <v>212</v>
      </c>
      <c r="F223" t="s">
        <v>212</v>
      </c>
      <c r="G223" t="s">
        <v>214</v>
      </c>
      <c r="H223" t="s">
        <v>212</v>
      </c>
      <c r="I223" t="s">
        <v>214</v>
      </c>
      <c r="J223" t="s">
        <v>212</v>
      </c>
      <c r="K223" t="s">
        <v>213</v>
      </c>
      <c r="L223" t="s">
        <v>214</v>
      </c>
      <c r="M223" t="s">
        <v>212</v>
      </c>
      <c r="N223" t="s">
        <v>214</v>
      </c>
      <c r="O223" t="s">
        <v>214</v>
      </c>
      <c r="P223" t="s">
        <v>212</v>
      </c>
      <c r="Q223" t="s">
        <v>212</v>
      </c>
      <c r="R223" t="s">
        <v>213</v>
      </c>
      <c r="S223" t="s">
        <v>212</v>
      </c>
      <c r="T223" t="s">
        <v>212</v>
      </c>
      <c r="U223" t="s">
        <v>214</v>
      </c>
      <c r="V223" t="s">
        <v>212</v>
      </c>
      <c r="W223" t="s">
        <v>214</v>
      </c>
      <c r="X223" t="s">
        <v>212</v>
      </c>
      <c r="Y223" t="s">
        <v>212</v>
      </c>
      <c r="Z223" t="s">
        <v>214</v>
      </c>
      <c r="AA223" t="s">
        <v>214</v>
      </c>
      <c r="AB223" t="s">
        <v>212</v>
      </c>
      <c r="AC223" t="s">
        <v>212</v>
      </c>
      <c r="AD223" t="s">
        <v>212</v>
      </c>
      <c r="AE223" t="s">
        <v>212</v>
      </c>
      <c r="AF223" t="s">
        <v>213</v>
      </c>
      <c r="AG223" t="s">
        <v>213</v>
      </c>
      <c r="AH223" t="s">
        <v>214</v>
      </c>
      <c r="AI223" t="s">
        <v>212</v>
      </c>
      <c r="AJ223" t="s">
        <v>214</v>
      </c>
      <c r="AK223" t="s">
        <v>212</v>
      </c>
      <c r="AL223" t="s">
        <v>213</v>
      </c>
      <c r="AM223" t="s">
        <v>213</v>
      </c>
      <c r="AN223" t="s">
        <v>214</v>
      </c>
      <c r="AO223" t="s">
        <v>213</v>
      </c>
      <c r="AP223" s="317" t="s">
        <v>214</v>
      </c>
      <c r="AQ223"/>
      <c r="AR223" s="299"/>
      <c r="AS223" s="273"/>
      <c r="AU223" s="273"/>
    </row>
    <row r="224" spans="1:47" s="272" customFormat="1" ht="22.8" x14ac:dyDescent="0.4">
      <c r="A224">
        <v>212187</v>
      </c>
      <c r="B224" t="s">
        <v>3629</v>
      </c>
      <c r="C224" t="s">
        <v>214</v>
      </c>
      <c r="D224" t="s">
        <v>214</v>
      </c>
      <c r="E224" t="s">
        <v>214</v>
      </c>
      <c r="F224" t="s">
        <v>214</v>
      </c>
      <c r="G224" t="s">
        <v>214</v>
      </c>
      <c r="H224" t="s">
        <v>214</v>
      </c>
      <c r="I224" t="s">
        <v>214</v>
      </c>
      <c r="J224" t="s">
        <v>214</v>
      </c>
      <c r="K224" t="s">
        <v>214</v>
      </c>
      <c r="L224" t="s">
        <v>214</v>
      </c>
      <c r="M224" t="s">
        <v>214</v>
      </c>
      <c r="N224" t="s">
        <v>212</v>
      </c>
      <c r="O224" t="s">
        <v>214</v>
      </c>
      <c r="P224" t="s">
        <v>214</v>
      </c>
      <c r="Q224" t="s">
        <v>214</v>
      </c>
      <c r="R224" t="s">
        <v>214</v>
      </c>
      <c r="S224" t="s">
        <v>214</v>
      </c>
      <c r="T224" t="s">
        <v>214</v>
      </c>
      <c r="U224" t="s">
        <v>214</v>
      </c>
      <c r="V224" t="s">
        <v>214</v>
      </c>
      <c r="W224" t="s">
        <v>214</v>
      </c>
      <c r="X224" t="s">
        <v>214</v>
      </c>
      <c r="Y224" t="s">
        <v>212</v>
      </c>
      <c r="Z224" t="s">
        <v>214</v>
      </c>
      <c r="AA224" t="s">
        <v>214</v>
      </c>
      <c r="AB224" t="s">
        <v>214</v>
      </c>
      <c r="AC224" t="s">
        <v>214</v>
      </c>
      <c r="AD224" t="s">
        <v>214</v>
      </c>
      <c r="AE224" t="s">
        <v>212</v>
      </c>
      <c r="AF224" t="s">
        <v>214</v>
      </c>
      <c r="AG224" t="s">
        <v>212</v>
      </c>
      <c r="AH224" t="s">
        <v>214</v>
      </c>
      <c r="AI224" t="s">
        <v>213</v>
      </c>
      <c r="AJ224" t="s">
        <v>214</v>
      </c>
      <c r="AK224" t="s">
        <v>213</v>
      </c>
      <c r="AL224" t="s">
        <v>214</v>
      </c>
      <c r="AM224" t="s">
        <v>214</v>
      </c>
      <c r="AN224" t="s">
        <v>213</v>
      </c>
      <c r="AO224" t="s">
        <v>214</v>
      </c>
      <c r="AP224" s="317" t="s">
        <v>214</v>
      </c>
      <c r="AQ224"/>
      <c r="AR224" s="299"/>
      <c r="AS224" s="273"/>
      <c r="AU224" s="273"/>
    </row>
    <row r="225" spans="1:47" s="272" customFormat="1" ht="22.8" x14ac:dyDescent="0.4">
      <c r="A225">
        <v>212195</v>
      </c>
      <c r="B225" t="s">
        <v>59</v>
      </c>
      <c r="C225" t="s">
        <v>212</v>
      </c>
      <c r="D225" t="s">
        <v>212</v>
      </c>
      <c r="E225" t="s">
        <v>212</v>
      </c>
      <c r="F225"/>
      <c r="G225" t="s">
        <v>212</v>
      </c>
      <c r="H225" t="s">
        <v>212</v>
      </c>
      <c r="I225" t="s">
        <v>212</v>
      </c>
      <c r="J225" t="s">
        <v>212</v>
      </c>
      <c r="K225" t="s">
        <v>212</v>
      </c>
      <c r="L225" t="s">
        <v>212</v>
      </c>
      <c r="M225" t="s">
        <v>212</v>
      </c>
      <c r="N225" t="s">
        <v>212</v>
      </c>
      <c r="O225" t="s">
        <v>212</v>
      </c>
      <c r="P225" t="s">
        <v>212</v>
      </c>
      <c r="Q225" t="s">
        <v>212</v>
      </c>
      <c r="R225" t="s">
        <v>212</v>
      </c>
      <c r="S225" t="s">
        <v>212</v>
      </c>
      <c r="T225" t="s">
        <v>212</v>
      </c>
      <c r="U225" t="s">
        <v>212</v>
      </c>
      <c r="V225" t="s">
        <v>212</v>
      </c>
      <c r="W225" t="s">
        <v>212</v>
      </c>
      <c r="X225" t="s">
        <v>212</v>
      </c>
      <c r="Y225" t="s">
        <v>212</v>
      </c>
      <c r="Z225" t="s">
        <v>212</v>
      </c>
      <c r="AA225" t="s">
        <v>212</v>
      </c>
      <c r="AB225" t="s">
        <v>212</v>
      </c>
      <c r="AC225" t="s">
        <v>212</v>
      </c>
      <c r="AD225" t="s">
        <v>212</v>
      </c>
      <c r="AE225" t="s">
        <v>212</v>
      </c>
      <c r="AF225" t="s">
        <v>212</v>
      </c>
      <c r="AG225" t="s">
        <v>212</v>
      </c>
      <c r="AH225" t="s">
        <v>212</v>
      </c>
      <c r="AI225" t="s">
        <v>213</v>
      </c>
      <c r="AJ225" t="s">
        <v>214</v>
      </c>
      <c r="AK225" t="s">
        <v>214</v>
      </c>
      <c r="AL225" t="s">
        <v>214</v>
      </c>
      <c r="AM225" t="s">
        <v>214</v>
      </c>
      <c r="AN225" t="s">
        <v>214</v>
      </c>
      <c r="AO225" t="s">
        <v>213</v>
      </c>
      <c r="AP225" s="317" t="s">
        <v>214</v>
      </c>
      <c r="AQ225"/>
      <c r="AR225" s="299"/>
      <c r="AS225" s="273"/>
      <c r="AU225" s="273"/>
    </row>
    <row r="226" spans="1:47" s="272" customFormat="1" ht="22.8" x14ac:dyDescent="0.4">
      <c r="A226">
        <v>212196</v>
      </c>
      <c r="B226" t="s">
        <v>59</v>
      </c>
      <c r="C226" t="s">
        <v>212</v>
      </c>
      <c r="D226" t="s">
        <v>214</v>
      </c>
      <c r="E226" t="s">
        <v>214</v>
      </c>
      <c r="F226" t="s">
        <v>212</v>
      </c>
      <c r="G226" t="s">
        <v>212</v>
      </c>
      <c r="H226" t="s">
        <v>214</v>
      </c>
      <c r="I226" t="s">
        <v>214</v>
      </c>
      <c r="J226" t="s">
        <v>212</v>
      </c>
      <c r="K226" t="s">
        <v>214</v>
      </c>
      <c r="L226" t="s">
        <v>212</v>
      </c>
      <c r="M226" t="s">
        <v>212</v>
      </c>
      <c r="N226" t="s">
        <v>214</v>
      </c>
      <c r="O226" t="s">
        <v>214</v>
      </c>
      <c r="P226" t="s">
        <v>212</v>
      </c>
      <c r="Q226" t="s">
        <v>214</v>
      </c>
      <c r="R226" t="s">
        <v>214</v>
      </c>
      <c r="S226" t="s">
        <v>212</v>
      </c>
      <c r="T226" t="s">
        <v>214</v>
      </c>
      <c r="U226" t="s">
        <v>214</v>
      </c>
      <c r="V226" t="s">
        <v>214</v>
      </c>
      <c r="W226" t="s">
        <v>214</v>
      </c>
      <c r="X226" t="s">
        <v>214</v>
      </c>
      <c r="Y226" t="s">
        <v>212</v>
      </c>
      <c r="Z226" t="s">
        <v>214</v>
      </c>
      <c r="AA226" t="s">
        <v>212</v>
      </c>
      <c r="AB226" t="s">
        <v>214</v>
      </c>
      <c r="AC226" t="s">
        <v>214</v>
      </c>
      <c r="AD226" t="s">
        <v>212</v>
      </c>
      <c r="AE226" t="s">
        <v>212</v>
      </c>
      <c r="AF226" t="s">
        <v>212</v>
      </c>
      <c r="AG226" t="s">
        <v>212</v>
      </c>
      <c r="AH226" t="s">
        <v>212</v>
      </c>
      <c r="AI226" t="s">
        <v>212</v>
      </c>
      <c r="AJ226" t="s">
        <v>214</v>
      </c>
      <c r="AK226" t="s">
        <v>212</v>
      </c>
      <c r="AL226" t="s">
        <v>214</v>
      </c>
      <c r="AM226" t="s">
        <v>214</v>
      </c>
      <c r="AN226" t="s">
        <v>214</v>
      </c>
      <c r="AO226" t="s">
        <v>214</v>
      </c>
      <c r="AP226" s="317" t="s">
        <v>214</v>
      </c>
      <c r="AQ226"/>
      <c r="AR226" s="299"/>
      <c r="AS226" s="271"/>
    </row>
    <row r="227" spans="1:47" s="272" customFormat="1" ht="22.8" x14ac:dyDescent="0.4">
      <c r="A227">
        <v>212199</v>
      </c>
      <c r="B227" t="s">
        <v>59</v>
      </c>
      <c r="C227" t="s">
        <v>212</v>
      </c>
      <c r="D227" t="s">
        <v>214</v>
      </c>
      <c r="E227" t="s">
        <v>212</v>
      </c>
      <c r="F227" t="s">
        <v>212</v>
      </c>
      <c r="G227" t="s">
        <v>212</v>
      </c>
      <c r="H227" t="s">
        <v>212</v>
      </c>
      <c r="I227" t="s">
        <v>214</v>
      </c>
      <c r="J227" t="s">
        <v>212</v>
      </c>
      <c r="K227" t="s">
        <v>214</v>
      </c>
      <c r="L227" t="s">
        <v>212</v>
      </c>
      <c r="M227" t="s">
        <v>212</v>
      </c>
      <c r="N227" t="s">
        <v>212</v>
      </c>
      <c r="O227" t="s">
        <v>214</v>
      </c>
      <c r="P227" t="s">
        <v>214</v>
      </c>
      <c r="Q227" t="s">
        <v>214</v>
      </c>
      <c r="R227" t="s">
        <v>214</v>
      </c>
      <c r="S227" t="s">
        <v>214</v>
      </c>
      <c r="T227" t="s">
        <v>214</v>
      </c>
      <c r="U227" t="s">
        <v>214</v>
      </c>
      <c r="V227" t="s">
        <v>214</v>
      </c>
      <c r="W227" t="s">
        <v>214</v>
      </c>
      <c r="X227" t="s">
        <v>212</v>
      </c>
      <c r="Y227" t="s">
        <v>212</v>
      </c>
      <c r="Z227" t="s">
        <v>212</v>
      </c>
      <c r="AA227" t="s">
        <v>212</v>
      </c>
      <c r="AB227" t="s">
        <v>212</v>
      </c>
      <c r="AC227" t="s">
        <v>212</v>
      </c>
      <c r="AD227" t="s">
        <v>212</v>
      </c>
      <c r="AE227" t="s">
        <v>214</v>
      </c>
      <c r="AF227" t="s">
        <v>214</v>
      </c>
      <c r="AG227" t="s">
        <v>214</v>
      </c>
      <c r="AH227" t="s">
        <v>212</v>
      </c>
      <c r="AI227" t="s">
        <v>214</v>
      </c>
      <c r="AJ227" t="s">
        <v>214</v>
      </c>
      <c r="AK227" t="s">
        <v>212</v>
      </c>
      <c r="AL227" t="s">
        <v>213</v>
      </c>
      <c r="AM227" t="s">
        <v>214</v>
      </c>
      <c r="AN227" t="s">
        <v>214</v>
      </c>
      <c r="AO227" t="s">
        <v>214</v>
      </c>
      <c r="AP227" s="317" t="s">
        <v>212</v>
      </c>
      <c r="AQ227"/>
      <c r="AR227" s="299"/>
      <c r="AS227" s="271"/>
    </row>
    <row r="228" spans="1:47" s="272" customFormat="1" ht="22.8" x14ac:dyDescent="0.4">
      <c r="A228">
        <v>212204</v>
      </c>
      <c r="B228" t="s">
        <v>3630</v>
      </c>
      <c r="C228" t="s">
        <v>212</v>
      </c>
      <c r="D228" t="s">
        <v>214</v>
      </c>
      <c r="E228" t="s">
        <v>212</v>
      </c>
      <c r="F228" t="s">
        <v>212</v>
      </c>
      <c r="G228" t="s">
        <v>212</v>
      </c>
      <c r="H228" t="s">
        <v>214</v>
      </c>
      <c r="I228" t="s">
        <v>212</v>
      </c>
      <c r="J228" t="s">
        <v>212</v>
      </c>
      <c r="K228" t="s">
        <v>212</v>
      </c>
      <c r="L228" t="s">
        <v>212</v>
      </c>
      <c r="M228" t="s">
        <v>214</v>
      </c>
      <c r="N228" t="s">
        <v>212</v>
      </c>
      <c r="O228" t="s">
        <v>212</v>
      </c>
      <c r="P228" t="s">
        <v>214</v>
      </c>
      <c r="Q228" t="s">
        <v>212</v>
      </c>
      <c r="R228" t="s">
        <v>212</v>
      </c>
      <c r="S228" t="s">
        <v>214</v>
      </c>
      <c r="T228" t="s">
        <v>212</v>
      </c>
      <c r="U228" t="s">
        <v>212</v>
      </c>
      <c r="V228" t="s">
        <v>212</v>
      </c>
      <c r="W228" t="s">
        <v>214</v>
      </c>
      <c r="X228" t="s">
        <v>212</v>
      </c>
      <c r="Y228" t="s">
        <v>212</v>
      </c>
      <c r="Z228" t="s">
        <v>214</v>
      </c>
      <c r="AA228" t="s">
        <v>212</v>
      </c>
      <c r="AB228" t="s">
        <v>212</v>
      </c>
      <c r="AC228" t="s">
        <v>214</v>
      </c>
      <c r="AD228" t="s">
        <v>212</v>
      </c>
      <c r="AE228" t="s">
        <v>212</v>
      </c>
      <c r="AF228" t="s">
        <v>214</v>
      </c>
      <c r="AG228"/>
      <c r="AH228"/>
      <c r="AI228"/>
      <c r="AJ228"/>
      <c r="AK228"/>
      <c r="AL228"/>
      <c r="AM228"/>
      <c r="AN228"/>
      <c r="AO228"/>
      <c r="AP228" s="317"/>
      <c r="AQ228"/>
      <c r="AR228" s="299"/>
      <c r="AS228" s="273"/>
      <c r="AU228" s="273"/>
    </row>
    <row r="229" spans="1:47" s="272" customFormat="1" ht="22.8" x14ac:dyDescent="0.4">
      <c r="A229">
        <v>212210</v>
      </c>
      <c r="B229" t="s">
        <v>3629</v>
      </c>
      <c r="C229" t="s">
        <v>212</v>
      </c>
      <c r="D229" t="s">
        <v>214</v>
      </c>
      <c r="E229" t="s">
        <v>214</v>
      </c>
      <c r="F229" t="s">
        <v>212</v>
      </c>
      <c r="G229" t="s">
        <v>212</v>
      </c>
      <c r="H229" t="s">
        <v>214</v>
      </c>
      <c r="I229" t="s">
        <v>212</v>
      </c>
      <c r="J229" t="s">
        <v>212</v>
      </c>
      <c r="K229" t="s">
        <v>214</v>
      </c>
      <c r="L229" t="s">
        <v>214</v>
      </c>
      <c r="M229" t="s">
        <v>212</v>
      </c>
      <c r="N229" t="s">
        <v>214</v>
      </c>
      <c r="O229" t="s">
        <v>214</v>
      </c>
      <c r="P229" t="s">
        <v>212</v>
      </c>
      <c r="Q229" t="s">
        <v>212</v>
      </c>
      <c r="R229" t="s">
        <v>214</v>
      </c>
      <c r="S229" t="s">
        <v>214</v>
      </c>
      <c r="T229" t="s">
        <v>214</v>
      </c>
      <c r="U229" t="s">
        <v>214</v>
      </c>
      <c r="V229" t="s">
        <v>212</v>
      </c>
      <c r="W229" t="s">
        <v>212</v>
      </c>
      <c r="X229" t="s">
        <v>214</v>
      </c>
      <c r="Y229" t="s">
        <v>212</v>
      </c>
      <c r="Z229" t="s">
        <v>214</v>
      </c>
      <c r="AA229" t="s">
        <v>214</v>
      </c>
      <c r="AB229" t="s">
        <v>214</v>
      </c>
      <c r="AC229" t="s">
        <v>212</v>
      </c>
      <c r="AD229" t="s">
        <v>212</v>
      </c>
      <c r="AE229" t="s">
        <v>212</v>
      </c>
      <c r="AF229" t="s">
        <v>214</v>
      </c>
      <c r="AG229" t="s">
        <v>214</v>
      </c>
      <c r="AH229" t="s">
        <v>214</v>
      </c>
      <c r="AI229" t="s">
        <v>212</v>
      </c>
      <c r="AJ229" t="s">
        <v>214</v>
      </c>
      <c r="AK229" t="s">
        <v>214</v>
      </c>
      <c r="AL229" t="s">
        <v>212</v>
      </c>
      <c r="AM229" t="s">
        <v>214</v>
      </c>
      <c r="AN229" t="s">
        <v>214</v>
      </c>
      <c r="AO229" t="s">
        <v>212</v>
      </c>
      <c r="AP229" s="317" t="s">
        <v>214</v>
      </c>
      <c r="AQ229"/>
      <c r="AR229" s="299"/>
      <c r="AS229" s="271"/>
    </row>
    <row r="230" spans="1:47" s="272" customFormat="1" ht="22.8" x14ac:dyDescent="0.4">
      <c r="A230">
        <v>212227</v>
      </c>
      <c r="B230" t="s">
        <v>3630</v>
      </c>
      <c r="C230" t="s">
        <v>4176</v>
      </c>
      <c r="D230" t="s">
        <v>4176</v>
      </c>
      <c r="E230" t="s">
        <v>4176</v>
      </c>
      <c r="F230" t="s">
        <v>4176</v>
      </c>
      <c r="G230" t="s">
        <v>4176</v>
      </c>
      <c r="H230" t="s">
        <v>4176</v>
      </c>
      <c r="I230" t="s">
        <v>4176</v>
      </c>
      <c r="J230" t="s">
        <v>4176</v>
      </c>
      <c r="K230" t="s">
        <v>4176</v>
      </c>
      <c r="L230" t="s">
        <v>4176</v>
      </c>
      <c r="M230" t="s">
        <v>4176</v>
      </c>
      <c r="N230" t="s">
        <v>4176</v>
      </c>
      <c r="O230" t="s">
        <v>4176</v>
      </c>
      <c r="P230" t="s">
        <v>4176</v>
      </c>
      <c r="Q230" t="s">
        <v>4176</v>
      </c>
      <c r="R230" t="s">
        <v>4176</v>
      </c>
      <c r="S230" t="s">
        <v>4176</v>
      </c>
      <c r="T230" t="s">
        <v>4176</v>
      </c>
      <c r="U230" t="s">
        <v>4176</v>
      </c>
      <c r="V230" t="s">
        <v>4176</v>
      </c>
      <c r="W230" t="s">
        <v>4176</v>
      </c>
      <c r="X230" t="s">
        <v>4176</v>
      </c>
      <c r="Y230" t="s">
        <v>4176</v>
      </c>
      <c r="Z230" t="s">
        <v>4176</v>
      </c>
      <c r="AA230" t="s">
        <v>4176</v>
      </c>
      <c r="AB230" t="s">
        <v>4176</v>
      </c>
      <c r="AC230" t="s">
        <v>4176</v>
      </c>
      <c r="AD230" t="s">
        <v>4176</v>
      </c>
      <c r="AE230" t="s">
        <v>4176</v>
      </c>
      <c r="AF230" t="s">
        <v>4176</v>
      </c>
      <c r="AG230"/>
      <c r="AH230"/>
      <c r="AI230"/>
      <c r="AJ230"/>
      <c r="AK230"/>
      <c r="AL230"/>
      <c r="AM230"/>
      <c r="AN230"/>
      <c r="AO230"/>
      <c r="AP230" s="317"/>
      <c r="AQ230" t="s">
        <v>737</v>
      </c>
      <c r="AR230" s="299" t="s">
        <v>4189</v>
      </c>
      <c r="AS230" s="271"/>
      <c r="AU230" s="273"/>
    </row>
    <row r="231" spans="1:47" s="272" customFormat="1" ht="22.8" x14ac:dyDescent="0.4">
      <c r="A231">
        <v>212231</v>
      </c>
      <c r="B231" t="s">
        <v>485</v>
      </c>
      <c r="C231" t="s">
        <v>4176</v>
      </c>
      <c r="D231" t="s">
        <v>4176</v>
      </c>
      <c r="E231" t="s">
        <v>4176</v>
      </c>
      <c r="F231" t="s">
        <v>4176</v>
      </c>
      <c r="G231" t="s">
        <v>4176</v>
      </c>
      <c r="H231" t="s">
        <v>4176</v>
      </c>
      <c r="I231" t="s">
        <v>4176</v>
      </c>
      <c r="J231" t="s">
        <v>4176</v>
      </c>
      <c r="K231" t="s">
        <v>4176</v>
      </c>
      <c r="L231" t="s">
        <v>4176</v>
      </c>
      <c r="M231" t="s">
        <v>4176</v>
      </c>
      <c r="N231" t="s">
        <v>4176</v>
      </c>
      <c r="O231" t="s">
        <v>4176</v>
      </c>
      <c r="P231" t="s">
        <v>4176</v>
      </c>
      <c r="Q231" t="s">
        <v>4176</v>
      </c>
      <c r="R231" t="s">
        <v>4176</v>
      </c>
      <c r="S231" t="s">
        <v>4176</v>
      </c>
      <c r="T231" t="s">
        <v>4176</v>
      </c>
      <c r="U231" t="s">
        <v>4176</v>
      </c>
      <c r="V231" t="s">
        <v>4176</v>
      </c>
      <c r="W231" t="s">
        <v>4176</v>
      </c>
      <c r="X231" t="s">
        <v>4176</v>
      </c>
      <c r="Y231" t="s">
        <v>4176</v>
      </c>
      <c r="Z231" t="s">
        <v>4176</v>
      </c>
      <c r="AA231" t="s">
        <v>4176</v>
      </c>
      <c r="AB231" t="s">
        <v>4176</v>
      </c>
      <c r="AC231" t="s">
        <v>4176</v>
      </c>
      <c r="AD231" t="s">
        <v>4176</v>
      </c>
      <c r="AE231" t="s">
        <v>4176</v>
      </c>
      <c r="AF231" t="s">
        <v>4176</v>
      </c>
      <c r="AG231"/>
      <c r="AH231"/>
      <c r="AI231"/>
      <c r="AJ231"/>
      <c r="AK231"/>
      <c r="AL231"/>
      <c r="AM231"/>
      <c r="AN231"/>
      <c r="AO231"/>
      <c r="AP231" s="317"/>
      <c r="AQ231" t="s">
        <v>737</v>
      </c>
      <c r="AR231" s="299" t="s">
        <v>4189</v>
      </c>
      <c r="AS231" s="273"/>
      <c r="AU231" s="273"/>
    </row>
    <row r="232" spans="1:47" s="272" customFormat="1" ht="22.8" x14ac:dyDescent="0.4">
      <c r="A232" s="314">
        <v>212245</v>
      </c>
      <c r="B232" t="s">
        <v>59</v>
      </c>
      <c r="C232" s="315" t="s">
        <v>212</v>
      </c>
      <c r="D232" s="315" t="s">
        <v>214</v>
      </c>
      <c r="E232" s="315" t="s">
        <v>212</v>
      </c>
      <c r="F232" s="315" t="s">
        <v>212</v>
      </c>
      <c r="G232" s="315" t="s">
        <v>212</v>
      </c>
      <c r="H232" s="315" t="s">
        <v>212</v>
      </c>
      <c r="I232" s="315" t="s">
        <v>214</v>
      </c>
      <c r="J232" s="315" t="s">
        <v>212</v>
      </c>
      <c r="K232" s="315" t="s">
        <v>214</v>
      </c>
      <c r="L232" s="315" t="s">
        <v>212</v>
      </c>
      <c r="M232" s="315" t="s">
        <v>214</v>
      </c>
      <c r="N232" s="315" t="s">
        <v>214</v>
      </c>
      <c r="O232" s="315" t="s">
        <v>214</v>
      </c>
      <c r="P232" s="315" t="s">
        <v>212</v>
      </c>
      <c r="Q232" s="315" t="s">
        <v>212</v>
      </c>
      <c r="R232" s="315" t="s">
        <v>212</v>
      </c>
      <c r="S232" s="315" t="s">
        <v>212</v>
      </c>
      <c r="T232" s="315" t="s">
        <v>214</v>
      </c>
      <c r="U232" s="315" t="s">
        <v>214</v>
      </c>
      <c r="V232" s="315" t="s">
        <v>214</v>
      </c>
      <c r="W232" s="315" t="s">
        <v>214</v>
      </c>
      <c r="X232" s="315" t="s">
        <v>214</v>
      </c>
      <c r="Y232" s="315" t="s">
        <v>212</v>
      </c>
      <c r="Z232" s="315" t="s">
        <v>214</v>
      </c>
      <c r="AA232" s="315" t="s">
        <v>212</v>
      </c>
      <c r="AB232" s="315" t="s">
        <v>214</v>
      </c>
      <c r="AC232" s="315" t="s">
        <v>214</v>
      </c>
      <c r="AD232" s="315" t="s">
        <v>214</v>
      </c>
      <c r="AE232" s="315" t="s">
        <v>212</v>
      </c>
      <c r="AF232" s="315" t="s">
        <v>212</v>
      </c>
      <c r="AG232" s="315" t="s">
        <v>213</v>
      </c>
      <c r="AH232" s="315" t="s">
        <v>213</v>
      </c>
      <c r="AI232" s="315" t="s">
        <v>213</v>
      </c>
      <c r="AJ232" s="315" t="s">
        <v>213</v>
      </c>
      <c r="AK232" s="315" t="s">
        <v>213</v>
      </c>
      <c r="AL232" s="315" t="s">
        <v>213</v>
      </c>
      <c r="AM232" s="315" t="s">
        <v>213</v>
      </c>
      <c r="AN232" s="315" t="s">
        <v>213</v>
      </c>
      <c r="AO232" s="315" t="s">
        <v>213</v>
      </c>
      <c r="AP232" s="316" t="s">
        <v>213</v>
      </c>
      <c r="AQ232"/>
      <c r="AR232" s="299"/>
      <c r="AS232" s="271"/>
      <c r="AU232" s="273"/>
    </row>
    <row r="233" spans="1:47" s="272" customFormat="1" ht="22.8" x14ac:dyDescent="0.4">
      <c r="A233">
        <v>212264</v>
      </c>
      <c r="B233" t="s">
        <v>485</v>
      </c>
      <c r="C233" t="s">
        <v>212</v>
      </c>
      <c r="D233" t="s">
        <v>214</v>
      </c>
      <c r="E233" t="s">
        <v>212</v>
      </c>
      <c r="F233" t="s">
        <v>212</v>
      </c>
      <c r="G233" t="s">
        <v>212</v>
      </c>
      <c r="H233" t="s">
        <v>212</v>
      </c>
      <c r="I233" t="s">
        <v>212</v>
      </c>
      <c r="J233" t="s">
        <v>212</v>
      </c>
      <c r="K233" t="s">
        <v>214</v>
      </c>
      <c r="L233" t="s">
        <v>212</v>
      </c>
      <c r="M233" t="s">
        <v>212</v>
      </c>
      <c r="N233" t="s">
        <v>214</v>
      </c>
      <c r="O233" t="s">
        <v>212</v>
      </c>
      <c r="P233" t="s">
        <v>212</v>
      </c>
      <c r="Q233" t="s">
        <v>212</v>
      </c>
      <c r="R233" t="s">
        <v>212</v>
      </c>
      <c r="S233" t="s">
        <v>214</v>
      </c>
      <c r="T233" t="s">
        <v>214</v>
      </c>
      <c r="U233" t="s">
        <v>214</v>
      </c>
      <c r="V233" t="s">
        <v>212</v>
      </c>
      <c r="W233" t="s">
        <v>212</v>
      </c>
      <c r="X233" t="s">
        <v>214</v>
      </c>
      <c r="Y233" t="s">
        <v>213</v>
      </c>
      <c r="Z233" t="s">
        <v>213</v>
      </c>
      <c r="AA233" t="s">
        <v>212</v>
      </c>
      <c r="AB233" t="s">
        <v>214</v>
      </c>
      <c r="AC233" t="s">
        <v>212</v>
      </c>
      <c r="AD233" t="s">
        <v>212</v>
      </c>
      <c r="AE233" t="s">
        <v>214</v>
      </c>
      <c r="AF233" t="s">
        <v>213</v>
      </c>
      <c r="AG233"/>
      <c r="AH233"/>
      <c r="AI233"/>
      <c r="AJ233"/>
      <c r="AK233"/>
      <c r="AL233"/>
      <c r="AM233"/>
      <c r="AN233"/>
      <c r="AO233"/>
      <c r="AP233" s="317"/>
      <c r="AQ233"/>
      <c r="AR233" s="299"/>
      <c r="AS233" s="273"/>
    </row>
    <row r="234" spans="1:47" s="272" customFormat="1" ht="22.8" x14ac:dyDescent="0.4">
      <c r="A234">
        <v>212280</v>
      </c>
      <c r="B234" t="s">
        <v>487</v>
      </c>
      <c r="C234" t="s">
        <v>4176</v>
      </c>
      <c r="D234" t="s">
        <v>4176</v>
      </c>
      <c r="E234" t="s">
        <v>4176</v>
      </c>
      <c r="F234" t="s">
        <v>4176</v>
      </c>
      <c r="G234" t="s">
        <v>4176</v>
      </c>
      <c r="H234" t="s">
        <v>4176</v>
      </c>
      <c r="I234" t="s">
        <v>4176</v>
      </c>
      <c r="J234" t="s">
        <v>4176</v>
      </c>
      <c r="K234" t="s">
        <v>4176</v>
      </c>
      <c r="L234" t="s">
        <v>4176</v>
      </c>
      <c r="M234" t="s">
        <v>4176</v>
      </c>
      <c r="N234" t="s">
        <v>4176</v>
      </c>
      <c r="O234" t="s">
        <v>4176</v>
      </c>
      <c r="P234" t="s">
        <v>4176</v>
      </c>
      <c r="Q234" t="s">
        <v>4176</v>
      </c>
      <c r="R234" t="s">
        <v>4176</v>
      </c>
      <c r="S234" t="s">
        <v>4176</v>
      </c>
      <c r="T234" t="s">
        <v>4176</v>
      </c>
      <c r="U234" t="s">
        <v>4176</v>
      </c>
      <c r="V234" t="s">
        <v>4176</v>
      </c>
      <c r="W234"/>
      <c r="X234"/>
      <c r="Y234"/>
      <c r="Z234"/>
      <c r="AA234"/>
      <c r="AB234"/>
      <c r="AC234"/>
      <c r="AD234"/>
      <c r="AE234"/>
      <c r="AF234"/>
      <c r="AG234"/>
      <c r="AH234"/>
      <c r="AI234"/>
      <c r="AJ234"/>
      <c r="AK234"/>
      <c r="AL234"/>
      <c r="AM234"/>
      <c r="AN234"/>
      <c r="AO234"/>
      <c r="AP234" s="317"/>
      <c r="AQ234" t="s">
        <v>737</v>
      </c>
      <c r="AR234" s="299" t="s">
        <v>4203</v>
      </c>
      <c r="AS234" s="273"/>
    </row>
    <row r="235" spans="1:47" s="272" customFormat="1" ht="22.8" x14ac:dyDescent="0.4">
      <c r="A235">
        <v>212292</v>
      </c>
      <c r="B235" t="s">
        <v>485</v>
      </c>
      <c r="C235" t="s">
        <v>4176</v>
      </c>
      <c r="D235" t="s">
        <v>4176</v>
      </c>
      <c r="E235" t="s">
        <v>4176</v>
      </c>
      <c r="F235" t="s">
        <v>4176</v>
      </c>
      <c r="G235" t="s">
        <v>4176</v>
      </c>
      <c r="H235" t="s">
        <v>4176</v>
      </c>
      <c r="I235" t="s">
        <v>4176</v>
      </c>
      <c r="J235" t="s">
        <v>4176</v>
      </c>
      <c r="K235" t="s">
        <v>4176</v>
      </c>
      <c r="L235" t="s">
        <v>4176</v>
      </c>
      <c r="M235" t="s">
        <v>4176</v>
      </c>
      <c r="N235" t="s">
        <v>4176</v>
      </c>
      <c r="O235" t="s">
        <v>4176</v>
      </c>
      <c r="P235" t="s">
        <v>4176</v>
      </c>
      <c r="Q235" t="s">
        <v>4176</v>
      </c>
      <c r="R235" t="s">
        <v>4176</v>
      </c>
      <c r="S235" t="s">
        <v>4176</v>
      </c>
      <c r="T235" t="s">
        <v>4176</v>
      </c>
      <c r="U235" t="s">
        <v>4176</v>
      </c>
      <c r="V235" t="s">
        <v>4176</v>
      </c>
      <c r="W235" t="s">
        <v>4176</v>
      </c>
      <c r="X235" t="s">
        <v>4176</v>
      </c>
      <c r="Y235" t="s">
        <v>4176</v>
      </c>
      <c r="Z235" t="s">
        <v>4176</v>
      </c>
      <c r="AA235" t="s">
        <v>4176</v>
      </c>
      <c r="AB235" t="s">
        <v>4176</v>
      </c>
      <c r="AC235" t="s">
        <v>4176</v>
      </c>
      <c r="AD235" t="s">
        <v>4176</v>
      </c>
      <c r="AE235" t="s">
        <v>4176</v>
      </c>
      <c r="AF235" t="s">
        <v>4176</v>
      </c>
      <c r="AG235"/>
      <c r="AH235"/>
      <c r="AI235"/>
      <c r="AJ235"/>
      <c r="AK235"/>
      <c r="AL235"/>
      <c r="AM235"/>
      <c r="AN235"/>
      <c r="AO235"/>
      <c r="AP235" s="317"/>
      <c r="AQ235" t="s">
        <v>737</v>
      </c>
      <c r="AR235" s="299" t="s">
        <v>4184</v>
      </c>
      <c r="AS235" s="271"/>
    </row>
    <row r="236" spans="1:47" s="272" customFormat="1" ht="22.8" x14ac:dyDescent="0.4">
      <c r="A236">
        <v>212294</v>
      </c>
      <c r="B236" t="s">
        <v>485</v>
      </c>
      <c r="C236" t="s">
        <v>4176</v>
      </c>
      <c r="D236" t="s">
        <v>4176</v>
      </c>
      <c r="E236" t="s">
        <v>4176</v>
      </c>
      <c r="F236" t="s">
        <v>4176</v>
      </c>
      <c r="G236" t="s">
        <v>4176</v>
      </c>
      <c r="H236" t="s">
        <v>4176</v>
      </c>
      <c r="I236" t="s">
        <v>4176</v>
      </c>
      <c r="J236" t="s">
        <v>4176</v>
      </c>
      <c r="K236" t="s">
        <v>4176</v>
      </c>
      <c r="L236" t="s">
        <v>4176</v>
      </c>
      <c r="M236" t="s">
        <v>4176</v>
      </c>
      <c r="N236" t="s">
        <v>4176</v>
      </c>
      <c r="O236" t="s">
        <v>4176</v>
      </c>
      <c r="P236" t="s">
        <v>4176</v>
      </c>
      <c r="Q236" t="s">
        <v>4176</v>
      </c>
      <c r="R236" t="s">
        <v>4176</v>
      </c>
      <c r="S236" t="s">
        <v>4176</v>
      </c>
      <c r="T236" t="s">
        <v>4176</v>
      </c>
      <c r="U236" t="s">
        <v>4176</v>
      </c>
      <c r="V236" t="s">
        <v>4176</v>
      </c>
      <c r="W236" t="s">
        <v>4176</v>
      </c>
      <c r="X236" t="s">
        <v>4176</v>
      </c>
      <c r="Y236" t="s">
        <v>4176</v>
      </c>
      <c r="Z236" t="s">
        <v>4176</v>
      </c>
      <c r="AA236" t="s">
        <v>4176</v>
      </c>
      <c r="AB236" t="s">
        <v>4176</v>
      </c>
      <c r="AC236" t="s">
        <v>4176</v>
      </c>
      <c r="AD236" t="s">
        <v>4176</v>
      </c>
      <c r="AE236" t="s">
        <v>4176</v>
      </c>
      <c r="AF236" t="s">
        <v>4176</v>
      </c>
      <c r="AG236"/>
      <c r="AH236"/>
      <c r="AI236"/>
      <c r="AJ236"/>
      <c r="AK236"/>
      <c r="AL236"/>
      <c r="AM236"/>
      <c r="AN236"/>
      <c r="AO236"/>
      <c r="AP236" s="317"/>
      <c r="AQ236" t="s">
        <v>737</v>
      </c>
      <c r="AR236" s="299" t="s">
        <v>4180</v>
      </c>
      <c r="AS236" s="273"/>
    </row>
    <row r="237" spans="1:47" s="272" customFormat="1" ht="22.8" x14ac:dyDescent="0.4">
      <c r="A237">
        <v>212306</v>
      </c>
      <c r="B237" t="s">
        <v>59</v>
      </c>
      <c r="C237" t="s">
        <v>212</v>
      </c>
      <c r="D237" t="s">
        <v>212</v>
      </c>
      <c r="E237" t="s">
        <v>212</v>
      </c>
      <c r="F237" t="s">
        <v>212</v>
      </c>
      <c r="G237" t="s">
        <v>212</v>
      </c>
      <c r="H237" t="s">
        <v>214</v>
      </c>
      <c r="I237" t="s">
        <v>214</v>
      </c>
      <c r="J237" t="s">
        <v>212</v>
      </c>
      <c r="K237" t="s">
        <v>212</v>
      </c>
      <c r="L237" t="s">
        <v>212</v>
      </c>
      <c r="M237" t="s">
        <v>212</v>
      </c>
      <c r="N237" t="s">
        <v>212</v>
      </c>
      <c r="O237" t="s">
        <v>214</v>
      </c>
      <c r="P237" t="s">
        <v>212</v>
      </c>
      <c r="Q237" t="s">
        <v>212</v>
      </c>
      <c r="R237" t="s">
        <v>214</v>
      </c>
      <c r="S237" t="s">
        <v>214</v>
      </c>
      <c r="T237" t="s">
        <v>214</v>
      </c>
      <c r="U237" t="s">
        <v>214</v>
      </c>
      <c r="V237" t="s">
        <v>212</v>
      </c>
      <c r="W237" t="s">
        <v>214</v>
      </c>
      <c r="X237" t="s">
        <v>212</v>
      </c>
      <c r="Y237" t="s">
        <v>212</v>
      </c>
      <c r="Z237" t="s">
        <v>212</v>
      </c>
      <c r="AA237" t="s">
        <v>212</v>
      </c>
      <c r="AB237" t="s">
        <v>212</v>
      </c>
      <c r="AC237" t="s">
        <v>212</v>
      </c>
      <c r="AD237" t="s">
        <v>214</v>
      </c>
      <c r="AE237" t="s">
        <v>212</v>
      </c>
      <c r="AF237" t="s">
        <v>212</v>
      </c>
      <c r="AG237" t="s">
        <v>213</v>
      </c>
      <c r="AH237" t="s">
        <v>214</v>
      </c>
      <c r="AI237" t="s">
        <v>214</v>
      </c>
      <c r="AJ237" t="s">
        <v>213</v>
      </c>
      <c r="AK237" t="s">
        <v>212</v>
      </c>
      <c r="AL237" t="s">
        <v>213</v>
      </c>
      <c r="AM237" t="s">
        <v>213</v>
      </c>
      <c r="AN237" t="s">
        <v>213</v>
      </c>
      <c r="AO237" t="s">
        <v>213</v>
      </c>
      <c r="AP237" s="317" t="s">
        <v>214</v>
      </c>
      <c r="AQ237"/>
      <c r="AR237" s="299"/>
      <c r="AS237" s="271"/>
    </row>
    <row r="238" spans="1:47" s="272" customFormat="1" ht="22.8" x14ac:dyDescent="0.4">
      <c r="A238">
        <v>212324</v>
      </c>
      <c r="B238" t="s">
        <v>3630</v>
      </c>
      <c r="C238" t="s">
        <v>4176</v>
      </c>
      <c r="D238" t="s">
        <v>4176</v>
      </c>
      <c r="E238" t="s">
        <v>4176</v>
      </c>
      <c r="F238" t="s">
        <v>4176</v>
      </c>
      <c r="G238" t="s">
        <v>4176</v>
      </c>
      <c r="H238" t="s">
        <v>4176</v>
      </c>
      <c r="I238" t="s">
        <v>4176</v>
      </c>
      <c r="J238" t="s">
        <v>4176</v>
      </c>
      <c r="K238" t="s">
        <v>4176</v>
      </c>
      <c r="L238" t="s">
        <v>4176</v>
      </c>
      <c r="M238" t="s">
        <v>4176</v>
      </c>
      <c r="N238" t="s">
        <v>4176</v>
      </c>
      <c r="O238" t="s">
        <v>4176</v>
      </c>
      <c r="P238" t="s">
        <v>4176</v>
      </c>
      <c r="Q238" t="s">
        <v>4176</v>
      </c>
      <c r="R238" t="s">
        <v>4176</v>
      </c>
      <c r="S238" t="s">
        <v>4176</v>
      </c>
      <c r="T238" t="s">
        <v>4176</v>
      </c>
      <c r="U238" t="s">
        <v>4176</v>
      </c>
      <c r="V238" t="s">
        <v>4176</v>
      </c>
      <c r="W238" t="s">
        <v>4176</v>
      </c>
      <c r="X238" t="s">
        <v>4176</v>
      </c>
      <c r="Y238" t="s">
        <v>4176</v>
      </c>
      <c r="Z238" t="s">
        <v>4176</v>
      </c>
      <c r="AA238" t="s">
        <v>4176</v>
      </c>
      <c r="AB238" t="s">
        <v>4176</v>
      </c>
      <c r="AC238" t="s">
        <v>4176</v>
      </c>
      <c r="AD238" t="s">
        <v>4176</v>
      </c>
      <c r="AE238" t="s">
        <v>4176</v>
      </c>
      <c r="AF238" t="s">
        <v>4176</v>
      </c>
      <c r="AG238"/>
      <c r="AH238"/>
      <c r="AI238"/>
      <c r="AJ238"/>
      <c r="AK238"/>
      <c r="AL238"/>
      <c r="AM238"/>
      <c r="AN238"/>
      <c r="AO238"/>
      <c r="AP238" s="317"/>
      <c r="AQ238" t="s">
        <v>737</v>
      </c>
      <c r="AR238" s="299" t="s">
        <v>4190</v>
      </c>
      <c r="AS238" s="273"/>
    </row>
    <row r="239" spans="1:47" s="272" customFormat="1" ht="22.8" x14ac:dyDescent="0.4">
      <c r="A239">
        <v>212326</v>
      </c>
      <c r="B239" t="s">
        <v>3630</v>
      </c>
      <c r="C239" t="s">
        <v>4176</v>
      </c>
      <c r="D239" t="s">
        <v>4176</v>
      </c>
      <c r="E239" t="s">
        <v>4176</v>
      </c>
      <c r="F239" t="s">
        <v>4176</v>
      </c>
      <c r="G239" t="s">
        <v>4176</v>
      </c>
      <c r="H239" t="s">
        <v>4176</v>
      </c>
      <c r="I239" t="s">
        <v>4176</v>
      </c>
      <c r="J239" t="s">
        <v>4176</v>
      </c>
      <c r="K239" t="s">
        <v>4176</v>
      </c>
      <c r="L239" t="s">
        <v>4176</v>
      </c>
      <c r="M239" t="s">
        <v>4176</v>
      </c>
      <c r="N239" t="s">
        <v>4176</v>
      </c>
      <c r="O239" t="s">
        <v>4176</v>
      </c>
      <c r="P239" t="s">
        <v>4176</v>
      </c>
      <c r="Q239" t="s">
        <v>4176</v>
      </c>
      <c r="R239" t="s">
        <v>4176</v>
      </c>
      <c r="S239" t="s">
        <v>4176</v>
      </c>
      <c r="T239" t="s">
        <v>4176</v>
      </c>
      <c r="U239" t="s">
        <v>4176</v>
      </c>
      <c r="V239" t="s">
        <v>4176</v>
      </c>
      <c r="W239" t="s">
        <v>4176</v>
      </c>
      <c r="X239" t="s">
        <v>4176</v>
      </c>
      <c r="Y239" t="s">
        <v>4176</v>
      </c>
      <c r="Z239" t="s">
        <v>4176</v>
      </c>
      <c r="AA239" t="s">
        <v>4176</v>
      </c>
      <c r="AB239" t="s">
        <v>4176</v>
      </c>
      <c r="AC239" t="s">
        <v>4176</v>
      </c>
      <c r="AD239" t="s">
        <v>4176</v>
      </c>
      <c r="AE239" t="s">
        <v>4176</v>
      </c>
      <c r="AF239" t="s">
        <v>4176</v>
      </c>
      <c r="AG239"/>
      <c r="AH239"/>
      <c r="AI239"/>
      <c r="AJ239"/>
      <c r="AK239"/>
      <c r="AL239"/>
      <c r="AM239"/>
      <c r="AN239"/>
      <c r="AO239"/>
      <c r="AP239" s="317"/>
      <c r="AQ239" t="s">
        <v>737</v>
      </c>
      <c r="AR239" s="299" t="s">
        <v>4204</v>
      </c>
      <c r="AS239" s="271"/>
    </row>
    <row r="240" spans="1:47" s="272" customFormat="1" ht="22.8" x14ac:dyDescent="0.4">
      <c r="A240">
        <v>212331</v>
      </c>
      <c r="B240" t="s">
        <v>59</v>
      </c>
      <c r="C240" t="s">
        <v>4176</v>
      </c>
      <c r="D240" t="s">
        <v>4176</v>
      </c>
      <c r="E240" t="s">
        <v>4176</v>
      </c>
      <c r="F240" t="s">
        <v>4176</v>
      </c>
      <c r="G240" t="s">
        <v>4176</v>
      </c>
      <c r="H240" t="s">
        <v>4176</v>
      </c>
      <c r="I240" t="s">
        <v>4176</v>
      </c>
      <c r="J240" t="s">
        <v>4176</v>
      </c>
      <c r="K240" t="s">
        <v>4176</v>
      </c>
      <c r="L240" t="s">
        <v>4176</v>
      </c>
      <c r="M240" t="s">
        <v>4176</v>
      </c>
      <c r="N240" t="s">
        <v>4176</v>
      </c>
      <c r="O240" t="s">
        <v>4176</v>
      </c>
      <c r="P240" t="s">
        <v>4176</v>
      </c>
      <c r="Q240" t="s">
        <v>4176</v>
      </c>
      <c r="R240" t="s">
        <v>4176</v>
      </c>
      <c r="S240" t="s">
        <v>4176</v>
      </c>
      <c r="T240" t="s">
        <v>4176</v>
      </c>
      <c r="U240" t="s">
        <v>4176</v>
      </c>
      <c r="V240" t="s">
        <v>4176</v>
      </c>
      <c r="W240" t="s">
        <v>4176</v>
      </c>
      <c r="X240" t="s">
        <v>4176</v>
      </c>
      <c r="Y240" t="s">
        <v>4176</v>
      </c>
      <c r="Z240" t="s">
        <v>4176</v>
      </c>
      <c r="AA240" t="s">
        <v>4176</v>
      </c>
      <c r="AB240" t="s">
        <v>4176</v>
      </c>
      <c r="AC240" t="s">
        <v>4176</v>
      </c>
      <c r="AD240" t="s">
        <v>4176</v>
      </c>
      <c r="AE240" t="s">
        <v>4176</v>
      </c>
      <c r="AF240" t="s">
        <v>4176</v>
      </c>
      <c r="AG240" t="s">
        <v>4176</v>
      </c>
      <c r="AH240" t="s">
        <v>4176</v>
      </c>
      <c r="AI240" t="s">
        <v>4176</v>
      </c>
      <c r="AJ240" t="s">
        <v>4176</v>
      </c>
      <c r="AK240" t="s">
        <v>4176</v>
      </c>
      <c r="AL240" t="s">
        <v>4176</v>
      </c>
      <c r="AM240" t="s">
        <v>4176</v>
      </c>
      <c r="AN240" t="s">
        <v>4176</v>
      </c>
      <c r="AO240" t="s">
        <v>4176</v>
      </c>
      <c r="AP240" s="317" t="s">
        <v>4176</v>
      </c>
      <c r="AQ240" t="s">
        <v>737</v>
      </c>
      <c r="AR240" s="299" t="s">
        <v>4184</v>
      </c>
      <c r="AS240" s="273"/>
    </row>
    <row r="241" spans="1:45" s="272" customFormat="1" ht="24" x14ac:dyDescent="0.5">
      <c r="A241" s="321">
        <v>212332</v>
      </c>
      <c r="B241" t="s">
        <v>3629</v>
      </c>
      <c r="C241" s="272" t="s">
        <v>214</v>
      </c>
      <c r="D241" s="272" t="s">
        <v>214</v>
      </c>
      <c r="E241" s="272" t="s">
        <v>214</v>
      </c>
      <c r="F241" s="272" t="s">
        <v>212</v>
      </c>
      <c r="G241" s="272" t="s">
        <v>214</v>
      </c>
      <c r="H241" s="272" t="s">
        <v>212</v>
      </c>
      <c r="I241" s="272" t="s">
        <v>214</v>
      </c>
      <c r="J241" s="272" t="s">
        <v>214</v>
      </c>
      <c r="K241" s="272" t="s">
        <v>212</v>
      </c>
      <c r="L241" s="272" t="s">
        <v>214</v>
      </c>
      <c r="M241" s="272" t="s">
        <v>214</v>
      </c>
      <c r="N241" s="272" t="s">
        <v>214</v>
      </c>
      <c r="O241" s="272" t="s">
        <v>214</v>
      </c>
      <c r="P241" s="272" t="s">
        <v>214</v>
      </c>
      <c r="Q241" s="272" t="s">
        <v>212</v>
      </c>
      <c r="R241" s="272" t="s">
        <v>214</v>
      </c>
      <c r="S241" s="272" t="s">
        <v>214</v>
      </c>
      <c r="T241" s="272" t="s">
        <v>214</v>
      </c>
      <c r="U241" s="272" t="s">
        <v>214</v>
      </c>
      <c r="V241" s="272" t="s">
        <v>212</v>
      </c>
      <c r="W241" s="272" t="s">
        <v>214</v>
      </c>
      <c r="X241" s="272" t="s">
        <v>214</v>
      </c>
      <c r="Y241" s="272" t="s">
        <v>212</v>
      </c>
      <c r="Z241" s="272" t="s">
        <v>212</v>
      </c>
      <c r="AA241" s="272" t="s">
        <v>214</v>
      </c>
      <c r="AB241" s="272" t="s">
        <v>214</v>
      </c>
      <c r="AC241" s="272" t="s">
        <v>214</v>
      </c>
      <c r="AD241" s="272" t="s">
        <v>214</v>
      </c>
      <c r="AE241" s="272" t="s">
        <v>212</v>
      </c>
      <c r="AF241" s="272" t="s">
        <v>212</v>
      </c>
      <c r="AG241" s="272" t="s">
        <v>214</v>
      </c>
      <c r="AH241" s="272" t="s">
        <v>214</v>
      </c>
      <c r="AI241" s="272" t="s">
        <v>214</v>
      </c>
      <c r="AJ241" s="272" t="s">
        <v>214</v>
      </c>
      <c r="AK241" s="272" t="s">
        <v>214</v>
      </c>
      <c r="AL241" s="272" t="s">
        <v>213</v>
      </c>
      <c r="AM241" s="272" t="s">
        <v>213</v>
      </c>
      <c r="AN241" s="272" t="s">
        <v>213</v>
      </c>
      <c r="AO241" s="272" t="s">
        <v>213</v>
      </c>
      <c r="AP241" s="317" t="s">
        <v>213</v>
      </c>
      <c r="AQ241"/>
      <c r="AR241" s="299"/>
      <c r="AS241" s="271"/>
    </row>
    <row r="242" spans="1:45" s="272" customFormat="1" ht="22.8" x14ac:dyDescent="0.4">
      <c r="A242">
        <v>212344</v>
      </c>
      <c r="B242" t="s">
        <v>485</v>
      </c>
      <c r="C242" t="s">
        <v>4176</v>
      </c>
      <c r="D242" t="s">
        <v>4176</v>
      </c>
      <c r="E242" t="s">
        <v>4176</v>
      </c>
      <c r="F242" t="s">
        <v>4176</v>
      </c>
      <c r="G242" t="s">
        <v>4176</v>
      </c>
      <c r="H242" t="s">
        <v>4176</v>
      </c>
      <c r="I242" t="s">
        <v>4176</v>
      </c>
      <c r="J242" t="s">
        <v>4176</v>
      </c>
      <c r="K242" t="s">
        <v>4176</v>
      </c>
      <c r="L242" t="s">
        <v>4176</v>
      </c>
      <c r="M242" t="s">
        <v>4176</v>
      </c>
      <c r="N242" t="s">
        <v>4176</v>
      </c>
      <c r="O242" t="s">
        <v>4176</v>
      </c>
      <c r="P242" t="s">
        <v>4176</v>
      </c>
      <c r="Q242" t="s">
        <v>4176</v>
      </c>
      <c r="R242" t="s">
        <v>4176</v>
      </c>
      <c r="S242" t="s">
        <v>4176</v>
      </c>
      <c r="T242" t="s">
        <v>4176</v>
      </c>
      <c r="U242" t="s">
        <v>4176</v>
      </c>
      <c r="V242" t="s">
        <v>4176</v>
      </c>
      <c r="W242" t="s">
        <v>4176</v>
      </c>
      <c r="X242" t="s">
        <v>4176</v>
      </c>
      <c r="Y242" t="s">
        <v>4176</v>
      </c>
      <c r="Z242" t="s">
        <v>4176</v>
      </c>
      <c r="AA242" t="s">
        <v>4176</v>
      </c>
      <c r="AB242" t="s">
        <v>4176</v>
      </c>
      <c r="AC242" t="s">
        <v>4176</v>
      </c>
      <c r="AD242" t="s">
        <v>4176</v>
      </c>
      <c r="AE242" t="s">
        <v>4176</v>
      </c>
      <c r="AF242" t="s">
        <v>4176</v>
      </c>
      <c r="AG242"/>
      <c r="AH242"/>
      <c r="AI242"/>
      <c r="AJ242"/>
      <c r="AK242"/>
      <c r="AL242"/>
      <c r="AM242"/>
      <c r="AN242"/>
      <c r="AO242"/>
      <c r="AP242" s="317"/>
      <c r="AQ242" t="s">
        <v>737</v>
      </c>
      <c r="AR242" s="299" t="s">
        <v>4194</v>
      </c>
      <c r="AS242" s="271"/>
    </row>
    <row r="243" spans="1:45" s="272" customFormat="1" ht="22.8" x14ac:dyDescent="0.4">
      <c r="A243">
        <v>212346</v>
      </c>
      <c r="B243" t="s">
        <v>485</v>
      </c>
      <c r="C243" t="s">
        <v>212</v>
      </c>
      <c r="D243" t="s">
        <v>214</v>
      </c>
      <c r="E243" t="s">
        <v>212</v>
      </c>
      <c r="F243" t="s">
        <v>212</v>
      </c>
      <c r="G243" t="s">
        <v>212</v>
      </c>
      <c r="H243" t="s">
        <v>214</v>
      </c>
      <c r="I243" t="s">
        <v>214</v>
      </c>
      <c r="J243" t="s">
        <v>214</v>
      </c>
      <c r="K243" t="s">
        <v>214</v>
      </c>
      <c r="L243" t="s">
        <v>212</v>
      </c>
      <c r="M243" t="s">
        <v>213</v>
      </c>
      <c r="N243" t="s">
        <v>214</v>
      </c>
      <c r="O243" t="s">
        <v>214</v>
      </c>
      <c r="P243" t="s">
        <v>212</v>
      </c>
      <c r="Q243" t="s">
        <v>214</v>
      </c>
      <c r="R243" t="s">
        <v>214</v>
      </c>
      <c r="S243" t="s">
        <v>212</v>
      </c>
      <c r="T243" t="s">
        <v>214</v>
      </c>
      <c r="U243" t="s">
        <v>212</v>
      </c>
      <c r="V243" t="s">
        <v>214</v>
      </c>
      <c r="W243" t="s">
        <v>213</v>
      </c>
      <c r="X243" t="s">
        <v>214</v>
      </c>
      <c r="Y243" t="s">
        <v>214</v>
      </c>
      <c r="Z243" t="s">
        <v>214</v>
      </c>
      <c r="AA243" t="s">
        <v>214</v>
      </c>
      <c r="AB243" t="s">
        <v>214</v>
      </c>
      <c r="AC243" t="s">
        <v>214</v>
      </c>
      <c r="AD243" t="s">
        <v>213</v>
      </c>
      <c r="AE243" t="s">
        <v>214</v>
      </c>
      <c r="AF243" t="s">
        <v>214</v>
      </c>
      <c r="AG243"/>
      <c r="AH243"/>
      <c r="AI243"/>
      <c r="AJ243"/>
      <c r="AK243"/>
      <c r="AL243"/>
      <c r="AM243"/>
      <c r="AN243"/>
      <c r="AO243"/>
      <c r="AP243" s="317"/>
      <c r="AQ243"/>
      <c r="AR243" s="299"/>
      <c r="AS243" s="273"/>
    </row>
    <row r="244" spans="1:45" s="272" customFormat="1" ht="22.8" x14ac:dyDescent="0.4">
      <c r="A244">
        <v>212348</v>
      </c>
      <c r="B244" t="s">
        <v>3630</v>
      </c>
      <c r="C244" t="s">
        <v>4176</v>
      </c>
      <c r="D244" t="s">
        <v>4176</v>
      </c>
      <c r="E244" t="s">
        <v>4176</v>
      </c>
      <c r="F244" t="s">
        <v>4176</v>
      </c>
      <c r="G244" t="s">
        <v>4176</v>
      </c>
      <c r="H244" t="s">
        <v>4176</v>
      </c>
      <c r="I244" t="s">
        <v>4176</v>
      </c>
      <c r="J244" t="s">
        <v>4176</v>
      </c>
      <c r="K244" t="s">
        <v>4176</v>
      </c>
      <c r="L244" t="s">
        <v>4176</v>
      </c>
      <c r="M244" t="s">
        <v>4176</v>
      </c>
      <c r="N244" t="s">
        <v>4176</v>
      </c>
      <c r="O244" t="s">
        <v>4176</v>
      </c>
      <c r="P244" t="s">
        <v>4176</v>
      </c>
      <c r="Q244" t="s">
        <v>4176</v>
      </c>
      <c r="R244" t="s">
        <v>4176</v>
      </c>
      <c r="S244" t="s">
        <v>4176</v>
      </c>
      <c r="T244" t="s">
        <v>4176</v>
      </c>
      <c r="U244" t="s">
        <v>4176</v>
      </c>
      <c r="V244" t="s">
        <v>4176</v>
      </c>
      <c r="W244" t="s">
        <v>4176</v>
      </c>
      <c r="X244" t="s">
        <v>4176</v>
      </c>
      <c r="Y244" t="s">
        <v>4176</v>
      </c>
      <c r="Z244" t="s">
        <v>4176</v>
      </c>
      <c r="AA244" t="s">
        <v>4176</v>
      </c>
      <c r="AB244" t="s">
        <v>4176</v>
      </c>
      <c r="AC244" t="s">
        <v>4176</v>
      </c>
      <c r="AD244" t="s">
        <v>4176</v>
      </c>
      <c r="AE244" t="s">
        <v>4176</v>
      </c>
      <c r="AF244" t="s">
        <v>4176</v>
      </c>
      <c r="AG244"/>
      <c r="AH244"/>
      <c r="AI244"/>
      <c r="AJ244"/>
      <c r="AK244"/>
      <c r="AL244"/>
      <c r="AM244"/>
      <c r="AN244"/>
      <c r="AO244"/>
      <c r="AP244" s="317"/>
      <c r="AQ244" t="s">
        <v>737</v>
      </c>
      <c r="AR244" s="299" t="s">
        <v>4190</v>
      </c>
      <c r="AS244" s="273"/>
    </row>
    <row r="245" spans="1:45" s="272" customFormat="1" ht="22.8" x14ac:dyDescent="0.4">
      <c r="A245">
        <v>212351</v>
      </c>
      <c r="B245" t="s">
        <v>3629</v>
      </c>
      <c r="C245" t="s">
        <v>4176</v>
      </c>
      <c r="D245" t="s">
        <v>4176</v>
      </c>
      <c r="E245" t="s">
        <v>4176</v>
      </c>
      <c r="F245" t="s">
        <v>4176</v>
      </c>
      <c r="G245" t="s">
        <v>4176</v>
      </c>
      <c r="H245" t="s">
        <v>4176</v>
      </c>
      <c r="I245" t="s">
        <v>4176</v>
      </c>
      <c r="J245" t="s">
        <v>4176</v>
      </c>
      <c r="K245" t="s">
        <v>4176</v>
      </c>
      <c r="L245" t="s">
        <v>4176</v>
      </c>
      <c r="M245" t="s">
        <v>4176</v>
      </c>
      <c r="N245" t="s">
        <v>4176</v>
      </c>
      <c r="O245" t="s">
        <v>4176</v>
      </c>
      <c r="P245" t="s">
        <v>4176</v>
      </c>
      <c r="Q245" t="s">
        <v>4176</v>
      </c>
      <c r="R245" t="s">
        <v>4176</v>
      </c>
      <c r="S245" t="s">
        <v>4176</v>
      </c>
      <c r="T245" t="s">
        <v>4176</v>
      </c>
      <c r="U245" t="s">
        <v>4176</v>
      </c>
      <c r="V245" t="s">
        <v>4176</v>
      </c>
      <c r="W245" t="s">
        <v>4176</v>
      </c>
      <c r="X245" t="s">
        <v>4176</v>
      </c>
      <c r="Y245" t="s">
        <v>4176</v>
      </c>
      <c r="Z245" t="s">
        <v>4176</v>
      </c>
      <c r="AA245" t="s">
        <v>4176</v>
      </c>
      <c r="AB245" t="s">
        <v>4176</v>
      </c>
      <c r="AC245" t="s">
        <v>4176</v>
      </c>
      <c r="AD245" t="s">
        <v>4176</v>
      </c>
      <c r="AE245" t="s">
        <v>4176</v>
      </c>
      <c r="AF245" t="s">
        <v>4176</v>
      </c>
      <c r="AG245" t="s">
        <v>4176</v>
      </c>
      <c r="AH245" t="s">
        <v>4176</v>
      </c>
      <c r="AI245" t="s">
        <v>4176</v>
      </c>
      <c r="AJ245" t="s">
        <v>4176</v>
      </c>
      <c r="AK245" t="s">
        <v>4176</v>
      </c>
      <c r="AL245" t="s">
        <v>4176</v>
      </c>
      <c r="AM245" t="s">
        <v>4176</v>
      </c>
      <c r="AN245" t="s">
        <v>4176</v>
      </c>
      <c r="AO245" t="s">
        <v>4176</v>
      </c>
      <c r="AP245" s="317" t="s">
        <v>4176</v>
      </c>
      <c r="AQ245" t="s">
        <v>737</v>
      </c>
      <c r="AR245" s="299" t="s">
        <v>4199</v>
      </c>
      <c r="AS245" s="273"/>
    </row>
    <row r="246" spans="1:45" s="272" customFormat="1" ht="22.8" x14ac:dyDescent="0.4">
      <c r="A246">
        <v>212355</v>
      </c>
      <c r="B246" t="s">
        <v>3629</v>
      </c>
      <c r="C246" t="s">
        <v>212</v>
      </c>
      <c r="D246" t="s">
        <v>214</v>
      </c>
      <c r="E246" t="s">
        <v>212</v>
      </c>
      <c r="F246" t="s">
        <v>212</v>
      </c>
      <c r="G246" t="s">
        <v>214</v>
      </c>
      <c r="H246" t="s">
        <v>212</v>
      </c>
      <c r="I246" t="s">
        <v>214</v>
      </c>
      <c r="J246" t="s">
        <v>214</v>
      </c>
      <c r="K246" t="s">
        <v>214</v>
      </c>
      <c r="L246" t="s">
        <v>212</v>
      </c>
      <c r="M246" t="s">
        <v>212</v>
      </c>
      <c r="N246" t="s">
        <v>214</v>
      </c>
      <c r="O246" t="s">
        <v>212</v>
      </c>
      <c r="P246" t="s">
        <v>214</v>
      </c>
      <c r="Q246" t="s">
        <v>214</v>
      </c>
      <c r="R246" t="s">
        <v>214</v>
      </c>
      <c r="S246" t="s">
        <v>214</v>
      </c>
      <c r="T246" t="s">
        <v>214</v>
      </c>
      <c r="U246" t="s">
        <v>214</v>
      </c>
      <c r="V246" t="s">
        <v>212</v>
      </c>
      <c r="W246" t="s">
        <v>214</v>
      </c>
      <c r="X246" t="s">
        <v>214</v>
      </c>
      <c r="Y246" t="s">
        <v>212</v>
      </c>
      <c r="Z246" t="s">
        <v>214</v>
      </c>
      <c r="AA246" t="s">
        <v>214</v>
      </c>
      <c r="AB246" t="s">
        <v>212</v>
      </c>
      <c r="AC246" t="s">
        <v>214</v>
      </c>
      <c r="AD246" t="s">
        <v>214</v>
      </c>
      <c r="AE246" t="s">
        <v>212</v>
      </c>
      <c r="AF246" t="s">
        <v>212</v>
      </c>
      <c r="AG246" t="s">
        <v>214</v>
      </c>
      <c r="AH246" t="s">
        <v>212</v>
      </c>
      <c r="AI246" t="s">
        <v>214</v>
      </c>
      <c r="AJ246" t="s">
        <v>214</v>
      </c>
      <c r="AK246" t="s">
        <v>212</v>
      </c>
      <c r="AL246" t="s">
        <v>212</v>
      </c>
      <c r="AM246" t="s">
        <v>214</v>
      </c>
      <c r="AN246" t="s">
        <v>212</v>
      </c>
      <c r="AO246" t="s">
        <v>213</v>
      </c>
      <c r="AP246" s="317" t="s">
        <v>212</v>
      </c>
      <c r="AQ246"/>
      <c r="AR246" s="299"/>
      <c r="AS246" s="271"/>
    </row>
    <row r="247" spans="1:45" s="272" customFormat="1" ht="22.8" x14ac:dyDescent="0.4">
      <c r="A247" s="317">
        <v>212356</v>
      </c>
      <c r="B247" s="317" t="s">
        <v>485</v>
      </c>
      <c r="C247" t="s">
        <v>4176</v>
      </c>
      <c r="D247" t="s">
        <v>4176</v>
      </c>
      <c r="E247" t="s">
        <v>4176</v>
      </c>
      <c r="F247" t="s">
        <v>4176</v>
      </c>
      <c r="G247" t="s">
        <v>4176</v>
      </c>
      <c r="H247" t="s">
        <v>4176</v>
      </c>
      <c r="I247" t="s">
        <v>4176</v>
      </c>
      <c r="J247" t="s">
        <v>4176</v>
      </c>
      <c r="K247" t="s">
        <v>4176</v>
      </c>
      <c r="L247" t="s">
        <v>4176</v>
      </c>
      <c r="M247" t="s">
        <v>4176</v>
      </c>
      <c r="N247" t="s">
        <v>4176</v>
      </c>
      <c r="O247" t="s">
        <v>4176</v>
      </c>
      <c r="P247" t="s">
        <v>4176</v>
      </c>
      <c r="Q247" t="s">
        <v>4176</v>
      </c>
      <c r="R247" t="s">
        <v>4176</v>
      </c>
      <c r="S247" t="s">
        <v>4176</v>
      </c>
      <c r="T247" t="s">
        <v>4176</v>
      </c>
      <c r="U247" t="s">
        <v>4176</v>
      </c>
      <c r="V247" t="s">
        <v>4176</v>
      </c>
      <c r="W247" t="s">
        <v>4176</v>
      </c>
      <c r="X247" t="s">
        <v>4176</v>
      </c>
      <c r="Y247" t="s">
        <v>4176</v>
      </c>
      <c r="Z247" t="s">
        <v>4176</v>
      </c>
      <c r="AA247" t="s">
        <v>4176</v>
      </c>
      <c r="AB247" t="s">
        <v>4176</v>
      </c>
      <c r="AC247" t="s">
        <v>4176</v>
      </c>
      <c r="AD247" t="s">
        <v>4176</v>
      </c>
      <c r="AE247" t="s">
        <v>4176</v>
      </c>
      <c r="AF247" t="s">
        <v>4176</v>
      </c>
      <c r="AG247" s="317"/>
      <c r="AH247" s="317"/>
      <c r="AI247" s="317"/>
      <c r="AJ247" s="317"/>
      <c r="AK247" s="317"/>
      <c r="AL247" s="317"/>
      <c r="AM247" s="317"/>
      <c r="AN247" s="317"/>
      <c r="AO247" s="317"/>
      <c r="AP247" s="317"/>
      <c r="AQ247" t="s">
        <v>737</v>
      </c>
      <c r="AR247" s="299" t="s">
        <v>4180</v>
      </c>
      <c r="AS247" s="273"/>
    </row>
    <row r="248" spans="1:45" s="272" customFormat="1" ht="22.8" x14ac:dyDescent="0.4">
      <c r="A248">
        <v>212392</v>
      </c>
      <c r="B248" t="s">
        <v>3629</v>
      </c>
      <c r="C248" t="s">
        <v>214</v>
      </c>
      <c r="D248" t="s">
        <v>214</v>
      </c>
      <c r="E248" t="s">
        <v>214</v>
      </c>
      <c r="F248" t="s">
        <v>214</v>
      </c>
      <c r="G248" t="s">
        <v>214</v>
      </c>
      <c r="H248" t="s">
        <v>214</v>
      </c>
      <c r="I248" t="s">
        <v>214</v>
      </c>
      <c r="J248" t="s">
        <v>214</v>
      </c>
      <c r="K248" t="s">
        <v>214</v>
      </c>
      <c r="L248" t="s">
        <v>212</v>
      </c>
      <c r="M248" t="s">
        <v>214</v>
      </c>
      <c r="N248" t="s">
        <v>214</v>
      </c>
      <c r="O248" t="s">
        <v>214</v>
      </c>
      <c r="P248" t="s">
        <v>212</v>
      </c>
      <c r="Q248" t="s">
        <v>212</v>
      </c>
      <c r="R248" t="s">
        <v>212</v>
      </c>
      <c r="S248" t="s">
        <v>214</v>
      </c>
      <c r="T248" t="s">
        <v>214</v>
      </c>
      <c r="U248" t="s">
        <v>214</v>
      </c>
      <c r="V248" t="s">
        <v>214</v>
      </c>
      <c r="W248" t="s">
        <v>212</v>
      </c>
      <c r="X248" t="s">
        <v>212</v>
      </c>
      <c r="Y248" t="s">
        <v>212</v>
      </c>
      <c r="Z248" t="s">
        <v>214</v>
      </c>
      <c r="AA248" t="s">
        <v>212</v>
      </c>
      <c r="AB248" t="s">
        <v>214</v>
      </c>
      <c r="AC248" t="s">
        <v>214</v>
      </c>
      <c r="AD248" t="s">
        <v>212</v>
      </c>
      <c r="AE248" t="s">
        <v>212</v>
      </c>
      <c r="AF248" t="s">
        <v>214</v>
      </c>
      <c r="AG248" t="s">
        <v>213</v>
      </c>
      <c r="AH248" t="s">
        <v>214</v>
      </c>
      <c r="AI248" t="s">
        <v>214</v>
      </c>
      <c r="AJ248" t="s">
        <v>213</v>
      </c>
      <c r="AK248" t="s">
        <v>214</v>
      </c>
      <c r="AL248" t="s">
        <v>213</v>
      </c>
      <c r="AM248" t="s">
        <v>213</v>
      </c>
      <c r="AN248" t="s">
        <v>213</v>
      </c>
      <c r="AO248" t="s">
        <v>213</v>
      </c>
      <c r="AP248" s="317" t="s">
        <v>214</v>
      </c>
      <c r="AQ248"/>
      <c r="AR248" s="299"/>
      <c r="AS248" s="273"/>
    </row>
    <row r="249" spans="1:45" s="272" customFormat="1" ht="22.8" x14ac:dyDescent="0.4">
      <c r="A249">
        <v>212401</v>
      </c>
      <c r="B249" t="s">
        <v>59</v>
      </c>
      <c r="C249" t="s">
        <v>4176</v>
      </c>
      <c r="D249" t="s">
        <v>4176</v>
      </c>
      <c r="E249" t="s">
        <v>4176</v>
      </c>
      <c r="F249" t="s">
        <v>4176</v>
      </c>
      <c r="G249" t="s">
        <v>4176</v>
      </c>
      <c r="H249" t="s">
        <v>4176</v>
      </c>
      <c r="I249" t="s">
        <v>4176</v>
      </c>
      <c r="J249" t="s">
        <v>4176</v>
      </c>
      <c r="K249" t="s">
        <v>4176</v>
      </c>
      <c r="L249" t="s">
        <v>4176</v>
      </c>
      <c r="M249" t="s">
        <v>4176</v>
      </c>
      <c r="N249" t="s">
        <v>4176</v>
      </c>
      <c r="O249" t="s">
        <v>4176</v>
      </c>
      <c r="P249" t="s">
        <v>4176</v>
      </c>
      <c r="Q249" t="s">
        <v>4176</v>
      </c>
      <c r="R249" t="s">
        <v>4176</v>
      </c>
      <c r="S249" t="s">
        <v>4176</v>
      </c>
      <c r="T249" t="s">
        <v>4176</v>
      </c>
      <c r="U249" t="s">
        <v>4176</v>
      </c>
      <c r="V249" t="s">
        <v>4176</v>
      </c>
      <c r="W249" t="s">
        <v>4176</v>
      </c>
      <c r="X249" t="s">
        <v>4176</v>
      </c>
      <c r="Y249" t="s">
        <v>4176</v>
      </c>
      <c r="Z249" t="s">
        <v>4176</v>
      </c>
      <c r="AA249" t="s">
        <v>4176</v>
      </c>
      <c r="AB249" t="s">
        <v>4176</v>
      </c>
      <c r="AC249" t="s">
        <v>4176</v>
      </c>
      <c r="AD249" t="s">
        <v>4176</v>
      </c>
      <c r="AE249" t="s">
        <v>4176</v>
      </c>
      <c r="AF249" t="s">
        <v>4176</v>
      </c>
      <c r="AG249" t="s">
        <v>4176</v>
      </c>
      <c r="AH249" t="s">
        <v>4176</v>
      </c>
      <c r="AI249" t="s">
        <v>4176</v>
      </c>
      <c r="AJ249" t="s">
        <v>4176</v>
      </c>
      <c r="AK249" t="s">
        <v>4176</v>
      </c>
      <c r="AL249" t="s">
        <v>4176</v>
      </c>
      <c r="AM249" t="s">
        <v>4176</v>
      </c>
      <c r="AN249" t="s">
        <v>4176</v>
      </c>
      <c r="AO249" t="s">
        <v>4176</v>
      </c>
      <c r="AP249" s="317" t="s">
        <v>4176</v>
      </c>
      <c r="AQ249" t="s">
        <v>737</v>
      </c>
      <c r="AR249" s="299" t="s">
        <v>4184</v>
      </c>
      <c r="AS249" s="271"/>
    </row>
    <row r="250" spans="1:45" s="272" customFormat="1" ht="22.8" x14ac:dyDescent="0.4">
      <c r="A250">
        <v>212403</v>
      </c>
      <c r="B250" t="s">
        <v>485</v>
      </c>
      <c r="C250" t="s">
        <v>212</v>
      </c>
      <c r="D250" t="s">
        <v>214</v>
      </c>
      <c r="E250" t="s">
        <v>214</v>
      </c>
      <c r="F250" t="s">
        <v>214</v>
      </c>
      <c r="G250" t="s">
        <v>212</v>
      </c>
      <c r="H250" t="s">
        <v>212</v>
      </c>
      <c r="I250" t="s">
        <v>212</v>
      </c>
      <c r="J250" t="s">
        <v>212</v>
      </c>
      <c r="K250" t="s">
        <v>212</v>
      </c>
      <c r="L250" t="s">
        <v>212</v>
      </c>
      <c r="M250" t="s">
        <v>212</v>
      </c>
      <c r="N250" t="s">
        <v>214</v>
      </c>
      <c r="O250" t="s">
        <v>212</v>
      </c>
      <c r="P250" t="s">
        <v>212</v>
      </c>
      <c r="Q250" t="s">
        <v>214</v>
      </c>
      <c r="R250" t="s">
        <v>214</v>
      </c>
      <c r="S250" t="s">
        <v>214</v>
      </c>
      <c r="T250" t="s">
        <v>212</v>
      </c>
      <c r="U250" t="s">
        <v>212</v>
      </c>
      <c r="V250" t="s">
        <v>212</v>
      </c>
      <c r="W250" t="s">
        <v>212</v>
      </c>
      <c r="X250" t="s">
        <v>214</v>
      </c>
      <c r="Y250" t="s">
        <v>212</v>
      </c>
      <c r="Z250" t="s">
        <v>212</v>
      </c>
      <c r="AA250" t="s">
        <v>214</v>
      </c>
      <c r="AB250" t="s">
        <v>212</v>
      </c>
      <c r="AC250" t="s">
        <v>212</v>
      </c>
      <c r="AD250" t="s">
        <v>214</v>
      </c>
      <c r="AE250" t="s">
        <v>214</v>
      </c>
      <c r="AF250" t="s">
        <v>212</v>
      </c>
      <c r="AG250"/>
      <c r="AH250"/>
      <c r="AI250"/>
      <c r="AJ250"/>
      <c r="AK250"/>
      <c r="AL250"/>
      <c r="AM250"/>
      <c r="AN250"/>
      <c r="AO250"/>
      <c r="AP250" s="317"/>
      <c r="AQ250"/>
      <c r="AR250" s="299"/>
      <c r="AS250" s="273"/>
    </row>
    <row r="251" spans="1:45" s="272" customFormat="1" ht="22.8" x14ac:dyDescent="0.4">
      <c r="A251" s="314">
        <v>212413</v>
      </c>
      <c r="B251" t="s">
        <v>59</v>
      </c>
      <c r="C251" s="315" t="s">
        <v>4176</v>
      </c>
      <c r="D251" s="315" t="s">
        <v>4176</v>
      </c>
      <c r="E251" s="315" t="s">
        <v>4176</v>
      </c>
      <c r="F251" s="315" t="s">
        <v>4176</v>
      </c>
      <c r="G251" s="315" t="s">
        <v>4176</v>
      </c>
      <c r="H251" s="315" t="s">
        <v>4176</v>
      </c>
      <c r="I251" s="315" t="s">
        <v>4176</v>
      </c>
      <c r="J251" s="315" t="s">
        <v>4176</v>
      </c>
      <c r="K251" s="315" t="s">
        <v>4176</v>
      </c>
      <c r="L251" s="315" t="s">
        <v>4176</v>
      </c>
      <c r="M251" s="315" t="s">
        <v>4176</v>
      </c>
      <c r="N251" s="315" t="s">
        <v>4176</v>
      </c>
      <c r="O251" s="315" t="s">
        <v>4176</v>
      </c>
      <c r="P251" s="315" t="s">
        <v>4176</v>
      </c>
      <c r="Q251" s="315" t="s">
        <v>4176</v>
      </c>
      <c r="R251" s="315" t="s">
        <v>4176</v>
      </c>
      <c r="S251" s="315" t="s">
        <v>4176</v>
      </c>
      <c r="T251" s="315" t="s">
        <v>4176</v>
      </c>
      <c r="U251" s="315" t="s">
        <v>4176</v>
      </c>
      <c r="V251" s="315" t="s">
        <v>4176</v>
      </c>
      <c r="W251" s="315" t="s">
        <v>4176</v>
      </c>
      <c r="X251" s="315" t="s">
        <v>4176</v>
      </c>
      <c r="Y251" s="315" t="s">
        <v>4176</v>
      </c>
      <c r="Z251" s="315" t="s">
        <v>4176</v>
      </c>
      <c r="AA251" s="315" t="s">
        <v>4176</v>
      </c>
      <c r="AB251" s="315" t="s">
        <v>4176</v>
      </c>
      <c r="AC251" s="315" t="s">
        <v>4176</v>
      </c>
      <c r="AD251" s="315" t="s">
        <v>4176</v>
      </c>
      <c r="AE251" s="315" t="s">
        <v>4176</v>
      </c>
      <c r="AF251" s="315" t="s">
        <v>4176</v>
      </c>
      <c r="AG251" s="315" t="s">
        <v>4176</v>
      </c>
      <c r="AH251" s="315" t="s">
        <v>4176</v>
      </c>
      <c r="AI251" s="315" t="s">
        <v>4176</v>
      </c>
      <c r="AJ251" s="315" t="s">
        <v>4176</v>
      </c>
      <c r="AK251" s="315" t="s">
        <v>4176</v>
      </c>
      <c r="AL251" s="315" t="s">
        <v>4176</v>
      </c>
      <c r="AM251" s="315" t="s">
        <v>4176</v>
      </c>
      <c r="AN251" s="315" t="s">
        <v>4176</v>
      </c>
      <c r="AO251" s="315" t="s">
        <v>4176</v>
      </c>
      <c r="AP251" s="316" t="s">
        <v>4176</v>
      </c>
      <c r="AQ251" t="s">
        <v>737</v>
      </c>
      <c r="AR251" s="299" t="s">
        <v>4180</v>
      </c>
      <c r="AS251" s="273"/>
    </row>
    <row r="252" spans="1:45" s="272" customFormat="1" ht="22.8" x14ac:dyDescent="0.4">
      <c r="A252">
        <v>212420</v>
      </c>
      <c r="B252" t="s">
        <v>487</v>
      </c>
      <c r="C252" t="s">
        <v>4176</v>
      </c>
      <c r="D252" t="s">
        <v>4176</v>
      </c>
      <c r="E252" t="s">
        <v>4176</v>
      </c>
      <c r="F252" t="s">
        <v>4176</v>
      </c>
      <c r="G252" t="s">
        <v>4176</v>
      </c>
      <c r="H252" t="s">
        <v>4176</v>
      </c>
      <c r="I252" t="s">
        <v>4176</v>
      </c>
      <c r="J252" t="s">
        <v>4176</v>
      </c>
      <c r="K252" t="s">
        <v>4176</v>
      </c>
      <c r="L252" t="s">
        <v>4176</v>
      </c>
      <c r="M252" t="s">
        <v>4176</v>
      </c>
      <c r="N252" t="s">
        <v>4176</v>
      </c>
      <c r="O252" t="s">
        <v>4176</v>
      </c>
      <c r="P252" t="s">
        <v>4176</v>
      </c>
      <c r="Q252" t="s">
        <v>4176</v>
      </c>
      <c r="R252" t="s">
        <v>4176</v>
      </c>
      <c r="S252" t="s">
        <v>4176</v>
      </c>
      <c r="T252" t="s">
        <v>4176</v>
      </c>
      <c r="U252" t="s">
        <v>4176</v>
      </c>
      <c r="V252" t="s">
        <v>4176</v>
      </c>
      <c r="W252"/>
      <c r="X252"/>
      <c r="Y252"/>
      <c r="Z252"/>
      <c r="AA252"/>
      <c r="AB252"/>
      <c r="AC252"/>
      <c r="AD252"/>
      <c r="AE252"/>
      <c r="AF252"/>
      <c r="AG252"/>
      <c r="AH252"/>
      <c r="AI252"/>
      <c r="AJ252"/>
      <c r="AK252"/>
      <c r="AL252"/>
      <c r="AM252"/>
      <c r="AN252"/>
      <c r="AO252"/>
      <c r="AP252" s="317"/>
      <c r="AQ252" t="s">
        <v>737</v>
      </c>
      <c r="AR252" s="299" t="s">
        <v>4180</v>
      </c>
      <c r="AS252" s="271"/>
    </row>
    <row r="253" spans="1:45" s="272" customFormat="1" ht="22.8" x14ac:dyDescent="0.4">
      <c r="A253">
        <v>212423</v>
      </c>
      <c r="B253" t="s">
        <v>487</v>
      </c>
      <c r="C253" t="s">
        <v>4176</v>
      </c>
      <c r="D253" t="s">
        <v>4176</v>
      </c>
      <c r="E253" t="s">
        <v>4176</v>
      </c>
      <c r="F253" t="s">
        <v>4176</v>
      </c>
      <c r="G253" t="s">
        <v>4176</v>
      </c>
      <c r="H253" t="s">
        <v>4176</v>
      </c>
      <c r="I253" t="s">
        <v>4176</v>
      </c>
      <c r="J253" t="s">
        <v>4176</v>
      </c>
      <c r="K253" t="s">
        <v>4176</v>
      </c>
      <c r="L253" t="s">
        <v>4176</v>
      </c>
      <c r="M253" t="s">
        <v>4176</v>
      </c>
      <c r="N253" t="s">
        <v>4176</v>
      </c>
      <c r="O253" t="s">
        <v>4176</v>
      </c>
      <c r="P253" t="s">
        <v>4176</v>
      </c>
      <c r="Q253" t="s">
        <v>4176</v>
      </c>
      <c r="R253" t="s">
        <v>4176</v>
      </c>
      <c r="S253" t="s">
        <v>4176</v>
      </c>
      <c r="T253" t="s">
        <v>4176</v>
      </c>
      <c r="U253" t="s">
        <v>4176</v>
      </c>
      <c r="V253" t="s">
        <v>4176</v>
      </c>
      <c r="W253"/>
      <c r="X253"/>
      <c r="Y253"/>
      <c r="Z253"/>
      <c r="AA253"/>
      <c r="AB253"/>
      <c r="AC253"/>
      <c r="AD253"/>
      <c r="AE253"/>
      <c r="AF253"/>
      <c r="AG253"/>
      <c r="AH253"/>
      <c r="AI253"/>
      <c r="AJ253"/>
      <c r="AK253"/>
      <c r="AL253"/>
      <c r="AM253"/>
      <c r="AN253"/>
      <c r="AO253"/>
      <c r="AP253" s="317"/>
      <c r="AQ253" t="s">
        <v>737</v>
      </c>
      <c r="AR253" s="299" t="s">
        <v>4184</v>
      </c>
      <c r="AS253" s="273"/>
    </row>
    <row r="254" spans="1:45" s="272" customFormat="1" ht="22.8" x14ac:dyDescent="0.4">
      <c r="A254">
        <v>212426</v>
      </c>
      <c r="B254" t="s">
        <v>59</v>
      </c>
      <c r="C254" t="s">
        <v>214</v>
      </c>
      <c r="D254" t="s">
        <v>214</v>
      </c>
      <c r="E254" t="s">
        <v>214</v>
      </c>
      <c r="F254" t="s">
        <v>214</v>
      </c>
      <c r="G254" t="s">
        <v>214</v>
      </c>
      <c r="H254" t="s">
        <v>212</v>
      </c>
      <c r="I254" t="s">
        <v>214</v>
      </c>
      <c r="J254" t="s">
        <v>214</v>
      </c>
      <c r="K254" t="s">
        <v>214</v>
      </c>
      <c r="L254" t="s">
        <v>212</v>
      </c>
      <c r="M254" t="s">
        <v>212</v>
      </c>
      <c r="N254" t="s">
        <v>212</v>
      </c>
      <c r="O254" t="s">
        <v>214</v>
      </c>
      <c r="P254" t="s">
        <v>212</v>
      </c>
      <c r="Q254" t="s">
        <v>212</v>
      </c>
      <c r="R254" t="s">
        <v>212</v>
      </c>
      <c r="S254" t="s">
        <v>214</v>
      </c>
      <c r="T254" t="s">
        <v>214</v>
      </c>
      <c r="U254" t="s">
        <v>214</v>
      </c>
      <c r="V254" t="s">
        <v>214</v>
      </c>
      <c r="W254" t="s">
        <v>212</v>
      </c>
      <c r="X254" t="s">
        <v>214</v>
      </c>
      <c r="Y254" t="s">
        <v>212</v>
      </c>
      <c r="Z254" t="s">
        <v>212</v>
      </c>
      <c r="AA254" t="s">
        <v>214</v>
      </c>
      <c r="AB254" t="s">
        <v>212</v>
      </c>
      <c r="AC254" t="s">
        <v>214</v>
      </c>
      <c r="AD254" t="s">
        <v>212</v>
      </c>
      <c r="AE254" t="s">
        <v>212</v>
      </c>
      <c r="AF254" t="s">
        <v>214</v>
      </c>
      <c r="AG254" t="s">
        <v>212</v>
      </c>
      <c r="AH254" t="s">
        <v>212</v>
      </c>
      <c r="AI254" t="s">
        <v>212</v>
      </c>
      <c r="AJ254" t="s">
        <v>214</v>
      </c>
      <c r="AK254" t="s">
        <v>212</v>
      </c>
      <c r="AL254" t="s">
        <v>212</v>
      </c>
      <c r="AM254" t="s">
        <v>212</v>
      </c>
      <c r="AN254" t="s">
        <v>212</v>
      </c>
      <c r="AO254" t="s">
        <v>214</v>
      </c>
      <c r="AP254" s="317" t="s">
        <v>212</v>
      </c>
      <c r="AQ254"/>
      <c r="AR254" s="299"/>
      <c r="AS254" s="273"/>
    </row>
    <row r="255" spans="1:45" s="272" customFormat="1" ht="22.8" x14ac:dyDescent="0.4">
      <c r="A255">
        <v>212427</v>
      </c>
      <c r="B255" t="s">
        <v>485</v>
      </c>
      <c r="C255" t="s">
        <v>212</v>
      </c>
      <c r="D255" t="s">
        <v>212</v>
      </c>
      <c r="E255" t="s">
        <v>212</v>
      </c>
      <c r="F255" t="s">
        <v>212</v>
      </c>
      <c r="G255" t="s">
        <v>212</v>
      </c>
      <c r="H255" t="s">
        <v>214</v>
      </c>
      <c r="I255" t="s">
        <v>212</v>
      </c>
      <c r="J255" t="s">
        <v>212</v>
      </c>
      <c r="K255" t="s">
        <v>212</v>
      </c>
      <c r="L255" t="s">
        <v>212</v>
      </c>
      <c r="M255" t="s">
        <v>214</v>
      </c>
      <c r="N255" t="s">
        <v>214</v>
      </c>
      <c r="O255" t="s">
        <v>214</v>
      </c>
      <c r="P255" t="s">
        <v>212</v>
      </c>
      <c r="Q255" t="s">
        <v>214</v>
      </c>
      <c r="R255" t="s">
        <v>212</v>
      </c>
      <c r="S255" t="s">
        <v>214</v>
      </c>
      <c r="T255" t="s">
        <v>212</v>
      </c>
      <c r="U255" t="s">
        <v>212</v>
      </c>
      <c r="V255" t="s">
        <v>212</v>
      </c>
      <c r="W255" t="s">
        <v>212</v>
      </c>
      <c r="X255" t="s">
        <v>213</v>
      </c>
      <c r="Y255" t="s">
        <v>214</v>
      </c>
      <c r="Z255" t="s">
        <v>214</v>
      </c>
      <c r="AA255" t="s">
        <v>214</v>
      </c>
      <c r="AB255" t="s">
        <v>212</v>
      </c>
      <c r="AC255" t="s">
        <v>212</v>
      </c>
      <c r="AD255" t="s">
        <v>214</v>
      </c>
      <c r="AE255" t="s">
        <v>212</v>
      </c>
      <c r="AF255" t="s">
        <v>212</v>
      </c>
      <c r="AG255"/>
      <c r="AH255"/>
      <c r="AI255"/>
      <c r="AJ255"/>
      <c r="AK255"/>
      <c r="AL255"/>
      <c r="AM255"/>
      <c r="AN255"/>
      <c r="AO255"/>
      <c r="AP255" s="317"/>
      <c r="AQ255"/>
      <c r="AR255" s="299"/>
      <c r="AS255" s="271"/>
    </row>
    <row r="256" spans="1:45" s="272" customFormat="1" ht="22.8" x14ac:dyDescent="0.4">
      <c r="A256">
        <v>212432</v>
      </c>
      <c r="B256" t="s">
        <v>3629</v>
      </c>
      <c r="C256" t="s">
        <v>4176</v>
      </c>
      <c r="D256" t="s">
        <v>4176</v>
      </c>
      <c r="E256" t="s">
        <v>4176</v>
      </c>
      <c r="F256" t="s">
        <v>4176</v>
      </c>
      <c r="G256" t="s">
        <v>4176</v>
      </c>
      <c r="H256" t="s">
        <v>4176</v>
      </c>
      <c r="I256" t="s">
        <v>4176</v>
      </c>
      <c r="J256" t="s">
        <v>4176</v>
      </c>
      <c r="K256" t="s">
        <v>4176</v>
      </c>
      <c r="L256" t="s">
        <v>4176</v>
      </c>
      <c r="M256" t="s">
        <v>4176</v>
      </c>
      <c r="N256" t="s">
        <v>4176</v>
      </c>
      <c r="O256" t="s">
        <v>4176</v>
      </c>
      <c r="P256" t="s">
        <v>4176</v>
      </c>
      <c r="Q256" t="s">
        <v>4176</v>
      </c>
      <c r="R256" t="s">
        <v>4176</v>
      </c>
      <c r="S256" t="s">
        <v>4176</v>
      </c>
      <c r="T256" t="s">
        <v>4176</v>
      </c>
      <c r="U256" t="s">
        <v>4176</v>
      </c>
      <c r="V256" t="s">
        <v>4176</v>
      </c>
      <c r="W256" t="s">
        <v>4176</v>
      </c>
      <c r="X256" t="s">
        <v>4176</v>
      </c>
      <c r="Y256" t="s">
        <v>4176</v>
      </c>
      <c r="Z256" t="s">
        <v>4176</v>
      </c>
      <c r="AA256" t="s">
        <v>4176</v>
      </c>
      <c r="AB256" t="s">
        <v>4176</v>
      </c>
      <c r="AC256" t="s">
        <v>4176</v>
      </c>
      <c r="AD256" t="s">
        <v>4176</v>
      </c>
      <c r="AE256" t="s">
        <v>4176</v>
      </c>
      <c r="AF256" t="s">
        <v>4176</v>
      </c>
      <c r="AG256" t="s">
        <v>4176</v>
      </c>
      <c r="AH256" t="s">
        <v>4176</v>
      </c>
      <c r="AI256" t="s">
        <v>4176</v>
      </c>
      <c r="AJ256" t="s">
        <v>4176</v>
      </c>
      <c r="AK256" t="s">
        <v>4176</v>
      </c>
      <c r="AL256" t="s">
        <v>4176</v>
      </c>
      <c r="AM256" t="s">
        <v>4176</v>
      </c>
      <c r="AN256" t="s">
        <v>4176</v>
      </c>
      <c r="AO256" t="s">
        <v>4176</v>
      </c>
      <c r="AP256" s="317" t="s">
        <v>4176</v>
      </c>
      <c r="AQ256" t="s">
        <v>737</v>
      </c>
      <c r="AR256" s="299" t="s">
        <v>4190</v>
      </c>
      <c r="AS256" s="273"/>
    </row>
    <row r="257" spans="1:47" s="272" customFormat="1" ht="22.8" x14ac:dyDescent="0.4">
      <c r="A257">
        <v>212433</v>
      </c>
      <c r="B257" t="s">
        <v>59</v>
      </c>
      <c r="C257" t="s">
        <v>4176</v>
      </c>
      <c r="D257" t="s">
        <v>4176</v>
      </c>
      <c r="E257" t="s">
        <v>4176</v>
      </c>
      <c r="F257" t="s">
        <v>4176</v>
      </c>
      <c r="G257" t="s">
        <v>4176</v>
      </c>
      <c r="H257" t="s">
        <v>4176</v>
      </c>
      <c r="I257" t="s">
        <v>4176</v>
      </c>
      <c r="J257" t="s">
        <v>4176</v>
      </c>
      <c r="K257" t="s">
        <v>4176</v>
      </c>
      <c r="L257" t="s">
        <v>4176</v>
      </c>
      <c r="M257" t="s">
        <v>4176</v>
      </c>
      <c r="N257" t="s">
        <v>4176</v>
      </c>
      <c r="O257" t="s">
        <v>4176</v>
      </c>
      <c r="P257" t="s">
        <v>4176</v>
      </c>
      <c r="Q257" t="s">
        <v>4176</v>
      </c>
      <c r="R257" t="s">
        <v>4176</v>
      </c>
      <c r="S257" t="s">
        <v>4176</v>
      </c>
      <c r="T257" t="s">
        <v>4176</v>
      </c>
      <c r="U257" t="s">
        <v>4176</v>
      </c>
      <c r="V257" t="s">
        <v>4176</v>
      </c>
      <c r="W257" t="s">
        <v>4176</v>
      </c>
      <c r="X257" t="s">
        <v>4176</v>
      </c>
      <c r="Y257" t="s">
        <v>4176</v>
      </c>
      <c r="Z257" t="s">
        <v>4176</v>
      </c>
      <c r="AA257" t="s">
        <v>4176</v>
      </c>
      <c r="AB257" t="s">
        <v>4176</v>
      </c>
      <c r="AC257" t="s">
        <v>4176</v>
      </c>
      <c r="AD257" t="s">
        <v>4176</v>
      </c>
      <c r="AE257" t="s">
        <v>4176</v>
      </c>
      <c r="AF257" t="s">
        <v>4176</v>
      </c>
      <c r="AG257" t="s">
        <v>4176</v>
      </c>
      <c r="AH257" t="s">
        <v>4176</v>
      </c>
      <c r="AI257" t="s">
        <v>4176</v>
      </c>
      <c r="AJ257" t="s">
        <v>4176</v>
      </c>
      <c r="AK257" t="s">
        <v>4176</v>
      </c>
      <c r="AL257" t="s">
        <v>4176</v>
      </c>
      <c r="AM257" t="s">
        <v>4176</v>
      </c>
      <c r="AN257" t="s">
        <v>4176</v>
      </c>
      <c r="AO257" t="s">
        <v>4176</v>
      </c>
      <c r="AP257" s="317" t="s">
        <v>4176</v>
      </c>
      <c r="AQ257" t="s">
        <v>737</v>
      </c>
      <c r="AR257" s="299" t="s">
        <v>4184</v>
      </c>
      <c r="AS257" s="273"/>
    </row>
    <row r="258" spans="1:47" s="272" customFormat="1" ht="22.8" x14ac:dyDescent="0.4">
      <c r="A258">
        <v>212438</v>
      </c>
      <c r="B258" t="s">
        <v>487</v>
      </c>
      <c r="C258" t="s">
        <v>4176</v>
      </c>
      <c r="D258" t="s">
        <v>4176</v>
      </c>
      <c r="E258" t="s">
        <v>4176</v>
      </c>
      <c r="F258" t="s">
        <v>4176</v>
      </c>
      <c r="G258" t="s">
        <v>4176</v>
      </c>
      <c r="H258" t="s">
        <v>4176</v>
      </c>
      <c r="I258" t="s">
        <v>4176</v>
      </c>
      <c r="J258" t="s">
        <v>4176</v>
      </c>
      <c r="K258" t="s">
        <v>4176</v>
      </c>
      <c r="L258" t="s">
        <v>4176</v>
      </c>
      <c r="M258" t="s">
        <v>4176</v>
      </c>
      <c r="N258" t="s">
        <v>4176</v>
      </c>
      <c r="O258" t="s">
        <v>4176</v>
      </c>
      <c r="P258" t="s">
        <v>4176</v>
      </c>
      <c r="Q258" t="s">
        <v>4176</v>
      </c>
      <c r="R258" t="s">
        <v>4176</v>
      </c>
      <c r="S258" t="s">
        <v>4176</v>
      </c>
      <c r="T258" t="s">
        <v>4176</v>
      </c>
      <c r="U258" t="s">
        <v>4176</v>
      </c>
      <c r="V258" t="s">
        <v>4176</v>
      </c>
      <c r="W258"/>
      <c r="X258"/>
      <c r="Y258"/>
      <c r="Z258"/>
      <c r="AA258"/>
      <c r="AB258"/>
      <c r="AC258"/>
      <c r="AD258"/>
      <c r="AE258"/>
      <c r="AF258"/>
      <c r="AG258"/>
      <c r="AH258"/>
      <c r="AI258"/>
      <c r="AJ258"/>
      <c r="AK258"/>
      <c r="AL258"/>
      <c r="AM258"/>
      <c r="AN258"/>
      <c r="AO258"/>
      <c r="AP258" s="317"/>
      <c r="AQ258" t="s">
        <v>737</v>
      </c>
      <c r="AR258" s="299" t="s">
        <v>4180</v>
      </c>
      <c r="AS258" s="271"/>
    </row>
    <row r="259" spans="1:47" s="272" customFormat="1" ht="24" x14ac:dyDescent="0.5">
      <c r="A259" s="321">
        <v>212444</v>
      </c>
      <c r="B259" t="s">
        <v>3629</v>
      </c>
      <c r="C259" s="272" t="s">
        <v>214</v>
      </c>
      <c r="D259" s="272" t="s">
        <v>214</v>
      </c>
      <c r="E259" s="272" t="s">
        <v>212</v>
      </c>
      <c r="F259" s="272" t="s">
        <v>212</v>
      </c>
      <c r="G259" s="272" t="s">
        <v>212</v>
      </c>
      <c r="H259" s="272" t="s">
        <v>212</v>
      </c>
      <c r="I259" s="272" t="s">
        <v>214</v>
      </c>
      <c r="J259" s="272" t="s">
        <v>214</v>
      </c>
      <c r="K259" s="272" t="s">
        <v>214</v>
      </c>
      <c r="L259" s="272" t="s">
        <v>212</v>
      </c>
      <c r="M259" s="272" t="s">
        <v>212</v>
      </c>
      <c r="N259" s="272" t="s">
        <v>212</v>
      </c>
      <c r="O259" s="272" t="s">
        <v>212</v>
      </c>
      <c r="P259" s="272" t="s">
        <v>212</v>
      </c>
      <c r="Q259" s="272" t="s">
        <v>212</v>
      </c>
      <c r="R259" s="272" t="s">
        <v>212</v>
      </c>
      <c r="S259" s="272" t="s">
        <v>212</v>
      </c>
      <c r="T259" s="272" t="s">
        <v>214</v>
      </c>
      <c r="U259" s="272" t="s">
        <v>214</v>
      </c>
      <c r="V259" s="272" t="s">
        <v>212</v>
      </c>
      <c r="W259" s="272" t="s">
        <v>212</v>
      </c>
      <c r="X259" s="272" t="s">
        <v>214</v>
      </c>
      <c r="Y259" s="272" t="s">
        <v>212</v>
      </c>
      <c r="Z259" s="272" t="s">
        <v>212</v>
      </c>
      <c r="AA259" s="272" t="s">
        <v>212</v>
      </c>
      <c r="AB259" s="272" t="s">
        <v>212</v>
      </c>
      <c r="AC259" s="272" t="s">
        <v>212</v>
      </c>
      <c r="AD259" s="272" t="s">
        <v>212</v>
      </c>
      <c r="AE259" s="272" t="s">
        <v>212</v>
      </c>
      <c r="AF259" s="272" t="s">
        <v>214</v>
      </c>
      <c r="AG259" s="272" t="s">
        <v>212</v>
      </c>
      <c r="AH259" s="272" t="s">
        <v>214</v>
      </c>
      <c r="AI259" s="272" t="s">
        <v>213</v>
      </c>
      <c r="AJ259" s="272" t="s">
        <v>212</v>
      </c>
      <c r="AK259" s="272" t="s">
        <v>214</v>
      </c>
      <c r="AL259" s="272" t="s">
        <v>213</v>
      </c>
      <c r="AM259" s="272" t="s">
        <v>213</v>
      </c>
      <c r="AN259" s="272" t="s">
        <v>213</v>
      </c>
      <c r="AO259" s="272" t="s">
        <v>213</v>
      </c>
      <c r="AP259" s="317" t="s">
        <v>213</v>
      </c>
      <c r="AQ259"/>
      <c r="AR259" s="299"/>
      <c r="AS259" s="273"/>
    </row>
    <row r="260" spans="1:47" s="272" customFormat="1" ht="22.8" x14ac:dyDescent="0.4">
      <c r="A260">
        <v>212453</v>
      </c>
      <c r="B260" t="s">
        <v>59</v>
      </c>
      <c r="C260" t="s">
        <v>212</v>
      </c>
      <c r="D260" t="s">
        <v>214</v>
      </c>
      <c r="E260" t="s">
        <v>212</v>
      </c>
      <c r="F260" t="s">
        <v>214</v>
      </c>
      <c r="G260" t="s">
        <v>214</v>
      </c>
      <c r="H260" t="s">
        <v>212</v>
      </c>
      <c r="I260" t="s">
        <v>214</v>
      </c>
      <c r="J260" t="s">
        <v>212</v>
      </c>
      <c r="K260" t="s">
        <v>212</v>
      </c>
      <c r="L260" t="s">
        <v>214</v>
      </c>
      <c r="M260" t="s">
        <v>212</v>
      </c>
      <c r="N260" t="s">
        <v>214</v>
      </c>
      <c r="O260" t="s">
        <v>214</v>
      </c>
      <c r="P260" t="s">
        <v>214</v>
      </c>
      <c r="Q260" t="s">
        <v>212</v>
      </c>
      <c r="R260" t="s">
        <v>212</v>
      </c>
      <c r="S260" t="s">
        <v>212</v>
      </c>
      <c r="T260" t="s">
        <v>214</v>
      </c>
      <c r="U260" t="s">
        <v>214</v>
      </c>
      <c r="V260" t="s">
        <v>214</v>
      </c>
      <c r="W260" t="s">
        <v>212</v>
      </c>
      <c r="X260" t="s">
        <v>214</v>
      </c>
      <c r="Y260" t="s">
        <v>214</v>
      </c>
      <c r="Z260" t="s">
        <v>212</v>
      </c>
      <c r="AA260" t="s">
        <v>214</v>
      </c>
      <c r="AB260" t="s">
        <v>212</v>
      </c>
      <c r="AC260" t="s">
        <v>212</v>
      </c>
      <c r="AD260" t="s">
        <v>214</v>
      </c>
      <c r="AE260" t="s">
        <v>214</v>
      </c>
      <c r="AF260" t="s">
        <v>212</v>
      </c>
      <c r="AG260" t="s">
        <v>212</v>
      </c>
      <c r="AH260" t="s">
        <v>214</v>
      </c>
      <c r="AI260" t="s">
        <v>214</v>
      </c>
      <c r="AJ260" t="s">
        <v>214</v>
      </c>
      <c r="AK260" t="s">
        <v>212</v>
      </c>
      <c r="AL260" t="s">
        <v>213</v>
      </c>
      <c r="AM260" t="s">
        <v>214</v>
      </c>
      <c r="AN260" t="s">
        <v>214</v>
      </c>
      <c r="AO260" t="s">
        <v>212</v>
      </c>
      <c r="AP260" s="317" t="s">
        <v>212</v>
      </c>
      <c r="AQ260"/>
      <c r="AR260" s="299"/>
      <c r="AS260" s="273"/>
    </row>
    <row r="261" spans="1:47" s="272" customFormat="1" ht="22.8" x14ac:dyDescent="0.4">
      <c r="A261">
        <v>212455</v>
      </c>
      <c r="B261" t="s">
        <v>488</v>
      </c>
      <c r="C261" t="s">
        <v>4176</v>
      </c>
      <c r="D261" t="s">
        <v>4176</v>
      </c>
      <c r="E261" t="s">
        <v>4176</v>
      </c>
      <c r="F261" t="s">
        <v>4176</v>
      </c>
      <c r="G261" t="s">
        <v>4176</v>
      </c>
      <c r="H261" t="s">
        <v>4176</v>
      </c>
      <c r="I261" t="s">
        <v>4176</v>
      </c>
      <c r="J261" t="s">
        <v>4176</v>
      </c>
      <c r="K261" t="s">
        <v>4176</v>
      </c>
      <c r="L261" t="s">
        <v>4176</v>
      </c>
      <c r="M261" t="s">
        <v>4176</v>
      </c>
      <c r="N261" t="s">
        <v>4176</v>
      </c>
      <c r="O261" t="s">
        <v>4176</v>
      </c>
      <c r="P261" t="s">
        <v>4176</v>
      </c>
      <c r="Q261" t="s">
        <v>4176</v>
      </c>
      <c r="R261" t="s">
        <v>4176</v>
      </c>
      <c r="S261" t="s">
        <v>4176</v>
      </c>
      <c r="T261" t="s">
        <v>4176</v>
      </c>
      <c r="U261" t="s">
        <v>4176</v>
      </c>
      <c r="V261" t="s">
        <v>4176</v>
      </c>
      <c r="W261" t="s">
        <v>4176</v>
      </c>
      <c r="X261" t="s">
        <v>4176</v>
      </c>
      <c r="Y261" t="s">
        <v>4176</v>
      </c>
      <c r="Z261" t="s">
        <v>4176</v>
      </c>
      <c r="AA261" t="s">
        <v>4176</v>
      </c>
      <c r="AB261"/>
      <c r="AC261"/>
      <c r="AD261"/>
      <c r="AE261"/>
      <c r="AF261"/>
      <c r="AG261"/>
      <c r="AH261"/>
      <c r="AI261"/>
      <c r="AJ261"/>
      <c r="AK261"/>
      <c r="AL261"/>
      <c r="AM261"/>
      <c r="AN261"/>
      <c r="AO261"/>
      <c r="AP261" s="317"/>
      <c r="AQ261" t="s">
        <v>737</v>
      </c>
      <c r="AR261" s="299" t="s">
        <v>4185</v>
      </c>
      <c r="AS261" s="273"/>
    </row>
    <row r="262" spans="1:47" s="272" customFormat="1" ht="22.8" x14ac:dyDescent="0.4">
      <c r="A262">
        <v>212456</v>
      </c>
      <c r="B262" t="s">
        <v>59</v>
      </c>
      <c r="C262" t="s">
        <v>212</v>
      </c>
      <c r="D262" t="s">
        <v>214</v>
      </c>
      <c r="E262" t="s">
        <v>214</v>
      </c>
      <c r="F262" t="s">
        <v>214</v>
      </c>
      <c r="G262" t="s">
        <v>212</v>
      </c>
      <c r="H262" t="s">
        <v>214</v>
      </c>
      <c r="I262" t="s">
        <v>214</v>
      </c>
      <c r="J262" t="s">
        <v>212</v>
      </c>
      <c r="K262" t="s">
        <v>214</v>
      </c>
      <c r="L262" t="s">
        <v>214</v>
      </c>
      <c r="M262" t="s">
        <v>212</v>
      </c>
      <c r="N262" t="s">
        <v>214</v>
      </c>
      <c r="O262" t="s">
        <v>212</v>
      </c>
      <c r="P262" t="s">
        <v>212</v>
      </c>
      <c r="Q262" t="s">
        <v>214</v>
      </c>
      <c r="R262" t="s">
        <v>214</v>
      </c>
      <c r="S262" t="s">
        <v>214</v>
      </c>
      <c r="T262" t="s">
        <v>214</v>
      </c>
      <c r="U262" t="s">
        <v>214</v>
      </c>
      <c r="V262" t="s">
        <v>214</v>
      </c>
      <c r="W262" t="s">
        <v>212</v>
      </c>
      <c r="X262" t="s">
        <v>212</v>
      </c>
      <c r="Y262" t="s">
        <v>212</v>
      </c>
      <c r="Z262" t="s">
        <v>212</v>
      </c>
      <c r="AA262" t="s">
        <v>212</v>
      </c>
      <c r="AB262" t="s">
        <v>212</v>
      </c>
      <c r="AC262" t="s">
        <v>214</v>
      </c>
      <c r="AD262" t="s">
        <v>212</v>
      </c>
      <c r="AE262" t="s">
        <v>212</v>
      </c>
      <c r="AF262" t="s">
        <v>214</v>
      </c>
      <c r="AG262" t="s">
        <v>214</v>
      </c>
      <c r="AH262" t="s">
        <v>214</v>
      </c>
      <c r="AI262" t="s">
        <v>214</v>
      </c>
      <c r="AJ262" t="s">
        <v>214</v>
      </c>
      <c r="AK262" t="s">
        <v>214</v>
      </c>
      <c r="AL262" t="s">
        <v>213</v>
      </c>
      <c r="AM262" t="s">
        <v>214</v>
      </c>
      <c r="AN262" t="s">
        <v>214</v>
      </c>
      <c r="AO262" t="s">
        <v>213</v>
      </c>
      <c r="AP262" s="317" t="s">
        <v>214</v>
      </c>
      <c r="AQ262"/>
      <c r="AR262" s="299"/>
      <c r="AS262" s="271"/>
    </row>
    <row r="263" spans="1:47" s="272" customFormat="1" ht="22.8" x14ac:dyDescent="0.4">
      <c r="A263">
        <v>212461</v>
      </c>
      <c r="B263" t="s">
        <v>59</v>
      </c>
      <c r="C263" t="s">
        <v>212</v>
      </c>
      <c r="D263" t="s">
        <v>214</v>
      </c>
      <c r="E263" t="s">
        <v>212</v>
      </c>
      <c r="F263" t="s">
        <v>212</v>
      </c>
      <c r="G263" t="s">
        <v>212</v>
      </c>
      <c r="H263" t="s">
        <v>214</v>
      </c>
      <c r="I263" t="s">
        <v>214</v>
      </c>
      <c r="J263" t="s">
        <v>212</v>
      </c>
      <c r="K263" t="s">
        <v>212</v>
      </c>
      <c r="L263" t="s">
        <v>212</v>
      </c>
      <c r="M263" t="s">
        <v>214</v>
      </c>
      <c r="N263" t="s">
        <v>214</v>
      </c>
      <c r="O263" t="s">
        <v>214</v>
      </c>
      <c r="P263" t="s">
        <v>214</v>
      </c>
      <c r="Q263" t="s">
        <v>214</v>
      </c>
      <c r="R263" t="s">
        <v>214</v>
      </c>
      <c r="S263" t="s">
        <v>212</v>
      </c>
      <c r="T263" t="s">
        <v>214</v>
      </c>
      <c r="U263" t="s">
        <v>214</v>
      </c>
      <c r="V263" t="s">
        <v>212</v>
      </c>
      <c r="W263" t="s">
        <v>212</v>
      </c>
      <c r="X263" t="s">
        <v>212</v>
      </c>
      <c r="Y263" t="s">
        <v>212</v>
      </c>
      <c r="Z263" t="s">
        <v>212</v>
      </c>
      <c r="AA263" t="s">
        <v>212</v>
      </c>
      <c r="AB263" t="s">
        <v>212</v>
      </c>
      <c r="AC263" t="s">
        <v>212</v>
      </c>
      <c r="AD263" t="s">
        <v>212</v>
      </c>
      <c r="AE263" t="s">
        <v>212</v>
      </c>
      <c r="AF263" t="s">
        <v>212</v>
      </c>
      <c r="AG263" t="s">
        <v>214</v>
      </c>
      <c r="AH263" t="s">
        <v>212</v>
      </c>
      <c r="AI263" t="s">
        <v>212</v>
      </c>
      <c r="AJ263" t="s">
        <v>214</v>
      </c>
      <c r="AK263" t="s">
        <v>212</v>
      </c>
      <c r="AL263" t="s">
        <v>214</v>
      </c>
      <c r="AM263" t="s">
        <v>214</v>
      </c>
      <c r="AN263" t="s">
        <v>214</v>
      </c>
      <c r="AO263" t="s">
        <v>214</v>
      </c>
      <c r="AP263" s="317" t="s">
        <v>214</v>
      </c>
      <c r="AQ263"/>
      <c r="AR263" s="299"/>
      <c r="AS263" s="271"/>
    </row>
    <row r="264" spans="1:47" s="272" customFormat="1" ht="22.8" x14ac:dyDescent="0.4">
      <c r="A264" s="314">
        <v>212464</v>
      </c>
      <c r="B264" t="s">
        <v>485</v>
      </c>
      <c r="C264" s="315" t="s">
        <v>4176</v>
      </c>
      <c r="D264" s="315" t="s">
        <v>4176</v>
      </c>
      <c r="E264" s="315" t="s">
        <v>4176</v>
      </c>
      <c r="F264" s="315" t="s">
        <v>4176</v>
      </c>
      <c r="G264" s="315" t="s">
        <v>4176</v>
      </c>
      <c r="H264" s="315" t="s">
        <v>4176</v>
      </c>
      <c r="I264" s="315" t="s">
        <v>4176</v>
      </c>
      <c r="J264" s="315" t="s">
        <v>4176</v>
      </c>
      <c r="K264" s="315" t="s">
        <v>4176</v>
      </c>
      <c r="L264" s="315" t="s">
        <v>4176</v>
      </c>
      <c r="M264" s="315" t="s">
        <v>4176</v>
      </c>
      <c r="N264" s="315" t="s">
        <v>4176</v>
      </c>
      <c r="O264" s="315" t="s">
        <v>4176</v>
      </c>
      <c r="P264" s="315" t="s">
        <v>4176</v>
      </c>
      <c r="Q264" s="315" t="s">
        <v>4176</v>
      </c>
      <c r="R264" s="315" t="s">
        <v>4176</v>
      </c>
      <c r="S264" s="315" t="s">
        <v>4176</v>
      </c>
      <c r="T264" s="315" t="s">
        <v>4176</v>
      </c>
      <c r="U264" s="315" t="s">
        <v>4176</v>
      </c>
      <c r="V264" s="315" t="s">
        <v>4176</v>
      </c>
      <c r="W264" s="315" t="s">
        <v>4176</v>
      </c>
      <c r="X264" s="315" t="s">
        <v>4176</v>
      </c>
      <c r="Y264" s="315" t="s">
        <v>4176</v>
      </c>
      <c r="Z264" s="315" t="s">
        <v>4176</v>
      </c>
      <c r="AA264" s="315" t="s">
        <v>4176</v>
      </c>
      <c r="AB264" s="315" t="s">
        <v>4176</v>
      </c>
      <c r="AC264" s="315" t="s">
        <v>4176</v>
      </c>
      <c r="AD264" s="315" t="s">
        <v>4176</v>
      </c>
      <c r="AE264" s="315" t="s">
        <v>4176</v>
      </c>
      <c r="AF264" s="315" t="s">
        <v>4176</v>
      </c>
      <c r="AG264" s="315"/>
      <c r="AH264" s="315"/>
      <c r="AI264" s="315"/>
      <c r="AJ264" s="315"/>
      <c r="AK264" s="315"/>
      <c r="AL264" s="315"/>
      <c r="AM264" s="315"/>
      <c r="AN264" s="315"/>
      <c r="AO264" s="315"/>
      <c r="AP264" s="316"/>
      <c r="AQ264" t="s">
        <v>737</v>
      </c>
      <c r="AR264" s="299" t="s">
        <v>4180</v>
      </c>
      <c r="AS264" s="273"/>
      <c r="AU264" s="273"/>
    </row>
    <row r="265" spans="1:47" s="272" customFormat="1" ht="22.8" x14ac:dyDescent="0.4">
      <c r="A265">
        <v>212468</v>
      </c>
      <c r="B265" t="s">
        <v>3629</v>
      </c>
      <c r="C265" t="s">
        <v>214</v>
      </c>
      <c r="D265" t="s">
        <v>214</v>
      </c>
      <c r="E265" t="s">
        <v>214</v>
      </c>
      <c r="F265" t="s">
        <v>214</v>
      </c>
      <c r="G265" t="s">
        <v>214</v>
      </c>
      <c r="H265" t="s">
        <v>214</v>
      </c>
      <c r="I265" t="s">
        <v>214</v>
      </c>
      <c r="J265" t="s">
        <v>214</v>
      </c>
      <c r="K265" t="s">
        <v>214</v>
      </c>
      <c r="L265" t="s">
        <v>214</v>
      </c>
      <c r="M265" t="s">
        <v>214</v>
      </c>
      <c r="N265" t="s">
        <v>214</v>
      </c>
      <c r="O265" t="s">
        <v>214</v>
      </c>
      <c r="P265" t="s">
        <v>214</v>
      </c>
      <c r="Q265" t="s">
        <v>214</v>
      </c>
      <c r="R265" t="s">
        <v>214</v>
      </c>
      <c r="S265" t="s">
        <v>214</v>
      </c>
      <c r="T265" t="s">
        <v>212</v>
      </c>
      <c r="U265" t="s">
        <v>214</v>
      </c>
      <c r="V265" t="s">
        <v>212</v>
      </c>
      <c r="W265" t="s">
        <v>212</v>
      </c>
      <c r="X265" t="s">
        <v>214</v>
      </c>
      <c r="Y265" t="s">
        <v>214</v>
      </c>
      <c r="Z265" t="s">
        <v>214</v>
      </c>
      <c r="AA265" t="s">
        <v>214</v>
      </c>
      <c r="AB265" t="s">
        <v>214</v>
      </c>
      <c r="AC265" t="s">
        <v>214</v>
      </c>
      <c r="AD265" t="s">
        <v>214</v>
      </c>
      <c r="AE265" t="s">
        <v>214</v>
      </c>
      <c r="AF265" t="s">
        <v>214</v>
      </c>
      <c r="AG265" t="s">
        <v>214</v>
      </c>
      <c r="AH265" t="s">
        <v>214</v>
      </c>
      <c r="AI265" t="s">
        <v>214</v>
      </c>
      <c r="AJ265" t="s">
        <v>212</v>
      </c>
      <c r="AK265" t="s">
        <v>214</v>
      </c>
      <c r="AL265" t="s">
        <v>214</v>
      </c>
      <c r="AM265" t="s">
        <v>214</v>
      </c>
      <c r="AN265" t="s">
        <v>214</v>
      </c>
      <c r="AO265" t="s">
        <v>213</v>
      </c>
      <c r="AP265" s="317" t="s">
        <v>214</v>
      </c>
      <c r="AQ265"/>
      <c r="AR265" s="299"/>
      <c r="AS265" s="271"/>
    </row>
    <row r="266" spans="1:47" s="272" customFormat="1" ht="22.8" x14ac:dyDescent="0.4">
      <c r="A266">
        <v>212470</v>
      </c>
      <c r="B266" t="s">
        <v>59</v>
      </c>
      <c r="C266" t="s">
        <v>4176</v>
      </c>
      <c r="D266" t="s">
        <v>4176</v>
      </c>
      <c r="E266" t="s">
        <v>4176</v>
      </c>
      <c r="F266" t="s">
        <v>4176</v>
      </c>
      <c r="G266" t="s">
        <v>4176</v>
      </c>
      <c r="H266" t="s">
        <v>4176</v>
      </c>
      <c r="I266" t="s">
        <v>4176</v>
      </c>
      <c r="J266" t="s">
        <v>4176</v>
      </c>
      <c r="K266" t="s">
        <v>4176</v>
      </c>
      <c r="L266" t="s">
        <v>4176</v>
      </c>
      <c r="M266" t="s">
        <v>4176</v>
      </c>
      <c r="N266" t="s">
        <v>4176</v>
      </c>
      <c r="O266" t="s">
        <v>4176</v>
      </c>
      <c r="P266" t="s">
        <v>4176</v>
      </c>
      <c r="Q266" t="s">
        <v>4176</v>
      </c>
      <c r="R266" t="s">
        <v>4176</v>
      </c>
      <c r="S266" t="s">
        <v>4176</v>
      </c>
      <c r="T266" t="s">
        <v>4176</v>
      </c>
      <c r="U266" t="s">
        <v>4176</v>
      </c>
      <c r="V266" t="s">
        <v>4176</v>
      </c>
      <c r="W266" t="s">
        <v>4176</v>
      </c>
      <c r="X266" t="s">
        <v>4176</v>
      </c>
      <c r="Y266" t="s">
        <v>4176</v>
      </c>
      <c r="Z266" t="s">
        <v>4176</v>
      </c>
      <c r="AA266" t="s">
        <v>4176</v>
      </c>
      <c r="AB266" t="s">
        <v>4176</v>
      </c>
      <c r="AC266" t="s">
        <v>4176</v>
      </c>
      <c r="AD266" t="s">
        <v>4176</v>
      </c>
      <c r="AE266" t="s">
        <v>4176</v>
      </c>
      <c r="AF266" t="s">
        <v>4176</v>
      </c>
      <c r="AG266" t="s">
        <v>4176</v>
      </c>
      <c r="AH266" t="s">
        <v>4176</v>
      </c>
      <c r="AI266" t="s">
        <v>4176</v>
      </c>
      <c r="AJ266" t="s">
        <v>4176</v>
      </c>
      <c r="AK266" t="s">
        <v>4176</v>
      </c>
      <c r="AL266" t="s">
        <v>4176</v>
      </c>
      <c r="AM266" t="s">
        <v>4176</v>
      </c>
      <c r="AN266" t="s">
        <v>4176</v>
      </c>
      <c r="AO266" t="s">
        <v>4176</v>
      </c>
      <c r="AP266" s="317" t="s">
        <v>4176</v>
      </c>
      <c r="AQ266" t="s">
        <v>737</v>
      </c>
      <c r="AR266" s="299" t="s">
        <v>4180</v>
      </c>
      <c r="AS266" s="271"/>
      <c r="AU266" s="273"/>
    </row>
    <row r="267" spans="1:47" s="272" customFormat="1" ht="22.8" x14ac:dyDescent="0.4">
      <c r="A267">
        <v>212474</v>
      </c>
      <c r="B267" t="s">
        <v>485</v>
      </c>
      <c r="C267" t="s">
        <v>4176</v>
      </c>
      <c r="D267" t="s">
        <v>4176</v>
      </c>
      <c r="E267" t="s">
        <v>4176</v>
      </c>
      <c r="F267" t="s">
        <v>4176</v>
      </c>
      <c r="G267" t="s">
        <v>4176</v>
      </c>
      <c r="H267" t="s">
        <v>4176</v>
      </c>
      <c r="I267" t="s">
        <v>4176</v>
      </c>
      <c r="J267" t="s">
        <v>4176</v>
      </c>
      <c r="K267" t="s">
        <v>4176</v>
      </c>
      <c r="L267" t="s">
        <v>4176</v>
      </c>
      <c r="M267" t="s">
        <v>4176</v>
      </c>
      <c r="N267" t="s">
        <v>4176</v>
      </c>
      <c r="O267" t="s">
        <v>4176</v>
      </c>
      <c r="P267" t="s">
        <v>4176</v>
      </c>
      <c r="Q267" t="s">
        <v>4176</v>
      </c>
      <c r="R267" t="s">
        <v>4176</v>
      </c>
      <c r="S267" t="s">
        <v>4176</v>
      </c>
      <c r="T267" t="s">
        <v>4176</v>
      </c>
      <c r="U267" t="s">
        <v>4176</v>
      </c>
      <c r="V267" t="s">
        <v>4176</v>
      </c>
      <c r="W267" t="s">
        <v>4176</v>
      </c>
      <c r="X267" t="s">
        <v>4176</v>
      </c>
      <c r="Y267" t="s">
        <v>4176</v>
      </c>
      <c r="Z267" t="s">
        <v>4176</v>
      </c>
      <c r="AA267" t="s">
        <v>4176</v>
      </c>
      <c r="AB267" t="s">
        <v>4176</v>
      </c>
      <c r="AC267" t="s">
        <v>4176</v>
      </c>
      <c r="AD267" t="s">
        <v>4176</v>
      </c>
      <c r="AE267" t="s">
        <v>4176</v>
      </c>
      <c r="AF267" t="s">
        <v>4176</v>
      </c>
      <c r="AG267"/>
      <c r="AH267"/>
      <c r="AI267"/>
      <c r="AJ267"/>
      <c r="AK267"/>
      <c r="AL267"/>
      <c r="AM267"/>
      <c r="AN267"/>
      <c r="AO267"/>
      <c r="AP267" s="317"/>
      <c r="AQ267" t="s">
        <v>737</v>
      </c>
      <c r="AR267" s="299" t="s">
        <v>4181</v>
      </c>
      <c r="AS267" s="271"/>
    </row>
    <row r="268" spans="1:47" s="272" customFormat="1" ht="22.8" x14ac:dyDescent="0.4">
      <c r="A268">
        <v>212479</v>
      </c>
      <c r="B268" t="s">
        <v>59</v>
      </c>
      <c r="C268" t="s">
        <v>4176</v>
      </c>
      <c r="D268" t="s">
        <v>4176</v>
      </c>
      <c r="E268" t="s">
        <v>4176</v>
      </c>
      <c r="F268" t="s">
        <v>4176</v>
      </c>
      <c r="G268" t="s">
        <v>4176</v>
      </c>
      <c r="H268" t="s">
        <v>4176</v>
      </c>
      <c r="I268" t="s">
        <v>4176</v>
      </c>
      <c r="J268" t="s">
        <v>4176</v>
      </c>
      <c r="K268" t="s">
        <v>4176</v>
      </c>
      <c r="L268" t="s">
        <v>4176</v>
      </c>
      <c r="M268" t="s">
        <v>4176</v>
      </c>
      <c r="N268" t="s">
        <v>4176</v>
      </c>
      <c r="O268" t="s">
        <v>4176</v>
      </c>
      <c r="P268" t="s">
        <v>4176</v>
      </c>
      <c r="Q268" t="s">
        <v>4176</v>
      </c>
      <c r="R268" t="s">
        <v>4176</v>
      </c>
      <c r="S268" t="s">
        <v>4176</v>
      </c>
      <c r="T268" t="s">
        <v>4176</v>
      </c>
      <c r="U268" t="s">
        <v>4176</v>
      </c>
      <c r="V268" t="s">
        <v>4176</v>
      </c>
      <c r="W268" t="s">
        <v>4176</v>
      </c>
      <c r="X268" t="s">
        <v>4176</v>
      </c>
      <c r="Y268" t="s">
        <v>4176</v>
      </c>
      <c r="Z268" t="s">
        <v>4176</v>
      </c>
      <c r="AA268" t="s">
        <v>4176</v>
      </c>
      <c r="AB268" t="s">
        <v>4176</v>
      </c>
      <c r="AC268" t="s">
        <v>4176</v>
      </c>
      <c r="AD268" t="s">
        <v>4176</v>
      </c>
      <c r="AE268" t="s">
        <v>4176</v>
      </c>
      <c r="AF268" t="s">
        <v>4176</v>
      </c>
      <c r="AG268" t="s">
        <v>4176</v>
      </c>
      <c r="AH268" t="s">
        <v>4176</v>
      </c>
      <c r="AI268" t="s">
        <v>4176</v>
      </c>
      <c r="AJ268" t="s">
        <v>4176</v>
      </c>
      <c r="AK268" t="s">
        <v>4176</v>
      </c>
      <c r="AL268" t="s">
        <v>4176</v>
      </c>
      <c r="AM268" t="s">
        <v>4176</v>
      </c>
      <c r="AN268" t="s">
        <v>4176</v>
      </c>
      <c r="AO268" t="s">
        <v>4176</v>
      </c>
      <c r="AP268" s="317" t="s">
        <v>4176</v>
      </c>
      <c r="AQ268" t="s">
        <v>737</v>
      </c>
      <c r="AR268" s="299" t="s">
        <v>4190</v>
      </c>
      <c r="AS268" s="273"/>
      <c r="AU268" s="273"/>
    </row>
    <row r="269" spans="1:47" s="272" customFormat="1" ht="22.8" x14ac:dyDescent="0.4">
      <c r="A269">
        <v>212487</v>
      </c>
      <c r="B269" t="s">
        <v>485</v>
      </c>
      <c r="C269" t="s">
        <v>212</v>
      </c>
      <c r="D269" t="s">
        <v>212</v>
      </c>
      <c r="E269" t="s">
        <v>212</v>
      </c>
      <c r="F269" t="s">
        <v>212</v>
      </c>
      <c r="G269" t="s">
        <v>212</v>
      </c>
      <c r="H269" t="s">
        <v>214</v>
      </c>
      <c r="I269" t="s">
        <v>214</v>
      </c>
      <c r="J269" t="s">
        <v>212</v>
      </c>
      <c r="K269" t="s">
        <v>214</v>
      </c>
      <c r="L269" t="s">
        <v>214</v>
      </c>
      <c r="M269" t="s">
        <v>212</v>
      </c>
      <c r="N269" t="s">
        <v>212</v>
      </c>
      <c r="O269" t="s">
        <v>212</v>
      </c>
      <c r="P269" t="s">
        <v>212</v>
      </c>
      <c r="Q269" t="s">
        <v>214</v>
      </c>
      <c r="R269" t="s">
        <v>214</v>
      </c>
      <c r="S269" t="s">
        <v>214</v>
      </c>
      <c r="T269" t="s">
        <v>214</v>
      </c>
      <c r="U269" t="s">
        <v>212</v>
      </c>
      <c r="V269" t="s">
        <v>214</v>
      </c>
      <c r="W269" t="s">
        <v>212</v>
      </c>
      <c r="X269" t="s">
        <v>214</v>
      </c>
      <c r="Y269" t="s">
        <v>214</v>
      </c>
      <c r="Z269" t="s">
        <v>214</v>
      </c>
      <c r="AA269" t="s">
        <v>214</v>
      </c>
      <c r="AB269" t="s">
        <v>212</v>
      </c>
      <c r="AC269" t="s">
        <v>212</v>
      </c>
      <c r="AD269" t="s">
        <v>212</v>
      </c>
      <c r="AE269" t="s">
        <v>212</v>
      </c>
      <c r="AF269" t="s">
        <v>212</v>
      </c>
      <c r="AG269"/>
      <c r="AH269"/>
      <c r="AI269"/>
      <c r="AJ269"/>
      <c r="AK269"/>
      <c r="AL269"/>
      <c r="AM269"/>
      <c r="AN269"/>
      <c r="AO269"/>
      <c r="AP269" s="317"/>
      <c r="AQ269"/>
      <c r="AR269" s="299"/>
      <c r="AS269" s="271"/>
      <c r="AU269" s="273"/>
    </row>
    <row r="270" spans="1:47" s="272" customFormat="1" ht="24" x14ac:dyDescent="0.5">
      <c r="A270" s="321">
        <v>212488</v>
      </c>
      <c r="B270" t="s">
        <v>3632</v>
      </c>
      <c r="C270" s="272" t="s">
        <v>4176</v>
      </c>
      <c r="D270" s="272" t="s">
        <v>4176</v>
      </c>
      <c r="E270" s="272" t="s">
        <v>4176</v>
      </c>
      <c r="F270" s="272" t="s">
        <v>4176</v>
      </c>
      <c r="G270" s="272" t="s">
        <v>4176</v>
      </c>
      <c r="H270" s="272" t="s">
        <v>4176</v>
      </c>
      <c r="I270" s="272" t="s">
        <v>4176</v>
      </c>
      <c r="J270" s="272" t="s">
        <v>4176</v>
      </c>
      <c r="K270" s="272" t="s">
        <v>4176</v>
      </c>
      <c r="L270" s="272" t="s">
        <v>4176</v>
      </c>
      <c r="M270" s="272" t="s">
        <v>4176</v>
      </c>
      <c r="N270" s="272" t="s">
        <v>4176</v>
      </c>
      <c r="O270" s="272" t="s">
        <v>4176</v>
      </c>
      <c r="P270" s="272" t="s">
        <v>4176</v>
      </c>
      <c r="Q270" s="272" t="s">
        <v>4176</v>
      </c>
      <c r="R270" s="272" t="s">
        <v>4176</v>
      </c>
      <c r="S270" s="272" t="s">
        <v>4176</v>
      </c>
      <c r="T270" s="272" t="s">
        <v>4176</v>
      </c>
      <c r="U270" s="272" t="s">
        <v>4176</v>
      </c>
      <c r="V270" s="272" t="s">
        <v>4176</v>
      </c>
      <c r="AP270" s="317"/>
      <c r="AQ270" t="s">
        <v>737</v>
      </c>
      <c r="AR270" s="299" t="s">
        <v>4190</v>
      </c>
      <c r="AS270" s="271"/>
      <c r="AU270" s="273"/>
    </row>
    <row r="271" spans="1:47" s="272" customFormat="1" ht="22.8" x14ac:dyDescent="0.4">
      <c r="A271">
        <v>212491</v>
      </c>
      <c r="B271" t="s">
        <v>3629</v>
      </c>
      <c r="C271" t="s">
        <v>4176</v>
      </c>
      <c r="D271" t="s">
        <v>4176</v>
      </c>
      <c r="E271" t="s">
        <v>4176</v>
      </c>
      <c r="F271" t="s">
        <v>4176</v>
      </c>
      <c r="G271" t="s">
        <v>4176</v>
      </c>
      <c r="H271" t="s">
        <v>4176</v>
      </c>
      <c r="I271" t="s">
        <v>4176</v>
      </c>
      <c r="J271" t="s">
        <v>4176</v>
      </c>
      <c r="K271" t="s">
        <v>4176</v>
      </c>
      <c r="L271" t="s">
        <v>4176</v>
      </c>
      <c r="M271" t="s">
        <v>4176</v>
      </c>
      <c r="N271" t="s">
        <v>4176</v>
      </c>
      <c r="O271" t="s">
        <v>4176</v>
      </c>
      <c r="P271" t="s">
        <v>4176</v>
      </c>
      <c r="Q271" t="s">
        <v>4176</v>
      </c>
      <c r="R271" t="s">
        <v>4176</v>
      </c>
      <c r="S271" t="s">
        <v>4176</v>
      </c>
      <c r="T271" t="s">
        <v>4176</v>
      </c>
      <c r="U271" t="s">
        <v>4176</v>
      </c>
      <c r="V271" t="s">
        <v>4176</v>
      </c>
      <c r="W271" t="s">
        <v>4176</v>
      </c>
      <c r="X271" t="s">
        <v>4176</v>
      </c>
      <c r="Y271" t="s">
        <v>4176</v>
      </c>
      <c r="Z271" t="s">
        <v>4176</v>
      </c>
      <c r="AA271" t="s">
        <v>4176</v>
      </c>
      <c r="AB271" t="s">
        <v>4176</v>
      </c>
      <c r="AC271" t="s">
        <v>4176</v>
      </c>
      <c r="AD271" t="s">
        <v>4176</v>
      </c>
      <c r="AE271" t="s">
        <v>4176</v>
      </c>
      <c r="AF271" t="s">
        <v>4176</v>
      </c>
      <c r="AG271" t="s">
        <v>4176</v>
      </c>
      <c r="AH271" t="s">
        <v>4176</v>
      </c>
      <c r="AI271" t="s">
        <v>4176</v>
      </c>
      <c r="AJ271" t="s">
        <v>4176</v>
      </c>
      <c r="AK271" t="s">
        <v>4176</v>
      </c>
      <c r="AL271" t="s">
        <v>4176</v>
      </c>
      <c r="AM271" t="s">
        <v>4176</v>
      </c>
      <c r="AN271" t="s">
        <v>4176</v>
      </c>
      <c r="AO271" t="s">
        <v>4176</v>
      </c>
      <c r="AP271" t="s">
        <v>4176</v>
      </c>
      <c r="AQ271" t="s">
        <v>737</v>
      </c>
      <c r="AR271" s="299" t="s">
        <v>4199</v>
      </c>
      <c r="AS271" s="271"/>
      <c r="AU271" s="273"/>
    </row>
    <row r="272" spans="1:47" s="272" customFormat="1" ht="22.8" x14ac:dyDescent="0.4">
      <c r="A272" s="314">
        <v>212492</v>
      </c>
      <c r="B272" t="s">
        <v>59</v>
      </c>
      <c r="C272" s="315" t="s">
        <v>214</v>
      </c>
      <c r="D272" s="315" t="s">
        <v>212</v>
      </c>
      <c r="E272" s="315" t="s">
        <v>214</v>
      </c>
      <c r="F272" s="315" t="s">
        <v>212</v>
      </c>
      <c r="G272" s="315" t="s">
        <v>214</v>
      </c>
      <c r="H272" s="315" t="s">
        <v>214</v>
      </c>
      <c r="I272" s="315" t="s">
        <v>214</v>
      </c>
      <c r="J272" s="315" t="s">
        <v>214</v>
      </c>
      <c r="K272" s="315" t="s">
        <v>214</v>
      </c>
      <c r="L272" s="315" t="s">
        <v>214</v>
      </c>
      <c r="M272" s="315" t="s">
        <v>214</v>
      </c>
      <c r="N272" s="315" t="s">
        <v>214</v>
      </c>
      <c r="O272" s="315" t="s">
        <v>212</v>
      </c>
      <c r="P272" s="315" t="s">
        <v>212</v>
      </c>
      <c r="Q272" s="315" t="s">
        <v>212</v>
      </c>
      <c r="R272" s="315" t="s">
        <v>212</v>
      </c>
      <c r="S272" s="315" t="s">
        <v>214</v>
      </c>
      <c r="T272" s="315" t="s">
        <v>214</v>
      </c>
      <c r="U272" s="315" t="s">
        <v>214</v>
      </c>
      <c r="V272" s="315" t="s">
        <v>214</v>
      </c>
      <c r="W272" s="315" t="s">
        <v>212</v>
      </c>
      <c r="X272" s="315" t="s">
        <v>212</v>
      </c>
      <c r="Y272" s="315" t="s">
        <v>212</v>
      </c>
      <c r="Z272" s="315" t="s">
        <v>212</v>
      </c>
      <c r="AA272" s="315" t="s">
        <v>214</v>
      </c>
      <c r="AB272" s="315" t="s">
        <v>214</v>
      </c>
      <c r="AC272" s="315" t="s">
        <v>214</v>
      </c>
      <c r="AD272" s="315" t="s">
        <v>214</v>
      </c>
      <c r="AE272" s="315" t="s">
        <v>212</v>
      </c>
      <c r="AF272" s="315" t="s">
        <v>212</v>
      </c>
      <c r="AG272" s="315" t="s">
        <v>214</v>
      </c>
      <c r="AH272" s="315" t="s">
        <v>214</v>
      </c>
      <c r="AI272" s="315" t="s">
        <v>213</v>
      </c>
      <c r="AJ272" s="315" t="s">
        <v>213</v>
      </c>
      <c r="AK272" s="315" t="s">
        <v>213</v>
      </c>
      <c r="AL272" s="315" t="s">
        <v>213</v>
      </c>
      <c r="AM272" s="315" t="s">
        <v>213</v>
      </c>
      <c r="AN272" s="315" t="s">
        <v>213</v>
      </c>
      <c r="AO272" s="315" t="s">
        <v>213</v>
      </c>
      <c r="AP272" s="316" t="s">
        <v>213</v>
      </c>
      <c r="AQ272"/>
      <c r="AR272" s="299"/>
      <c r="AS272" s="271"/>
      <c r="AU272" s="273"/>
    </row>
    <row r="273" spans="1:47" s="272" customFormat="1" ht="22.8" x14ac:dyDescent="0.4">
      <c r="A273">
        <v>212508</v>
      </c>
      <c r="B273" t="s">
        <v>3631</v>
      </c>
      <c r="C273" t="s">
        <v>4176</v>
      </c>
      <c r="D273" t="s">
        <v>4176</v>
      </c>
      <c r="E273" t="s">
        <v>4176</v>
      </c>
      <c r="F273" t="s">
        <v>4176</v>
      </c>
      <c r="G273" t="s">
        <v>4176</v>
      </c>
      <c r="H273" t="s">
        <v>4176</v>
      </c>
      <c r="I273" t="s">
        <v>4176</v>
      </c>
      <c r="J273" t="s">
        <v>4176</v>
      </c>
      <c r="K273" t="s">
        <v>4176</v>
      </c>
      <c r="L273" t="s">
        <v>4176</v>
      </c>
      <c r="M273"/>
      <c r="N273"/>
      <c r="O273"/>
      <c r="P273"/>
      <c r="Q273"/>
      <c r="R273"/>
      <c r="S273"/>
      <c r="T273"/>
      <c r="U273"/>
      <c r="V273"/>
      <c r="W273"/>
      <c r="X273"/>
      <c r="Y273"/>
      <c r="Z273"/>
      <c r="AA273"/>
      <c r="AB273"/>
      <c r="AC273"/>
      <c r="AD273"/>
      <c r="AE273"/>
      <c r="AF273"/>
      <c r="AG273"/>
      <c r="AH273"/>
      <c r="AI273"/>
      <c r="AJ273"/>
      <c r="AK273"/>
      <c r="AL273"/>
      <c r="AM273"/>
      <c r="AN273"/>
      <c r="AO273"/>
      <c r="AP273" s="317"/>
      <c r="AQ273" t="s">
        <v>737</v>
      </c>
      <c r="AR273" s="299" t="s">
        <v>4214</v>
      </c>
      <c r="AS273" s="271"/>
    </row>
    <row r="274" spans="1:47" s="272" customFormat="1" ht="22.8" x14ac:dyDescent="0.4">
      <c r="A274">
        <v>212514</v>
      </c>
      <c r="B274" t="s">
        <v>59</v>
      </c>
      <c r="C274" t="s">
        <v>212</v>
      </c>
      <c r="D274" t="s">
        <v>214</v>
      </c>
      <c r="E274" t="s">
        <v>212</v>
      </c>
      <c r="F274" t="s">
        <v>212</v>
      </c>
      <c r="G274" t="s">
        <v>214</v>
      </c>
      <c r="H274" t="s">
        <v>212</v>
      </c>
      <c r="I274" t="s">
        <v>214</v>
      </c>
      <c r="J274" t="s">
        <v>212</v>
      </c>
      <c r="K274" t="s">
        <v>214</v>
      </c>
      <c r="L274" t="s">
        <v>214</v>
      </c>
      <c r="M274" t="s">
        <v>214</v>
      </c>
      <c r="N274" t="s">
        <v>214</v>
      </c>
      <c r="O274" t="s">
        <v>214</v>
      </c>
      <c r="P274" t="s">
        <v>214</v>
      </c>
      <c r="Q274" t="s">
        <v>212</v>
      </c>
      <c r="R274" t="s">
        <v>214</v>
      </c>
      <c r="S274" t="s">
        <v>214</v>
      </c>
      <c r="T274" t="s">
        <v>214</v>
      </c>
      <c r="U274" t="s">
        <v>214</v>
      </c>
      <c r="V274" t="s">
        <v>214</v>
      </c>
      <c r="W274" t="s">
        <v>214</v>
      </c>
      <c r="X274" t="s">
        <v>214</v>
      </c>
      <c r="Y274" t="s">
        <v>212</v>
      </c>
      <c r="Z274" t="s">
        <v>214</v>
      </c>
      <c r="AA274" t="s">
        <v>214</v>
      </c>
      <c r="AB274" t="s">
        <v>212</v>
      </c>
      <c r="AC274" t="s">
        <v>212</v>
      </c>
      <c r="AD274" t="s">
        <v>214</v>
      </c>
      <c r="AE274" t="s">
        <v>212</v>
      </c>
      <c r="AF274" t="s">
        <v>214</v>
      </c>
      <c r="AG274" t="s">
        <v>214</v>
      </c>
      <c r="AH274" t="s">
        <v>214</v>
      </c>
      <c r="AI274" t="s">
        <v>212</v>
      </c>
      <c r="AJ274" t="s">
        <v>212</v>
      </c>
      <c r="AK274" t="s">
        <v>212</v>
      </c>
      <c r="AL274" t="s">
        <v>212</v>
      </c>
      <c r="AM274" t="s">
        <v>212</v>
      </c>
      <c r="AN274" t="s">
        <v>212</v>
      </c>
      <c r="AO274" t="s">
        <v>212</v>
      </c>
      <c r="AP274" s="317" t="s">
        <v>212</v>
      </c>
      <c r="AQ274"/>
      <c r="AR274" s="299"/>
      <c r="AS274" s="271"/>
      <c r="AU274" s="273"/>
    </row>
    <row r="275" spans="1:47" s="272" customFormat="1" ht="22.8" x14ac:dyDescent="0.4">
      <c r="A275">
        <v>212536</v>
      </c>
      <c r="B275" t="s">
        <v>3630</v>
      </c>
      <c r="C275" t="s">
        <v>212</v>
      </c>
      <c r="D275" t="s">
        <v>212</v>
      </c>
      <c r="E275" t="s">
        <v>212</v>
      </c>
      <c r="F275" t="s">
        <v>212</v>
      </c>
      <c r="G275" t="s">
        <v>212</v>
      </c>
      <c r="H275" t="s">
        <v>212</v>
      </c>
      <c r="I275" t="s">
        <v>212</v>
      </c>
      <c r="J275" t="s">
        <v>212</v>
      </c>
      <c r="K275" t="s">
        <v>212</v>
      </c>
      <c r="L275" t="s">
        <v>212</v>
      </c>
      <c r="M275" t="s">
        <v>212</v>
      </c>
      <c r="N275" t="s">
        <v>212</v>
      </c>
      <c r="O275" t="s">
        <v>212</v>
      </c>
      <c r="P275" t="s">
        <v>212</v>
      </c>
      <c r="Q275" t="s">
        <v>212</v>
      </c>
      <c r="R275" t="s">
        <v>214</v>
      </c>
      <c r="S275" t="s">
        <v>214</v>
      </c>
      <c r="T275" t="s">
        <v>214</v>
      </c>
      <c r="U275" t="s">
        <v>212</v>
      </c>
      <c r="V275" t="s">
        <v>212</v>
      </c>
      <c r="W275" t="s">
        <v>214</v>
      </c>
      <c r="X275" t="s">
        <v>212</v>
      </c>
      <c r="Y275" t="s">
        <v>212</v>
      </c>
      <c r="Z275" t="s">
        <v>212</v>
      </c>
      <c r="AA275" t="s">
        <v>212</v>
      </c>
      <c r="AB275" t="s">
        <v>213</v>
      </c>
      <c r="AC275" t="s">
        <v>213</v>
      </c>
      <c r="AD275" t="s">
        <v>213</v>
      </c>
      <c r="AE275" t="s">
        <v>213</v>
      </c>
      <c r="AF275" t="s">
        <v>213</v>
      </c>
      <c r="AG275"/>
      <c r="AH275"/>
      <c r="AI275"/>
      <c r="AJ275"/>
      <c r="AK275"/>
      <c r="AL275"/>
      <c r="AM275"/>
      <c r="AN275"/>
      <c r="AO275"/>
      <c r="AP275" s="317"/>
      <c r="AQ275"/>
      <c r="AR275" s="299"/>
      <c r="AS275" s="273"/>
      <c r="AU275" s="273"/>
    </row>
    <row r="276" spans="1:47" s="272" customFormat="1" ht="24" x14ac:dyDescent="0.5">
      <c r="A276" s="326">
        <v>212537</v>
      </c>
      <c r="B276" t="s">
        <v>3629</v>
      </c>
      <c r="C276" s="271" t="s">
        <v>212</v>
      </c>
      <c r="D276" s="271" t="s">
        <v>214</v>
      </c>
      <c r="E276" s="271" t="s">
        <v>212</v>
      </c>
      <c r="F276" s="271" t="s">
        <v>212</v>
      </c>
      <c r="G276" s="271" t="s">
        <v>214</v>
      </c>
      <c r="H276" s="271" t="s">
        <v>212</v>
      </c>
      <c r="I276" s="271" t="s">
        <v>214</v>
      </c>
      <c r="J276" s="271" t="s">
        <v>212</v>
      </c>
      <c r="K276" s="271" t="s">
        <v>214</v>
      </c>
      <c r="L276" s="271" t="s">
        <v>214</v>
      </c>
      <c r="M276" s="271" t="s">
        <v>212</v>
      </c>
      <c r="N276" s="271" t="s">
        <v>212</v>
      </c>
      <c r="O276" s="271" t="s">
        <v>212</v>
      </c>
      <c r="P276" s="271" t="s">
        <v>213</v>
      </c>
      <c r="Q276" s="271" t="s">
        <v>214</v>
      </c>
      <c r="R276" s="271" t="s">
        <v>214</v>
      </c>
      <c r="S276" s="271" t="s">
        <v>214</v>
      </c>
      <c r="T276" s="271" t="s">
        <v>214</v>
      </c>
      <c r="U276" s="271" t="s">
        <v>214</v>
      </c>
      <c r="V276" s="271" t="s">
        <v>214</v>
      </c>
      <c r="W276" s="271" t="s">
        <v>214</v>
      </c>
      <c r="X276" s="271" t="s">
        <v>212</v>
      </c>
      <c r="Y276" s="271" t="s">
        <v>212</v>
      </c>
      <c r="Z276" s="271" t="s">
        <v>212</v>
      </c>
      <c r="AA276" s="271" t="s">
        <v>212</v>
      </c>
      <c r="AB276" s="271" t="s">
        <v>212</v>
      </c>
      <c r="AC276" s="271" t="s">
        <v>214</v>
      </c>
      <c r="AD276" s="271" t="s">
        <v>212</v>
      </c>
      <c r="AE276" s="271" t="s">
        <v>212</v>
      </c>
      <c r="AF276" s="271" t="s">
        <v>212</v>
      </c>
      <c r="AG276" s="271" t="s">
        <v>212</v>
      </c>
      <c r="AH276" s="271" t="s">
        <v>214</v>
      </c>
      <c r="AI276" s="271" t="s">
        <v>214</v>
      </c>
      <c r="AJ276" s="271" t="s">
        <v>214</v>
      </c>
      <c r="AK276" s="271" t="s">
        <v>214</v>
      </c>
      <c r="AL276" s="271" t="s">
        <v>214</v>
      </c>
      <c r="AM276" s="271" t="s">
        <v>214</v>
      </c>
      <c r="AN276" s="271" t="s">
        <v>214</v>
      </c>
      <c r="AO276" s="271" t="s">
        <v>214</v>
      </c>
      <c r="AP276" s="322" t="s">
        <v>214</v>
      </c>
      <c r="AQ276"/>
      <c r="AR276" s="299"/>
      <c r="AS276" s="273"/>
      <c r="AU276" s="273"/>
    </row>
    <row r="277" spans="1:47" s="272" customFormat="1" ht="22.8" x14ac:dyDescent="0.4">
      <c r="A277">
        <v>212544</v>
      </c>
      <c r="B277" t="s">
        <v>487</v>
      </c>
      <c r="C277" t="s">
        <v>212</v>
      </c>
      <c r="D277" t="s">
        <v>214</v>
      </c>
      <c r="E277" t="s">
        <v>212</v>
      </c>
      <c r="F277" t="s">
        <v>212</v>
      </c>
      <c r="G277" t="s">
        <v>213</v>
      </c>
      <c r="H277" t="s">
        <v>213</v>
      </c>
      <c r="I277" t="s">
        <v>214</v>
      </c>
      <c r="J277" t="s">
        <v>214</v>
      </c>
      <c r="K277" t="s">
        <v>212</v>
      </c>
      <c r="L277" t="s">
        <v>212</v>
      </c>
      <c r="M277" t="s">
        <v>212</v>
      </c>
      <c r="N277" t="s">
        <v>214</v>
      </c>
      <c r="O277" t="s">
        <v>212</v>
      </c>
      <c r="P277" t="s">
        <v>212</v>
      </c>
      <c r="Q277" t="s">
        <v>214</v>
      </c>
      <c r="R277" t="s">
        <v>214</v>
      </c>
      <c r="S277" t="s">
        <v>212</v>
      </c>
      <c r="T277" t="s">
        <v>212</v>
      </c>
      <c r="U277" t="s">
        <v>212</v>
      </c>
      <c r="V277" t="s">
        <v>212</v>
      </c>
      <c r="W277"/>
      <c r="X277"/>
      <c r="Y277"/>
      <c r="Z277"/>
      <c r="AA277"/>
      <c r="AB277"/>
      <c r="AC277"/>
      <c r="AD277"/>
      <c r="AE277"/>
      <c r="AF277"/>
      <c r="AG277"/>
      <c r="AH277"/>
      <c r="AI277"/>
      <c r="AJ277"/>
      <c r="AK277"/>
      <c r="AL277"/>
      <c r="AM277"/>
      <c r="AN277"/>
      <c r="AO277"/>
      <c r="AP277" s="317"/>
      <c r="AQ277"/>
      <c r="AR277" s="299"/>
      <c r="AS277" s="271"/>
      <c r="AU277" s="273"/>
    </row>
    <row r="278" spans="1:47" s="272" customFormat="1" ht="22.8" x14ac:dyDescent="0.4">
      <c r="A278">
        <v>212548</v>
      </c>
      <c r="B278" t="s">
        <v>59</v>
      </c>
      <c r="C278" t="s">
        <v>4176</v>
      </c>
      <c r="D278" t="s">
        <v>4176</v>
      </c>
      <c r="E278" t="s">
        <v>4176</v>
      </c>
      <c r="F278" t="s">
        <v>4176</v>
      </c>
      <c r="G278" t="s">
        <v>4176</v>
      </c>
      <c r="H278" t="s">
        <v>4176</v>
      </c>
      <c r="I278" t="s">
        <v>4176</v>
      </c>
      <c r="J278" t="s">
        <v>4176</v>
      </c>
      <c r="K278" t="s">
        <v>4176</v>
      </c>
      <c r="L278" t="s">
        <v>4176</v>
      </c>
      <c r="M278" t="s">
        <v>4176</v>
      </c>
      <c r="N278" t="s">
        <v>4176</v>
      </c>
      <c r="O278" t="s">
        <v>4176</v>
      </c>
      <c r="P278" t="s">
        <v>4176</v>
      </c>
      <c r="Q278" t="s">
        <v>4176</v>
      </c>
      <c r="R278" t="s">
        <v>4176</v>
      </c>
      <c r="S278" t="s">
        <v>4176</v>
      </c>
      <c r="T278" t="s">
        <v>4176</v>
      </c>
      <c r="U278" t="s">
        <v>4176</v>
      </c>
      <c r="V278" t="s">
        <v>4176</v>
      </c>
      <c r="W278" t="s">
        <v>4176</v>
      </c>
      <c r="X278" t="s">
        <v>4176</v>
      </c>
      <c r="Y278" t="s">
        <v>4176</v>
      </c>
      <c r="Z278" t="s">
        <v>4176</v>
      </c>
      <c r="AA278" t="s">
        <v>4176</v>
      </c>
      <c r="AB278" t="s">
        <v>4176</v>
      </c>
      <c r="AC278" t="s">
        <v>4176</v>
      </c>
      <c r="AD278" t="s">
        <v>4176</v>
      </c>
      <c r="AE278" t="s">
        <v>4176</v>
      </c>
      <c r="AF278" t="s">
        <v>4176</v>
      </c>
      <c r="AG278" t="s">
        <v>4176</v>
      </c>
      <c r="AH278" t="s">
        <v>4176</v>
      </c>
      <c r="AI278" t="s">
        <v>4176</v>
      </c>
      <c r="AJ278" t="s">
        <v>4176</v>
      </c>
      <c r="AK278" t="s">
        <v>4176</v>
      </c>
      <c r="AL278" t="s">
        <v>4176</v>
      </c>
      <c r="AM278" t="s">
        <v>4176</v>
      </c>
      <c r="AN278" t="s">
        <v>4176</v>
      </c>
      <c r="AO278" t="s">
        <v>4176</v>
      </c>
      <c r="AP278" s="317" t="s">
        <v>4176</v>
      </c>
      <c r="AQ278" t="s">
        <v>737</v>
      </c>
      <c r="AR278" s="299" t="s">
        <v>4184</v>
      </c>
      <c r="AS278" s="271"/>
      <c r="AU278" s="273"/>
    </row>
    <row r="279" spans="1:47" s="272" customFormat="1" ht="22.8" x14ac:dyDescent="0.4">
      <c r="A279">
        <v>212553</v>
      </c>
      <c r="B279" t="s">
        <v>3629</v>
      </c>
      <c r="C279" t="s">
        <v>4176</v>
      </c>
      <c r="D279" t="s">
        <v>4176</v>
      </c>
      <c r="E279" t="s">
        <v>4176</v>
      </c>
      <c r="F279" t="s">
        <v>4176</v>
      </c>
      <c r="G279" t="s">
        <v>4176</v>
      </c>
      <c r="H279" t="s">
        <v>4176</v>
      </c>
      <c r="I279" t="s">
        <v>4176</v>
      </c>
      <c r="J279" t="s">
        <v>4176</v>
      </c>
      <c r="K279" t="s">
        <v>4176</v>
      </c>
      <c r="L279" t="s">
        <v>4176</v>
      </c>
      <c r="M279" t="s">
        <v>4176</v>
      </c>
      <c r="N279" t="s">
        <v>4176</v>
      </c>
      <c r="O279" t="s">
        <v>4176</v>
      </c>
      <c r="P279" t="s">
        <v>4176</v>
      </c>
      <c r="Q279" t="s">
        <v>4176</v>
      </c>
      <c r="R279" t="s">
        <v>4176</v>
      </c>
      <c r="S279" t="s">
        <v>4176</v>
      </c>
      <c r="T279" t="s">
        <v>4176</v>
      </c>
      <c r="U279" t="s">
        <v>4176</v>
      </c>
      <c r="V279" t="s">
        <v>4176</v>
      </c>
      <c r="W279" t="s">
        <v>4176</v>
      </c>
      <c r="X279" t="s">
        <v>4176</v>
      </c>
      <c r="Y279" t="s">
        <v>4176</v>
      </c>
      <c r="Z279" t="s">
        <v>4176</v>
      </c>
      <c r="AA279" t="s">
        <v>4176</v>
      </c>
      <c r="AB279" t="s">
        <v>4176</v>
      </c>
      <c r="AC279" t="s">
        <v>4176</v>
      </c>
      <c r="AD279" t="s">
        <v>4176</v>
      </c>
      <c r="AE279" t="s">
        <v>4176</v>
      </c>
      <c r="AF279" t="s">
        <v>4176</v>
      </c>
      <c r="AG279" t="s">
        <v>4176</v>
      </c>
      <c r="AH279" t="s">
        <v>4176</v>
      </c>
      <c r="AI279" t="s">
        <v>4176</v>
      </c>
      <c r="AJ279" t="s">
        <v>4176</v>
      </c>
      <c r="AK279" t="s">
        <v>4176</v>
      </c>
      <c r="AL279" t="s">
        <v>4176</v>
      </c>
      <c r="AM279" t="s">
        <v>4176</v>
      </c>
      <c r="AN279" t="s">
        <v>4176</v>
      </c>
      <c r="AO279" t="s">
        <v>4176</v>
      </c>
      <c r="AP279" s="317" t="s">
        <v>4176</v>
      </c>
      <c r="AQ279" t="s">
        <v>737</v>
      </c>
      <c r="AR279" s="299" t="s">
        <v>4183</v>
      </c>
      <c r="AS279" s="271"/>
    </row>
    <row r="280" spans="1:47" s="272" customFormat="1" ht="22.8" x14ac:dyDescent="0.4">
      <c r="A280" s="314">
        <v>212554</v>
      </c>
      <c r="B280" t="s">
        <v>59</v>
      </c>
      <c r="C280" s="315" t="s">
        <v>212</v>
      </c>
      <c r="D280" s="315" t="s">
        <v>212</v>
      </c>
      <c r="E280" s="315" t="s">
        <v>212</v>
      </c>
      <c r="F280" s="315" t="s">
        <v>212</v>
      </c>
      <c r="G280" s="315" t="s">
        <v>212</v>
      </c>
      <c r="H280" s="315" t="s">
        <v>212</v>
      </c>
      <c r="I280" s="315" t="s">
        <v>212</v>
      </c>
      <c r="J280" s="315" t="s">
        <v>212</v>
      </c>
      <c r="K280" s="315" t="s">
        <v>212</v>
      </c>
      <c r="L280" s="315" t="s">
        <v>212</v>
      </c>
      <c r="M280" s="315" t="s">
        <v>212</v>
      </c>
      <c r="N280" s="315" t="s">
        <v>212</v>
      </c>
      <c r="O280" s="315" t="s">
        <v>212</v>
      </c>
      <c r="P280" t="s">
        <v>212</v>
      </c>
      <c r="Q280" s="315" t="s">
        <v>212</v>
      </c>
      <c r="R280" s="315" t="s">
        <v>212</v>
      </c>
      <c r="S280" s="315" t="s">
        <v>212</v>
      </c>
      <c r="T280" s="315" t="s">
        <v>212</v>
      </c>
      <c r="U280" s="315" t="s">
        <v>4178</v>
      </c>
      <c r="V280" s="315" t="s">
        <v>212</v>
      </c>
      <c r="W280" s="315" t="s">
        <v>212</v>
      </c>
      <c r="X280" s="315" t="s">
        <v>212</v>
      </c>
      <c r="Y280" s="315" t="s">
        <v>212</v>
      </c>
      <c r="Z280" s="315" t="s">
        <v>212</v>
      </c>
      <c r="AA280" s="315" t="s">
        <v>212</v>
      </c>
      <c r="AB280" s="315" t="s">
        <v>212</v>
      </c>
      <c r="AC280" s="315" t="s">
        <v>212</v>
      </c>
      <c r="AD280" s="315" t="s">
        <v>212</v>
      </c>
      <c r="AE280" s="315" t="s">
        <v>212</v>
      </c>
      <c r="AF280" s="315" t="s">
        <v>212</v>
      </c>
      <c r="AG280" s="315" t="s">
        <v>212</v>
      </c>
      <c r="AH280" s="315" t="s">
        <v>212</v>
      </c>
      <c r="AI280" s="315" t="s">
        <v>4178</v>
      </c>
      <c r="AJ280" s="315" t="s">
        <v>212</v>
      </c>
      <c r="AK280" s="315" t="s">
        <v>213</v>
      </c>
      <c r="AL280" s="315" t="s">
        <v>214</v>
      </c>
      <c r="AM280" s="315" t="s">
        <v>214</v>
      </c>
      <c r="AN280" s="315" t="s">
        <v>213</v>
      </c>
      <c r="AO280" s="315" t="s">
        <v>213</v>
      </c>
      <c r="AP280" s="316" t="s">
        <v>213</v>
      </c>
      <c r="AQ280"/>
      <c r="AR280" s="299"/>
      <c r="AS280" s="273"/>
      <c r="AU280" s="273"/>
    </row>
    <row r="281" spans="1:47" s="272" customFormat="1" ht="22.8" x14ac:dyDescent="0.4">
      <c r="A281">
        <v>212558</v>
      </c>
      <c r="B281" t="s">
        <v>485</v>
      </c>
      <c r="C281" t="s">
        <v>4176</v>
      </c>
      <c r="D281" t="s">
        <v>4176</v>
      </c>
      <c r="E281" t="s">
        <v>4176</v>
      </c>
      <c r="F281" t="s">
        <v>4176</v>
      </c>
      <c r="G281" t="s">
        <v>4176</v>
      </c>
      <c r="H281" t="s">
        <v>4176</v>
      </c>
      <c r="I281" t="s">
        <v>4176</v>
      </c>
      <c r="J281" t="s">
        <v>4176</v>
      </c>
      <c r="K281" t="s">
        <v>4176</v>
      </c>
      <c r="L281" t="s">
        <v>4176</v>
      </c>
      <c r="M281" t="s">
        <v>4176</v>
      </c>
      <c r="N281" t="s">
        <v>4176</v>
      </c>
      <c r="O281" t="s">
        <v>4176</v>
      </c>
      <c r="P281" t="s">
        <v>4176</v>
      </c>
      <c r="Q281" t="s">
        <v>4176</v>
      </c>
      <c r="R281" t="s">
        <v>4176</v>
      </c>
      <c r="S281" t="s">
        <v>4176</v>
      </c>
      <c r="T281" t="s">
        <v>4176</v>
      </c>
      <c r="U281" t="s">
        <v>4176</v>
      </c>
      <c r="V281" t="s">
        <v>4176</v>
      </c>
      <c r="W281" t="s">
        <v>4176</v>
      </c>
      <c r="X281" t="s">
        <v>4176</v>
      </c>
      <c r="Y281" t="s">
        <v>4176</v>
      </c>
      <c r="Z281" t="s">
        <v>4176</v>
      </c>
      <c r="AA281" t="s">
        <v>4176</v>
      </c>
      <c r="AB281" t="s">
        <v>4176</v>
      </c>
      <c r="AC281" t="s">
        <v>4176</v>
      </c>
      <c r="AD281" t="s">
        <v>4176</v>
      </c>
      <c r="AE281" t="s">
        <v>4176</v>
      </c>
      <c r="AF281" t="s">
        <v>4176</v>
      </c>
      <c r="AG281"/>
      <c r="AH281"/>
      <c r="AI281"/>
      <c r="AJ281"/>
      <c r="AK281"/>
      <c r="AL281"/>
      <c r="AM281"/>
      <c r="AN281"/>
      <c r="AO281"/>
      <c r="AP281" s="317"/>
      <c r="AQ281" t="s">
        <v>737</v>
      </c>
      <c r="AR281" s="299" t="s">
        <v>4184</v>
      </c>
      <c r="AS281" s="271"/>
      <c r="AU281" s="273"/>
    </row>
    <row r="282" spans="1:47" s="272" customFormat="1" ht="22.8" x14ac:dyDescent="0.4">
      <c r="A282">
        <v>212559</v>
      </c>
      <c r="B282" t="s">
        <v>485</v>
      </c>
      <c r="C282" t="s">
        <v>4176</v>
      </c>
      <c r="D282" t="s">
        <v>4176</v>
      </c>
      <c r="E282" t="s">
        <v>4176</v>
      </c>
      <c r="F282" t="s">
        <v>4176</v>
      </c>
      <c r="G282" t="s">
        <v>4176</v>
      </c>
      <c r="H282" t="s">
        <v>4176</v>
      </c>
      <c r="I282" t="s">
        <v>4176</v>
      </c>
      <c r="J282" t="s">
        <v>4176</v>
      </c>
      <c r="K282" t="s">
        <v>4176</v>
      </c>
      <c r="L282" t="s">
        <v>4176</v>
      </c>
      <c r="M282" t="s">
        <v>4176</v>
      </c>
      <c r="N282" t="s">
        <v>4176</v>
      </c>
      <c r="O282" t="s">
        <v>4176</v>
      </c>
      <c r="P282" t="s">
        <v>4176</v>
      </c>
      <c r="Q282" t="s">
        <v>4176</v>
      </c>
      <c r="R282" t="s">
        <v>4176</v>
      </c>
      <c r="S282" t="s">
        <v>4176</v>
      </c>
      <c r="T282" t="s">
        <v>4176</v>
      </c>
      <c r="U282" t="s">
        <v>4176</v>
      </c>
      <c r="V282" t="s">
        <v>4176</v>
      </c>
      <c r="W282" t="s">
        <v>4176</v>
      </c>
      <c r="X282" t="s">
        <v>4176</v>
      </c>
      <c r="Y282" t="s">
        <v>4176</v>
      </c>
      <c r="Z282" t="s">
        <v>4176</v>
      </c>
      <c r="AA282" t="s">
        <v>4176</v>
      </c>
      <c r="AB282" t="s">
        <v>4176</v>
      </c>
      <c r="AC282" t="s">
        <v>4176</v>
      </c>
      <c r="AD282" t="s">
        <v>4176</v>
      </c>
      <c r="AE282" t="s">
        <v>4176</v>
      </c>
      <c r="AF282" t="s">
        <v>4176</v>
      </c>
      <c r="AG282"/>
      <c r="AH282"/>
      <c r="AI282"/>
      <c r="AJ282"/>
      <c r="AK282"/>
      <c r="AL282"/>
      <c r="AM282"/>
      <c r="AN282"/>
      <c r="AO282"/>
      <c r="AP282" s="317"/>
      <c r="AQ282" t="s">
        <v>737</v>
      </c>
      <c r="AR282" s="299" t="s">
        <v>4180</v>
      </c>
      <c r="AS282" s="273"/>
      <c r="AU282" s="273"/>
    </row>
    <row r="283" spans="1:47" s="272" customFormat="1" ht="24" x14ac:dyDescent="0.5">
      <c r="A283" s="321">
        <v>212569</v>
      </c>
      <c r="B283" t="s">
        <v>3630</v>
      </c>
      <c r="C283" s="272" t="s">
        <v>4176</v>
      </c>
      <c r="D283" s="272" t="s">
        <v>4176</v>
      </c>
      <c r="E283" s="272" t="s">
        <v>4176</v>
      </c>
      <c r="F283" s="272" t="s">
        <v>4176</v>
      </c>
      <c r="G283" s="272" t="s">
        <v>4176</v>
      </c>
      <c r="H283" s="272" t="s">
        <v>4176</v>
      </c>
      <c r="I283" s="272" t="s">
        <v>4176</v>
      </c>
      <c r="J283" s="272" t="s">
        <v>4176</v>
      </c>
      <c r="K283" s="272" t="s">
        <v>4176</v>
      </c>
      <c r="L283" s="272" t="s">
        <v>4176</v>
      </c>
      <c r="M283" s="272" t="s">
        <v>4176</v>
      </c>
      <c r="N283" s="272" t="s">
        <v>4176</v>
      </c>
      <c r="O283" s="272" t="s">
        <v>4176</v>
      </c>
      <c r="P283" s="272" t="s">
        <v>4176</v>
      </c>
      <c r="Q283" s="272" t="s">
        <v>4176</v>
      </c>
      <c r="R283" s="272" t="s">
        <v>4176</v>
      </c>
      <c r="S283" s="272" t="s">
        <v>4176</v>
      </c>
      <c r="T283" s="272" t="s">
        <v>4176</v>
      </c>
      <c r="U283" s="272" t="s">
        <v>4176</v>
      </c>
      <c r="V283" s="272" t="s">
        <v>4176</v>
      </c>
      <c r="W283" s="272" t="s">
        <v>4176</v>
      </c>
      <c r="X283" s="272" t="s">
        <v>4176</v>
      </c>
      <c r="Y283" s="272" t="s">
        <v>4176</v>
      </c>
      <c r="Z283" s="272" t="s">
        <v>4176</v>
      </c>
      <c r="AA283" s="272" t="s">
        <v>4176</v>
      </c>
      <c r="AB283" s="272" t="s">
        <v>4176</v>
      </c>
      <c r="AC283" s="272" t="s">
        <v>4176</v>
      </c>
      <c r="AD283" s="272" t="s">
        <v>4176</v>
      </c>
      <c r="AE283" s="272" t="s">
        <v>4176</v>
      </c>
      <c r="AF283" s="272" t="s">
        <v>4176</v>
      </c>
      <c r="AP283" s="317"/>
      <c r="AQ283" t="s">
        <v>737</v>
      </c>
      <c r="AR283" s="299" t="s">
        <v>4183</v>
      </c>
      <c r="AS283" s="271"/>
    </row>
    <row r="284" spans="1:47" s="272" customFormat="1" ht="22.8" x14ac:dyDescent="0.4">
      <c r="A284">
        <v>212570</v>
      </c>
      <c r="B284" t="s">
        <v>3629</v>
      </c>
      <c r="C284" t="s">
        <v>212</v>
      </c>
      <c r="D284" t="s">
        <v>214</v>
      </c>
      <c r="E284" t="s">
        <v>214</v>
      </c>
      <c r="F284" t="s">
        <v>212</v>
      </c>
      <c r="G284" t="s">
        <v>212</v>
      </c>
      <c r="H284" t="s">
        <v>214</v>
      </c>
      <c r="I284" t="s">
        <v>214</v>
      </c>
      <c r="J284" t="s">
        <v>214</v>
      </c>
      <c r="K284" t="s">
        <v>212</v>
      </c>
      <c r="L284" t="s">
        <v>214</v>
      </c>
      <c r="M284" t="s">
        <v>212</v>
      </c>
      <c r="N284" t="s">
        <v>212</v>
      </c>
      <c r="O284" t="s">
        <v>212</v>
      </c>
      <c r="P284" t="s">
        <v>212</v>
      </c>
      <c r="Q284" t="s">
        <v>212</v>
      </c>
      <c r="R284" t="s">
        <v>212</v>
      </c>
      <c r="S284" t="s">
        <v>212</v>
      </c>
      <c r="T284" t="s">
        <v>214</v>
      </c>
      <c r="U284" t="s">
        <v>214</v>
      </c>
      <c r="V284" t="s">
        <v>214</v>
      </c>
      <c r="W284" t="s">
        <v>214</v>
      </c>
      <c r="X284" t="s">
        <v>213</v>
      </c>
      <c r="Y284" t="s">
        <v>212</v>
      </c>
      <c r="Z284" t="s">
        <v>214</v>
      </c>
      <c r="AA284" t="s">
        <v>214</v>
      </c>
      <c r="AB284" t="s">
        <v>212</v>
      </c>
      <c r="AC284" t="s">
        <v>212</v>
      </c>
      <c r="AD284" t="s">
        <v>212</v>
      </c>
      <c r="AE284" t="s">
        <v>212</v>
      </c>
      <c r="AF284" t="s">
        <v>212</v>
      </c>
      <c r="AG284" t="s">
        <v>212</v>
      </c>
      <c r="AH284" t="s">
        <v>214</v>
      </c>
      <c r="AI284" t="s">
        <v>214</v>
      </c>
      <c r="AJ284" t="s">
        <v>212</v>
      </c>
      <c r="AK284" t="s">
        <v>212</v>
      </c>
      <c r="AL284" t="s">
        <v>214</v>
      </c>
      <c r="AM284" t="s">
        <v>214</v>
      </c>
      <c r="AN284" t="s">
        <v>214</v>
      </c>
      <c r="AO284" t="s">
        <v>214</v>
      </c>
      <c r="AP284" s="317" t="s">
        <v>214</v>
      </c>
      <c r="AQ284"/>
      <c r="AR284" s="299"/>
      <c r="AS284" s="271"/>
      <c r="AU284" s="273"/>
    </row>
    <row r="285" spans="1:47" s="272" customFormat="1" ht="24" x14ac:dyDescent="0.5">
      <c r="A285" s="321">
        <v>212576</v>
      </c>
      <c r="B285" t="s">
        <v>59</v>
      </c>
      <c r="C285" s="271" t="s">
        <v>4176</v>
      </c>
      <c r="D285" s="271" t="s">
        <v>4176</v>
      </c>
      <c r="E285" s="271" t="s">
        <v>4176</v>
      </c>
      <c r="F285" s="271" t="s">
        <v>4176</v>
      </c>
      <c r="G285" s="271" t="s">
        <v>4176</v>
      </c>
      <c r="H285" s="271" t="s">
        <v>4176</v>
      </c>
      <c r="I285" s="271" t="s">
        <v>4176</v>
      </c>
      <c r="J285" s="271" t="s">
        <v>4176</v>
      </c>
      <c r="K285" s="271" t="s">
        <v>4176</v>
      </c>
      <c r="L285" s="271" t="s">
        <v>4176</v>
      </c>
      <c r="M285" s="271" t="s">
        <v>4176</v>
      </c>
      <c r="N285" s="271" t="s">
        <v>4176</v>
      </c>
      <c r="O285" s="271" t="s">
        <v>4176</v>
      </c>
      <c r="P285" s="271" t="s">
        <v>4176</v>
      </c>
      <c r="Q285" s="271" t="s">
        <v>4176</v>
      </c>
      <c r="R285" s="271" t="s">
        <v>4176</v>
      </c>
      <c r="S285" s="271" t="s">
        <v>4176</v>
      </c>
      <c r="T285" s="271" t="s">
        <v>4176</v>
      </c>
      <c r="U285" s="271" t="s">
        <v>4176</v>
      </c>
      <c r="V285" s="271" t="s">
        <v>4176</v>
      </c>
      <c r="W285" s="271" t="s">
        <v>4176</v>
      </c>
      <c r="X285" s="271" t="s">
        <v>4176</v>
      </c>
      <c r="Y285" s="271" t="s">
        <v>4176</v>
      </c>
      <c r="Z285" s="271" t="s">
        <v>4176</v>
      </c>
      <c r="AA285" s="271" t="s">
        <v>4176</v>
      </c>
      <c r="AB285" s="271" t="s">
        <v>4176</v>
      </c>
      <c r="AC285" s="271" t="s">
        <v>4176</v>
      </c>
      <c r="AD285" s="271" t="s">
        <v>4176</v>
      </c>
      <c r="AE285" s="271" t="s">
        <v>4176</v>
      </c>
      <c r="AF285" s="271" t="s">
        <v>4176</v>
      </c>
      <c r="AG285" s="271" t="s">
        <v>4176</v>
      </c>
      <c r="AH285" s="271" t="s">
        <v>4176</v>
      </c>
      <c r="AI285" s="271" t="s">
        <v>4176</v>
      </c>
      <c r="AJ285" s="271" t="s">
        <v>4176</v>
      </c>
      <c r="AK285" s="271" t="s">
        <v>4176</v>
      </c>
      <c r="AL285" s="271" t="s">
        <v>4176</v>
      </c>
      <c r="AM285" s="271" t="s">
        <v>4176</v>
      </c>
      <c r="AN285" s="271" t="s">
        <v>4176</v>
      </c>
      <c r="AO285" s="271" t="s">
        <v>4176</v>
      </c>
      <c r="AP285" s="322" t="s">
        <v>4176</v>
      </c>
      <c r="AQ285" t="s">
        <v>737</v>
      </c>
      <c r="AR285" s="299" t="s">
        <v>4180</v>
      </c>
      <c r="AS285" s="273"/>
      <c r="AU285" s="273"/>
    </row>
    <row r="286" spans="1:47" s="272" customFormat="1" ht="22.8" x14ac:dyDescent="0.4">
      <c r="A286" s="314">
        <v>212582</v>
      </c>
      <c r="B286" t="s">
        <v>485</v>
      </c>
      <c r="C286" s="315" t="s">
        <v>4176</v>
      </c>
      <c r="D286" s="315" t="s">
        <v>4176</v>
      </c>
      <c r="E286" s="315" t="s">
        <v>4176</v>
      </c>
      <c r="F286" s="315" t="s">
        <v>4176</v>
      </c>
      <c r="G286" s="315" t="s">
        <v>4176</v>
      </c>
      <c r="H286" s="315" t="s">
        <v>4176</v>
      </c>
      <c r="I286" s="315" t="s">
        <v>4176</v>
      </c>
      <c r="J286" s="315" t="s">
        <v>4176</v>
      </c>
      <c r="K286" s="315" t="s">
        <v>4176</v>
      </c>
      <c r="L286" s="315" t="s">
        <v>4176</v>
      </c>
      <c r="M286" s="315" t="s">
        <v>4176</v>
      </c>
      <c r="N286" s="315" t="s">
        <v>4176</v>
      </c>
      <c r="O286" s="315" t="s">
        <v>4176</v>
      </c>
      <c r="P286" s="315" t="s">
        <v>4176</v>
      </c>
      <c r="Q286" s="315" t="s">
        <v>4176</v>
      </c>
      <c r="R286" s="315" t="s">
        <v>4176</v>
      </c>
      <c r="S286" s="315" t="s">
        <v>4176</v>
      </c>
      <c r="T286" s="315" t="s">
        <v>4176</v>
      </c>
      <c r="U286" s="315" t="s">
        <v>4176</v>
      </c>
      <c r="V286" s="315" t="s">
        <v>4176</v>
      </c>
      <c r="W286" s="315" t="s">
        <v>4176</v>
      </c>
      <c r="X286" s="315" t="s">
        <v>4176</v>
      </c>
      <c r="Y286" s="315" t="s">
        <v>4176</v>
      </c>
      <c r="Z286" s="315" t="s">
        <v>4176</v>
      </c>
      <c r="AA286" s="315" t="s">
        <v>4176</v>
      </c>
      <c r="AB286" s="315" t="s">
        <v>4176</v>
      </c>
      <c r="AC286" s="315" t="s">
        <v>4176</v>
      </c>
      <c r="AD286" s="315" t="s">
        <v>4176</v>
      </c>
      <c r="AE286" s="315" t="s">
        <v>4176</v>
      </c>
      <c r="AF286" s="315" t="s">
        <v>4176</v>
      </c>
      <c r="AG286" s="315"/>
      <c r="AH286" s="315"/>
      <c r="AI286" s="315"/>
      <c r="AJ286" s="315"/>
      <c r="AK286" s="315"/>
      <c r="AL286" s="315"/>
      <c r="AM286" s="315"/>
      <c r="AN286" s="315"/>
      <c r="AO286" s="315"/>
      <c r="AP286" s="316"/>
      <c r="AQ286" t="s">
        <v>737</v>
      </c>
      <c r="AR286" s="299" t="s">
        <v>4184</v>
      </c>
      <c r="AS286" s="273"/>
      <c r="AU286" s="273"/>
    </row>
    <row r="287" spans="1:47" s="272" customFormat="1" ht="22.8" x14ac:dyDescent="0.4">
      <c r="A287">
        <v>212587</v>
      </c>
      <c r="B287" t="s">
        <v>3629</v>
      </c>
      <c r="C287" t="s">
        <v>212</v>
      </c>
      <c r="D287" t="s">
        <v>212</v>
      </c>
      <c r="E287" t="s">
        <v>212</v>
      </c>
      <c r="F287" t="s">
        <v>212</v>
      </c>
      <c r="G287" t="s">
        <v>212</v>
      </c>
      <c r="H287" t="s">
        <v>212</v>
      </c>
      <c r="I287" t="s">
        <v>212</v>
      </c>
      <c r="J287" t="s">
        <v>212</v>
      </c>
      <c r="K287" t="s">
        <v>212</v>
      </c>
      <c r="L287" t="s">
        <v>212</v>
      </c>
      <c r="M287" t="s">
        <v>212</v>
      </c>
      <c r="N287" t="s">
        <v>212</v>
      </c>
      <c r="O287" t="s">
        <v>214</v>
      </c>
      <c r="P287" t="s">
        <v>214</v>
      </c>
      <c r="Q287" t="s">
        <v>212</v>
      </c>
      <c r="R287" t="s">
        <v>212</v>
      </c>
      <c r="S287" t="s">
        <v>212</v>
      </c>
      <c r="T287" t="s">
        <v>212</v>
      </c>
      <c r="U287" t="s">
        <v>212</v>
      </c>
      <c r="V287" t="s">
        <v>214</v>
      </c>
      <c r="W287" t="s">
        <v>214</v>
      </c>
      <c r="X287" t="s">
        <v>212</v>
      </c>
      <c r="Y287" t="s">
        <v>212</v>
      </c>
      <c r="Z287" t="s">
        <v>212</v>
      </c>
      <c r="AA287" t="s">
        <v>212</v>
      </c>
      <c r="AB287" t="s">
        <v>212</v>
      </c>
      <c r="AC287" t="s">
        <v>212</v>
      </c>
      <c r="AD287" t="s">
        <v>212</v>
      </c>
      <c r="AE287" t="s">
        <v>212</v>
      </c>
      <c r="AF287" t="s">
        <v>212</v>
      </c>
      <c r="AG287" t="s">
        <v>214</v>
      </c>
      <c r="AH287" t="s">
        <v>213</v>
      </c>
      <c r="AI287" t="s">
        <v>213</v>
      </c>
      <c r="AJ287" t="s">
        <v>213</v>
      </c>
      <c r="AK287" t="s">
        <v>213</v>
      </c>
      <c r="AL287" t="s">
        <v>213</v>
      </c>
      <c r="AM287" t="s">
        <v>213</v>
      </c>
      <c r="AN287" t="s">
        <v>213</v>
      </c>
      <c r="AO287" t="s">
        <v>213</v>
      </c>
      <c r="AP287" s="317" t="s">
        <v>213</v>
      </c>
      <c r="AQ287"/>
      <c r="AR287" s="299"/>
      <c r="AS287" s="271"/>
    </row>
    <row r="288" spans="1:47" s="272" customFormat="1" ht="22.8" x14ac:dyDescent="0.4">
      <c r="A288">
        <v>212591</v>
      </c>
      <c r="B288" t="s">
        <v>59</v>
      </c>
      <c r="C288" t="s">
        <v>212</v>
      </c>
      <c r="D288" t="s">
        <v>212</v>
      </c>
      <c r="E288" t="s">
        <v>212</v>
      </c>
      <c r="F288" t="s">
        <v>212</v>
      </c>
      <c r="G288" t="s">
        <v>212</v>
      </c>
      <c r="H288" t="s">
        <v>214</v>
      </c>
      <c r="I288" t="s">
        <v>212</v>
      </c>
      <c r="J288" t="s">
        <v>212</v>
      </c>
      <c r="K288" t="s">
        <v>214</v>
      </c>
      <c r="L288" t="s">
        <v>212</v>
      </c>
      <c r="M288" t="s">
        <v>212</v>
      </c>
      <c r="N288" t="s">
        <v>214</v>
      </c>
      <c r="O288" t="s">
        <v>214</v>
      </c>
      <c r="P288" t="s">
        <v>214</v>
      </c>
      <c r="Q288" t="s">
        <v>214</v>
      </c>
      <c r="R288" t="s">
        <v>214</v>
      </c>
      <c r="S288" t="s">
        <v>214</v>
      </c>
      <c r="T288" t="s">
        <v>214</v>
      </c>
      <c r="U288" t="s">
        <v>214</v>
      </c>
      <c r="V288" t="s">
        <v>212</v>
      </c>
      <c r="W288" t="s">
        <v>214</v>
      </c>
      <c r="X288" t="s">
        <v>212</v>
      </c>
      <c r="Y288" t="s">
        <v>212</v>
      </c>
      <c r="Z288" t="s">
        <v>212</v>
      </c>
      <c r="AA288" t="s">
        <v>212</v>
      </c>
      <c r="AB288" t="s">
        <v>212</v>
      </c>
      <c r="AC288" t="s">
        <v>214</v>
      </c>
      <c r="AD288" t="s">
        <v>214</v>
      </c>
      <c r="AE288" t="s">
        <v>212</v>
      </c>
      <c r="AF288" t="s">
        <v>214</v>
      </c>
      <c r="AG288" t="s">
        <v>212</v>
      </c>
      <c r="AH288" t="s">
        <v>214</v>
      </c>
      <c r="AI288" t="s">
        <v>213</v>
      </c>
      <c r="AJ288" t="s">
        <v>214</v>
      </c>
      <c r="AK288" t="s">
        <v>213</v>
      </c>
      <c r="AL288" t="s">
        <v>214</v>
      </c>
      <c r="AM288" t="s">
        <v>213</v>
      </c>
      <c r="AN288" t="s">
        <v>213</v>
      </c>
      <c r="AO288" t="s">
        <v>213</v>
      </c>
      <c r="AP288" s="317" t="s">
        <v>214</v>
      </c>
      <c r="AQ288"/>
      <c r="AR288" s="299"/>
      <c r="AS288" s="271"/>
    </row>
    <row r="289" spans="1:47" s="272" customFormat="1" ht="22.8" x14ac:dyDescent="0.4">
      <c r="A289">
        <v>212622</v>
      </c>
      <c r="B289" t="s">
        <v>487</v>
      </c>
      <c r="C289" t="s">
        <v>212</v>
      </c>
      <c r="D289" t="s">
        <v>214</v>
      </c>
      <c r="E289" t="s">
        <v>212</v>
      </c>
      <c r="F289" t="s">
        <v>212</v>
      </c>
      <c r="G289" t="s">
        <v>212</v>
      </c>
      <c r="H289" t="s">
        <v>214</v>
      </c>
      <c r="I289" t="s">
        <v>214</v>
      </c>
      <c r="J289" t="s">
        <v>212</v>
      </c>
      <c r="K289" t="s">
        <v>214</v>
      </c>
      <c r="L289" t="s">
        <v>214</v>
      </c>
      <c r="M289" t="s">
        <v>214</v>
      </c>
      <c r="N289" t="s">
        <v>213</v>
      </c>
      <c r="O289" t="s">
        <v>212</v>
      </c>
      <c r="P289" t="s">
        <v>214</v>
      </c>
      <c r="Q289" t="s">
        <v>213</v>
      </c>
      <c r="R289" t="s">
        <v>214</v>
      </c>
      <c r="S289" t="s">
        <v>213</v>
      </c>
      <c r="T289" t="s">
        <v>212</v>
      </c>
      <c r="U289" t="s">
        <v>212</v>
      </c>
      <c r="V289" t="s">
        <v>214</v>
      </c>
      <c r="W289"/>
      <c r="X289"/>
      <c r="Y289"/>
      <c r="Z289"/>
      <c r="AA289"/>
      <c r="AB289"/>
      <c r="AC289"/>
      <c r="AD289"/>
      <c r="AE289"/>
      <c r="AF289"/>
      <c r="AG289"/>
      <c r="AH289"/>
      <c r="AI289"/>
      <c r="AJ289"/>
      <c r="AK289"/>
      <c r="AL289"/>
      <c r="AM289"/>
      <c r="AN289"/>
      <c r="AO289"/>
      <c r="AP289" s="317"/>
      <c r="AQ289"/>
      <c r="AR289" s="299"/>
      <c r="AS289" s="273"/>
      <c r="AU289" s="273"/>
    </row>
    <row r="290" spans="1:47" s="272" customFormat="1" ht="22.8" x14ac:dyDescent="0.4">
      <c r="A290">
        <v>212625</v>
      </c>
      <c r="B290" t="s">
        <v>59</v>
      </c>
      <c r="C290" t="s">
        <v>4176</v>
      </c>
      <c r="D290" t="s">
        <v>4176</v>
      </c>
      <c r="E290" t="s">
        <v>4176</v>
      </c>
      <c r="F290" t="s">
        <v>4176</v>
      </c>
      <c r="G290" t="s">
        <v>4176</v>
      </c>
      <c r="H290" t="s">
        <v>4176</v>
      </c>
      <c r="I290" t="s">
        <v>4176</v>
      </c>
      <c r="J290" t="s">
        <v>4176</v>
      </c>
      <c r="K290" t="s">
        <v>4176</v>
      </c>
      <c r="L290" t="s">
        <v>4176</v>
      </c>
      <c r="M290" t="s">
        <v>4176</v>
      </c>
      <c r="N290" t="s">
        <v>4176</v>
      </c>
      <c r="O290" t="s">
        <v>4176</v>
      </c>
      <c r="P290" t="s">
        <v>4176</v>
      </c>
      <c r="Q290" t="s">
        <v>4176</v>
      </c>
      <c r="R290" t="s">
        <v>4176</v>
      </c>
      <c r="S290" t="s">
        <v>4176</v>
      </c>
      <c r="T290" t="s">
        <v>4176</v>
      </c>
      <c r="U290" t="s">
        <v>4176</v>
      </c>
      <c r="V290" t="s">
        <v>4176</v>
      </c>
      <c r="W290" t="s">
        <v>4176</v>
      </c>
      <c r="X290" t="s">
        <v>4176</v>
      </c>
      <c r="Y290" t="s">
        <v>4176</v>
      </c>
      <c r="Z290" t="s">
        <v>4176</v>
      </c>
      <c r="AA290" t="s">
        <v>4176</v>
      </c>
      <c r="AB290" t="s">
        <v>4176</v>
      </c>
      <c r="AC290" t="s">
        <v>4176</v>
      </c>
      <c r="AD290" t="s">
        <v>4176</v>
      </c>
      <c r="AE290" t="s">
        <v>4176</v>
      </c>
      <c r="AF290" t="s">
        <v>4176</v>
      </c>
      <c r="AG290" t="s">
        <v>4176</v>
      </c>
      <c r="AH290" t="s">
        <v>4176</v>
      </c>
      <c r="AI290" t="s">
        <v>4176</v>
      </c>
      <c r="AJ290" t="s">
        <v>4176</v>
      </c>
      <c r="AK290" t="s">
        <v>4176</v>
      </c>
      <c r="AL290" t="s">
        <v>4176</v>
      </c>
      <c r="AM290" t="s">
        <v>4176</v>
      </c>
      <c r="AN290" t="s">
        <v>4176</v>
      </c>
      <c r="AO290" t="s">
        <v>4176</v>
      </c>
      <c r="AP290" s="317" t="s">
        <v>4176</v>
      </c>
      <c r="AQ290" t="s">
        <v>737</v>
      </c>
      <c r="AR290" s="299" t="s">
        <v>4180</v>
      </c>
      <c r="AS290" s="271"/>
      <c r="AU290" s="273"/>
    </row>
    <row r="291" spans="1:47" s="272" customFormat="1" ht="22.8" x14ac:dyDescent="0.4">
      <c r="A291">
        <v>212626</v>
      </c>
      <c r="B291" t="s">
        <v>485</v>
      </c>
      <c r="C291" t="s">
        <v>4176</v>
      </c>
      <c r="D291" t="s">
        <v>4176</v>
      </c>
      <c r="E291" t="s">
        <v>4176</v>
      </c>
      <c r="F291" t="s">
        <v>4176</v>
      </c>
      <c r="G291" t="s">
        <v>4176</v>
      </c>
      <c r="H291" t="s">
        <v>4176</v>
      </c>
      <c r="I291" t="s">
        <v>4176</v>
      </c>
      <c r="J291" t="s">
        <v>4176</v>
      </c>
      <c r="K291" t="s">
        <v>4176</v>
      </c>
      <c r="L291" t="s">
        <v>4176</v>
      </c>
      <c r="M291" t="s">
        <v>4176</v>
      </c>
      <c r="N291" t="s">
        <v>4176</v>
      </c>
      <c r="O291" t="s">
        <v>4176</v>
      </c>
      <c r="P291" t="s">
        <v>4176</v>
      </c>
      <c r="Q291" t="s">
        <v>4176</v>
      </c>
      <c r="R291" t="s">
        <v>4176</v>
      </c>
      <c r="S291" t="s">
        <v>4176</v>
      </c>
      <c r="T291" t="s">
        <v>4176</v>
      </c>
      <c r="U291" t="s">
        <v>4176</v>
      </c>
      <c r="V291" t="s">
        <v>4176</v>
      </c>
      <c r="W291" t="s">
        <v>4176</v>
      </c>
      <c r="X291" t="s">
        <v>4176</v>
      </c>
      <c r="Y291" t="s">
        <v>4176</v>
      </c>
      <c r="Z291" t="s">
        <v>4176</v>
      </c>
      <c r="AA291" t="s">
        <v>4176</v>
      </c>
      <c r="AB291" t="s">
        <v>4176</v>
      </c>
      <c r="AC291" t="s">
        <v>4176</v>
      </c>
      <c r="AD291" t="s">
        <v>4176</v>
      </c>
      <c r="AE291" t="s">
        <v>4176</v>
      </c>
      <c r="AF291" t="s">
        <v>4176</v>
      </c>
      <c r="AG291"/>
      <c r="AH291"/>
      <c r="AI291"/>
      <c r="AJ291"/>
      <c r="AK291"/>
      <c r="AL291"/>
      <c r="AM291"/>
      <c r="AN291"/>
      <c r="AO291"/>
      <c r="AP291" s="317"/>
      <c r="AQ291" t="s">
        <v>737</v>
      </c>
      <c r="AR291" s="299" t="s">
        <v>4180</v>
      </c>
      <c r="AS291" s="271"/>
    </row>
    <row r="292" spans="1:47" s="272" customFormat="1" ht="22.8" x14ac:dyDescent="0.4">
      <c r="A292">
        <v>212630</v>
      </c>
      <c r="B292" t="s">
        <v>59</v>
      </c>
      <c r="C292" t="s">
        <v>212</v>
      </c>
      <c r="D292" t="s">
        <v>214</v>
      </c>
      <c r="E292" t="s">
        <v>214</v>
      </c>
      <c r="F292" t="s">
        <v>212</v>
      </c>
      <c r="G292" t="s">
        <v>212</v>
      </c>
      <c r="H292" t="s">
        <v>212</v>
      </c>
      <c r="I292" t="s">
        <v>214</v>
      </c>
      <c r="J292" t="s">
        <v>212</v>
      </c>
      <c r="K292" t="s">
        <v>214</v>
      </c>
      <c r="L292" t="s">
        <v>214</v>
      </c>
      <c r="M292" t="s">
        <v>212</v>
      </c>
      <c r="N292" t="s">
        <v>214</v>
      </c>
      <c r="O292" t="s">
        <v>212</v>
      </c>
      <c r="P292" t="s">
        <v>214</v>
      </c>
      <c r="Q292" t="s">
        <v>212</v>
      </c>
      <c r="R292" t="s">
        <v>214</v>
      </c>
      <c r="S292" t="s">
        <v>214</v>
      </c>
      <c r="T292" t="s">
        <v>214</v>
      </c>
      <c r="U292" t="s">
        <v>214</v>
      </c>
      <c r="V292" t="s">
        <v>212</v>
      </c>
      <c r="W292" t="s">
        <v>214</v>
      </c>
      <c r="X292" t="s">
        <v>214</v>
      </c>
      <c r="Y292" t="s">
        <v>212</v>
      </c>
      <c r="Z292" t="s">
        <v>212</v>
      </c>
      <c r="AA292" t="s">
        <v>212</v>
      </c>
      <c r="AB292" t="s">
        <v>212</v>
      </c>
      <c r="AC292" t="s">
        <v>212</v>
      </c>
      <c r="AD292" t="s">
        <v>212</v>
      </c>
      <c r="AE292" t="s">
        <v>212</v>
      </c>
      <c r="AF292" t="s">
        <v>212</v>
      </c>
      <c r="AG292" t="s">
        <v>212</v>
      </c>
      <c r="AH292" t="s">
        <v>212</v>
      </c>
      <c r="AI292" t="s">
        <v>212</v>
      </c>
      <c r="AJ292" t="s">
        <v>212</v>
      </c>
      <c r="AK292" t="s">
        <v>212</v>
      </c>
      <c r="AL292" t="s">
        <v>214</v>
      </c>
      <c r="AM292" t="s">
        <v>214</v>
      </c>
      <c r="AN292" t="s">
        <v>214</v>
      </c>
      <c r="AO292" t="s">
        <v>214</v>
      </c>
      <c r="AP292" s="317" t="s">
        <v>214</v>
      </c>
      <c r="AQ292"/>
      <c r="AR292" s="299"/>
      <c r="AS292" s="273"/>
      <c r="AU292" s="273"/>
    </row>
    <row r="293" spans="1:47" s="272" customFormat="1" ht="22.8" x14ac:dyDescent="0.4">
      <c r="A293">
        <v>212633</v>
      </c>
      <c r="B293" t="s">
        <v>485</v>
      </c>
      <c r="C293" t="s">
        <v>212</v>
      </c>
      <c r="D293" t="s">
        <v>214</v>
      </c>
      <c r="E293" t="s">
        <v>212</v>
      </c>
      <c r="F293" t="s">
        <v>212</v>
      </c>
      <c r="G293" t="s">
        <v>212</v>
      </c>
      <c r="H293" t="s">
        <v>214</v>
      </c>
      <c r="I293" t="s">
        <v>214</v>
      </c>
      <c r="J293" t="s">
        <v>214</v>
      </c>
      <c r="K293" t="s">
        <v>214</v>
      </c>
      <c r="L293" t="s">
        <v>212</v>
      </c>
      <c r="M293" t="s">
        <v>212</v>
      </c>
      <c r="N293" t="s">
        <v>212</v>
      </c>
      <c r="O293" t="s">
        <v>212</v>
      </c>
      <c r="P293" t="s">
        <v>214</v>
      </c>
      <c r="Q293" t="s">
        <v>212</v>
      </c>
      <c r="R293" t="s">
        <v>212</v>
      </c>
      <c r="S293" t="s">
        <v>212</v>
      </c>
      <c r="T293" t="s">
        <v>212</v>
      </c>
      <c r="U293" t="s">
        <v>212</v>
      </c>
      <c r="V293" t="s">
        <v>212</v>
      </c>
      <c r="W293" t="s">
        <v>212</v>
      </c>
      <c r="X293" t="s">
        <v>212</v>
      </c>
      <c r="Y293" t="s">
        <v>214</v>
      </c>
      <c r="Z293" t="s">
        <v>214</v>
      </c>
      <c r="AA293" t="s">
        <v>212</v>
      </c>
      <c r="AB293" t="s">
        <v>214</v>
      </c>
      <c r="AC293" t="s">
        <v>214</v>
      </c>
      <c r="AD293" t="s">
        <v>214</v>
      </c>
      <c r="AE293" t="s">
        <v>214</v>
      </c>
      <c r="AF293" t="s">
        <v>214</v>
      </c>
      <c r="AG293"/>
      <c r="AH293"/>
      <c r="AI293"/>
      <c r="AJ293"/>
      <c r="AK293"/>
      <c r="AL293"/>
      <c r="AM293"/>
      <c r="AN293"/>
      <c r="AO293"/>
      <c r="AP293" s="317"/>
      <c r="AQ293"/>
      <c r="AR293" s="299"/>
      <c r="AS293" s="273"/>
      <c r="AU293" s="273"/>
    </row>
    <row r="294" spans="1:47" s="272" customFormat="1" ht="22.8" x14ac:dyDescent="0.4">
      <c r="A294" s="314">
        <v>212636</v>
      </c>
      <c r="B294" t="s">
        <v>59</v>
      </c>
      <c r="C294" s="315" t="s">
        <v>212</v>
      </c>
      <c r="D294" s="315" t="s">
        <v>212</v>
      </c>
      <c r="E294" s="315" t="s">
        <v>212</v>
      </c>
      <c r="F294" s="315" t="s">
        <v>212</v>
      </c>
      <c r="G294" s="315" t="s">
        <v>212</v>
      </c>
      <c r="H294" s="315" t="s">
        <v>212</v>
      </c>
      <c r="I294" s="315" t="s">
        <v>212</v>
      </c>
      <c r="J294" s="315" t="s">
        <v>212</v>
      </c>
      <c r="K294" s="315" t="s">
        <v>214</v>
      </c>
      <c r="L294" s="315" t="s">
        <v>212</v>
      </c>
      <c r="M294" s="315" t="s">
        <v>214</v>
      </c>
      <c r="N294" s="315" t="s">
        <v>214</v>
      </c>
      <c r="O294" s="315" t="s">
        <v>214</v>
      </c>
      <c r="P294" s="315" t="s">
        <v>212</v>
      </c>
      <c r="Q294" s="315" t="s">
        <v>212</v>
      </c>
      <c r="R294" s="315" t="s">
        <v>213</v>
      </c>
      <c r="S294" s="315" t="s">
        <v>212</v>
      </c>
      <c r="T294" s="315" t="s">
        <v>214</v>
      </c>
      <c r="U294" s="315" t="s">
        <v>214</v>
      </c>
      <c r="V294" s="315" t="s">
        <v>212</v>
      </c>
      <c r="W294" s="315" t="s">
        <v>214</v>
      </c>
      <c r="X294" s="315" t="s">
        <v>212</v>
      </c>
      <c r="Y294" s="315" t="s">
        <v>212</v>
      </c>
      <c r="Z294" s="315" t="s">
        <v>212</v>
      </c>
      <c r="AA294" s="315" t="s">
        <v>214</v>
      </c>
      <c r="AB294" s="315" t="s">
        <v>214</v>
      </c>
      <c r="AC294" s="315" t="s">
        <v>212</v>
      </c>
      <c r="AD294" s="315" t="s">
        <v>214</v>
      </c>
      <c r="AE294" s="315" t="s">
        <v>212</v>
      </c>
      <c r="AF294" s="315" t="s">
        <v>212</v>
      </c>
      <c r="AG294" s="315" t="s">
        <v>213</v>
      </c>
      <c r="AH294" s="315" t="s">
        <v>214</v>
      </c>
      <c r="AI294" s="315" t="s">
        <v>214</v>
      </c>
      <c r="AJ294" s="315" t="s">
        <v>212</v>
      </c>
      <c r="AK294" s="315" t="s">
        <v>214</v>
      </c>
      <c r="AL294" s="315" t="s">
        <v>214</v>
      </c>
      <c r="AM294" s="315" t="s">
        <v>214</v>
      </c>
      <c r="AN294" s="315" t="s">
        <v>213</v>
      </c>
      <c r="AO294" s="315" t="s">
        <v>213</v>
      </c>
      <c r="AP294" s="316" t="s">
        <v>214</v>
      </c>
      <c r="AQ294"/>
      <c r="AR294" s="299"/>
      <c r="AS294" s="273"/>
      <c r="AU294" s="273"/>
    </row>
    <row r="295" spans="1:47" s="272" customFormat="1" ht="22.8" x14ac:dyDescent="0.4">
      <c r="A295">
        <v>212647</v>
      </c>
      <c r="B295" t="s">
        <v>3630</v>
      </c>
      <c r="C295" t="s">
        <v>214</v>
      </c>
      <c r="D295" t="s">
        <v>214</v>
      </c>
      <c r="E295" t="s">
        <v>212</v>
      </c>
      <c r="F295" t="s">
        <v>212</v>
      </c>
      <c r="G295" t="s">
        <v>212</v>
      </c>
      <c r="H295" t="s">
        <v>213</v>
      </c>
      <c r="I295" t="s">
        <v>214</v>
      </c>
      <c r="J295" t="s">
        <v>212</v>
      </c>
      <c r="K295" t="s">
        <v>214</v>
      </c>
      <c r="L295" t="s">
        <v>212</v>
      </c>
      <c r="M295" t="s">
        <v>212</v>
      </c>
      <c r="N295" t="s">
        <v>212</v>
      </c>
      <c r="O295" t="s">
        <v>212</v>
      </c>
      <c r="P295" t="s">
        <v>212</v>
      </c>
      <c r="Q295" t="s">
        <v>214</v>
      </c>
      <c r="R295" t="s">
        <v>212</v>
      </c>
      <c r="S295" t="s">
        <v>214</v>
      </c>
      <c r="T295" t="s">
        <v>214</v>
      </c>
      <c r="U295" t="s">
        <v>214</v>
      </c>
      <c r="V295" t="s">
        <v>212</v>
      </c>
      <c r="W295" t="s">
        <v>214</v>
      </c>
      <c r="X295" t="s">
        <v>214</v>
      </c>
      <c r="Y295" t="s">
        <v>214</v>
      </c>
      <c r="Z295" t="s">
        <v>213</v>
      </c>
      <c r="AA295" t="s">
        <v>212</v>
      </c>
      <c r="AB295" t="s">
        <v>214</v>
      </c>
      <c r="AC295" t="s">
        <v>214</v>
      </c>
      <c r="AD295" t="s">
        <v>214</v>
      </c>
      <c r="AE295" t="s">
        <v>214</v>
      </c>
      <c r="AF295" t="s">
        <v>213</v>
      </c>
      <c r="AG295"/>
      <c r="AH295"/>
      <c r="AI295"/>
      <c r="AJ295"/>
      <c r="AK295"/>
      <c r="AL295"/>
      <c r="AM295"/>
      <c r="AN295"/>
      <c r="AO295"/>
      <c r="AP295" s="317"/>
      <c r="AQ295"/>
      <c r="AR295" s="299"/>
      <c r="AS295" s="273"/>
      <c r="AU295" s="273"/>
    </row>
    <row r="296" spans="1:47" s="272" customFormat="1" ht="22.8" x14ac:dyDescent="0.4">
      <c r="A296">
        <v>212652</v>
      </c>
      <c r="B296" t="s">
        <v>485</v>
      </c>
      <c r="C296" t="s">
        <v>212</v>
      </c>
      <c r="D296" t="s">
        <v>212</v>
      </c>
      <c r="E296" t="s">
        <v>212</v>
      </c>
      <c r="F296" t="s">
        <v>212</v>
      </c>
      <c r="G296" t="s">
        <v>212</v>
      </c>
      <c r="H296" t="s">
        <v>212</v>
      </c>
      <c r="I296" t="s">
        <v>214</v>
      </c>
      <c r="J296" t="s">
        <v>212</v>
      </c>
      <c r="K296" t="s">
        <v>214</v>
      </c>
      <c r="L296" t="s">
        <v>212</v>
      </c>
      <c r="M296" t="s">
        <v>212</v>
      </c>
      <c r="N296" t="s">
        <v>212</v>
      </c>
      <c r="O296" t="s">
        <v>212</v>
      </c>
      <c r="P296" t="s">
        <v>214</v>
      </c>
      <c r="Q296" t="s">
        <v>212</v>
      </c>
      <c r="R296" t="s">
        <v>214</v>
      </c>
      <c r="S296" t="s">
        <v>214</v>
      </c>
      <c r="T296" t="s">
        <v>214</v>
      </c>
      <c r="U296" t="s">
        <v>214</v>
      </c>
      <c r="V296" t="s">
        <v>214</v>
      </c>
      <c r="W296" t="s">
        <v>214</v>
      </c>
      <c r="X296" t="s">
        <v>214</v>
      </c>
      <c r="Y296" t="s">
        <v>213</v>
      </c>
      <c r="Z296" t="s">
        <v>213</v>
      </c>
      <c r="AA296" t="s">
        <v>213</v>
      </c>
      <c r="AB296" t="s">
        <v>213</v>
      </c>
      <c r="AC296" t="s">
        <v>213</v>
      </c>
      <c r="AD296" t="s">
        <v>213</v>
      </c>
      <c r="AE296" t="s">
        <v>213</v>
      </c>
      <c r="AF296" t="s">
        <v>213</v>
      </c>
      <c r="AG296"/>
      <c r="AH296"/>
      <c r="AI296"/>
      <c r="AJ296"/>
      <c r="AK296"/>
      <c r="AL296"/>
      <c r="AM296"/>
      <c r="AN296"/>
      <c r="AO296"/>
      <c r="AP296" s="317"/>
      <c r="AQ296"/>
      <c r="AR296" s="299"/>
      <c r="AS296" s="271"/>
    </row>
    <row r="297" spans="1:47" s="272" customFormat="1" ht="22.8" x14ac:dyDescent="0.4">
      <c r="A297">
        <v>212661</v>
      </c>
      <c r="B297" t="s">
        <v>3629</v>
      </c>
      <c r="C297" t="s">
        <v>212</v>
      </c>
      <c r="D297" t="s">
        <v>214</v>
      </c>
      <c r="E297" t="s">
        <v>212</v>
      </c>
      <c r="F297" t="s">
        <v>212</v>
      </c>
      <c r="G297" t="s">
        <v>214</v>
      </c>
      <c r="H297" t="s">
        <v>214</v>
      </c>
      <c r="I297" t="s">
        <v>214</v>
      </c>
      <c r="J297" t="s">
        <v>214</v>
      </c>
      <c r="K297" t="s">
        <v>212</v>
      </c>
      <c r="L297" t="s">
        <v>214</v>
      </c>
      <c r="M297" t="s">
        <v>214</v>
      </c>
      <c r="N297" t="s">
        <v>212</v>
      </c>
      <c r="O297" t="s">
        <v>212</v>
      </c>
      <c r="P297" t="s">
        <v>214</v>
      </c>
      <c r="Q297" t="s">
        <v>212</v>
      </c>
      <c r="R297" t="s">
        <v>214</v>
      </c>
      <c r="S297" t="s">
        <v>214</v>
      </c>
      <c r="T297" t="s">
        <v>214</v>
      </c>
      <c r="U297" t="s">
        <v>214</v>
      </c>
      <c r="V297" t="s">
        <v>212</v>
      </c>
      <c r="W297" t="s">
        <v>212</v>
      </c>
      <c r="X297" t="s">
        <v>214</v>
      </c>
      <c r="Y297" t="s">
        <v>212</v>
      </c>
      <c r="Z297" t="s">
        <v>212</v>
      </c>
      <c r="AA297" t="s">
        <v>212</v>
      </c>
      <c r="AB297" t="s">
        <v>212</v>
      </c>
      <c r="AC297" t="s">
        <v>212</v>
      </c>
      <c r="AD297" t="s">
        <v>212</v>
      </c>
      <c r="AE297" t="s">
        <v>212</v>
      </c>
      <c r="AF297" t="s">
        <v>214</v>
      </c>
      <c r="AG297" t="s">
        <v>214</v>
      </c>
      <c r="AH297" t="s">
        <v>214</v>
      </c>
      <c r="AI297" t="s">
        <v>212</v>
      </c>
      <c r="AJ297" t="s">
        <v>212</v>
      </c>
      <c r="AK297" t="s">
        <v>214</v>
      </c>
      <c r="AL297" t="s">
        <v>212</v>
      </c>
      <c r="AM297" t="s">
        <v>212</v>
      </c>
      <c r="AN297" t="s">
        <v>212</v>
      </c>
      <c r="AO297" t="s">
        <v>214</v>
      </c>
      <c r="AP297" s="317" t="s">
        <v>214</v>
      </c>
      <c r="AQ297"/>
      <c r="AR297" s="299"/>
      <c r="AS297" s="273"/>
      <c r="AU297" s="273"/>
    </row>
    <row r="298" spans="1:47" s="272" customFormat="1" ht="22.8" x14ac:dyDescent="0.4">
      <c r="A298">
        <v>212667</v>
      </c>
      <c r="B298" t="s">
        <v>485</v>
      </c>
      <c r="C298" t="s">
        <v>212</v>
      </c>
      <c r="D298" t="s">
        <v>214</v>
      </c>
      <c r="E298" t="s">
        <v>212</v>
      </c>
      <c r="F298" t="s">
        <v>214</v>
      </c>
      <c r="G298" t="s">
        <v>214</v>
      </c>
      <c r="H298" t="s">
        <v>212</v>
      </c>
      <c r="I298" t="s">
        <v>214</v>
      </c>
      <c r="J298" t="s">
        <v>212</v>
      </c>
      <c r="K298" t="s">
        <v>214</v>
      </c>
      <c r="L298" t="s">
        <v>214</v>
      </c>
      <c r="M298" t="s">
        <v>212</v>
      </c>
      <c r="N298" t="s">
        <v>214</v>
      </c>
      <c r="O298" t="s">
        <v>212</v>
      </c>
      <c r="P298" t="s">
        <v>214</v>
      </c>
      <c r="Q298" t="s">
        <v>212</v>
      </c>
      <c r="R298" t="s">
        <v>214</v>
      </c>
      <c r="S298" t="s">
        <v>214</v>
      </c>
      <c r="T298" t="s">
        <v>212</v>
      </c>
      <c r="U298" t="s">
        <v>214</v>
      </c>
      <c r="V298" t="s">
        <v>212</v>
      </c>
      <c r="W298" t="s">
        <v>213</v>
      </c>
      <c r="X298" t="s">
        <v>212</v>
      </c>
      <c r="Y298" t="s">
        <v>213</v>
      </c>
      <c r="Z298" t="s">
        <v>214</v>
      </c>
      <c r="AA298" t="s">
        <v>212</v>
      </c>
      <c r="AB298" t="s">
        <v>214</v>
      </c>
      <c r="AC298" t="s">
        <v>212</v>
      </c>
      <c r="AD298" t="s">
        <v>213</v>
      </c>
      <c r="AE298" t="s">
        <v>213</v>
      </c>
      <c r="AF298" t="s">
        <v>214</v>
      </c>
      <c r="AG298"/>
      <c r="AH298"/>
      <c r="AI298"/>
      <c r="AJ298"/>
      <c r="AK298"/>
      <c r="AL298"/>
      <c r="AM298"/>
      <c r="AN298"/>
      <c r="AO298"/>
      <c r="AP298" s="317"/>
      <c r="AQ298"/>
      <c r="AR298" s="299"/>
      <c r="AS298" s="271"/>
      <c r="AU298" s="273"/>
    </row>
    <row r="299" spans="1:47" s="272" customFormat="1" ht="24" x14ac:dyDescent="0.5">
      <c r="A299" s="321">
        <v>212676</v>
      </c>
      <c r="B299" t="s">
        <v>59</v>
      </c>
      <c r="C299" s="272" t="s">
        <v>212</v>
      </c>
      <c r="D299" s="272" t="s">
        <v>214</v>
      </c>
      <c r="E299" s="272" t="s">
        <v>212</v>
      </c>
      <c r="F299" s="272" t="s">
        <v>212</v>
      </c>
      <c r="G299" s="272" t="s">
        <v>212</v>
      </c>
      <c r="H299" s="272" t="s">
        <v>214</v>
      </c>
      <c r="I299" s="272" t="s">
        <v>212</v>
      </c>
      <c r="J299" s="272" t="s">
        <v>212</v>
      </c>
      <c r="K299" s="272" t="s">
        <v>212</v>
      </c>
      <c r="L299" s="272" t="s">
        <v>212</v>
      </c>
      <c r="M299" s="272" t="s">
        <v>214</v>
      </c>
      <c r="N299" s="272" t="s">
        <v>214</v>
      </c>
      <c r="O299" s="272" t="s">
        <v>214</v>
      </c>
      <c r="P299" s="272" t="s">
        <v>214</v>
      </c>
      <c r="Q299" s="272" t="s">
        <v>214</v>
      </c>
      <c r="R299" s="272" t="s">
        <v>212</v>
      </c>
      <c r="S299" s="272" t="s">
        <v>212</v>
      </c>
      <c r="T299" s="272" t="s">
        <v>214</v>
      </c>
      <c r="U299" s="272" t="s">
        <v>214</v>
      </c>
      <c r="V299" s="272" t="s">
        <v>214</v>
      </c>
      <c r="W299" s="272" t="s">
        <v>214</v>
      </c>
      <c r="X299" s="272" t="s">
        <v>214</v>
      </c>
      <c r="Y299" s="272" t="s">
        <v>214</v>
      </c>
      <c r="Z299" s="272" t="s">
        <v>214</v>
      </c>
      <c r="AA299" s="272" t="s">
        <v>214</v>
      </c>
      <c r="AB299" s="272" t="s">
        <v>214</v>
      </c>
      <c r="AC299" s="272" t="s">
        <v>214</v>
      </c>
      <c r="AD299" s="272" t="s">
        <v>212</v>
      </c>
      <c r="AE299" s="272" t="s">
        <v>212</v>
      </c>
      <c r="AF299" s="272" t="s">
        <v>214</v>
      </c>
      <c r="AG299" s="272" t="s">
        <v>212</v>
      </c>
      <c r="AH299" s="272" t="s">
        <v>212</v>
      </c>
      <c r="AI299" s="272" t="s">
        <v>212</v>
      </c>
      <c r="AJ299" s="272" t="s">
        <v>212</v>
      </c>
      <c r="AK299" s="272" t="s">
        <v>212</v>
      </c>
      <c r="AL299" s="272" t="s">
        <v>213</v>
      </c>
      <c r="AM299" s="272" t="s">
        <v>214</v>
      </c>
      <c r="AN299" s="272" t="s">
        <v>213</v>
      </c>
      <c r="AO299" s="272" t="s">
        <v>214</v>
      </c>
      <c r="AP299" s="317" t="s">
        <v>214</v>
      </c>
      <c r="AQ299"/>
      <c r="AR299" s="299"/>
      <c r="AS299" s="271"/>
      <c r="AU299" s="273"/>
    </row>
    <row r="300" spans="1:47" s="272" customFormat="1" ht="22.8" x14ac:dyDescent="0.4">
      <c r="A300">
        <v>212691</v>
      </c>
      <c r="B300" t="s">
        <v>3629</v>
      </c>
      <c r="C300" t="s">
        <v>212</v>
      </c>
      <c r="D300" t="s">
        <v>214</v>
      </c>
      <c r="E300" t="s">
        <v>214</v>
      </c>
      <c r="F300" t="s">
        <v>212</v>
      </c>
      <c r="G300" t="s">
        <v>214</v>
      </c>
      <c r="H300" t="s">
        <v>212</v>
      </c>
      <c r="I300" t="s">
        <v>214</v>
      </c>
      <c r="J300" t="s">
        <v>212</v>
      </c>
      <c r="K300" t="s">
        <v>214</v>
      </c>
      <c r="L300" t="s">
        <v>214</v>
      </c>
      <c r="M300" t="s">
        <v>212</v>
      </c>
      <c r="N300" t="s">
        <v>212</v>
      </c>
      <c r="O300" t="s">
        <v>214</v>
      </c>
      <c r="P300" t="s">
        <v>212</v>
      </c>
      <c r="Q300" t="s">
        <v>212</v>
      </c>
      <c r="R300" t="s">
        <v>214</v>
      </c>
      <c r="S300" t="s">
        <v>212</v>
      </c>
      <c r="T300" t="s">
        <v>214</v>
      </c>
      <c r="U300" t="s">
        <v>214</v>
      </c>
      <c r="V300" t="s">
        <v>212</v>
      </c>
      <c r="W300" t="s">
        <v>212</v>
      </c>
      <c r="X300" t="s">
        <v>212</v>
      </c>
      <c r="Y300" t="s">
        <v>214</v>
      </c>
      <c r="Z300" t="s">
        <v>212</v>
      </c>
      <c r="AA300" t="s">
        <v>212</v>
      </c>
      <c r="AB300" t="s">
        <v>212</v>
      </c>
      <c r="AC300" t="s">
        <v>212</v>
      </c>
      <c r="AD300" t="s">
        <v>214</v>
      </c>
      <c r="AE300" t="s">
        <v>212</v>
      </c>
      <c r="AF300" t="s">
        <v>214</v>
      </c>
      <c r="AG300" t="s">
        <v>214</v>
      </c>
      <c r="AH300" t="s">
        <v>212</v>
      </c>
      <c r="AI300" t="s">
        <v>213</v>
      </c>
      <c r="AJ300" t="s">
        <v>214</v>
      </c>
      <c r="AK300" t="s">
        <v>214</v>
      </c>
      <c r="AL300" t="s">
        <v>214</v>
      </c>
      <c r="AM300" t="s">
        <v>213</v>
      </c>
      <c r="AN300" t="s">
        <v>213</v>
      </c>
      <c r="AO300" t="s">
        <v>214</v>
      </c>
      <c r="AP300" s="317" t="s">
        <v>214</v>
      </c>
      <c r="AQ300"/>
      <c r="AR300" s="299"/>
      <c r="AS300" s="271"/>
      <c r="AU300" s="273"/>
    </row>
    <row r="301" spans="1:47" s="272" customFormat="1" ht="24" x14ac:dyDescent="0.5">
      <c r="A301" s="326">
        <v>212702</v>
      </c>
      <c r="B301" t="s">
        <v>3629</v>
      </c>
      <c r="C301" s="272" t="s">
        <v>4176</v>
      </c>
      <c r="D301" s="272" t="s">
        <v>4176</v>
      </c>
      <c r="E301" s="272" t="s">
        <v>4176</v>
      </c>
      <c r="F301" s="272" t="s">
        <v>4176</v>
      </c>
      <c r="G301" s="272" t="s">
        <v>4176</v>
      </c>
      <c r="H301" s="272" t="s">
        <v>4176</v>
      </c>
      <c r="I301" s="272" t="s">
        <v>4176</v>
      </c>
      <c r="J301" s="272" t="s">
        <v>4176</v>
      </c>
      <c r="K301" s="272" t="s">
        <v>4176</v>
      </c>
      <c r="L301" s="272" t="s">
        <v>4176</v>
      </c>
      <c r="M301" s="272" t="s">
        <v>4176</v>
      </c>
      <c r="N301" s="272" t="s">
        <v>4176</v>
      </c>
      <c r="O301" s="272" t="s">
        <v>4176</v>
      </c>
      <c r="P301" s="272" t="s">
        <v>4176</v>
      </c>
      <c r="Q301" s="272" t="s">
        <v>4176</v>
      </c>
      <c r="R301" s="272" t="s">
        <v>4176</v>
      </c>
      <c r="S301" s="272" t="s">
        <v>4176</v>
      </c>
      <c r="T301" s="272" t="s">
        <v>4176</v>
      </c>
      <c r="U301" s="272" t="s">
        <v>4176</v>
      </c>
      <c r="V301" s="272" t="s">
        <v>4176</v>
      </c>
      <c r="W301" s="272" t="s">
        <v>4176</v>
      </c>
      <c r="X301" s="272" t="s">
        <v>4176</v>
      </c>
      <c r="Y301" s="272" t="s">
        <v>4176</v>
      </c>
      <c r="Z301" s="272" t="s">
        <v>4176</v>
      </c>
      <c r="AA301" s="272" t="s">
        <v>4176</v>
      </c>
      <c r="AB301" s="272" t="s">
        <v>4176</v>
      </c>
      <c r="AC301" s="272" t="s">
        <v>4176</v>
      </c>
      <c r="AD301" s="272" t="s">
        <v>4176</v>
      </c>
      <c r="AE301" s="272" t="s">
        <v>4176</v>
      </c>
      <c r="AF301" s="272" t="s">
        <v>4176</v>
      </c>
      <c r="AG301" s="272" t="s">
        <v>4176</v>
      </c>
      <c r="AH301" s="272" t="s">
        <v>4176</v>
      </c>
      <c r="AI301" s="272" t="s">
        <v>4176</v>
      </c>
      <c r="AJ301" s="272" t="s">
        <v>4176</v>
      </c>
      <c r="AK301" s="272" t="s">
        <v>4176</v>
      </c>
      <c r="AL301" s="272" t="s">
        <v>4176</v>
      </c>
      <c r="AM301" s="272" t="s">
        <v>4176</v>
      </c>
      <c r="AN301" s="272" t="s">
        <v>4176</v>
      </c>
      <c r="AO301" s="272" t="s">
        <v>4176</v>
      </c>
      <c r="AP301" s="317" t="s">
        <v>4176</v>
      </c>
      <c r="AQ301" t="s">
        <v>737</v>
      </c>
      <c r="AR301" s="299" t="s">
        <v>4183</v>
      </c>
      <c r="AS301" s="273"/>
      <c r="AU301" s="273"/>
    </row>
    <row r="302" spans="1:47" s="272" customFormat="1" ht="22.8" x14ac:dyDescent="0.4">
      <c r="A302">
        <v>212707</v>
      </c>
      <c r="B302" t="s">
        <v>487</v>
      </c>
      <c r="C302" t="s">
        <v>212</v>
      </c>
      <c r="D302" t="s">
        <v>212</v>
      </c>
      <c r="E302" t="s">
        <v>212</v>
      </c>
      <c r="F302" t="s">
        <v>212</v>
      </c>
      <c r="G302" t="s">
        <v>214</v>
      </c>
      <c r="H302" t="s">
        <v>214</v>
      </c>
      <c r="I302" t="s">
        <v>212</v>
      </c>
      <c r="J302" t="s">
        <v>212</v>
      </c>
      <c r="K302" t="s">
        <v>212</v>
      </c>
      <c r="L302" t="s">
        <v>212</v>
      </c>
      <c r="M302" t="s">
        <v>213</v>
      </c>
      <c r="N302" t="s">
        <v>213</v>
      </c>
      <c r="O302" t="s">
        <v>212</v>
      </c>
      <c r="P302" t="s">
        <v>213</v>
      </c>
      <c r="Q302" t="s">
        <v>212</v>
      </c>
      <c r="R302" t="s">
        <v>213</v>
      </c>
      <c r="S302" t="s">
        <v>213</v>
      </c>
      <c r="T302" t="s">
        <v>213</v>
      </c>
      <c r="U302" t="s">
        <v>213</v>
      </c>
      <c r="V302" t="s">
        <v>213</v>
      </c>
      <c r="W302"/>
      <c r="X302"/>
      <c r="Y302"/>
      <c r="Z302"/>
      <c r="AA302"/>
      <c r="AB302"/>
      <c r="AC302"/>
      <c r="AD302"/>
      <c r="AE302"/>
      <c r="AF302"/>
      <c r="AG302"/>
      <c r="AH302"/>
      <c r="AI302"/>
      <c r="AJ302"/>
      <c r="AK302"/>
      <c r="AL302"/>
      <c r="AM302"/>
      <c r="AN302"/>
      <c r="AO302"/>
      <c r="AP302" s="317"/>
      <c r="AQ302"/>
      <c r="AR302" s="299"/>
      <c r="AS302" s="273"/>
      <c r="AU302" s="273"/>
    </row>
    <row r="303" spans="1:47" s="272" customFormat="1" ht="22.8" x14ac:dyDescent="0.4">
      <c r="A303">
        <v>212710</v>
      </c>
      <c r="B303" t="s">
        <v>485</v>
      </c>
      <c r="C303" t="s">
        <v>212</v>
      </c>
      <c r="D303" t="s">
        <v>212</v>
      </c>
      <c r="E303" t="s">
        <v>212</v>
      </c>
      <c r="F303" t="s">
        <v>212</v>
      </c>
      <c r="G303" t="s">
        <v>212</v>
      </c>
      <c r="H303" t="s">
        <v>214</v>
      </c>
      <c r="I303" t="s">
        <v>214</v>
      </c>
      <c r="J303" t="s">
        <v>212</v>
      </c>
      <c r="K303" t="s">
        <v>212</v>
      </c>
      <c r="L303" t="s">
        <v>212</v>
      </c>
      <c r="M303" t="s">
        <v>214</v>
      </c>
      <c r="N303" t="s">
        <v>212</v>
      </c>
      <c r="O303" t="s">
        <v>214</v>
      </c>
      <c r="P303" t="s">
        <v>214</v>
      </c>
      <c r="Q303" t="s">
        <v>212</v>
      </c>
      <c r="R303" t="s">
        <v>214</v>
      </c>
      <c r="S303" t="s">
        <v>212</v>
      </c>
      <c r="T303" t="s">
        <v>214</v>
      </c>
      <c r="U303" t="s">
        <v>214</v>
      </c>
      <c r="V303" t="s">
        <v>214</v>
      </c>
      <c r="W303" t="s">
        <v>212</v>
      </c>
      <c r="X303" t="s">
        <v>214</v>
      </c>
      <c r="Y303" t="s">
        <v>212</v>
      </c>
      <c r="Z303" t="s">
        <v>214</v>
      </c>
      <c r="AA303" t="s">
        <v>214</v>
      </c>
      <c r="AB303" t="s">
        <v>212</v>
      </c>
      <c r="AC303" t="s">
        <v>212</v>
      </c>
      <c r="AD303" t="s">
        <v>212</v>
      </c>
      <c r="AE303" t="s">
        <v>212</v>
      </c>
      <c r="AF303" t="s">
        <v>212</v>
      </c>
      <c r="AG303"/>
      <c r="AH303"/>
      <c r="AI303"/>
      <c r="AJ303"/>
      <c r="AK303"/>
      <c r="AL303"/>
      <c r="AM303"/>
      <c r="AN303"/>
      <c r="AO303"/>
      <c r="AP303" s="317"/>
      <c r="AQ303"/>
      <c r="AR303" s="299"/>
      <c r="AS303" s="273"/>
      <c r="AU303" s="273"/>
    </row>
    <row r="304" spans="1:47" s="272" customFormat="1" ht="22.8" x14ac:dyDescent="0.4">
      <c r="A304">
        <v>212714</v>
      </c>
      <c r="B304" t="s">
        <v>485</v>
      </c>
      <c r="C304" t="s">
        <v>4176</v>
      </c>
      <c r="D304" t="s">
        <v>4176</v>
      </c>
      <c r="E304" t="s">
        <v>4176</v>
      </c>
      <c r="F304" t="s">
        <v>4176</v>
      </c>
      <c r="G304" t="s">
        <v>4176</v>
      </c>
      <c r="H304" t="s">
        <v>4176</v>
      </c>
      <c r="I304" t="s">
        <v>4176</v>
      </c>
      <c r="J304" t="s">
        <v>4176</v>
      </c>
      <c r="K304" t="s">
        <v>4176</v>
      </c>
      <c r="L304" t="s">
        <v>4176</v>
      </c>
      <c r="M304" t="s">
        <v>4176</v>
      </c>
      <c r="N304" t="s">
        <v>4176</v>
      </c>
      <c r="O304" t="s">
        <v>4176</v>
      </c>
      <c r="P304" t="s">
        <v>4176</v>
      </c>
      <c r="Q304" t="s">
        <v>4176</v>
      </c>
      <c r="R304" t="s">
        <v>4176</v>
      </c>
      <c r="S304" t="s">
        <v>4176</v>
      </c>
      <c r="T304" t="s">
        <v>4176</v>
      </c>
      <c r="U304" t="s">
        <v>4176</v>
      </c>
      <c r="V304" t="s">
        <v>4176</v>
      </c>
      <c r="W304" t="s">
        <v>4176</v>
      </c>
      <c r="X304" t="s">
        <v>4176</v>
      </c>
      <c r="Y304" t="s">
        <v>4176</v>
      </c>
      <c r="Z304" t="s">
        <v>4176</v>
      </c>
      <c r="AA304" t="s">
        <v>4176</v>
      </c>
      <c r="AB304" t="s">
        <v>4176</v>
      </c>
      <c r="AC304" t="s">
        <v>4176</v>
      </c>
      <c r="AD304" t="s">
        <v>4176</v>
      </c>
      <c r="AE304" t="s">
        <v>4176</v>
      </c>
      <c r="AF304" t="s">
        <v>4176</v>
      </c>
      <c r="AG304"/>
      <c r="AH304"/>
      <c r="AI304"/>
      <c r="AJ304"/>
      <c r="AK304"/>
      <c r="AL304"/>
      <c r="AM304"/>
      <c r="AN304"/>
      <c r="AO304"/>
      <c r="AP304" s="317"/>
      <c r="AQ304" t="s">
        <v>737</v>
      </c>
      <c r="AR304" s="299" t="s">
        <v>4183</v>
      </c>
      <c r="AS304" s="273"/>
      <c r="AU304" s="273"/>
    </row>
    <row r="305" spans="1:47" s="272" customFormat="1" ht="22.8" x14ac:dyDescent="0.4">
      <c r="A305">
        <v>212716</v>
      </c>
      <c r="B305" t="s">
        <v>59</v>
      </c>
      <c r="C305" t="s">
        <v>4176</v>
      </c>
      <c r="D305" t="s">
        <v>4176</v>
      </c>
      <c r="E305" t="s">
        <v>4176</v>
      </c>
      <c r="F305" t="s">
        <v>4176</v>
      </c>
      <c r="G305" t="s">
        <v>4176</v>
      </c>
      <c r="H305" t="s">
        <v>4176</v>
      </c>
      <c r="I305" t="s">
        <v>4176</v>
      </c>
      <c r="J305" t="s">
        <v>4176</v>
      </c>
      <c r="K305" t="s">
        <v>4176</v>
      </c>
      <c r="L305" t="s">
        <v>4176</v>
      </c>
      <c r="M305" t="s">
        <v>4176</v>
      </c>
      <c r="N305" t="s">
        <v>4176</v>
      </c>
      <c r="O305" t="s">
        <v>4176</v>
      </c>
      <c r="P305" t="s">
        <v>4176</v>
      </c>
      <c r="Q305" t="s">
        <v>4176</v>
      </c>
      <c r="R305" t="s">
        <v>4176</v>
      </c>
      <c r="S305" t="s">
        <v>4176</v>
      </c>
      <c r="T305" t="s">
        <v>4176</v>
      </c>
      <c r="U305" t="s">
        <v>4176</v>
      </c>
      <c r="V305" t="s">
        <v>4176</v>
      </c>
      <c r="W305" t="s">
        <v>4176</v>
      </c>
      <c r="X305" t="s">
        <v>4176</v>
      </c>
      <c r="Y305" t="s">
        <v>4176</v>
      </c>
      <c r="Z305" t="s">
        <v>4176</v>
      </c>
      <c r="AA305" t="s">
        <v>4176</v>
      </c>
      <c r="AB305" t="s">
        <v>4176</v>
      </c>
      <c r="AC305" t="s">
        <v>4176</v>
      </c>
      <c r="AD305" t="s">
        <v>4176</v>
      </c>
      <c r="AE305" t="s">
        <v>4176</v>
      </c>
      <c r="AF305" t="s">
        <v>4176</v>
      </c>
      <c r="AG305" t="s">
        <v>4176</v>
      </c>
      <c r="AH305" t="s">
        <v>4176</v>
      </c>
      <c r="AI305" t="s">
        <v>4176</v>
      </c>
      <c r="AJ305" t="s">
        <v>4176</v>
      </c>
      <c r="AK305" t="s">
        <v>4176</v>
      </c>
      <c r="AL305" t="s">
        <v>4176</v>
      </c>
      <c r="AM305" t="s">
        <v>4176</v>
      </c>
      <c r="AN305" t="s">
        <v>4176</v>
      </c>
      <c r="AO305" t="s">
        <v>4176</v>
      </c>
      <c r="AP305" s="317" t="s">
        <v>4176</v>
      </c>
      <c r="AQ305" t="s">
        <v>737</v>
      </c>
      <c r="AR305" s="299" t="s">
        <v>4184</v>
      </c>
      <c r="AS305" s="273"/>
      <c r="AU305" s="273"/>
    </row>
    <row r="306" spans="1:47" s="272" customFormat="1" ht="22.8" x14ac:dyDescent="0.4">
      <c r="A306" s="317">
        <v>212718</v>
      </c>
      <c r="B306" s="317" t="s">
        <v>3629</v>
      </c>
      <c r="C306" s="317"/>
      <c r="D306" s="317"/>
      <c r="E306" s="317"/>
      <c r="F306" s="317"/>
      <c r="G306" s="317"/>
      <c r="H306" s="317"/>
      <c r="I306" s="317"/>
      <c r="J306" s="317"/>
      <c r="K306" s="317"/>
      <c r="L306" s="317"/>
      <c r="M306" s="317"/>
      <c r="N306" s="317"/>
      <c r="O306" s="317"/>
      <c r="P306" s="317"/>
      <c r="Q306" s="317"/>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317"/>
      <c r="AO306" s="317"/>
      <c r="AP306" s="317"/>
      <c r="AQ306"/>
      <c r="AR306" s="299"/>
      <c r="AS306" s="273"/>
      <c r="AU306" s="273"/>
    </row>
    <row r="307" spans="1:47" s="272" customFormat="1" ht="22.8" x14ac:dyDescent="0.4">
      <c r="A307">
        <v>212725</v>
      </c>
      <c r="B307" t="s">
        <v>59</v>
      </c>
      <c r="C307" t="s">
        <v>4176</v>
      </c>
      <c r="D307" t="s">
        <v>4176</v>
      </c>
      <c r="E307" t="s">
        <v>4176</v>
      </c>
      <c r="F307" t="s">
        <v>4176</v>
      </c>
      <c r="G307" t="s">
        <v>4176</v>
      </c>
      <c r="H307" t="s">
        <v>4176</v>
      </c>
      <c r="I307" t="s">
        <v>4176</v>
      </c>
      <c r="J307" t="s">
        <v>4176</v>
      </c>
      <c r="K307" t="s">
        <v>4176</v>
      </c>
      <c r="L307" t="s">
        <v>4176</v>
      </c>
      <c r="M307" t="s">
        <v>4176</v>
      </c>
      <c r="N307" t="s">
        <v>4176</v>
      </c>
      <c r="O307" t="s">
        <v>4176</v>
      </c>
      <c r="P307" t="s">
        <v>4176</v>
      </c>
      <c r="Q307" t="s">
        <v>4176</v>
      </c>
      <c r="R307" t="s">
        <v>4176</v>
      </c>
      <c r="S307" t="s">
        <v>4176</v>
      </c>
      <c r="T307" t="s">
        <v>4176</v>
      </c>
      <c r="U307" t="s">
        <v>4176</v>
      </c>
      <c r="V307" t="s">
        <v>4176</v>
      </c>
      <c r="W307" t="s">
        <v>4176</v>
      </c>
      <c r="X307" t="s">
        <v>4176</v>
      </c>
      <c r="Y307" t="s">
        <v>4176</v>
      </c>
      <c r="Z307" t="s">
        <v>4176</v>
      </c>
      <c r="AA307" t="s">
        <v>4176</v>
      </c>
      <c r="AB307" t="s">
        <v>4176</v>
      </c>
      <c r="AC307" t="s">
        <v>4176</v>
      </c>
      <c r="AD307" t="s">
        <v>4176</v>
      </c>
      <c r="AE307" t="s">
        <v>4176</v>
      </c>
      <c r="AF307" t="s">
        <v>4176</v>
      </c>
      <c r="AG307" t="s">
        <v>4176</v>
      </c>
      <c r="AH307" t="s">
        <v>4176</v>
      </c>
      <c r="AI307" t="s">
        <v>4176</v>
      </c>
      <c r="AJ307" t="s">
        <v>4176</v>
      </c>
      <c r="AK307" t="s">
        <v>4176</v>
      </c>
      <c r="AL307" t="s">
        <v>4176</v>
      </c>
      <c r="AM307" t="s">
        <v>4176</v>
      </c>
      <c r="AN307" t="s">
        <v>4176</v>
      </c>
      <c r="AO307" t="s">
        <v>4176</v>
      </c>
      <c r="AP307" s="317" t="s">
        <v>4176</v>
      </c>
      <c r="AQ307" t="s">
        <v>737</v>
      </c>
      <c r="AR307" s="299" t="s">
        <v>4180</v>
      </c>
      <c r="AS307" s="271"/>
      <c r="AU307" s="273"/>
    </row>
    <row r="308" spans="1:47" s="272" customFormat="1" ht="22.8" x14ac:dyDescent="0.4">
      <c r="A308">
        <v>212726</v>
      </c>
      <c r="B308" t="s">
        <v>59</v>
      </c>
      <c r="C308" t="s">
        <v>212</v>
      </c>
      <c r="D308" t="s">
        <v>214</v>
      </c>
      <c r="E308" t="s">
        <v>214</v>
      </c>
      <c r="F308" t="s">
        <v>212</v>
      </c>
      <c r="G308" t="s">
        <v>212</v>
      </c>
      <c r="H308" t="s">
        <v>212</v>
      </c>
      <c r="I308" t="s">
        <v>212</v>
      </c>
      <c r="J308" t="s">
        <v>212</v>
      </c>
      <c r="K308" t="s">
        <v>214</v>
      </c>
      <c r="L308" t="s">
        <v>212</v>
      </c>
      <c r="M308" t="s">
        <v>212</v>
      </c>
      <c r="N308" t="s">
        <v>212</v>
      </c>
      <c r="O308" t="s">
        <v>214</v>
      </c>
      <c r="P308" t="s">
        <v>212</v>
      </c>
      <c r="Q308" t="s">
        <v>212</v>
      </c>
      <c r="R308" t="s">
        <v>212</v>
      </c>
      <c r="S308" t="s">
        <v>212</v>
      </c>
      <c r="T308" t="s">
        <v>214</v>
      </c>
      <c r="U308" t="s">
        <v>214</v>
      </c>
      <c r="V308" t="s">
        <v>214</v>
      </c>
      <c r="W308" t="s">
        <v>214</v>
      </c>
      <c r="X308" t="s">
        <v>214</v>
      </c>
      <c r="Y308" t="s">
        <v>212</v>
      </c>
      <c r="Z308" t="s">
        <v>214</v>
      </c>
      <c r="AA308" t="s">
        <v>214</v>
      </c>
      <c r="AB308" t="s">
        <v>212</v>
      </c>
      <c r="AC308" t="s">
        <v>214</v>
      </c>
      <c r="AD308" t="s">
        <v>212</v>
      </c>
      <c r="AE308" t="s">
        <v>212</v>
      </c>
      <c r="AF308" t="s">
        <v>212</v>
      </c>
      <c r="AG308" t="s">
        <v>214</v>
      </c>
      <c r="AH308" t="s">
        <v>214</v>
      </c>
      <c r="AI308" t="s">
        <v>212</v>
      </c>
      <c r="AJ308" t="s">
        <v>214</v>
      </c>
      <c r="AK308" t="s">
        <v>212</v>
      </c>
      <c r="AL308" t="s">
        <v>214</v>
      </c>
      <c r="AM308" t="s">
        <v>212</v>
      </c>
      <c r="AN308" t="s">
        <v>212</v>
      </c>
      <c r="AO308" t="s">
        <v>212</v>
      </c>
      <c r="AP308" s="317" t="s">
        <v>212</v>
      </c>
      <c r="AQ308"/>
      <c r="AR308" s="299"/>
      <c r="AS308" s="273"/>
      <c r="AU308" s="273"/>
    </row>
    <row r="309" spans="1:47" s="272" customFormat="1" ht="22.8" x14ac:dyDescent="0.4">
      <c r="A309" s="314">
        <v>212728</v>
      </c>
      <c r="B309" t="s">
        <v>59</v>
      </c>
      <c r="C309" s="315" t="s">
        <v>4176</v>
      </c>
      <c r="D309" s="315" t="s">
        <v>4176</v>
      </c>
      <c r="E309" s="315" t="s">
        <v>4176</v>
      </c>
      <c r="F309" s="315" t="s">
        <v>4176</v>
      </c>
      <c r="G309" s="315" t="s">
        <v>4176</v>
      </c>
      <c r="H309" s="315" t="s">
        <v>4176</v>
      </c>
      <c r="I309" s="315" t="s">
        <v>4176</v>
      </c>
      <c r="J309" s="315" t="s">
        <v>4176</v>
      </c>
      <c r="K309" s="315" t="s">
        <v>4176</v>
      </c>
      <c r="L309" s="315" t="s">
        <v>4176</v>
      </c>
      <c r="M309" s="315" t="s">
        <v>4176</v>
      </c>
      <c r="N309" s="315" t="s">
        <v>4176</v>
      </c>
      <c r="O309" s="315" t="s">
        <v>4176</v>
      </c>
      <c r="P309" s="315" t="s">
        <v>4176</v>
      </c>
      <c r="Q309" s="315" t="s">
        <v>4176</v>
      </c>
      <c r="R309" s="315" t="s">
        <v>4176</v>
      </c>
      <c r="S309" s="315" t="s">
        <v>4176</v>
      </c>
      <c r="T309" s="315" t="s">
        <v>4176</v>
      </c>
      <c r="U309" s="315" t="s">
        <v>4176</v>
      </c>
      <c r="V309" s="315" t="s">
        <v>4176</v>
      </c>
      <c r="W309" s="315" t="s">
        <v>4176</v>
      </c>
      <c r="X309" s="315" t="s">
        <v>4176</v>
      </c>
      <c r="Y309" s="315" t="s">
        <v>4176</v>
      </c>
      <c r="Z309" s="315" t="s">
        <v>4176</v>
      </c>
      <c r="AA309" s="315" t="s">
        <v>4176</v>
      </c>
      <c r="AB309" s="315" t="s">
        <v>4176</v>
      </c>
      <c r="AC309" s="315" t="s">
        <v>4176</v>
      </c>
      <c r="AD309" s="315" t="s">
        <v>4176</v>
      </c>
      <c r="AE309" s="315" t="s">
        <v>4176</v>
      </c>
      <c r="AF309" s="315" t="s">
        <v>4176</v>
      </c>
      <c r="AG309" s="315" t="s">
        <v>4176</v>
      </c>
      <c r="AH309" s="315" t="s">
        <v>4176</v>
      </c>
      <c r="AI309" s="315" t="s">
        <v>4176</v>
      </c>
      <c r="AJ309" s="315" t="s">
        <v>4176</v>
      </c>
      <c r="AK309" s="315" t="s">
        <v>4176</v>
      </c>
      <c r="AL309" s="315" t="s">
        <v>4176</v>
      </c>
      <c r="AM309" s="315" t="s">
        <v>4176</v>
      </c>
      <c r="AN309" s="315" t="s">
        <v>4176</v>
      </c>
      <c r="AO309" s="315" t="s">
        <v>4176</v>
      </c>
      <c r="AP309" s="316" t="s">
        <v>4176</v>
      </c>
      <c r="AQ309" t="s">
        <v>737</v>
      </c>
      <c r="AR309" s="299" t="s">
        <v>4181</v>
      </c>
      <c r="AS309" s="271"/>
      <c r="AU309" s="273"/>
    </row>
    <row r="310" spans="1:47" s="272" customFormat="1" ht="22.8" x14ac:dyDescent="0.4">
      <c r="A310">
        <v>212734</v>
      </c>
      <c r="B310" t="s">
        <v>59</v>
      </c>
      <c r="C310" t="s">
        <v>4176</v>
      </c>
      <c r="D310" t="s">
        <v>4176</v>
      </c>
      <c r="E310" t="s">
        <v>4176</v>
      </c>
      <c r="F310" t="s">
        <v>4176</v>
      </c>
      <c r="G310" t="s">
        <v>4176</v>
      </c>
      <c r="H310" t="s">
        <v>4176</v>
      </c>
      <c r="I310" t="s">
        <v>4176</v>
      </c>
      <c r="J310" t="s">
        <v>4176</v>
      </c>
      <c r="K310" t="s">
        <v>4176</v>
      </c>
      <c r="L310" t="s">
        <v>4176</v>
      </c>
      <c r="M310" t="s">
        <v>4176</v>
      </c>
      <c r="N310" t="s">
        <v>4176</v>
      </c>
      <c r="O310" t="s">
        <v>4176</v>
      </c>
      <c r="P310" t="s">
        <v>4176</v>
      </c>
      <c r="Q310" t="s">
        <v>4176</v>
      </c>
      <c r="R310" t="s">
        <v>4176</v>
      </c>
      <c r="S310" t="s">
        <v>4176</v>
      </c>
      <c r="T310" t="s">
        <v>4176</v>
      </c>
      <c r="U310" t="s">
        <v>4176</v>
      </c>
      <c r="V310" t="s">
        <v>4176</v>
      </c>
      <c r="W310" t="s">
        <v>4176</v>
      </c>
      <c r="X310" t="s">
        <v>4176</v>
      </c>
      <c r="Y310" t="s">
        <v>4176</v>
      </c>
      <c r="Z310" t="s">
        <v>4176</v>
      </c>
      <c r="AA310" t="s">
        <v>4176</v>
      </c>
      <c r="AB310" t="s">
        <v>4176</v>
      </c>
      <c r="AC310" t="s">
        <v>4176</v>
      </c>
      <c r="AD310" t="s">
        <v>4176</v>
      </c>
      <c r="AE310" t="s">
        <v>4176</v>
      </c>
      <c r="AF310" t="s">
        <v>4176</v>
      </c>
      <c r="AG310" t="s">
        <v>4176</v>
      </c>
      <c r="AH310" t="s">
        <v>4176</v>
      </c>
      <c r="AI310" t="s">
        <v>4176</v>
      </c>
      <c r="AJ310" t="s">
        <v>4176</v>
      </c>
      <c r="AK310" t="s">
        <v>4176</v>
      </c>
      <c r="AL310" t="s">
        <v>4176</v>
      </c>
      <c r="AM310" t="s">
        <v>4176</v>
      </c>
      <c r="AN310" t="s">
        <v>4176</v>
      </c>
      <c r="AO310" t="s">
        <v>4176</v>
      </c>
      <c r="AP310" s="317" t="s">
        <v>4176</v>
      </c>
      <c r="AQ310" t="s">
        <v>737</v>
      </c>
      <c r="AR310" s="299" t="s">
        <v>4180</v>
      </c>
      <c r="AS310" s="271"/>
      <c r="AU310" s="273"/>
    </row>
    <row r="311" spans="1:47" s="272" customFormat="1" ht="22.8" x14ac:dyDescent="0.4">
      <c r="A311">
        <v>212737</v>
      </c>
      <c r="B311" t="s">
        <v>3629</v>
      </c>
      <c r="C311" t="s">
        <v>212</v>
      </c>
      <c r="D311" t="s">
        <v>214</v>
      </c>
      <c r="E311" t="s">
        <v>212</v>
      </c>
      <c r="F311" t="s">
        <v>212</v>
      </c>
      <c r="G311" t="s">
        <v>212</v>
      </c>
      <c r="H311" t="s">
        <v>214</v>
      </c>
      <c r="I311" t="s">
        <v>212</v>
      </c>
      <c r="J311" t="s">
        <v>212</v>
      </c>
      <c r="K311" t="s">
        <v>212</v>
      </c>
      <c r="L311" t="s">
        <v>212</v>
      </c>
      <c r="M311" t="s">
        <v>212</v>
      </c>
      <c r="N311" t="s">
        <v>212</v>
      </c>
      <c r="O311" t="s">
        <v>212</v>
      </c>
      <c r="P311" t="s">
        <v>214</v>
      </c>
      <c r="Q311" t="s">
        <v>212</v>
      </c>
      <c r="R311" t="s">
        <v>212</v>
      </c>
      <c r="S311" t="s">
        <v>212</v>
      </c>
      <c r="T311" t="s">
        <v>214</v>
      </c>
      <c r="U311" t="s">
        <v>214</v>
      </c>
      <c r="V311" t="s">
        <v>214</v>
      </c>
      <c r="W311" t="s">
        <v>212</v>
      </c>
      <c r="X311" t="s">
        <v>212</v>
      </c>
      <c r="Y311" t="s">
        <v>212</v>
      </c>
      <c r="Z311" t="s">
        <v>212</v>
      </c>
      <c r="AA311" t="s">
        <v>212</v>
      </c>
      <c r="AB311" t="s">
        <v>212</v>
      </c>
      <c r="AC311" t="s">
        <v>214</v>
      </c>
      <c r="AD311" t="s">
        <v>214</v>
      </c>
      <c r="AE311" t="s">
        <v>212</v>
      </c>
      <c r="AF311" t="s">
        <v>212</v>
      </c>
      <c r="AG311" t="s">
        <v>214</v>
      </c>
      <c r="AH311" t="s">
        <v>213</v>
      </c>
      <c r="AI311" t="s">
        <v>213</v>
      </c>
      <c r="AJ311" t="s">
        <v>214</v>
      </c>
      <c r="AK311" t="s">
        <v>212</v>
      </c>
      <c r="AL311" t="s">
        <v>213</v>
      </c>
      <c r="AM311" t="s">
        <v>213</v>
      </c>
      <c r="AN311" t="s">
        <v>214</v>
      </c>
      <c r="AO311" t="s">
        <v>214</v>
      </c>
      <c r="AP311" s="317" t="s">
        <v>214</v>
      </c>
      <c r="AQ311"/>
      <c r="AR311" s="299"/>
      <c r="AS311" s="271"/>
    </row>
    <row r="312" spans="1:47" s="272" customFormat="1" ht="22.8" x14ac:dyDescent="0.4">
      <c r="A312">
        <v>212756</v>
      </c>
      <c r="B312" t="s">
        <v>485</v>
      </c>
      <c r="C312" t="s">
        <v>212</v>
      </c>
      <c r="D312" t="s">
        <v>212</v>
      </c>
      <c r="E312" t="s">
        <v>212</v>
      </c>
      <c r="F312" t="s">
        <v>212</v>
      </c>
      <c r="G312" t="s">
        <v>212</v>
      </c>
      <c r="H312" t="s">
        <v>212</v>
      </c>
      <c r="I312" t="s">
        <v>212</v>
      </c>
      <c r="J312" t="s">
        <v>212</v>
      </c>
      <c r="K312" t="s">
        <v>212</v>
      </c>
      <c r="L312" t="s">
        <v>212</v>
      </c>
      <c r="M312" t="s">
        <v>212</v>
      </c>
      <c r="N312" t="s">
        <v>212</v>
      </c>
      <c r="O312" t="s">
        <v>212</v>
      </c>
      <c r="P312" t="s">
        <v>212</v>
      </c>
      <c r="Q312" t="s">
        <v>214</v>
      </c>
      <c r="R312" t="s">
        <v>212</v>
      </c>
      <c r="S312" t="s">
        <v>214</v>
      </c>
      <c r="T312" t="s">
        <v>212</v>
      </c>
      <c r="U312" t="s">
        <v>214</v>
      </c>
      <c r="V312" t="s">
        <v>212</v>
      </c>
      <c r="W312" t="s">
        <v>214</v>
      </c>
      <c r="X312" t="s">
        <v>214</v>
      </c>
      <c r="Y312" t="s">
        <v>213</v>
      </c>
      <c r="Z312" t="s">
        <v>213</v>
      </c>
      <c r="AA312" t="s">
        <v>212</v>
      </c>
      <c r="AB312" t="s">
        <v>212</v>
      </c>
      <c r="AC312" t="s">
        <v>214</v>
      </c>
      <c r="AD312" t="s">
        <v>212</v>
      </c>
      <c r="AE312" t="s">
        <v>213</v>
      </c>
      <c r="AF312" t="s">
        <v>212</v>
      </c>
      <c r="AG312"/>
      <c r="AH312"/>
      <c r="AI312"/>
      <c r="AJ312"/>
      <c r="AK312"/>
      <c r="AL312"/>
      <c r="AM312"/>
      <c r="AN312"/>
      <c r="AO312"/>
      <c r="AP312" s="317"/>
      <c r="AQ312"/>
      <c r="AR312" s="299"/>
      <c r="AS312" s="273"/>
      <c r="AU312" s="273"/>
    </row>
    <row r="313" spans="1:47" s="272" customFormat="1" ht="24" x14ac:dyDescent="0.5">
      <c r="A313" s="321">
        <v>212759</v>
      </c>
      <c r="B313" t="s">
        <v>485</v>
      </c>
      <c r="C313" s="271" t="s">
        <v>212</v>
      </c>
      <c r="D313" s="271" t="s">
        <v>214</v>
      </c>
      <c r="E313" s="271" t="s">
        <v>212</v>
      </c>
      <c r="F313" s="271" t="s">
        <v>212</v>
      </c>
      <c r="G313" s="271" t="s">
        <v>212</v>
      </c>
      <c r="H313" s="271" t="s">
        <v>212</v>
      </c>
      <c r="I313" s="271" t="s">
        <v>212</v>
      </c>
      <c r="J313" s="271" t="s">
        <v>212</v>
      </c>
      <c r="K313" s="271" t="s">
        <v>214</v>
      </c>
      <c r="L313" s="271" t="s">
        <v>212</v>
      </c>
      <c r="M313" s="271" t="s">
        <v>212</v>
      </c>
      <c r="N313" s="271" t="s">
        <v>214</v>
      </c>
      <c r="O313" s="271" t="s">
        <v>212</v>
      </c>
      <c r="P313" s="271" t="s">
        <v>212</v>
      </c>
      <c r="Q313" s="271" t="s">
        <v>214</v>
      </c>
      <c r="R313" s="271" t="s">
        <v>212</v>
      </c>
      <c r="S313" s="271" t="s">
        <v>212</v>
      </c>
      <c r="T313" s="271" t="s">
        <v>212</v>
      </c>
      <c r="U313" s="271" t="s">
        <v>212</v>
      </c>
      <c r="V313" s="271" t="s">
        <v>214</v>
      </c>
      <c r="W313" s="271" t="s">
        <v>214</v>
      </c>
      <c r="X313" s="271" t="s">
        <v>214</v>
      </c>
      <c r="Y313" s="271" t="s">
        <v>213</v>
      </c>
      <c r="Z313" s="271" t="s">
        <v>213</v>
      </c>
      <c r="AA313" s="271" t="s">
        <v>214</v>
      </c>
      <c r="AB313" s="271" t="s">
        <v>212</v>
      </c>
      <c r="AC313" s="271" t="s">
        <v>212</v>
      </c>
      <c r="AD313" s="271" t="s">
        <v>212</v>
      </c>
      <c r="AE313" s="271" t="s">
        <v>214</v>
      </c>
      <c r="AF313" s="271" t="s">
        <v>214</v>
      </c>
      <c r="AG313" s="271"/>
      <c r="AH313" s="271"/>
      <c r="AI313" s="271"/>
      <c r="AJ313" s="271"/>
      <c r="AK313" s="271"/>
      <c r="AL313" s="271"/>
      <c r="AM313" s="271"/>
      <c r="AN313" s="271"/>
      <c r="AO313" s="271"/>
      <c r="AP313" s="322"/>
      <c r="AQ313"/>
      <c r="AR313" s="299"/>
      <c r="AS313" s="271"/>
      <c r="AU313" s="273"/>
    </row>
    <row r="314" spans="1:47" s="272" customFormat="1" ht="22.8" x14ac:dyDescent="0.4">
      <c r="A314">
        <v>212765</v>
      </c>
      <c r="B314" t="s">
        <v>487</v>
      </c>
      <c r="C314" t="s">
        <v>4176</v>
      </c>
      <c r="D314" t="s">
        <v>4176</v>
      </c>
      <c r="E314" t="s">
        <v>4176</v>
      </c>
      <c r="F314" t="s">
        <v>4176</v>
      </c>
      <c r="G314" t="s">
        <v>4176</v>
      </c>
      <c r="H314" t="s">
        <v>4176</v>
      </c>
      <c r="I314" t="s">
        <v>4176</v>
      </c>
      <c r="J314" t="s">
        <v>4176</v>
      </c>
      <c r="K314" t="s">
        <v>4176</v>
      </c>
      <c r="L314" t="s">
        <v>4176</v>
      </c>
      <c r="M314" t="s">
        <v>4176</v>
      </c>
      <c r="N314" t="s">
        <v>4176</v>
      </c>
      <c r="O314" t="s">
        <v>4176</v>
      </c>
      <c r="P314" t="s">
        <v>4176</v>
      </c>
      <c r="Q314" t="s">
        <v>4176</v>
      </c>
      <c r="R314" t="s">
        <v>4176</v>
      </c>
      <c r="S314" t="s">
        <v>4176</v>
      </c>
      <c r="T314" t="s">
        <v>4176</v>
      </c>
      <c r="U314" t="s">
        <v>4176</v>
      </c>
      <c r="V314" t="s">
        <v>4176</v>
      </c>
      <c r="W314"/>
      <c r="X314"/>
      <c r="Y314"/>
      <c r="Z314"/>
      <c r="AA314"/>
      <c r="AB314"/>
      <c r="AC314"/>
      <c r="AD314"/>
      <c r="AE314"/>
      <c r="AF314"/>
      <c r="AG314"/>
      <c r="AH314"/>
      <c r="AI314"/>
      <c r="AJ314"/>
      <c r="AK314"/>
      <c r="AL314"/>
      <c r="AM314"/>
      <c r="AN314"/>
      <c r="AO314"/>
      <c r="AP314" s="317"/>
      <c r="AQ314" t="s">
        <v>737</v>
      </c>
      <c r="AR314" s="299" t="s">
        <v>4180</v>
      </c>
      <c r="AS314" s="273"/>
      <c r="AU314" s="273"/>
    </row>
    <row r="315" spans="1:47" s="272" customFormat="1" ht="22.8" x14ac:dyDescent="0.4">
      <c r="A315" s="314">
        <v>212769</v>
      </c>
      <c r="B315" t="s">
        <v>485</v>
      </c>
      <c r="C315" s="272" t="s">
        <v>212</v>
      </c>
      <c r="D315" s="272" t="s">
        <v>212</v>
      </c>
      <c r="E315" s="272" t="s">
        <v>212</v>
      </c>
      <c r="F315" s="272" t="s">
        <v>212</v>
      </c>
      <c r="G315" s="272" t="s">
        <v>212</v>
      </c>
      <c r="H315" s="272" t="s">
        <v>212</v>
      </c>
      <c r="I315" s="272" t="s">
        <v>212</v>
      </c>
      <c r="J315" s="272" t="s">
        <v>212</v>
      </c>
      <c r="K315" s="272" t="s">
        <v>212</v>
      </c>
      <c r="L315" s="272" t="s">
        <v>212</v>
      </c>
      <c r="M315" s="272" t="s">
        <v>212</v>
      </c>
      <c r="N315" s="272" t="s">
        <v>212</v>
      </c>
      <c r="O315" s="272" t="s">
        <v>212</v>
      </c>
      <c r="P315" s="272" t="s">
        <v>212</v>
      </c>
      <c r="Q315" s="272" t="s">
        <v>212</v>
      </c>
      <c r="R315" s="272" t="s">
        <v>212</v>
      </c>
      <c r="S315" s="272" t="s">
        <v>212</v>
      </c>
      <c r="T315" s="272" t="s">
        <v>212</v>
      </c>
      <c r="U315" s="272" t="s">
        <v>212</v>
      </c>
      <c r="V315" s="272" t="s">
        <v>212</v>
      </c>
      <c r="W315" s="272" t="s">
        <v>213</v>
      </c>
      <c r="X315" s="271" t="s">
        <v>214</v>
      </c>
      <c r="Y315" s="271" t="s">
        <v>214</v>
      </c>
      <c r="Z315" s="272" t="s">
        <v>213</v>
      </c>
      <c r="AA315" s="272" t="s">
        <v>213</v>
      </c>
      <c r="AB315" s="272" t="s">
        <v>213</v>
      </c>
      <c r="AC315" s="272" t="s">
        <v>213</v>
      </c>
      <c r="AD315" s="272" t="s">
        <v>213</v>
      </c>
      <c r="AE315" s="272" t="s">
        <v>213</v>
      </c>
      <c r="AF315" s="272" t="s">
        <v>213</v>
      </c>
      <c r="AG315" s="315"/>
      <c r="AH315" s="315"/>
      <c r="AI315" s="315"/>
      <c r="AJ315" s="315"/>
      <c r="AK315" s="315"/>
      <c r="AL315" s="315"/>
      <c r="AM315" s="315"/>
      <c r="AN315" s="315"/>
      <c r="AO315" s="315"/>
      <c r="AP315" s="316"/>
      <c r="AQ315"/>
      <c r="AR315" s="299"/>
      <c r="AS315" s="271"/>
    </row>
    <row r="316" spans="1:47" s="272" customFormat="1" ht="22.8" x14ac:dyDescent="0.4">
      <c r="A316">
        <v>212771</v>
      </c>
      <c r="B316" t="s">
        <v>65</v>
      </c>
      <c r="C316" t="s">
        <v>212</v>
      </c>
      <c r="D316" t="s">
        <v>212</v>
      </c>
      <c r="E316" t="s">
        <v>212</v>
      </c>
      <c r="F316" t="s">
        <v>212</v>
      </c>
      <c r="G316" t="s">
        <v>212</v>
      </c>
      <c r="H316" t="s">
        <v>214</v>
      </c>
      <c r="I316" t="s">
        <v>214</v>
      </c>
      <c r="J316" t="s">
        <v>214</v>
      </c>
      <c r="K316" t="s">
        <v>214</v>
      </c>
      <c r="L316" t="s">
        <v>214</v>
      </c>
      <c r="M316" t="s">
        <v>214</v>
      </c>
      <c r="N316" t="s">
        <v>214</v>
      </c>
      <c r="O316" t="s">
        <v>214</v>
      </c>
      <c r="P316" t="s">
        <v>214</v>
      </c>
      <c r="Q316" t="s">
        <v>212</v>
      </c>
      <c r="R316" t="s">
        <v>212</v>
      </c>
      <c r="S316" t="s">
        <v>212</v>
      </c>
      <c r="T316" t="s">
        <v>212</v>
      </c>
      <c r="U316" t="s">
        <v>212</v>
      </c>
      <c r="V316" t="s">
        <v>214</v>
      </c>
      <c r="W316" t="s">
        <v>213</v>
      </c>
      <c r="X316" t="s">
        <v>214</v>
      </c>
      <c r="Y316" t="s">
        <v>213</v>
      </c>
      <c r="Z316" t="s">
        <v>213</v>
      </c>
      <c r="AA316" t="s">
        <v>214</v>
      </c>
      <c r="AB316" t="s">
        <v>214</v>
      </c>
      <c r="AC316" t="s">
        <v>213</v>
      </c>
      <c r="AD316" t="s">
        <v>214</v>
      </c>
      <c r="AE316" t="s">
        <v>214</v>
      </c>
      <c r="AF316" t="s">
        <v>213</v>
      </c>
      <c r="AG316" t="s">
        <v>213</v>
      </c>
      <c r="AH316" t="s">
        <v>213</v>
      </c>
      <c r="AI316" t="s">
        <v>213</v>
      </c>
      <c r="AJ316" t="s">
        <v>213</v>
      </c>
      <c r="AK316" t="s">
        <v>213</v>
      </c>
      <c r="AL316"/>
      <c r="AM316"/>
      <c r="AN316"/>
      <c r="AO316"/>
      <c r="AP316" s="317"/>
      <c r="AQ316"/>
      <c r="AR316" s="299"/>
      <c r="AS316" s="271"/>
    </row>
    <row r="317" spans="1:47" s="272" customFormat="1" ht="22.8" x14ac:dyDescent="0.4">
      <c r="A317">
        <v>212773</v>
      </c>
      <c r="B317" t="s">
        <v>59</v>
      </c>
      <c r="C317" t="s">
        <v>212</v>
      </c>
      <c r="D317" t="s">
        <v>214</v>
      </c>
      <c r="E317" t="s">
        <v>214</v>
      </c>
      <c r="F317" t="s">
        <v>212</v>
      </c>
      <c r="G317" t="s">
        <v>214</v>
      </c>
      <c r="H317" t="s">
        <v>214</v>
      </c>
      <c r="I317" t="s">
        <v>214</v>
      </c>
      <c r="J317" t="s">
        <v>214</v>
      </c>
      <c r="K317" t="s">
        <v>214</v>
      </c>
      <c r="L317" t="s">
        <v>212</v>
      </c>
      <c r="M317" t="s">
        <v>214</v>
      </c>
      <c r="N317" t="s">
        <v>212</v>
      </c>
      <c r="O317" t="s">
        <v>214</v>
      </c>
      <c r="P317" t="s">
        <v>214</v>
      </c>
      <c r="Q317" t="s">
        <v>214</v>
      </c>
      <c r="R317" t="s">
        <v>214</v>
      </c>
      <c r="S317" t="s">
        <v>214</v>
      </c>
      <c r="T317" t="s">
        <v>214</v>
      </c>
      <c r="U317" t="s">
        <v>214</v>
      </c>
      <c r="V317" t="s">
        <v>214</v>
      </c>
      <c r="W317" t="s">
        <v>212</v>
      </c>
      <c r="X317" t="s">
        <v>214</v>
      </c>
      <c r="Y317" t="s">
        <v>212</v>
      </c>
      <c r="Z317" t="s">
        <v>214</v>
      </c>
      <c r="AA317" t="s">
        <v>212</v>
      </c>
      <c r="AB317" t="s">
        <v>212</v>
      </c>
      <c r="AC317" t="s">
        <v>214</v>
      </c>
      <c r="AD317" t="s">
        <v>214</v>
      </c>
      <c r="AE317" t="s">
        <v>212</v>
      </c>
      <c r="AF317" t="s">
        <v>214</v>
      </c>
      <c r="AG317" t="s">
        <v>214</v>
      </c>
      <c r="AH317" t="s">
        <v>214</v>
      </c>
      <c r="AI317" t="s">
        <v>214</v>
      </c>
      <c r="AJ317" t="s">
        <v>214</v>
      </c>
      <c r="AK317" t="s">
        <v>214</v>
      </c>
      <c r="AL317" t="s">
        <v>214</v>
      </c>
      <c r="AM317" t="s">
        <v>214</v>
      </c>
      <c r="AN317" t="s">
        <v>214</v>
      </c>
      <c r="AO317" t="s">
        <v>214</v>
      </c>
      <c r="AP317" s="317" t="s">
        <v>212</v>
      </c>
      <c r="AQ317"/>
      <c r="AR317" s="299"/>
      <c r="AS317" s="271"/>
    </row>
    <row r="318" spans="1:47" s="272" customFormat="1" ht="22.8" x14ac:dyDescent="0.4">
      <c r="A318" s="314">
        <v>212788</v>
      </c>
      <c r="B318" t="s">
        <v>59</v>
      </c>
      <c r="C318" s="315" t="s">
        <v>4176</v>
      </c>
      <c r="D318" s="315" t="s">
        <v>4176</v>
      </c>
      <c r="E318" s="315" t="s">
        <v>4176</v>
      </c>
      <c r="F318" s="315" t="s">
        <v>4176</v>
      </c>
      <c r="G318" s="315" t="s">
        <v>4176</v>
      </c>
      <c r="H318" s="315" t="s">
        <v>4176</v>
      </c>
      <c r="I318" s="315" t="s">
        <v>4176</v>
      </c>
      <c r="J318" s="315" t="s">
        <v>4176</v>
      </c>
      <c r="K318" s="315" t="s">
        <v>4176</v>
      </c>
      <c r="L318" s="315" t="s">
        <v>4176</v>
      </c>
      <c r="M318" s="315" t="s">
        <v>4176</v>
      </c>
      <c r="N318" s="315" t="s">
        <v>4176</v>
      </c>
      <c r="O318" s="315" t="s">
        <v>4176</v>
      </c>
      <c r="P318" s="315" t="s">
        <v>4176</v>
      </c>
      <c r="Q318" s="315" t="s">
        <v>4176</v>
      </c>
      <c r="R318" s="315" t="s">
        <v>4176</v>
      </c>
      <c r="S318" s="315" t="s">
        <v>4176</v>
      </c>
      <c r="T318" s="315" t="s">
        <v>4176</v>
      </c>
      <c r="U318" s="315" t="s">
        <v>4176</v>
      </c>
      <c r="V318" s="315" t="s">
        <v>4176</v>
      </c>
      <c r="W318" s="315" t="s">
        <v>4176</v>
      </c>
      <c r="X318" s="315" t="s">
        <v>4176</v>
      </c>
      <c r="Y318" s="315" t="s">
        <v>4176</v>
      </c>
      <c r="Z318" s="315" t="s">
        <v>4176</v>
      </c>
      <c r="AA318" s="315" t="s">
        <v>4176</v>
      </c>
      <c r="AB318" s="315" t="s">
        <v>4176</v>
      </c>
      <c r="AC318" s="315" t="s">
        <v>4176</v>
      </c>
      <c r="AD318" s="315" t="s">
        <v>4176</v>
      </c>
      <c r="AE318" s="315" t="s">
        <v>4176</v>
      </c>
      <c r="AF318" s="315" t="s">
        <v>4176</v>
      </c>
      <c r="AG318" s="315" t="s">
        <v>4176</v>
      </c>
      <c r="AH318" s="315" t="s">
        <v>4176</v>
      </c>
      <c r="AI318" s="315" t="s">
        <v>4176</v>
      </c>
      <c r="AJ318" s="315" t="s">
        <v>4176</v>
      </c>
      <c r="AK318" s="315" t="s">
        <v>4176</v>
      </c>
      <c r="AL318" s="315" t="s">
        <v>4176</v>
      </c>
      <c r="AM318" s="315" t="s">
        <v>4176</v>
      </c>
      <c r="AN318" s="315" t="s">
        <v>4176</v>
      </c>
      <c r="AO318" s="315" t="s">
        <v>4176</v>
      </c>
      <c r="AP318" s="316" t="s">
        <v>4176</v>
      </c>
      <c r="AQ318" t="s">
        <v>737</v>
      </c>
      <c r="AR318" s="299" t="s">
        <v>4180</v>
      </c>
      <c r="AS318" s="271"/>
      <c r="AU318" s="273"/>
    </row>
    <row r="319" spans="1:47" s="272" customFormat="1" ht="22.8" x14ac:dyDescent="0.4">
      <c r="A319">
        <v>212793</v>
      </c>
      <c r="B319" t="s">
        <v>3629</v>
      </c>
      <c r="C319" t="s">
        <v>212</v>
      </c>
      <c r="D319" t="s">
        <v>214</v>
      </c>
      <c r="E319" t="s">
        <v>212</v>
      </c>
      <c r="F319" t="s">
        <v>212</v>
      </c>
      <c r="G319" t="s">
        <v>212</v>
      </c>
      <c r="H319" t="s">
        <v>214</v>
      </c>
      <c r="I319" t="s">
        <v>214</v>
      </c>
      <c r="J319" t="s">
        <v>214</v>
      </c>
      <c r="K319" t="s">
        <v>214</v>
      </c>
      <c r="L319" t="s">
        <v>214</v>
      </c>
      <c r="M319" t="s">
        <v>214</v>
      </c>
      <c r="N319" t="s">
        <v>212</v>
      </c>
      <c r="O319" t="s">
        <v>212</v>
      </c>
      <c r="P319" t="s">
        <v>212</v>
      </c>
      <c r="Q319" t="s">
        <v>214</v>
      </c>
      <c r="R319" t="s">
        <v>212</v>
      </c>
      <c r="S319" t="s">
        <v>214</v>
      </c>
      <c r="T319" t="s">
        <v>214</v>
      </c>
      <c r="U319" t="s">
        <v>214</v>
      </c>
      <c r="V319" t="s">
        <v>212</v>
      </c>
      <c r="W319" t="s">
        <v>214</v>
      </c>
      <c r="X319" t="s">
        <v>214</v>
      </c>
      <c r="Y319" t="s">
        <v>214</v>
      </c>
      <c r="Z319" t="s">
        <v>214</v>
      </c>
      <c r="AA319" t="s">
        <v>214</v>
      </c>
      <c r="AB319" t="s">
        <v>212</v>
      </c>
      <c r="AC319" t="s">
        <v>212</v>
      </c>
      <c r="AD319" t="s">
        <v>212</v>
      </c>
      <c r="AE319" t="s">
        <v>212</v>
      </c>
      <c r="AF319" t="s">
        <v>212</v>
      </c>
      <c r="AG319" t="s">
        <v>214</v>
      </c>
      <c r="AH319" t="s">
        <v>214</v>
      </c>
      <c r="AI319" t="s">
        <v>214</v>
      </c>
      <c r="AJ319" t="s">
        <v>214</v>
      </c>
      <c r="AK319" t="s">
        <v>214</v>
      </c>
      <c r="AL319" t="s">
        <v>213</v>
      </c>
      <c r="AM319" t="s">
        <v>213</v>
      </c>
      <c r="AN319" t="s">
        <v>213</v>
      </c>
      <c r="AO319" t="s">
        <v>213</v>
      </c>
      <c r="AP319" t="s">
        <v>213</v>
      </c>
      <c r="AQ319"/>
      <c r="AR319" s="299"/>
      <c r="AS319" s="271"/>
      <c r="AU319" s="273"/>
    </row>
    <row r="320" spans="1:47" s="272" customFormat="1" ht="22.8" x14ac:dyDescent="0.4">
      <c r="A320">
        <v>212795</v>
      </c>
      <c r="B320" t="s">
        <v>3630</v>
      </c>
      <c r="C320" t="s">
        <v>212</v>
      </c>
      <c r="D320" t="s">
        <v>212</v>
      </c>
      <c r="E320" t="s">
        <v>212</v>
      </c>
      <c r="F320" t="s">
        <v>212</v>
      </c>
      <c r="G320" t="s">
        <v>212</v>
      </c>
      <c r="H320" t="s">
        <v>214</v>
      </c>
      <c r="I320" t="s">
        <v>212</v>
      </c>
      <c r="J320" t="s">
        <v>214</v>
      </c>
      <c r="K320" t="s">
        <v>214</v>
      </c>
      <c r="L320" t="s">
        <v>212</v>
      </c>
      <c r="M320" t="s">
        <v>212</v>
      </c>
      <c r="N320" t="s">
        <v>212</v>
      </c>
      <c r="O320" t="s">
        <v>214</v>
      </c>
      <c r="P320" t="s">
        <v>212</v>
      </c>
      <c r="Q320" t="s">
        <v>212</v>
      </c>
      <c r="R320" t="s">
        <v>212</v>
      </c>
      <c r="S320" t="s">
        <v>212</v>
      </c>
      <c r="T320" t="s">
        <v>212</v>
      </c>
      <c r="U320" t="s">
        <v>214</v>
      </c>
      <c r="V320" t="s">
        <v>212</v>
      </c>
      <c r="W320" t="s">
        <v>213</v>
      </c>
      <c r="X320" t="s">
        <v>212</v>
      </c>
      <c r="Y320" t="s">
        <v>213</v>
      </c>
      <c r="Z320" t="s">
        <v>213</v>
      </c>
      <c r="AA320" t="s">
        <v>212</v>
      </c>
      <c r="AB320" t="s">
        <v>214</v>
      </c>
      <c r="AC320" t="s">
        <v>214</v>
      </c>
      <c r="AD320" t="s">
        <v>213</v>
      </c>
      <c r="AE320" t="s">
        <v>213</v>
      </c>
      <c r="AF320" t="s">
        <v>213</v>
      </c>
      <c r="AG320"/>
      <c r="AH320"/>
      <c r="AI320"/>
      <c r="AJ320"/>
      <c r="AK320"/>
      <c r="AL320"/>
      <c r="AM320"/>
      <c r="AN320"/>
      <c r="AO320"/>
      <c r="AP320" s="317"/>
      <c r="AQ320"/>
      <c r="AR320" s="299"/>
      <c r="AS320" s="271"/>
      <c r="AU320" s="273"/>
    </row>
    <row r="321" spans="1:47" s="272" customFormat="1" ht="22.8" x14ac:dyDescent="0.4">
      <c r="A321">
        <v>212805</v>
      </c>
      <c r="B321" t="s">
        <v>59</v>
      </c>
      <c r="C321" t="s">
        <v>4176</v>
      </c>
      <c r="D321" t="s">
        <v>4176</v>
      </c>
      <c r="E321" t="s">
        <v>4176</v>
      </c>
      <c r="F321" t="s">
        <v>4176</v>
      </c>
      <c r="G321" t="s">
        <v>4176</v>
      </c>
      <c r="H321" t="s">
        <v>4176</v>
      </c>
      <c r="I321" t="s">
        <v>4176</v>
      </c>
      <c r="J321" t="s">
        <v>4176</v>
      </c>
      <c r="K321" t="s">
        <v>4176</v>
      </c>
      <c r="L321" t="s">
        <v>4176</v>
      </c>
      <c r="M321" t="s">
        <v>4176</v>
      </c>
      <c r="N321" t="s">
        <v>4176</v>
      </c>
      <c r="O321" t="s">
        <v>4176</v>
      </c>
      <c r="P321" t="s">
        <v>4176</v>
      </c>
      <c r="Q321" t="s">
        <v>4176</v>
      </c>
      <c r="R321" t="s">
        <v>4176</v>
      </c>
      <c r="S321" t="s">
        <v>4176</v>
      </c>
      <c r="T321" t="s">
        <v>4176</v>
      </c>
      <c r="U321" t="s">
        <v>4176</v>
      </c>
      <c r="V321" t="s">
        <v>4176</v>
      </c>
      <c r="W321" t="s">
        <v>4176</v>
      </c>
      <c r="X321" t="s">
        <v>4176</v>
      </c>
      <c r="Y321" t="s">
        <v>4176</v>
      </c>
      <c r="Z321" t="s">
        <v>4176</v>
      </c>
      <c r="AA321" t="s">
        <v>4176</v>
      </c>
      <c r="AB321" t="s">
        <v>4176</v>
      </c>
      <c r="AC321" t="s">
        <v>4176</v>
      </c>
      <c r="AD321" t="s">
        <v>4176</v>
      </c>
      <c r="AE321" t="s">
        <v>4176</v>
      </c>
      <c r="AF321" t="s">
        <v>4176</v>
      </c>
      <c r="AG321" t="s">
        <v>4176</v>
      </c>
      <c r="AH321" t="s">
        <v>4176</v>
      </c>
      <c r="AI321" t="s">
        <v>4176</v>
      </c>
      <c r="AJ321" t="s">
        <v>4176</v>
      </c>
      <c r="AK321" t="s">
        <v>4176</v>
      </c>
      <c r="AL321" t="s">
        <v>4176</v>
      </c>
      <c r="AM321" t="s">
        <v>4176</v>
      </c>
      <c r="AN321" t="s">
        <v>4176</v>
      </c>
      <c r="AO321" t="s">
        <v>4176</v>
      </c>
      <c r="AP321" s="317" t="s">
        <v>4176</v>
      </c>
      <c r="AQ321" t="s">
        <v>737</v>
      </c>
      <c r="AR321" s="299" t="s">
        <v>4180</v>
      </c>
      <c r="AS321" s="271"/>
    </row>
    <row r="322" spans="1:47" s="272" customFormat="1" ht="22.8" x14ac:dyDescent="0.4">
      <c r="A322">
        <v>212814</v>
      </c>
      <c r="B322" t="s">
        <v>485</v>
      </c>
      <c r="C322" t="s">
        <v>4176</v>
      </c>
      <c r="D322" t="s">
        <v>4176</v>
      </c>
      <c r="E322" t="s">
        <v>4176</v>
      </c>
      <c r="F322" t="s">
        <v>4176</v>
      </c>
      <c r="G322" t="s">
        <v>4176</v>
      </c>
      <c r="H322" t="s">
        <v>4176</v>
      </c>
      <c r="I322" t="s">
        <v>4176</v>
      </c>
      <c r="J322" t="s">
        <v>4176</v>
      </c>
      <c r="K322" t="s">
        <v>4176</v>
      </c>
      <c r="L322" t="s">
        <v>4176</v>
      </c>
      <c r="M322" t="s">
        <v>4176</v>
      </c>
      <c r="N322" t="s">
        <v>4176</v>
      </c>
      <c r="O322" t="s">
        <v>4176</v>
      </c>
      <c r="P322" t="s">
        <v>4176</v>
      </c>
      <c r="Q322" t="s">
        <v>4176</v>
      </c>
      <c r="R322" t="s">
        <v>4176</v>
      </c>
      <c r="S322" t="s">
        <v>4176</v>
      </c>
      <c r="T322" t="s">
        <v>4176</v>
      </c>
      <c r="U322" t="s">
        <v>4176</v>
      </c>
      <c r="V322" t="s">
        <v>4176</v>
      </c>
      <c r="W322" t="s">
        <v>4176</v>
      </c>
      <c r="X322" t="s">
        <v>4176</v>
      </c>
      <c r="Y322" t="s">
        <v>4176</v>
      </c>
      <c r="Z322" t="s">
        <v>4176</v>
      </c>
      <c r="AA322" t="s">
        <v>4176</v>
      </c>
      <c r="AB322" t="s">
        <v>4176</v>
      </c>
      <c r="AC322" t="s">
        <v>4176</v>
      </c>
      <c r="AD322" t="s">
        <v>4176</v>
      </c>
      <c r="AE322" t="s">
        <v>4176</v>
      </c>
      <c r="AF322" t="s">
        <v>4176</v>
      </c>
      <c r="AG322"/>
      <c r="AH322"/>
      <c r="AI322"/>
      <c r="AJ322"/>
      <c r="AK322"/>
      <c r="AL322"/>
      <c r="AM322"/>
      <c r="AN322"/>
      <c r="AO322"/>
      <c r="AP322" s="317"/>
      <c r="AQ322" t="s">
        <v>737</v>
      </c>
      <c r="AR322" s="299" t="s">
        <v>4181</v>
      </c>
      <c r="AS322" s="271"/>
    </row>
    <row r="323" spans="1:47" s="272" customFormat="1" ht="22.8" x14ac:dyDescent="0.4">
      <c r="A323">
        <v>212820</v>
      </c>
      <c r="B323" t="s">
        <v>485</v>
      </c>
      <c r="C323" t="s">
        <v>4176</v>
      </c>
      <c r="D323" t="s">
        <v>4176</v>
      </c>
      <c r="E323" t="s">
        <v>4176</v>
      </c>
      <c r="F323" t="s">
        <v>4176</v>
      </c>
      <c r="G323" t="s">
        <v>4176</v>
      </c>
      <c r="H323" t="s">
        <v>4176</v>
      </c>
      <c r="I323" t="s">
        <v>4176</v>
      </c>
      <c r="J323" t="s">
        <v>4176</v>
      </c>
      <c r="K323" t="s">
        <v>4176</v>
      </c>
      <c r="L323" t="s">
        <v>4176</v>
      </c>
      <c r="M323" t="s">
        <v>4176</v>
      </c>
      <c r="N323" t="s">
        <v>4176</v>
      </c>
      <c r="O323" t="s">
        <v>4176</v>
      </c>
      <c r="P323" t="s">
        <v>4176</v>
      </c>
      <c r="Q323" t="s">
        <v>4176</v>
      </c>
      <c r="R323" t="s">
        <v>4176</v>
      </c>
      <c r="S323" t="s">
        <v>4176</v>
      </c>
      <c r="T323" t="s">
        <v>4176</v>
      </c>
      <c r="U323" t="s">
        <v>4176</v>
      </c>
      <c r="V323" t="s">
        <v>4176</v>
      </c>
      <c r="W323" t="s">
        <v>4176</v>
      </c>
      <c r="X323" t="s">
        <v>4176</v>
      </c>
      <c r="Y323" t="s">
        <v>4176</v>
      </c>
      <c r="Z323" t="s">
        <v>4176</v>
      </c>
      <c r="AA323" t="s">
        <v>4176</v>
      </c>
      <c r="AB323" t="s">
        <v>4176</v>
      </c>
      <c r="AC323" t="s">
        <v>4176</v>
      </c>
      <c r="AD323" t="s">
        <v>4176</v>
      </c>
      <c r="AE323" t="s">
        <v>4176</v>
      </c>
      <c r="AF323" t="s">
        <v>4176</v>
      </c>
      <c r="AG323"/>
      <c r="AH323"/>
      <c r="AI323"/>
      <c r="AJ323"/>
      <c r="AK323"/>
      <c r="AL323"/>
      <c r="AM323"/>
      <c r="AN323"/>
      <c r="AO323"/>
      <c r="AP323" s="317"/>
      <c r="AQ323" t="s">
        <v>737</v>
      </c>
      <c r="AR323" s="299" t="s">
        <v>4184</v>
      </c>
      <c r="AS323" s="271"/>
    </row>
    <row r="324" spans="1:47" s="272" customFormat="1" ht="22.8" x14ac:dyDescent="0.4">
      <c r="A324">
        <v>212830</v>
      </c>
      <c r="B324" t="s">
        <v>485</v>
      </c>
      <c r="C324" t="s">
        <v>4176</v>
      </c>
      <c r="D324" t="s">
        <v>4176</v>
      </c>
      <c r="E324" t="s">
        <v>4176</v>
      </c>
      <c r="F324" t="s">
        <v>4176</v>
      </c>
      <c r="G324" t="s">
        <v>4176</v>
      </c>
      <c r="H324" t="s">
        <v>4176</v>
      </c>
      <c r="I324" t="s">
        <v>4176</v>
      </c>
      <c r="J324" t="s">
        <v>4176</v>
      </c>
      <c r="K324" t="s">
        <v>4176</v>
      </c>
      <c r="L324" t="s">
        <v>4176</v>
      </c>
      <c r="M324" t="s">
        <v>4176</v>
      </c>
      <c r="N324" t="s">
        <v>4176</v>
      </c>
      <c r="O324" t="s">
        <v>4176</v>
      </c>
      <c r="P324" t="s">
        <v>4176</v>
      </c>
      <c r="Q324" t="s">
        <v>4176</v>
      </c>
      <c r="R324" t="s">
        <v>4176</v>
      </c>
      <c r="S324" t="s">
        <v>4176</v>
      </c>
      <c r="T324" t="s">
        <v>4176</v>
      </c>
      <c r="U324" t="s">
        <v>4176</v>
      </c>
      <c r="V324" t="s">
        <v>4176</v>
      </c>
      <c r="W324" t="s">
        <v>4176</v>
      </c>
      <c r="X324" t="s">
        <v>4176</v>
      </c>
      <c r="Y324" t="s">
        <v>4176</v>
      </c>
      <c r="Z324" t="s">
        <v>4176</v>
      </c>
      <c r="AA324" t="s">
        <v>4176</v>
      </c>
      <c r="AB324" t="s">
        <v>4176</v>
      </c>
      <c r="AC324" t="s">
        <v>4176</v>
      </c>
      <c r="AD324" t="s">
        <v>4176</v>
      </c>
      <c r="AE324" t="s">
        <v>4176</v>
      </c>
      <c r="AF324" t="s">
        <v>4176</v>
      </c>
      <c r="AG324"/>
      <c r="AH324"/>
      <c r="AI324"/>
      <c r="AJ324"/>
      <c r="AK324"/>
      <c r="AL324"/>
      <c r="AM324"/>
      <c r="AN324"/>
      <c r="AO324"/>
      <c r="AP324" s="317"/>
      <c r="AQ324" t="s">
        <v>737</v>
      </c>
      <c r="AR324" s="299" t="s">
        <v>4180</v>
      </c>
      <c r="AS324" s="273"/>
      <c r="AU324" s="273"/>
    </row>
    <row r="325" spans="1:47" s="272" customFormat="1" ht="22.8" x14ac:dyDescent="0.4">
      <c r="A325">
        <v>212849</v>
      </c>
      <c r="B325" t="s">
        <v>3629</v>
      </c>
      <c r="C325" t="s">
        <v>212</v>
      </c>
      <c r="D325" t="s">
        <v>214</v>
      </c>
      <c r="E325" t="s">
        <v>212</v>
      </c>
      <c r="F325" t="s">
        <v>212</v>
      </c>
      <c r="G325" t="s">
        <v>212</v>
      </c>
      <c r="H325" t="s">
        <v>212</v>
      </c>
      <c r="I325" t="s">
        <v>214</v>
      </c>
      <c r="J325" t="s">
        <v>212</v>
      </c>
      <c r="K325" t="s">
        <v>214</v>
      </c>
      <c r="L325" t="s">
        <v>214</v>
      </c>
      <c r="M325" t="s">
        <v>212</v>
      </c>
      <c r="N325" t="s">
        <v>212</v>
      </c>
      <c r="O325" t="s">
        <v>214</v>
      </c>
      <c r="P325" t="s">
        <v>214</v>
      </c>
      <c r="Q325" t="s">
        <v>212</v>
      </c>
      <c r="R325" t="s">
        <v>214</v>
      </c>
      <c r="S325" t="s">
        <v>212</v>
      </c>
      <c r="T325" t="s">
        <v>212</v>
      </c>
      <c r="U325" t="s">
        <v>214</v>
      </c>
      <c r="V325" t="s">
        <v>212</v>
      </c>
      <c r="W325" t="s">
        <v>212</v>
      </c>
      <c r="X325" t="s">
        <v>212</v>
      </c>
      <c r="Y325" t="s">
        <v>212</v>
      </c>
      <c r="Z325" t="s">
        <v>212</v>
      </c>
      <c r="AA325" t="s">
        <v>212</v>
      </c>
      <c r="AB325" t="s">
        <v>212</v>
      </c>
      <c r="AC325" t="s">
        <v>212</v>
      </c>
      <c r="AD325" t="s">
        <v>212</v>
      </c>
      <c r="AE325" t="s">
        <v>212</v>
      </c>
      <c r="AF325" t="s">
        <v>212</v>
      </c>
      <c r="AG325" t="s">
        <v>212</v>
      </c>
      <c r="AH325" t="s">
        <v>212</v>
      </c>
      <c r="AI325" t="s">
        <v>214</v>
      </c>
      <c r="AJ325" t="s">
        <v>212</v>
      </c>
      <c r="AK325" t="s">
        <v>212</v>
      </c>
      <c r="AL325" t="s">
        <v>214</v>
      </c>
      <c r="AM325" t="s">
        <v>214</v>
      </c>
      <c r="AN325" t="s">
        <v>214</v>
      </c>
      <c r="AO325" t="s">
        <v>214</v>
      </c>
      <c r="AP325" s="317" t="s">
        <v>214</v>
      </c>
      <c r="AQ325"/>
      <c r="AR325" s="299"/>
      <c r="AS325" s="271"/>
    </row>
    <row r="326" spans="1:47" s="272" customFormat="1" ht="22.8" x14ac:dyDescent="0.4">
      <c r="A326">
        <v>212852</v>
      </c>
      <c r="B326" t="s">
        <v>3629</v>
      </c>
      <c r="C326" t="s">
        <v>214</v>
      </c>
      <c r="D326" t="s">
        <v>212</v>
      </c>
      <c r="E326" t="s">
        <v>212</v>
      </c>
      <c r="F326" t="s">
        <v>212</v>
      </c>
      <c r="G326" t="s">
        <v>212</v>
      </c>
      <c r="H326" t="s">
        <v>212</v>
      </c>
      <c r="I326" t="s">
        <v>214</v>
      </c>
      <c r="J326" t="s">
        <v>212</v>
      </c>
      <c r="K326" t="s">
        <v>212</v>
      </c>
      <c r="L326" t="s">
        <v>212</v>
      </c>
      <c r="M326" t="s">
        <v>212</v>
      </c>
      <c r="N326" t="s">
        <v>212</v>
      </c>
      <c r="O326" t="s">
        <v>212</v>
      </c>
      <c r="P326" t="s">
        <v>212</v>
      </c>
      <c r="Q326" t="s">
        <v>212</v>
      </c>
      <c r="R326" t="s">
        <v>214</v>
      </c>
      <c r="S326" t="s">
        <v>212</v>
      </c>
      <c r="T326" t="s">
        <v>214</v>
      </c>
      <c r="U326" t="s">
        <v>214</v>
      </c>
      <c r="V326" t="s">
        <v>214</v>
      </c>
      <c r="W326" t="s">
        <v>214</v>
      </c>
      <c r="X326" t="s">
        <v>212</v>
      </c>
      <c r="Y326" t="s">
        <v>212</v>
      </c>
      <c r="Z326" t="s">
        <v>212</v>
      </c>
      <c r="AA326" t="s">
        <v>212</v>
      </c>
      <c r="AB326" t="s">
        <v>212</v>
      </c>
      <c r="AC326" t="s">
        <v>212</v>
      </c>
      <c r="AD326" t="s">
        <v>212</v>
      </c>
      <c r="AE326" t="s">
        <v>212</v>
      </c>
      <c r="AF326" t="s">
        <v>212</v>
      </c>
      <c r="AG326" t="s">
        <v>213</v>
      </c>
      <c r="AH326" t="s">
        <v>214</v>
      </c>
      <c r="AI326" t="s">
        <v>214</v>
      </c>
      <c r="AJ326" t="s">
        <v>214</v>
      </c>
      <c r="AK326" t="s">
        <v>214</v>
      </c>
      <c r="AL326" t="s">
        <v>214</v>
      </c>
      <c r="AM326" t="s">
        <v>213</v>
      </c>
      <c r="AN326" t="s">
        <v>213</v>
      </c>
      <c r="AO326" t="s">
        <v>214</v>
      </c>
      <c r="AP326" s="317" t="s">
        <v>214</v>
      </c>
      <c r="AQ326"/>
      <c r="AR326" s="299"/>
      <c r="AS326" s="271"/>
      <c r="AU326" s="273"/>
    </row>
    <row r="327" spans="1:47" s="272" customFormat="1" ht="22.8" x14ac:dyDescent="0.4">
      <c r="A327">
        <v>212864</v>
      </c>
      <c r="B327" t="s">
        <v>59</v>
      </c>
      <c r="C327" t="s">
        <v>214</v>
      </c>
      <c r="D327" t="s">
        <v>214</v>
      </c>
      <c r="E327" t="s">
        <v>214</v>
      </c>
      <c r="F327" t="s">
        <v>212</v>
      </c>
      <c r="G327" t="s">
        <v>212</v>
      </c>
      <c r="H327" t="s">
        <v>214</v>
      </c>
      <c r="I327" t="s">
        <v>214</v>
      </c>
      <c r="J327" t="s">
        <v>214</v>
      </c>
      <c r="K327" t="s">
        <v>214</v>
      </c>
      <c r="L327" t="s">
        <v>214</v>
      </c>
      <c r="M327" t="s">
        <v>214</v>
      </c>
      <c r="N327" t="s">
        <v>212</v>
      </c>
      <c r="O327" t="s">
        <v>214</v>
      </c>
      <c r="P327" t="s">
        <v>214</v>
      </c>
      <c r="Q327" t="s">
        <v>212</v>
      </c>
      <c r="R327" t="s">
        <v>214</v>
      </c>
      <c r="S327" t="s">
        <v>214</v>
      </c>
      <c r="T327" t="s">
        <v>214</v>
      </c>
      <c r="U327" t="s">
        <v>214</v>
      </c>
      <c r="V327" t="s">
        <v>214</v>
      </c>
      <c r="W327" t="s">
        <v>214</v>
      </c>
      <c r="X327" t="s">
        <v>214</v>
      </c>
      <c r="Y327" t="s">
        <v>213</v>
      </c>
      <c r="Z327" t="s">
        <v>214</v>
      </c>
      <c r="AA327" t="s">
        <v>212</v>
      </c>
      <c r="AB327" t="s">
        <v>212</v>
      </c>
      <c r="AC327" t="s">
        <v>212</v>
      </c>
      <c r="AD327" t="s">
        <v>212</v>
      </c>
      <c r="AE327" t="s">
        <v>212</v>
      </c>
      <c r="AF327" t="s">
        <v>214</v>
      </c>
      <c r="AG327" t="s">
        <v>212</v>
      </c>
      <c r="AH327" t="s">
        <v>214</v>
      </c>
      <c r="AI327" t="s">
        <v>212</v>
      </c>
      <c r="AJ327" t="s">
        <v>214</v>
      </c>
      <c r="AK327" t="s">
        <v>214</v>
      </c>
      <c r="AL327" t="s">
        <v>214</v>
      </c>
      <c r="AM327" t="s">
        <v>212</v>
      </c>
      <c r="AN327" t="s">
        <v>213</v>
      </c>
      <c r="AO327" t="s">
        <v>212</v>
      </c>
      <c r="AP327" s="317" t="s">
        <v>212</v>
      </c>
      <c r="AQ327"/>
      <c r="AR327" s="299"/>
      <c r="AS327" s="273"/>
      <c r="AU327" s="273"/>
    </row>
    <row r="328" spans="1:47" s="272" customFormat="1" ht="22.8" x14ac:dyDescent="0.4">
      <c r="A328">
        <v>212865</v>
      </c>
      <c r="B328" t="s">
        <v>59</v>
      </c>
      <c r="C328" t="s">
        <v>212</v>
      </c>
      <c r="D328" t="s">
        <v>214</v>
      </c>
      <c r="E328" t="s">
        <v>214</v>
      </c>
      <c r="F328" t="s">
        <v>212</v>
      </c>
      <c r="G328" t="s">
        <v>212</v>
      </c>
      <c r="H328" t="s">
        <v>214</v>
      </c>
      <c r="I328" t="s">
        <v>214</v>
      </c>
      <c r="J328" t="s">
        <v>212</v>
      </c>
      <c r="K328" t="s">
        <v>214</v>
      </c>
      <c r="L328" t="s">
        <v>214</v>
      </c>
      <c r="M328" t="s">
        <v>212</v>
      </c>
      <c r="N328" t="s">
        <v>214</v>
      </c>
      <c r="O328" t="s">
        <v>214</v>
      </c>
      <c r="P328" t="s">
        <v>214</v>
      </c>
      <c r="Q328" t="s">
        <v>214</v>
      </c>
      <c r="R328" t="s">
        <v>214</v>
      </c>
      <c r="S328" t="s">
        <v>214</v>
      </c>
      <c r="T328" t="s">
        <v>214</v>
      </c>
      <c r="U328" t="s">
        <v>214</v>
      </c>
      <c r="V328" t="s">
        <v>212</v>
      </c>
      <c r="W328" t="s">
        <v>212</v>
      </c>
      <c r="X328" t="s">
        <v>214</v>
      </c>
      <c r="Y328" t="s">
        <v>212</v>
      </c>
      <c r="Z328" t="s">
        <v>212</v>
      </c>
      <c r="AA328" t="s">
        <v>214</v>
      </c>
      <c r="AB328" t="s">
        <v>212</v>
      </c>
      <c r="AC328" t="s">
        <v>214</v>
      </c>
      <c r="AD328" t="s">
        <v>214</v>
      </c>
      <c r="AE328" t="s">
        <v>212</v>
      </c>
      <c r="AF328" t="s">
        <v>214</v>
      </c>
      <c r="AG328" t="s">
        <v>212</v>
      </c>
      <c r="AH328" t="s">
        <v>213</v>
      </c>
      <c r="AI328" t="s">
        <v>212</v>
      </c>
      <c r="AJ328" t="s">
        <v>212</v>
      </c>
      <c r="AK328" t="s">
        <v>212</v>
      </c>
      <c r="AL328" t="s">
        <v>213</v>
      </c>
      <c r="AM328" t="s">
        <v>214</v>
      </c>
      <c r="AN328" t="s">
        <v>213</v>
      </c>
      <c r="AO328" t="s">
        <v>213</v>
      </c>
      <c r="AP328" s="317" t="s">
        <v>212</v>
      </c>
      <c r="AQ328"/>
      <c r="AR328" s="299"/>
      <c r="AS328" s="273"/>
      <c r="AU328" s="273"/>
    </row>
    <row r="329" spans="1:47" s="272" customFormat="1" ht="22.8" x14ac:dyDescent="0.4">
      <c r="A329" s="314">
        <v>212878</v>
      </c>
      <c r="B329" t="s">
        <v>3629</v>
      </c>
      <c r="C329" s="315" t="s">
        <v>4176</v>
      </c>
      <c r="D329" s="315" t="s">
        <v>4176</v>
      </c>
      <c r="E329" s="315" t="s">
        <v>4176</v>
      </c>
      <c r="F329" s="315" t="s">
        <v>4176</v>
      </c>
      <c r="G329" s="315" t="s">
        <v>4176</v>
      </c>
      <c r="H329" s="315" t="s">
        <v>4176</v>
      </c>
      <c r="I329" s="315" t="s">
        <v>4176</v>
      </c>
      <c r="J329" s="315" t="s">
        <v>4176</v>
      </c>
      <c r="K329" s="315" t="s">
        <v>4176</v>
      </c>
      <c r="L329" s="315" t="s">
        <v>4176</v>
      </c>
      <c r="M329" s="315" t="s">
        <v>4176</v>
      </c>
      <c r="N329" s="315" t="s">
        <v>4176</v>
      </c>
      <c r="O329" s="315" t="s">
        <v>4176</v>
      </c>
      <c r="P329" s="315" t="s">
        <v>4176</v>
      </c>
      <c r="Q329" s="315" t="s">
        <v>4176</v>
      </c>
      <c r="R329" s="315" t="s">
        <v>4176</v>
      </c>
      <c r="S329" s="315" t="s">
        <v>4176</v>
      </c>
      <c r="T329" s="315" t="s">
        <v>4176</v>
      </c>
      <c r="U329" s="315" t="s">
        <v>4176</v>
      </c>
      <c r="V329" s="315" t="s">
        <v>4176</v>
      </c>
      <c r="W329" s="315" t="s">
        <v>4176</v>
      </c>
      <c r="X329" s="315" t="s">
        <v>4176</v>
      </c>
      <c r="Y329" s="315" t="s">
        <v>4176</v>
      </c>
      <c r="Z329" s="315" t="s">
        <v>4176</v>
      </c>
      <c r="AA329" s="315" t="s">
        <v>4176</v>
      </c>
      <c r="AB329" s="315" t="s">
        <v>4176</v>
      </c>
      <c r="AC329" s="315" t="s">
        <v>4176</v>
      </c>
      <c r="AD329" s="315" t="s">
        <v>4176</v>
      </c>
      <c r="AE329" s="315" t="s">
        <v>4176</v>
      </c>
      <c r="AF329" s="315" t="s">
        <v>4176</v>
      </c>
      <c r="AG329" s="315" t="s">
        <v>4176</v>
      </c>
      <c r="AH329" s="315" t="s">
        <v>4176</v>
      </c>
      <c r="AI329" s="315" t="s">
        <v>4176</v>
      </c>
      <c r="AJ329" s="315" t="s">
        <v>4176</v>
      </c>
      <c r="AK329" s="315" t="s">
        <v>4176</v>
      </c>
      <c r="AL329" s="272" t="s">
        <v>4176</v>
      </c>
      <c r="AM329" s="272" t="s">
        <v>4176</v>
      </c>
      <c r="AN329" s="272" t="s">
        <v>4176</v>
      </c>
      <c r="AO329" s="272" t="s">
        <v>4176</v>
      </c>
      <c r="AP329" s="317" t="s">
        <v>4176</v>
      </c>
      <c r="AQ329" t="s">
        <v>737</v>
      </c>
      <c r="AR329" s="299" t="s">
        <v>4183</v>
      </c>
      <c r="AS329" s="271"/>
    </row>
    <row r="330" spans="1:47" s="272" customFormat="1" ht="22.8" x14ac:dyDescent="0.4">
      <c r="A330">
        <v>212884</v>
      </c>
      <c r="B330" t="s">
        <v>59</v>
      </c>
      <c r="C330" t="s">
        <v>212</v>
      </c>
      <c r="D330" t="s">
        <v>214</v>
      </c>
      <c r="E330" t="s">
        <v>212</v>
      </c>
      <c r="F330" t="s">
        <v>214</v>
      </c>
      <c r="G330" t="s">
        <v>212</v>
      </c>
      <c r="H330" t="s">
        <v>214</v>
      </c>
      <c r="I330" t="s">
        <v>214</v>
      </c>
      <c r="J330" t="s">
        <v>212</v>
      </c>
      <c r="K330" t="s">
        <v>212</v>
      </c>
      <c r="L330" t="s">
        <v>212</v>
      </c>
      <c r="M330" t="s">
        <v>214</v>
      </c>
      <c r="N330" t="s">
        <v>214</v>
      </c>
      <c r="O330" t="s">
        <v>212</v>
      </c>
      <c r="P330" t="s">
        <v>214</v>
      </c>
      <c r="Q330" t="s">
        <v>212</v>
      </c>
      <c r="R330" t="s">
        <v>214</v>
      </c>
      <c r="S330" t="s">
        <v>214</v>
      </c>
      <c r="T330" t="s">
        <v>214</v>
      </c>
      <c r="U330" t="s">
        <v>214</v>
      </c>
      <c r="V330" t="s">
        <v>214</v>
      </c>
      <c r="W330" t="s">
        <v>212</v>
      </c>
      <c r="X330" t="s">
        <v>212</v>
      </c>
      <c r="Y330" t="s">
        <v>212</v>
      </c>
      <c r="Z330" t="s">
        <v>212</v>
      </c>
      <c r="AA330" t="s">
        <v>212</v>
      </c>
      <c r="AB330" t="s">
        <v>212</v>
      </c>
      <c r="AC330" t="s">
        <v>214</v>
      </c>
      <c r="AD330" t="s">
        <v>212</v>
      </c>
      <c r="AE330" t="s">
        <v>212</v>
      </c>
      <c r="AF330" t="s">
        <v>212</v>
      </c>
      <c r="AG330" t="s">
        <v>212</v>
      </c>
      <c r="AH330" t="s">
        <v>214</v>
      </c>
      <c r="AI330" t="s">
        <v>214</v>
      </c>
      <c r="AJ330" t="s">
        <v>212</v>
      </c>
      <c r="AK330" t="s">
        <v>212</v>
      </c>
      <c r="AL330" t="s">
        <v>212</v>
      </c>
      <c r="AM330" t="s">
        <v>212</v>
      </c>
      <c r="AN330" t="s">
        <v>214</v>
      </c>
      <c r="AO330" t="s">
        <v>214</v>
      </c>
      <c r="AP330" s="317" t="s">
        <v>212</v>
      </c>
      <c r="AQ330"/>
      <c r="AR330" s="299"/>
      <c r="AS330" s="271"/>
    </row>
    <row r="331" spans="1:47" s="272" customFormat="1" ht="22.8" x14ac:dyDescent="0.4">
      <c r="A331">
        <v>212888</v>
      </c>
      <c r="B331" t="s">
        <v>59</v>
      </c>
      <c r="C331" t="s">
        <v>212</v>
      </c>
      <c r="D331" t="s">
        <v>214</v>
      </c>
      <c r="E331" t="s">
        <v>214</v>
      </c>
      <c r="F331" t="s">
        <v>212</v>
      </c>
      <c r="G331" t="s">
        <v>214</v>
      </c>
      <c r="H331" t="s">
        <v>214</v>
      </c>
      <c r="I331" t="s">
        <v>214</v>
      </c>
      <c r="J331" t="s">
        <v>214</v>
      </c>
      <c r="K331" t="s">
        <v>214</v>
      </c>
      <c r="L331" t="s">
        <v>212</v>
      </c>
      <c r="M331" t="s">
        <v>212</v>
      </c>
      <c r="N331" t="s">
        <v>212</v>
      </c>
      <c r="O331" t="s">
        <v>214</v>
      </c>
      <c r="P331" t="s">
        <v>212</v>
      </c>
      <c r="Q331" t="s">
        <v>214</v>
      </c>
      <c r="R331" t="s">
        <v>214</v>
      </c>
      <c r="S331" t="s">
        <v>214</v>
      </c>
      <c r="T331" t="s">
        <v>214</v>
      </c>
      <c r="U331" t="s">
        <v>214</v>
      </c>
      <c r="V331" t="s">
        <v>214</v>
      </c>
      <c r="W331" t="s">
        <v>214</v>
      </c>
      <c r="X331" t="s">
        <v>214</v>
      </c>
      <c r="Y331" t="s">
        <v>212</v>
      </c>
      <c r="Z331" t="s">
        <v>214</v>
      </c>
      <c r="AA331" t="s">
        <v>212</v>
      </c>
      <c r="AB331" t="s">
        <v>214</v>
      </c>
      <c r="AC331" t="s">
        <v>214</v>
      </c>
      <c r="AD331" t="s">
        <v>214</v>
      </c>
      <c r="AE331" t="s">
        <v>213</v>
      </c>
      <c r="AF331" t="s">
        <v>214</v>
      </c>
      <c r="AG331" t="s">
        <v>214</v>
      </c>
      <c r="AH331" t="s">
        <v>212</v>
      </c>
      <c r="AI331" t="s">
        <v>212</v>
      </c>
      <c r="AJ331" t="s">
        <v>214</v>
      </c>
      <c r="AK331" t="s">
        <v>214</v>
      </c>
      <c r="AL331" t="s">
        <v>214</v>
      </c>
      <c r="AM331" t="s">
        <v>214</v>
      </c>
      <c r="AN331" t="s">
        <v>213</v>
      </c>
      <c r="AO331" t="s">
        <v>212</v>
      </c>
      <c r="AP331" s="317" t="s">
        <v>214</v>
      </c>
      <c r="AQ331"/>
      <c r="AR331" s="299"/>
      <c r="AS331" s="273"/>
    </row>
    <row r="332" spans="1:47" s="272" customFormat="1" ht="22.8" x14ac:dyDescent="0.4">
      <c r="A332">
        <v>212890</v>
      </c>
      <c r="B332" t="s">
        <v>485</v>
      </c>
      <c r="C332" t="s">
        <v>4176</v>
      </c>
      <c r="D332" t="s">
        <v>4176</v>
      </c>
      <c r="E332" t="s">
        <v>4176</v>
      </c>
      <c r="F332" t="s">
        <v>4176</v>
      </c>
      <c r="G332" t="s">
        <v>4176</v>
      </c>
      <c r="H332" t="s">
        <v>4176</v>
      </c>
      <c r="I332" t="s">
        <v>4176</v>
      </c>
      <c r="J332" t="s">
        <v>4176</v>
      </c>
      <c r="K332" t="s">
        <v>4176</v>
      </c>
      <c r="L332" t="s">
        <v>4176</v>
      </c>
      <c r="M332" t="s">
        <v>4176</v>
      </c>
      <c r="N332" t="s">
        <v>4176</v>
      </c>
      <c r="O332" t="s">
        <v>4176</v>
      </c>
      <c r="P332" t="s">
        <v>4176</v>
      </c>
      <c r="Q332" t="s">
        <v>4176</v>
      </c>
      <c r="R332" t="s">
        <v>4176</v>
      </c>
      <c r="S332" t="s">
        <v>4176</v>
      </c>
      <c r="T332" t="s">
        <v>4176</v>
      </c>
      <c r="U332" t="s">
        <v>4176</v>
      </c>
      <c r="V332" t="s">
        <v>4176</v>
      </c>
      <c r="W332" t="s">
        <v>4176</v>
      </c>
      <c r="X332" t="s">
        <v>4176</v>
      </c>
      <c r="Y332" t="s">
        <v>4176</v>
      </c>
      <c r="Z332" t="s">
        <v>4176</v>
      </c>
      <c r="AA332" t="s">
        <v>4176</v>
      </c>
      <c r="AB332" t="s">
        <v>4176</v>
      </c>
      <c r="AC332" t="s">
        <v>4176</v>
      </c>
      <c r="AD332" t="s">
        <v>4176</v>
      </c>
      <c r="AE332" t="s">
        <v>4176</v>
      </c>
      <c r="AF332" t="s">
        <v>4176</v>
      </c>
      <c r="AG332"/>
      <c r="AH332"/>
      <c r="AI332"/>
      <c r="AJ332"/>
      <c r="AK332"/>
      <c r="AL332"/>
      <c r="AM332"/>
      <c r="AN332"/>
      <c r="AO332"/>
      <c r="AP332" s="317"/>
      <c r="AQ332" t="s">
        <v>737</v>
      </c>
      <c r="AR332" s="299" t="s">
        <v>4184</v>
      </c>
      <c r="AS332" s="273"/>
    </row>
    <row r="333" spans="1:47" s="272" customFormat="1" ht="24" x14ac:dyDescent="0.5">
      <c r="A333" s="321">
        <v>212906</v>
      </c>
      <c r="B333" t="s">
        <v>485</v>
      </c>
      <c r="C333" s="271" t="s">
        <v>212</v>
      </c>
      <c r="D333" s="271" t="s">
        <v>214</v>
      </c>
      <c r="E333" s="271" t="s">
        <v>212</v>
      </c>
      <c r="F333" s="271" t="s">
        <v>212</v>
      </c>
      <c r="G333" s="271" t="s">
        <v>214</v>
      </c>
      <c r="H333" s="271" t="s">
        <v>212</v>
      </c>
      <c r="I333" s="271" t="s">
        <v>212</v>
      </c>
      <c r="J333" s="271" t="s">
        <v>212</v>
      </c>
      <c r="K333" s="271" t="s">
        <v>212</v>
      </c>
      <c r="L333" s="271" t="s">
        <v>214</v>
      </c>
      <c r="M333" s="271" t="s">
        <v>214</v>
      </c>
      <c r="N333" s="271" t="s">
        <v>212</v>
      </c>
      <c r="O333" s="271" t="s">
        <v>212</v>
      </c>
      <c r="P333" s="271" t="s">
        <v>212</v>
      </c>
      <c r="Q333" s="271" t="s">
        <v>212</v>
      </c>
      <c r="R333" s="271" t="s">
        <v>214</v>
      </c>
      <c r="S333" s="271" t="s">
        <v>214</v>
      </c>
      <c r="T333" s="271" t="s">
        <v>212</v>
      </c>
      <c r="U333" s="271" t="s">
        <v>212</v>
      </c>
      <c r="V333" s="271" t="s">
        <v>214</v>
      </c>
      <c r="W333" s="271" t="s">
        <v>212</v>
      </c>
      <c r="X333" s="271" t="s">
        <v>214</v>
      </c>
      <c r="Y333" s="271" t="s">
        <v>214</v>
      </c>
      <c r="Z333" s="271" t="s">
        <v>213</v>
      </c>
      <c r="AA333" s="271" t="s">
        <v>214</v>
      </c>
      <c r="AB333" s="271" t="s">
        <v>214</v>
      </c>
      <c r="AC333" s="271" t="s">
        <v>213</v>
      </c>
      <c r="AD333" s="271" t="s">
        <v>214</v>
      </c>
      <c r="AE333" s="271" t="s">
        <v>213</v>
      </c>
      <c r="AF333" s="271" t="s">
        <v>213</v>
      </c>
      <c r="AG333" s="271"/>
      <c r="AH333" s="271"/>
      <c r="AI333" s="271"/>
      <c r="AJ333" s="271"/>
      <c r="AK333" s="271"/>
      <c r="AL333" s="271"/>
      <c r="AM333" s="271"/>
      <c r="AN333" s="271"/>
      <c r="AO333" s="271"/>
      <c r="AP333" s="322"/>
      <c r="AQ333"/>
      <c r="AR333" s="299"/>
      <c r="AS333" s="273"/>
    </row>
    <row r="334" spans="1:47" s="272" customFormat="1" ht="22.8" x14ac:dyDescent="0.4">
      <c r="A334" s="314">
        <v>212908</v>
      </c>
      <c r="B334" t="s">
        <v>485</v>
      </c>
      <c r="C334" s="315" t="s">
        <v>4176</v>
      </c>
      <c r="D334" s="315" t="s">
        <v>4176</v>
      </c>
      <c r="E334" s="315" t="s">
        <v>4176</v>
      </c>
      <c r="F334" s="315" t="s">
        <v>4176</v>
      </c>
      <c r="G334" s="315" t="s">
        <v>4176</v>
      </c>
      <c r="H334" s="315" t="s">
        <v>4176</v>
      </c>
      <c r="I334" s="315" t="s">
        <v>4176</v>
      </c>
      <c r="J334" s="315" t="s">
        <v>4176</v>
      </c>
      <c r="K334" s="315" t="s">
        <v>4176</v>
      </c>
      <c r="L334" s="315" t="s">
        <v>4176</v>
      </c>
      <c r="M334" s="315" t="s">
        <v>4176</v>
      </c>
      <c r="N334" s="315" t="s">
        <v>4176</v>
      </c>
      <c r="O334" s="315" t="s">
        <v>4176</v>
      </c>
      <c r="P334" s="315" t="s">
        <v>4176</v>
      </c>
      <c r="Q334" s="315" t="s">
        <v>4176</v>
      </c>
      <c r="R334" s="315" t="s">
        <v>4176</v>
      </c>
      <c r="S334" s="315" t="s">
        <v>4176</v>
      </c>
      <c r="T334" s="315" t="s">
        <v>4176</v>
      </c>
      <c r="U334" s="315" t="s">
        <v>4176</v>
      </c>
      <c r="V334" s="315" t="s">
        <v>4176</v>
      </c>
      <c r="W334" s="315" t="s">
        <v>4176</v>
      </c>
      <c r="X334" s="315" t="s">
        <v>4176</v>
      </c>
      <c r="Y334" s="315" t="s">
        <v>4176</v>
      </c>
      <c r="Z334" s="315" t="s">
        <v>4176</v>
      </c>
      <c r="AA334" s="315" t="s">
        <v>4176</v>
      </c>
      <c r="AB334" s="315" t="s">
        <v>4176</v>
      </c>
      <c r="AC334" s="315" t="s">
        <v>4176</v>
      </c>
      <c r="AD334" s="315" t="s">
        <v>4176</v>
      </c>
      <c r="AE334" s="315" t="s">
        <v>4176</v>
      </c>
      <c r="AF334" s="315" t="s">
        <v>4176</v>
      </c>
      <c r="AG334" s="315"/>
      <c r="AH334" s="315"/>
      <c r="AI334" s="315"/>
      <c r="AJ334" s="315"/>
      <c r="AK334" s="315"/>
      <c r="AL334" s="315"/>
      <c r="AM334" s="315"/>
      <c r="AN334" s="315"/>
      <c r="AO334" s="315"/>
      <c r="AP334" s="316"/>
      <c r="AQ334" t="s">
        <v>737</v>
      </c>
      <c r="AR334" s="299" t="s">
        <v>4180</v>
      </c>
      <c r="AS334" s="273"/>
    </row>
    <row r="335" spans="1:47" s="272" customFormat="1" ht="22.8" x14ac:dyDescent="0.4">
      <c r="A335">
        <v>212912</v>
      </c>
      <c r="B335" t="s">
        <v>3629</v>
      </c>
      <c r="C335" t="s">
        <v>212</v>
      </c>
      <c r="D335" t="s">
        <v>214</v>
      </c>
      <c r="E335" t="s">
        <v>212</v>
      </c>
      <c r="F335" t="s">
        <v>212</v>
      </c>
      <c r="G335" t="s">
        <v>212</v>
      </c>
      <c r="H335" t="s">
        <v>212</v>
      </c>
      <c r="I335" t="s">
        <v>212</v>
      </c>
      <c r="J335" t="s">
        <v>212</v>
      </c>
      <c r="K335" t="s">
        <v>214</v>
      </c>
      <c r="L335" t="s">
        <v>212</v>
      </c>
      <c r="M335" t="s">
        <v>214</v>
      </c>
      <c r="N335" t="s">
        <v>214</v>
      </c>
      <c r="O335" t="s">
        <v>214</v>
      </c>
      <c r="P335" t="s">
        <v>212</v>
      </c>
      <c r="Q335" t="s">
        <v>212</v>
      </c>
      <c r="R335" t="s">
        <v>212</v>
      </c>
      <c r="S335" t="s">
        <v>214</v>
      </c>
      <c r="T335" t="s">
        <v>214</v>
      </c>
      <c r="U335" t="s">
        <v>212</v>
      </c>
      <c r="V335" t="s">
        <v>214</v>
      </c>
      <c r="W335" t="s">
        <v>212</v>
      </c>
      <c r="X335" t="s">
        <v>214</v>
      </c>
      <c r="Y335" t="s">
        <v>212</v>
      </c>
      <c r="Z335" t="s">
        <v>214</v>
      </c>
      <c r="AA335" t="s">
        <v>212</v>
      </c>
      <c r="AB335" t="s">
        <v>212</v>
      </c>
      <c r="AC335" t="s">
        <v>214</v>
      </c>
      <c r="AD335" t="s">
        <v>212</v>
      </c>
      <c r="AE335" t="s">
        <v>213</v>
      </c>
      <c r="AF335" t="s">
        <v>212</v>
      </c>
      <c r="AG335" t="s">
        <v>213</v>
      </c>
      <c r="AH335" t="s">
        <v>212</v>
      </c>
      <c r="AI335" t="s">
        <v>214</v>
      </c>
      <c r="AJ335" t="s">
        <v>214</v>
      </c>
      <c r="AK335" t="s">
        <v>214</v>
      </c>
      <c r="AL335" t="s">
        <v>214</v>
      </c>
      <c r="AM335" t="s">
        <v>213</v>
      </c>
      <c r="AN335" t="s">
        <v>213</v>
      </c>
      <c r="AO335" t="s">
        <v>213</v>
      </c>
      <c r="AP335" s="317" t="s">
        <v>214</v>
      </c>
      <c r="AQ335"/>
      <c r="AR335" s="299"/>
      <c r="AS335" s="271"/>
    </row>
    <row r="336" spans="1:47" s="272" customFormat="1" ht="22.8" x14ac:dyDescent="0.4">
      <c r="A336">
        <v>212924</v>
      </c>
      <c r="B336" t="s">
        <v>487</v>
      </c>
      <c r="C336" t="s">
        <v>4176</v>
      </c>
      <c r="D336" t="s">
        <v>4176</v>
      </c>
      <c r="E336" t="s">
        <v>4176</v>
      </c>
      <c r="F336" t="s">
        <v>4176</v>
      </c>
      <c r="G336" t="s">
        <v>4176</v>
      </c>
      <c r="H336" t="s">
        <v>4176</v>
      </c>
      <c r="I336" t="s">
        <v>4176</v>
      </c>
      <c r="J336" t="s">
        <v>4176</v>
      </c>
      <c r="K336" t="s">
        <v>4176</v>
      </c>
      <c r="L336" t="s">
        <v>4176</v>
      </c>
      <c r="M336" t="s">
        <v>4176</v>
      </c>
      <c r="N336" t="s">
        <v>4176</v>
      </c>
      <c r="O336" t="s">
        <v>4176</v>
      </c>
      <c r="P336" t="s">
        <v>4176</v>
      </c>
      <c r="Q336" t="s">
        <v>4176</v>
      </c>
      <c r="R336" t="s">
        <v>4176</v>
      </c>
      <c r="S336" t="s">
        <v>4176</v>
      </c>
      <c r="T336" t="s">
        <v>4176</v>
      </c>
      <c r="U336" t="s">
        <v>4176</v>
      </c>
      <c r="V336" t="s">
        <v>4176</v>
      </c>
      <c r="W336"/>
      <c r="X336"/>
      <c r="Y336"/>
      <c r="Z336"/>
      <c r="AA336"/>
      <c r="AB336"/>
      <c r="AC336"/>
      <c r="AD336"/>
      <c r="AE336"/>
      <c r="AF336"/>
      <c r="AG336"/>
      <c r="AH336"/>
      <c r="AI336"/>
      <c r="AJ336"/>
      <c r="AK336"/>
      <c r="AL336"/>
      <c r="AM336"/>
      <c r="AN336"/>
      <c r="AO336"/>
      <c r="AP336" s="317"/>
      <c r="AQ336" t="s">
        <v>737</v>
      </c>
      <c r="AR336" s="299" t="s">
        <v>4181</v>
      </c>
      <c r="AS336" s="273"/>
    </row>
    <row r="337" spans="1:45" s="272" customFormat="1" ht="22.8" x14ac:dyDescent="0.4">
      <c r="A337">
        <v>212927</v>
      </c>
      <c r="B337" t="s">
        <v>59</v>
      </c>
      <c r="C337" t="s">
        <v>212</v>
      </c>
      <c r="D337" t="s">
        <v>214</v>
      </c>
      <c r="E337" t="s">
        <v>214</v>
      </c>
      <c r="F337" t="s">
        <v>212</v>
      </c>
      <c r="G337" t="s">
        <v>214</v>
      </c>
      <c r="H337" t="s">
        <v>214</v>
      </c>
      <c r="I337" t="s">
        <v>214</v>
      </c>
      <c r="J337" t="s">
        <v>212</v>
      </c>
      <c r="K337" t="s">
        <v>214</v>
      </c>
      <c r="L337" t="s">
        <v>212</v>
      </c>
      <c r="M337" t="s">
        <v>212</v>
      </c>
      <c r="N337" t="s">
        <v>212</v>
      </c>
      <c r="O337" t="s">
        <v>214</v>
      </c>
      <c r="P337" t="s">
        <v>214</v>
      </c>
      <c r="Q337" t="s">
        <v>214</v>
      </c>
      <c r="R337" t="s">
        <v>214</v>
      </c>
      <c r="S337" t="s">
        <v>214</v>
      </c>
      <c r="T337" t="s">
        <v>212</v>
      </c>
      <c r="U337" t="s">
        <v>214</v>
      </c>
      <c r="V337" t="s">
        <v>214</v>
      </c>
      <c r="W337" t="s">
        <v>212</v>
      </c>
      <c r="X337" t="s">
        <v>212</v>
      </c>
      <c r="Y337" t="s">
        <v>212</v>
      </c>
      <c r="Z337" t="s">
        <v>214</v>
      </c>
      <c r="AA337" t="s">
        <v>212</v>
      </c>
      <c r="AB337" t="s">
        <v>212</v>
      </c>
      <c r="AC337" t="s">
        <v>214</v>
      </c>
      <c r="AD337" t="s">
        <v>212</v>
      </c>
      <c r="AE337" t="s">
        <v>212</v>
      </c>
      <c r="AF337" t="s">
        <v>214</v>
      </c>
      <c r="AG337" t="s">
        <v>214</v>
      </c>
      <c r="AH337" t="s">
        <v>214</v>
      </c>
      <c r="AI337" t="s">
        <v>212</v>
      </c>
      <c r="AJ337" t="s">
        <v>214</v>
      </c>
      <c r="AK337" t="s">
        <v>212</v>
      </c>
      <c r="AL337" t="s">
        <v>212</v>
      </c>
      <c r="AM337" t="s">
        <v>214</v>
      </c>
      <c r="AN337" t="s">
        <v>214</v>
      </c>
      <c r="AO337" t="s">
        <v>212</v>
      </c>
      <c r="AP337" s="317" t="s">
        <v>214</v>
      </c>
      <c r="AQ337"/>
      <c r="AR337" s="299"/>
      <c r="AS337" s="271"/>
    </row>
    <row r="338" spans="1:45" s="272" customFormat="1" ht="22.8" x14ac:dyDescent="0.4">
      <c r="A338" s="314">
        <v>212929</v>
      </c>
      <c r="B338" t="s">
        <v>487</v>
      </c>
      <c r="C338" s="315" t="s">
        <v>4176</v>
      </c>
      <c r="D338" s="315" t="s">
        <v>4176</v>
      </c>
      <c r="E338" s="315" t="s">
        <v>4176</v>
      </c>
      <c r="F338" s="315" t="s">
        <v>4176</v>
      </c>
      <c r="G338" s="315" t="s">
        <v>4176</v>
      </c>
      <c r="H338" s="315" t="s">
        <v>4176</v>
      </c>
      <c r="I338" s="315" t="s">
        <v>4176</v>
      </c>
      <c r="J338" s="315" t="s">
        <v>4176</v>
      </c>
      <c r="K338" s="315" t="s">
        <v>4176</v>
      </c>
      <c r="L338" s="315" t="s">
        <v>4176</v>
      </c>
      <c r="M338" s="315" t="s">
        <v>4176</v>
      </c>
      <c r="N338" s="315" t="s">
        <v>4176</v>
      </c>
      <c r="O338" s="315" t="s">
        <v>4176</v>
      </c>
      <c r="P338" s="315" t="s">
        <v>4176</v>
      </c>
      <c r="Q338" s="315" t="s">
        <v>4176</v>
      </c>
      <c r="R338" s="315" t="s">
        <v>4176</v>
      </c>
      <c r="S338" s="315" t="s">
        <v>4176</v>
      </c>
      <c r="T338" s="315" t="s">
        <v>4176</v>
      </c>
      <c r="U338" s="315" t="s">
        <v>4176</v>
      </c>
      <c r="V338" s="315" t="s">
        <v>4176</v>
      </c>
      <c r="W338" s="315"/>
      <c r="X338" s="315"/>
      <c r="Y338" s="315"/>
      <c r="Z338" s="315"/>
      <c r="AA338" s="315"/>
      <c r="AB338" s="315"/>
      <c r="AC338" s="315"/>
      <c r="AD338" s="315"/>
      <c r="AE338" s="315"/>
      <c r="AF338" s="315"/>
      <c r="AG338" s="315"/>
      <c r="AH338" s="315"/>
      <c r="AI338" s="315"/>
      <c r="AJ338" s="315"/>
      <c r="AK338" s="315"/>
      <c r="AL338" s="315"/>
      <c r="AM338" s="315"/>
      <c r="AN338" s="315"/>
      <c r="AO338" s="315"/>
      <c r="AP338" s="316"/>
      <c r="AQ338" t="s">
        <v>737</v>
      </c>
      <c r="AR338" s="299" t="s">
        <v>4181</v>
      </c>
      <c r="AS338" s="273"/>
    </row>
    <row r="339" spans="1:45" s="272" customFormat="1" ht="22.8" x14ac:dyDescent="0.4">
      <c r="A339">
        <v>212931</v>
      </c>
      <c r="B339" t="s">
        <v>3630</v>
      </c>
      <c r="C339" t="s">
        <v>4176</v>
      </c>
      <c r="D339" t="s">
        <v>4176</v>
      </c>
      <c r="E339" t="s">
        <v>4176</v>
      </c>
      <c r="F339" t="s">
        <v>4176</v>
      </c>
      <c r="G339" t="s">
        <v>4176</v>
      </c>
      <c r="H339" t="s">
        <v>4176</v>
      </c>
      <c r="I339" t="s">
        <v>4176</v>
      </c>
      <c r="J339" t="s">
        <v>4176</v>
      </c>
      <c r="K339" t="s">
        <v>4176</v>
      </c>
      <c r="L339" t="s">
        <v>4176</v>
      </c>
      <c r="M339" t="s">
        <v>4176</v>
      </c>
      <c r="N339" t="s">
        <v>4176</v>
      </c>
      <c r="O339" t="s">
        <v>4176</v>
      </c>
      <c r="P339" t="s">
        <v>4176</v>
      </c>
      <c r="Q339" t="s">
        <v>4176</v>
      </c>
      <c r="R339" t="s">
        <v>4176</v>
      </c>
      <c r="S339" t="s">
        <v>4176</v>
      </c>
      <c r="T339" t="s">
        <v>4176</v>
      </c>
      <c r="U339" t="s">
        <v>4176</v>
      </c>
      <c r="V339" t="s">
        <v>4176</v>
      </c>
      <c r="W339" t="s">
        <v>4176</v>
      </c>
      <c r="X339" t="s">
        <v>4176</v>
      </c>
      <c r="Y339" t="s">
        <v>4176</v>
      </c>
      <c r="Z339" t="s">
        <v>4176</v>
      </c>
      <c r="AA339" t="s">
        <v>4176</v>
      </c>
      <c r="AB339" t="s">
        <v>4176</v>
      </c>
      <c r="AC339" t="s">
        <v>4176</v>
      </c>
      <c r="AD339" t="s">
        <v>4176</v>
      </c>
      <c r="AE339" t="s">
        <v>4176</v>
      </c>
      <c r="AF339" t="s">
        <v>4176</v>
      </c>
      <c r="AG339"/>
      <c r="AH339"/>
      <c r="AI339"/>
      <c r="AJ339"/>
      <c r="AK339"/>
      <c r="AL339"/>
      <c r="AM339"/>
      <c r="AN339"/>
      <c r="AO339"/>
      <c r="AP339" s="317"/>
      <c r="AQ339" t="s">
        <v>737</v>
      </c>
      <c r="AR339" s="299" t="s">
        <v>4183</v>
      </c>
      <c r="AS339" s="273"/>
    </row>
    <row r="340" spans="1:45" s="272" customFormat="1" ht="22.8" x14ac:dyDescent="0.4">
      <c r="A340" s="314">
        <v>212934</v>
      </c>
      <c r="B340" t="s">
        <v>485</v>
      </c>
      <c r="C340" s="315" t="s">
        <v>212</v>
      </c>
      <c r="D340" s="315" t="s">
        <v>214</v>
      </c>
      <c r="E340" s="315" t="s">
        <v>214</v>
      </c>
      <c r="F340" s="315" t="s">
        <v>214</v>
      </c>
      <c r="G340" s="315" t="s">
        <v>212</v>
      </c>
      <c r="H340" s="315" t="s">
        <v>214</v>
      </c>
      <c r="I340" s="315" t="s">
        <v>214</v>
      </c>
      <c r="J340" s="315" t="s">
        <v>212</v>
      </c>
      <c r="K340" s="315" t="s">
        <v>212</v>
      </c>
      <c r="L340" s="315" t="s">
        <v>212</v>
      </c>
      <c r="M340" s="315" t="s">
        <v>212</v>
      </c>
      <c r="N340" s="315" t="s">
        <v>214</v>
      </c>
      <c r="O340" s="315" t="s">
        <v>212</v>
      </c>
      <c r="P340" s="315" t="s">
        <v>212</v>
      </c>
      <c r="Q340" s="315" t="s">
        <v>212</v>
      </c>
      <c r="R340" s="315" t="s">
        <v>212</v>
      </c>
      <c r="S340" s="315" t="s">
        <v>214</v>
      </c>
      <c r="T340" s="315" t="s">
        <v>214</v>
      </c>
      <c r="U340" s="315" t="s">
        <v>212</v>
      </c>
      <c r="V340" s="315" t="s">
        <v>212</v>
      </c>
      <c r="W340" s="315" t="s">
        <v>213</v>
      </c>
      <c r="X340" s="315" t="s">
        <v>213</v>
      </c>
      <c r="Y340" s="315" t="s">
        <v>213</v>
      </c>
      <c r="Z340" s="315" t="s">
        <v>213</v>
      </c>
      <c r="AA340" s="315" t="s">
        <v>213</v>
      </c>
      <c r="AB340" s="272" t="s">
        <v>213</v>
      </c>
      <c r="AC340" s="272" t="s">
        <v>213</v>
      </c>
      <c r="AD340" s="272" t="s">
        <v>213</v>
      </c>
      <c r="AE340" s="272" t="s">
        <v>213</v>
      </c>
      <c r="AF340" s="272" t="s">
        <v>213</v>
      </c>
      <c r="AG340" s="315"/>
      <c r="AH340" s="315"/>
      <c r="AI340" s="315"/>
      <c r="AJ340" s="315"/>
      <c r="AK340" s="315"/>
      <c r="AL340" s="315"/>
      <c r="AM340" s="315"/>
      <c r="AN340" s="315"/>
      <c r="AO340" s="315"/>
      <c r="AP340" s="316"/>
      <c r="AQ340"/>
      <c r="AR340" s="299"/>
      <c r="AS340" s="271"/>
    </row>
    <row r="341" spans="1:45" s="272" customFormat="1" ht="22.8" x14ac:dyDescent="0.4">
      <c r="A341">
        <v>212938</v>
      </c>
      <c r="B341" t="s">
        <v>3629</v>
      </c>
      <c r="C341" t="s">
        <v>214</v>
      </c>
      <c r="D341" t="s">
        <v>214</v>
      </c>
      <c r="E341" t="s">
        <v>214</v>
      </c>
      <c r="F341" t="s">
        <v>214</v>
      </c>
      <c r="G341" t="s">
        <v>212</v>
      </c>
      <c r="H341" t="s">
        <v>214</v>
      </c>
      <c r="I341" t="s">
        <v>214</v>
      </c>
      <c r="J341" t="s">
        <v>214</v>
      </c>
      <c r="K341" t="s">
        <v>214</v>
      </c>
      <c r="L341" t="s">
        <v>212</v>
      </c>
      <c r="M341" t="s">
        <v>214</v>
      </c>
      <c r="N341" t="s">
        <v>214</v>
      </c>
      <c r="O341" t="s">
        <v>214</v>
      </c>
      <c r="P341" t="s">
        <v>214</v>
      </c>
      <c r="Q341" t="s">
        <v>212</v>
      </c>
      <c r="R341" t="s">
        <v>214</v>
      </c>
      <c r="S341" t="s">
        <v>214</v>
      </c>
      <c r="T341" t="s">
        <v>214</v>
      </c>
      <c r="U341" t="s">
        <v>214</v>
      </c>
      <c r="V341" t="s">
        <v>214</v>
      </c>
      <c r="W341" t="s">
        <v>212</v>
      </c>
      <c r="X341" t="s">
        <v>214</v>
      </c>
      <c r="Y341" t="s">
        <v>212</v>
      </c>
      <c r="Z341" t="s">
        <v>214</v>
      </c>
      <c r="AA341" t="s">
        <v>212</v>
      </c>
      <c r="AB341" t="s">
        <v>212</v>
      </c>
      <c r="AC341" t="s">
        <v>214</v>
      </c>
      <c r="AD341" t="s">
        <v>214</v>
      </c>
      <c r="AE341" t="s">
        <v>212</v>
      </c>
      <c r="AF341" t="s">
        <v>214</v>
      </c>
      <c r="AG341" t="s">
        <v>213</v>
      </c>
      <c r="AH341" t="s">
        <v>214</v>
      </c>
      <c r="AI341" t="s">
        <v>213</v>
      </c>
      <c r="AJ341" t="s">
        <v>214</v>
      </c>
      <c r="AK341" t="s">
        <v>213</v>
      </c>
      <c r="AL341" t="s">
        <v>214</v>
      </c>
      <c r="AM341" t="s">
        <v>214</v>
      </c>
      <c r="AN341" t="s">
        <v>214</v>
      </c>
      <c r="AO341" t="s">
        <v>214</v>
      </c>
      <c r="AP341" s="317" t="s">
        <v>214</v>
      </c>
      <c r="AQ341"/>
      <c r="AR341" s="299"/>
      <c r="AS341" s="271"/>
    </row>
    <row r="342" spans="1:45" s="272" customFormat="1" ht="22.8" x14ac:dyDescent="0.4">
      <c r="A342">
        <v>212941</v>
      </c>
      <c r="B342" t="s">
        <v>488</v>
      </c>
      <c r="C342" t="s">
        <v>212</v>
      </c>
      <c r="D342" t="s">
        <v>212</v>
      </c>
      <c r="E342" t="s">
        <v>212</v>
      </c>
      <c r="F342" t="s">
        <v>212</v>
      </c>
      <c r="G342" t="s">
        <v>212</v>
      </c>
      <c r="H342" t="s">
        <v>212</v>
      </c>
      <c r="I342" t="s">
        <v>214</v>
      </c>
      <c r="J342" t="s">
        <v>212</v>
      </c>
      <c r="K342" t="s">
        <v>212</v>
      </c>
      <c r="L342" t="s">
        <v>212</v>
      </c>
      <c r="M342" t="s">
        <v>212</v>
      </c>
      <c r="N342" t="s">
        <v>212</v>
      </c>
      <c r="O342" t="s">
        <v>212</v>
      </c>
      <c r="P342" t="s">
        <v>212</v>
      </c>
      <c r="Q342" t="s">
        <v>212</v>
      </c>
      <c r="R342" t="s">
        <v>214</v>
      </c>
      <c r="S342" t="s">
        <v>212</v>
      </c>
      <c r="T342" t="s">
        <v>214</v>
      </c>
      <c r="U342" t="s">
        <v>214</v>
      </c>
      <c r="V342" t="s">
        <v>212</v>
      </c>
      <c r="W342" t="s">
        <v>213</v>
      </c>
      <c r="X342" t="s">
        <v>213</v>
      </c>
      <c r="Y342" t="s">
        <v>213</v>
      </c>
      <c r="Z342" t="s">
        <v>213</v>
      </c>
      <c r="AA342" t="s">
        <v>213</v>
      </c>
      <c r="AB342"/>
      <c r="AC342"/>
      <c r="AD342"/>
      <c r="AE342"/>
      <c r="AF342"/>
      <c r="AG342"/>
      <c r="AH342"/>
      <c r="AI342"/>
      <c r="AJ342"/>
      <c r="AK342"/>
      <c r="AL342"/>
      <c r="AM342"/>
      <c r="AN342"/>
      <c r="AO342"/>
      <c r="AP342" s="317"/>
      <c r="AQ342"/>
      <c r="AR342" s="299"/>
      <c r="AS342" s="271"/>
    </row>
    <row r="343" spans="1:45" s="272" customFormat="1" ht="22.8" x14ac:dyDescent="0.4">
      <c r="A343">
        <v>212946</v>
      </c>
      <c r="B343" t="s">
        <v>3629</v>
      </c>
      <c r="C343" t="s">
        <v>4176</v>
      </c>
      <c r="D343" t="s">
        <v>4176</v>
      </c>
      <c r="E343" t="s">
        <v>4176</v>
      </c>
      <c r="F343" t="s">
        <v>4176</v>
      </c>
      <c r="G343" t="s">
        <v>4176</v>
      </c>
      <c r="H343" t="s">
        <v>4176</v>
      </c>
      <c r="I343" t="s">
        <v>4176</v>
      </c>
      <c r="J343" t="s">
        <v>4176</v>
      </c>
      <c r="K343" t="s">
        <v>4176</v>
      </c>
      <c r="L343" t="s">
        <v>4176</v>
      </c>
      <c r="M343" t="s">
        <v>4176</v>
      </c>
      <c r="N343" t="s">
        <v>4176</v>
      </c>
      <c r="O343" t="s">
        <v>4176</v>
      </c>
      <c r="P343" t="s">
        <v>4176</v>
      </c>
      <c r="Q343" t="s">
        <v>4176</v>
      </c>
      <c r="R343" t="s">
        <v>4176</v>
      </c>
      <c r="S343" t="s">
        <v>4176</v>
      </c>
      <c r="T343" t="s">
        <v>4176</v>
      </c>
      <c r="U343" t="s">
        <v>4176</v>
      </c>
      <c r="V343" t="s">
        <v>4176</v>
      </c>
      <c r="W343" t="s">
        <v>4176</v>
      </c>
      <c r="X343" t="s">
        <v>4176</v>
      </c>
      <c r="Y343" t="s">
        <v>4176</v>
      </c>
      <c r="Z343" t="s">
        <v>4176</v>
      </c>
      <c r="AA343" t="s">
        <v>4176</v>
      </c>
      <c r="AB343" t="s">
        <v>4176</v>
      </c>
      <c r="AC343" t="s">
        <v>4176</v>
      </c>
      <c r="AD343" t="s">
        <v>4176</v>
      </c>
      <c r="AE343" t="s">
        <v>4176</v>
      </c>
      <c r="AF343" t="s">
        <v>4176</v>
      </c>
      <c r="AG343" t="s">
        <v>4176</v>
      </c>
      <c r="AH343" t="s">
        <v>4176</v>
      </c>
      <c r="AI343" t="s">
        <v>4176</v>
      </c>
      <c r="AJ343" t="s">
        <v>4176</v>
      </c>
      <c r="AK343" t="s">
        <v>4176</v>
      </c>
      <c r="AL343" t="s">
        <v>4176</v>
      </c>
      <c r="AM343" t="s">
        <v>4176</v>
      </c>
      <c r="AN343" t="s">
        <v>4176</v>
      </c>
      <c r="AO343" t="s">
        <v>4176</v>
      </c>
      <c r="AP343" s="317" t="s">
        <v>4176</v>
      </c>
      <c r="AQ343" t="s">
        <v>737</v>
      </c>
      <c r="AR343" s="299" t="s">
        <v>4183</v>
      </c>
      <c r="AS343" s="271"/>
    </row>
    <row r="344" spans="1:45" s="272" customFormat="1" ht="22.8" x14ac:dyDescent="0.4">
      <c r="A344">
        <v>212948</v>
      </c>
      <c r="B344" t="s">
        <v>59</v>
      </c>
      <c r="C344" t="s">
        <v>212</v>
      </c>
      <c r="D344" t="s">
        <v>214</v>
      </c>
      <c r="E344" t="s">
        <v>214</v>
      </c>
      <c r="F344" t="s">
        <v>212</v>
      </c>
      <c r="G344" t="s">
        <v>214</v>
      </c>
      <c r="H344" t="s">
        <v>214</v>
      </c>
      <c r="I344" t="s">
        <v>214</v>
      </c>
      <c r="J344" t="s">
        <v>212</v>
      </c>
      <c r="K344" t="s">
        <v>214</v>
      </c>
      <c r="L344" t="s">
        <v>212</v>
      </c>
      <c r="M344" t="s">
        <v>212</v>
      </c>
      <c r="N344" t="s">
        <v>214</v>
      </c>
      <c r="O344" t="s">
        <v>214</v>
      </c>
      <c r="P344" t="s">
        <v>214</v>
      </c>
      <c r="Q344" t="s">
        <v>212</v>
      </c>
      <c r="R344" t="s">
        <v>212</v>
      </c>
      <c r="S344" t="s">
        <v>212</v>
      </c>
      <c r="T344" t="s">
        <v>214</v>
      </c>
      <c r="U344" t="s">
        <v>214</v>
      </c>
      <c r="V344" t="s">
        <v>214</v>
      </c>
      <c r="W344" t="s">
        <v>212</v>
      </c>
      <c r="X344" t="s">
        <v>214</v>
      </c>
      <c r="Y344" t="s">
        <v>212</v>
      </c>
      <c r="Z344" t="s">
        <v>212</v>
      </c>
      <c r="AA344" t="s">
        <v>212</v>
      </c>
      <c r="AB344" t="s">
        <v>214</v>
      </c>
      <c r="AC344" t="s">
        <v>214</v>
      </c>
      <c r="AD344" t="s">
        <v>213</v>
      </c>
      <c r="AE344" t="s">
        <v>214</v>
      </c>
      <c r="AF344" t="s">
        <v>214</v>
      </c>
      <c r="AG344" t="s">
        <v>212</v>
      </c>
      <c r="AH344" t="s">
        <v>212</v>
      </c>
      <c r="AI344" t="s">
        <v>212</v>
      </c>
      <c r="AJ344" t="s">
        <v>213</v>
      </c>
      <c r="AK344" t="s">
        <v>214</v>
      </c>
      <c r="AL344" t="s">
        <v>212</v>
      </c>
      <c r="AM344" t="s">
        <v>212</v>
      </c>
      <c r="AN344" t="s">
        <v>213</v>
      </c>
      <c r="AO344" t="s">
        <v>212</v>
      </c>
      <c r="AP344" s="317" t="s">
        <v>212</v>
      </c>
      <c r="AQ344"/>
      <c r="AR344" s="299"/>
      <c r="AS344" s="271"/>
    </row>
    <row r="345" spans="1:45" s="272" customFormat="1" ht="24" x14ac:dyDescent="0.5">
      <c r="A345" s="326">
        <v>212952</v>
      </c>
      <c r="B345" t="s">
        <v>59</v>
      </c>
      <c r="C345" s="272" t="s">
        <v>212</v>
      </c>
      <c r="D345" s="272" t="s">
        <v>212</v>
      </c>
      <c r="E345" s="272" t="s">
        <v>212</v>
      </c>
      <c r="F345" s="272" t="s">
        <v>212</v>
      </c>
      <c r="G345" s="272" t="s">
        <v>212</v>
      </c>
      <c r="H345" s="272" t="s">
        <v>214</v>
      </c>
      <c r="I345" s="272" t="s">
        <v>212</v>
      </c>
      <c r="J345" s="272" t="s">
        <v>212</v>
      </c>
      <c r="K345" s="272" t="s">
        <v>214</v>
      </c>
      <c r="L345" s="272" t="s">
        <v>212</v>
      </c>
      <c r="M345" s="272" t="s">
        <v>214</v>
      </c>
      <c r="N345" s="272" t="s">
        <v>214</v>
      </c>
      <c r="O345" s="272" t="s">
        <v>214</v>
      </c>
      <c r="P345" s="272" t="s">
        <v>214</v>
      </c>
      <c r="Q345" s="272" t="s">
        <v>212</v>
      </c>
      <c r="R345" s="272" t="s">
        <v>212</v>
      </c>
      <c r="S345" s="272" t="s">
        <v>212</v>
      </c>
      <c r="T345" s="272" t="s">
        <v>214</v>
      </c>
      <c r="U345" s="272" t="s">
        <v>214</v>
      </c>
      <c r="V345" s="272" t="s">
        <v>214</v>
      </c>
      <c r="W345" s="272" t="s">
        <v>212</v>
      </c>
      <c r="X345" s="272" t="s">
        <v>212</v>
      </c>
      <c r="Y345" s="272" t="s">
        <v>212</v>
      </c>
      <c r="Z345" s="272" t="s">
        <v>212</v>
      </c>
      <c r="AA345" s="272" t="s">
        <v>212</v>
      </c>
      <c r="AB345" s="272" t="s">
        <v>212</v>
      </c>
      <c r="AC345" s="272" t="s">
        <v>214</v>
      </c>
      <c r="AD345" s="272" t="s">
        <v>212</v>
      </c>
      <c r="AE345" s="272" t="s">
        <v>212</v>
      </c>
      <c r="AF345" s="272" t="s">
        <v>212</v>
      </c>
      <c r="AG345" s="272" t="s">
        <v>212</v>
      </c>
      <c r="AH345" s="272" t="s">
        <v>212</v>
      </c>
      <c r="AI345" s="272" t="s">
        <v>212</v>
      </c>
      <c r="AJ345" s="272" t="s">
        <v>212</v>
      </c>
      <c r="AK345" s="272" t="s">
        <v>212</v>
      </c>
      <c r="AL345" s="272" t="s">
        <v>212</v>
      </c>
      <c r="AM345" s="272" t="s">
        <v>212</v>
      </c>
      <c r="AN345" s="272" t="s">
        <v>214</v>
      </c>
      <c r="AO345" s="272" t="s">
        <v>212</v>
      </c>
      <c r="AP345" s="317" t="s">
        <v>212</v>
      </c>
      <c r="AQ345"/>
      <c r="AR345" s="299"/>
      <c r="AS345" s="273"/>
    </row>
    <row r="346" spans="1:45" s="272" customFormat="1" ht="22.8" x14ac:dyDescent="0.4">
      <c r="A346">
        <v>212972</v>
      </c>
      <c r="B346" t="s">
        <v>59</v>
      </c>
      <c r="C346" t="s">
        <v>4176</v>
      </c>
      <c r="D346" t="s">
        <v>4176</v>
      </c>
      <c r="E346" t="s">
        <v>4176</v>
      </c>
      <c r="F346" t="s">
        <v>4176</v>
      </c>
      <c r="G346" t="s">
        <v>4176</v>
      </c>
      <c r="H346" t="s">
        <v>4176</v>
      </c>
      <c r="I346" t="s">
        <v>4176</v>
      </c>
      <c r="J346" t="s">
        <v>4176</v>
      </c>
      <c r="K346" t="s">
        <v>4176</v>
      </c>
      <c r="L346" t="s">
        <v>4176</v>
      </c>
      <c r="M346" t="s">
        <v>4176</v>
      </c>
      <c r="N346" t="s">
        <v>4176</v>
      </c>
      <c r="O346" t="s">
        <v>4176</v>
      </c>
      <c r="P346" t="s">
        <v>4176</v>
      </c>
      <c r="Q346" t="s">
        <v>4176</v>
      </c>
      <c r="R346" t="s">
        <v>4176</v>
      </c>
      <c r="S346" t="s">
        <v>4176</v>
      </c>
      <c r="T346" t="s">
        <v>4176</v>
      </c>
      <c r="U346" t="s">
        <v>4176</v>
      </c>
      <c r="V346" t="s">
        <v>4176</v>
      </c>
      <c r="W346" t="s">
        <v>4176</v>
      </c>
      <c r="X346" t="s">
        <v>4176</v>
      </c>
      <c r="Y346" t="s">
        <v>4176</v>
      </c>
      <c r="Z346" t="s">
        <v>4176</v>
      </c>
      <c r="AA346" t="s">
        <v>4176</v>
      </c>
      <c r="AB346" t="s">
        <v>4176</v>
      </c>
      <c r="AC346" t="s">
        <v>4176</v>
      </c>
      <c r="AD346" t="s">
        <v>4176</v>
      </c>
      <c r="AE346" t="s">
        <v>4176</v>
      </c>
      <c r="AF346" t="s">
        <v>4176</v>
      </c>
      <c r="AG346" t="s">
        <v>4176</v>
      </c>
      <c r="AH346" t="s">
        <v>4176</v>
      </c>
      <c r="AI346" t="s">
        <v>4176</v>
      </c>
      <c r="AJ346" t="s">
        <v>4176</v>
      </c>
      <c r="AK346" t="s">
        <v>4176</v>
      </c>
      <c r="AL346" t="s">
        <v>4176</v>
      </c>
      <c r="AM346" t="s">
        <v>4176</v>
      </c>
      <c r="AN346" t="s">
        <v>4176</v>
      </c>
      <c r="AO346" t="s">
        <v>4176</v>
      </c>
      <c r="AP346" s="317" t="s">
        <v>4176</v>
      </c>
      <c r="AQ346" t="s">
        <v>737</v>
      </c>
      <c r="AR346" s="299" t="s">
        <v>4180</v>
      </c>
      <c r="AS346" s="271"/>
    </row>
    <row r="347" spans="1:45" s="272" customFormat="1" ht="22.8" x14ac:dyDescent="0.4">
      <c r="A347" s="314">
        <v>212976</v>
      </c>
      <c r="B347" t="s">
        <v>485</v>
      </c>
      <c r="C347" s="315" t="s">
        <v>4176</v>
      </c>
      <c r="D347" s="315" t="s">
        <v>4176</v>
      </c>
      <c r="E347" s="315" t="s">
        <v>4176</v>
      </c>
      <c r="F347" s="315" t="s">
        <v>4176</v>
      </c>
      <c r="G347" s="315" t="s">
        <v>4176</v>
      </c>
      <c r="H347" s="315" t="s">
        <v>4176</v>
      </c>
      <c r="I347" s="315" t="s">
        <v>4176</v>
      </c>
      <c r="J347" s="315" t="s">
        <v>4176</v>
      </c>
      <c r="K347" s="315" t="s">
        <v>4176</v>
      </c>
      <c r="L347" s="315" t="s">
        <v>4176</v>
      </c>
      <c r="M347" s="315" t="s">
        <v>4176</v>
      </c>
      <c r="N347" s="315" t="s">
        <v>4176</v>
      </c>
      <c r="O347" s="315" t="s">
        <v>4176</v>
      </c>
      <c r="P347" s="315" t="s">
        <v>4176</v>
      </c>
      <c r="Q347" s="315" t="s">
        <v>4176</v>
      </c>
      <c r="R347" s="315" t="s">
        <v>4176</v>
      </c>
      <c r="S347" s="315" t="s">
        <v>4176</v>
      </c>
      <c r="T347" s="315" t="s">
        <v>4176</v>
      </c>
      <c r="U347" s="315" t="s">
        <v>4176</v>
      </c>
      <c r="V347" s="315" t="s">
        <v>4176</v>
      </c>
      <c r="W347" s="315" t="s">
        <v>4176</v>
      </c>
      <c r="X347" s="315" t="s">
        <v>4176</v>
      </c>
      <c r="Y347" s="315" t="s">
        <v>4176</v>
      </c>
      <c r="Z347" s="315" t="s">
        <v>4176</v>
      </c>
      <c r="AA347" s="315" t="s">
        <v>4176</v>
      </c>
      <c r="AB347" s="315" t="s">
        <v>4176</v>
      </c>
      <c r="AC347" s="315" t="s">
        <v>4176</v>
      </c>
      <c r="AD347" s="315" t="s">
        <v>4176</v>
      </c>
      <c r="AE347" s="315" t="s">
        <v>4176</v>
      </c>
      <c r="AF347" s="315" t="s">
        <v>4176</v>
      </c>
      <c r="AG347" s="315"/>
      <c r="AH347" s="315"/>
      <c r="AI347" s="315"/>
      <c r="AJ347" s="315"/>
      <c r="AK347" s="315"/>
      <c r="AL347" s="315"/>
      <c r="AM347" s="315"/>
      <c r="AN347" s="315"/>
      <c r="AO347" s="315"/>
      <c r="AP347" s="316"/>
      <c r="AQ347" t="s">
        <v>737</v>
      </c>
      <c r="AR347" s="299" t="s">
        <v>4180</v>
      </c>
      <c r="AS347" s="273"/>
    </row>
    <row r="348" spans="1:45" s="272" customFormat="1" ht="24" x14ac:dyDescent="0.5">
      <c r="A348" s="321">
        <v>212986</v>
      </c>
      <c r="B348" t="s">
        <v>3630</v>
      </c>
      <c r="C348" s="272" t="s">
        <v>4176</v>
      </c>
      <c r="D348" s="272" t="s">
        <v>4176</v>
      </c>
      <c r="E348" s="272" t="s">
        <v>4176</v>
      </c>
      <c r="F348" s="272" t="s">
        <v>4176</v>
      </c>
      <c r="G348" s="272" t="s">
        <v>4176</v>
      </c>
      <c r="H348" s="272" t="s">
        <v>4176</v>
      </c>
      <c r="I348" s="272" t="s">
        <v>4176</v>
      </c>
      <c r="J348" s="272" t="s">
        <v>4176</v>
      </c>
      <c r="K348" s="272" t="s">
        <v>4176</v>
      </c>
      <c r="L348" s="272" t="s">
        <v>4176</v>
      </c>
      <c r="M348" s="272" t="s">
        <v>4176</v>
      </c>
      <c r="N348" s="272" t="s">
        <v>4176</v>
      </c>
      <c r="O348" s="272" t="s">
        <v>4176</v>
      </c>
      <c r="P348" s="272" t="s">
        <v>4176</v>
      </c>
      <c r="Q348" s="272" t="s">
        <v>4176</v>
      </c>
      <c r="R348" s="272" t="s">
        <v>4176</v>
      </c>
      <c r="S348" s="272" t="s">
        <v>4176</v>
      </c>
      <c r="T348" s="272" t="s">
        <v>4176</v>
      </c>
      <c r="U348" s="272" t="s">
        <v>4176</v>
      </c>
      <c r="V348" s="272" t="s">
        <v>4176</v>
      </c>
      <c r="W348" s="272" t="s">
        <v>4176</v>
      </c>
      <c r="X348" s="272" t="s">
        <v>4176</v>
      </c>
      <c r="Y348" s="272" t="s">
        <v>4176</v>
      </c>
      <c r="Z348" s="272" t="s">
        <v>4176</v>
      </c>
      <c r="AA348" s="272" t="s">
        <v>4176</v>
      </c>
      <c r="AB348" s="272" t="s">
        <v>4176</v>
      </c>
      <c r="AC348" s="272" t="s">
        <v>4176</v>
      </c>
      <c r="AD348" s="272" t="s">
        <v>4176</v>
      </c>
      <c r="AE348" s="272" t="s">
        <v>4176</v>
      </c>
      <c r="AF348" s="272" t="s">
        <v>4176</v>
      </c>
      <c r="AP348" s="317"/>
      <c r="AQ348" t="s">
        <v>737</v>
      </c>
      <c r="AR348" s="299" t="s">
        <v>4183</v>
      </c>
      <c r="AS348" s="273"/>
    </row>
    <row r="349" spans="1:45" s="272" customFormat="1" ht="22.8" x14ac:dyDescent="0.4">
      <c r="A349">
        <v>212989</v>
      </c>
      <c r="B349" t="s">
        <v>59</v>
      </c>
      <c r="C349" t="s">
        <v>212</v>
      </c>
      <c r="D349" t="s">
        <v>214</v>
      </c>
      <c r="E349" t="s">
        <v>214</v>
      </c>
      <c r="F349" t="s">
        <v>214</v>
      </c>
      <c r="G349" t="s">
        <v>212</v>
      </c>
      <c r="H349" t="s">
        <v>214</v>
      </c>
      <c r="I349" t="s">
        <v>214</v>
      </c>
      <c r="J349" t="s">
        <v>212</v>
      </c>
      <c r="K349" t="s">
        <v>212</v>
      </c>
      <c r="L349" t="s">
        <v>212</v>
      </c>
      <c r="M349" t="s">
        <v>214</v>
      </c>
      <c r="N349" t="s">
        <v>214</v>
      </c>
      <c r="O349" t="s">
        <v>214</v>
      </c>
      <c r="P349" t="s">
        <v>212</v>
      </c>
      <c r="Q349" t="s">
        <v>212</v>
      </c>
      <c r="R349" t="s">
        <v>214</v>
      </c>
      <c r="S349" t="s">
        <v>214</v>
      </c>
      <c r="T349" t="s">
        <v>214</v>
      </c>
      <c r="U349" t="s">
        <v>214</v>
      </c>
      <c r="V349" t="s">
        <v>214</v>
      </c>
      <c r="W349" t="s">
        <v>214</v>
      </c>
      <c r="X349" t="s">
        <v>212</v>
      </c>
      <c r="Y349" t="s">
        <v>212</v>
      </c>
      <c r="Z349" t="s">
        <v>214</v>
      </c>
      <c r="AA349" t="s">
        <v>212</v>
      </c>
      <c r="AB349" t="s">
        <v>212</v>
      </c>
      <c r="AC349" t="s">
        <v>214</v>
      </c>
      <c r="AD349" t="s">
        <v>212</v>
      </c>
      <c r="AE349" t="s">
        <v>212</v>
      </c>
      <c r="AF349" t="s">
        <v>214</v>
      </c>
      <c r="AG349" t="s">
        <v>214</v>
      </c>
      <c r="AH349" t="s">
        <v>214</v>
      </c>
      <c r="AI349" t="s">
        <v>214</v>
      </c>
      <c r="AJ349" t="s">
        <v>214</v>
      </c>
      <c r="AK349" t="s">
        <v>214</v>
      </c>
      <c r="AL349" t="s">
        <v>213</v>
      </c>
      <c r="AM349" t="s">
        <v>213</v>
      </c>
      <c r="AN349" t="s">
        <v>214</v>
      </c>
      <c r="AO349" t="s">
        <v>214</v>
      </c>
      <c r="AP349" s="317" t="s">
        <v>213</v>
      </c>
      <c r="AQ349"/>
      <c r="AR349" s="299"/>
      <c r="AS349" s="273"/>
    </row>
    <row r="350" spans="1:45" s="272" customFormat="1" ht="22.8" x14ac:dyDescent="0.4">
      <c r="A350">
        <v>212991</v>
      </c>
      <c r="B350" t="s">
        <v>59</v>
      </c>
      <c r="C350" t="s">
        <v>4176</v>
      </c>
      <c r="D350" t="s">
        <v>4176</v>
      </c>
      <c r="E350" t="s">
        <v>4176</v>
      </c>
      <c r="F350" t="s">
        <v>4176</v>
      </c>
      <c r="G350" t="s">
        <v>4176</v>
      </c>
      <c r="H350" t="s">
        <v>4176</v>
      </c>
      <c r="I350" t="s">
        <v>4176</v>
      </c>
      <c r="J350" t="s">
        <v>4176</v>
      </c>
      <c r="K350" t="s">
        <v>4176</v>
      </c>
      <c r="L350" t="s">
        <v>4176</v>
      </c>
      <c r="M350" t="s">
        <v>4176</v>
      </c>
      <c r="N350" t="s">
        <v>4176</v>
      </c>
      <c r="O350" t="s">
        <v>4176</v>
      </c>
      <c r="P350" t="s">
        <v>4176</v>
      </c>
      <c r="Q350" t="s">
        <v>4176</v>
      </c>
      <c r="R350" t="s">
        <v>4176</v>
      </c>
      <c r="S350" t="s">
        <v>4176</v>
      </c>
      <c r="T350" t="s">
        <v>4176</v>
      </c>
      <c r="U350" t="s">
        <v>4176</v>
      </c>
      <c r="V350" t="s">
        <v>4176</v>
      </c>
      <c r="W350" t="s">
        <v>4176</v>
      </c>
      <c r="X350" t="s">
        <v>4176</v>
      </c>
      <c r="Y350" t="s">
        <v>4176</v>
      </c>
      <c r="Z350" t="s">
        <v>4176</v>
      </c>
      <c r="AA350" t="s">
        <v>4176</v>
      </c>
      <c r="AB350" t="s">
        <v>4176</v>
      </c>
      <c r="AC350" t="s">
        <v>4176</v>
      </c>
      <c r="AD350" t="s">
        <v>4176</v>
      </c>
      <c r="AE350" t="s">
        <v>4176</v>
      </c>
      <c r="AF350" t="s">
        <v>4176</v>
      </c>
      <c r="AG350" t="s">
        <v>4176</v>
      </c>
      <c r="AH350" t="s">
        <v>4176</v>
      </c>
      <c r="AI350" t="s">
        <v>4176</v>
      </c>
      <c r="AJ350" t="s">
        <v>4176</v>
      </c>
      <c r="AK350" t="s">
        <v>4176</v>
      </c>
      <c r="AL350" t="s">
        <v>4176</v>
      </c>
      <c r="AM350" t="s">
        <v>4176</v>
      </c>
      <c r="AN350" t="s">
        <v>4176</v>
      </c>
      <c r="AO350" t="s">
        <v>4176</v>
      </c>
      <c r="AP350" s="317" t="s">
        <v>4176</v>
      </c>
      <c r="AQ350" t="s">
        <v>737</v>
      </c>
      <c r="AR350" s="299" t="s">
        <v>4180</v>
      </c>
      <c r="AS350" s="273"/>
    </row>
    <row r="351" spans="1:45" s="272" customFormat="1" ht="22.8" x14ac:dyDescent="0.4">
      <c r="A351" s="314">
        <v>212993</v>
      </c>
      <c r="B351" t="s">
        <v>3629</v>
      </c>
      <c r="C351" s="315" t="s">
        <v>4176</v>
      </c>
      <c r="D351" s="315" t="s">
        <v>4176</v>
      </c>
      <c r="E351" s="315" t="s">
        <v>4176</v>
      </c>
      <c r="F351" s="315" t="s">
        <v>4176</v>
      </c>
      <c r="G351" s="315" t="s">
        <v>4176</v>
      </c>
      <c r="H351" s="315" t="s">
        <v>4176</v>
      </c>
      <c r="I351" s="315" t="s">
        <v>4176</v>
      </c>
      <c r="J351" s="315" t="s">
        <v>4176</v>
      </c>
      <c r="K351" s="315" t="s">
        <v>4176</v>
      </c>
      <c r="L351" s="315" t="s">
        <v>4176</v>
      </c>
      <c r="M351" s="315" t="s">
        <v>4176</v>
      </c>
      <c r="N351" s="315" t="s">
        <v>4176</v>
      </c>
      <c r="O351" s="315" t="s">
        <v>4176</v>
      </c>
      <c r="P351" s="315" t="s">
        <v>4176</v>
      </c>
      <c r="Q351" s="315" t="s">
        <v>4176</v>
      </c>
      <c r="R351" s="315" t="s">
        <v>4176</v>
      </c>
      <c r="S351" s="315" t="s">
        <v>4176</v>
      </c>
      <c r="T351" s="315" t="s">
        <v>4176</v>
      </c>
      <c r="U351" s="315" t="s">
        <v>4176</v>
      </c>
      <c r="V351" s="315" t="s">
        <v>4176</v>
      </c>
      <c r="W351" s="315" t="s">
        <v>4176</v>
      </c>
      <c r="X351" s="315" t="s">
        <v>4176</v>
      </c>
      <c r="Y351" s="315" t="s">
        <v>4176</v>
      </c>
      <c r="Z351" s="315" t="s">
        <v>4176</v>
      </c>
      <c r="AA351" s="315" t="s">
        <v>4176</v>
      </c>
      <c r="AB351" s="315" t="s">
        <v>4176</v>
      </c>
      <c r="AC351" s="315" t="s">
        <v>4176</v>
      </c>
      <c r="AD351" s="315" t="s">
        <v>4176</v>
      </c>
      <c r="AE351" s="315" t="s">
        <v>4176</v>
      </c>
      <c r="AF351" s="315" t="s">
        <v>4176</v>
      </c>
      <c r="AG351" s="315" t="s">
        <v>4176</v>
      </c>
      <c r="AH351" s="315" t="s">
        <v>4176</v>
      </c>
      <c r="AI351" s="315" t="s">
        <v>4176</v>
      </c>
      <c r="AJ351" s="315" t="s">
        <v>4176</v>
      </c>
      <c r="AK351" s="315" t="s">
        <v>4176</v>
      </c>
      <c r="AL351" s="272" t="s">
        <v>4176</v>
      </c>
      <c r="AM351" s="272" t="s">
        <v>4176</v>
      </c>
      <c r="AN351" s="272" t="s">
        <v>4176</v>
      </c>
      <c r="AO351" s="272" t="s">
        <v>4176</v>
      </c>
      <c r="AP351" s="317" t="s">
        <v>4176</v>
      </c>
      <c r="AQ351" t="s">
        <v>737</v>
      </c>
      <c r="AR351" s="299" t="s">
        <v>4183</v>
      </c>
      <c r="AS351" s="271"/>
    </row>
    <row r="352" spans="1:45" s="272" customFormat="1" ht="24" x14ac:dyDescent="0.5">
      <c r="A352" s="326">
        <v>212997</v>
      </c>
      <c r="B352" t="s">
        <v>3629</v>
      </c>
      <c r="C352" s="271" t="s">
        <v>212</v>
      </c>
      <c r="D352" s="271" t="s">
        <v>214</v>
      </c>
      <c r="E352" s="271" t="s">
        <v>214</v>
      </c>
      <c r="F352" s="271" t="s">
        <v>214</v>
      </c>
      <c r="G352" s="271" t="s">
        <v>212</v>
      </c>
      <c r="H352" s="271" t="s">
        <v>214</v>
      </c>
      <c r="I352" s="271" t="s">
        <v>214</v>
      </c>
      <c r="J352" s="271" t="s">
        <v>214</v>
      </c>
      <c r="K352" s="271" t="s">
        <v>214</v>
      </c>
      <c r="L352" s="271" t="s">
        <v>214</v>
      </c>
      <c r="M352" s="271" t="s">
        <v>214</v>
      </c>
      <c r="N352" s="271" t="s">
        <v>214</v>
      </c>
      <c r="O352" s="271" t="s">
        <v>214</v>
      </c>
      <c r="P352" s="271" t="s">
        <v>214</v>
      </c>
      <c r="Q352" s="271" t="s">
        <v>214</v>
      </c>
      <c r="R352" s="271" t="s">
        <v>214</v>
      </c>
      <c r="S352" s="271" t="s">
        <v>214</v>
      </c>
      <c r="T352" s="271" t="s">
        <v>214</v>
      </c>
      <c r="U352" s="271" t="s">
        <v>214</v>
      </c>
      <c r="V352" s="271" t="s">
        <v>214</v>
      </c>
      <c r="W352" s="271" t="s">
        <v>212</v>
      </c>
      <c r="X352" s="271" t="s">
        <v>212</v>
      </c>
      <c r="Y352" s="271" t="s">
        <v>212</v>
      </c>
      <c r="Z352" s="271" t="s">
        <v>214</v>
      </c>
      <c r="AA352" s="271" t="s">
        <v>214</v>
      </c>
      <c r="AB352" s="271" t="s">
        <v>214</v>
      </c>
      <c r="AC352" s="271" t="s">
        <v>212</v>
      </c>
      <c r="AD352" s="271" t="s">
        <v>212</v>
      </c>
      <c r="AE352" s="271" t="s">
        <v>212</v>
      </c>
      <c r="AF352" s="271" t="s">
        <v>212</v>
      </c>
      <c r="AG352" s="271" t="s">
        <v>214</v>
      </c>
      <c r="AH352" s="271" t="s">
        <v>214</v>
      </c>
      <c r="AI352" s="271" t="s">
        <v>214</v>
      </c>
      <c r="AJ352" s="271" t="s">
        <v>214</v>
      </c>
      <c r="AK352" s="271" t="s">
        <v>214</v>
      </c>
      <c r="AL352" s="271" t="s">
        <v>214</v>
      </c>
      <c r="AM352" s="271" t="s">
        <v>214</v>
      </c>
      <c r="AN352" s="271" t="s">
        <v>214</v>
      </c>
      <c r="AO352" s="271" t="s">
        <v>214</v>
      </c>
      <c r="AP352" s="322" t="s">
        <v>214</v>
      </c>
      <c r="AQ352"/>
      <c r="AR352" s="299"/>
      <c r="AS352" s="271"/>
    </row>
    <row r="353" spans="1:45" s="272" customFormat="1" ht="24" x14ac:dyDescent="0.5">
      <c r="A353" s="321">
        <v>213008</v>
      </c>
      <c r="B353" t="s">
        <v>3629</v>
      </c>
      <c r="C353" s="271" t="s">
        <v>214</v>
      </c>
      <c r="D353" s="271" t="s">
        <v>214</v>
      </c>
      <c r="E353" s="271" t="s">
        <v>214</v>
      </c>
      <c r="F353" s="271" t="s">
        <v>212</v>
      </c>
      <c r="G353" s="271" t="s">
        <v>212</v>
      </c>
      <c r="H353" s="271" t="s">
        <v>212</v>
      </c>
      <c r="I353" s="271" t="s">
        <v>214</v>
      </c>
      <c r="J353" s="271" t="s">
        <v>212</v>
      </c>
      <c r="K353" s="271" t="s">
        <v>214</v>
      </c>
      <c r="L353" s="271" t="s">
        <v>212</v>
      </c>
      <c r="M353" s="271" t="s">
        <v>214</v>
      </c>
      <c r="N353" s="271" t="s">
        <v>214</v>
      </c>
      <c r="O353" s="271" t="s">
        <v>214</v>
      </c>
      <c r="P353" s="271" t="s">
        <v>214</v>
      </c>
      <c r="Q353" s="271" t="s">
        <v>214</v>
      </c>
      <c r="R353" s="271" t="s">
        <v>212</v>
      </c>
      <c r="S353" s="271" t="s">
        <v>214</v>
      </c>
      <c r="T353" s="271" t="s">
        <v>214</v>
      </c>
      <c r="U353" s="271" t="s">
        <v>214</v>
      </c>
      <c r="V353" s="271" t="s">
        <v>212</v>
      </c>
      <c r="W353" s="271" t="s">
        <v>214</v>
      </c>
      <c r="X353" s="271" t="s">
        <v>214</v>
      </c>
      <c r="Y353" s="271" t="s">
        <v>212</v>
      </c>
      <c r="Z353" s="271" t="s">
        <v>214</v>
      </c>
      <c r="AA353" s="271" t="s">
        <v>212</v>
      </c>
      <c r="AB353" s="271" t="s">
        <v>214</v>
      </c>
      <c r="AC353" s="271" t="s">
        <v>212</v>
      </c>
      <c r="AD353" s="271" t="s">
        <v>212</v>
      </c>
      <c r="AE353" s="271" t="s">
        <v>212</v>
      </c>
      <c r="AF353" s="271" t="s">
        <v>212</v>
      </c>
      <c r="AG353" s="271" t="s">
        <v>214</v>
      </c>
      <c r="AH353" s="271" t="s">
        <v>213</v>
      </c>
      <c r="AI353" s="271" t="s">
        <v>213</v>
      </c>
      <c r="AJ353" s="271" t="s">
        <v>213</v>
      </c>
      <c r="AK353" s="271" t="s">
        <v>213</v>
      </c>
      <c r="AL353" s="271" t="s">
        <v>213</v>
      </c>
      <c r="AM353" s="271" t="s">
        <v>213</v>
      </c>
      <c r="AN353" s="271" t="s">
        <v>213</v>
      </c>
      <c r="AO353" s="271" t="s">
        <v>213</v>
      </c>
      <c r="AP353" s="322" t="s">
        <v>213</v>
      </c>
      <c r="AQ353"/>
      <c r="AR353" s="299"/>
      <c r="AS353" s="271"/>
    </row>
    <row r="354" spans="1:45" s="272" customFormat="1" ht="22.8" x14ac:dyDescent="0.4">
      <c r="A354">
        <v>213009</v>
      </c>
      <c r="B354" t="s">
        <v>3629</v>
      </c>
      <c r="C354" t="s">
        <v>212</v>
      </c>
      <c r="D354" t="s">
        <v>214</v>
      </c>
      <c r="E354" t="s">
        <v>214</v>
      </c>
      <c r="F354" t="s">
        <v>212</v>
      </c>
      <c r="G354" t="s">
        <v>212</v>
      </c>
      <c r="H354" t="s">
        <v>212</v>
      </c>
      <c r="I354" t="s">
        <v>214</v>
      </c>
      <c r="J354" t="s">
        <v>212</v>
      </c>
      <c r="K354" t="s">
        <v>212</v>
      </c>
      <c r="L354" t="s">
        <v>212</v>
      </c>
      <c r="M354" t="s">
        <v>214</v>
      </c>
      <c r="N354" t="s">
        <v>214</v>
      </c>
      <c r="O354" t="s">
        <v>212</v>
      </c>
      <c r="P354" t="s">
        <v>212</v>
      </c>
      <c r="Q354" t="s">
        <v>214</v>
      </c>
      <c r="R354" t="s">
        <v>214</v>
      </c>
      <c r="S354" t="s">
        <v>212</v>
      </c>
      <c r="T354" t="s">
        <v>214</v>
      </c>
      <c r="U354" t="s">
        <v>214</v>
      </c>
      <c r="V354" t="s">
        <v>214</v>
      </c>
      <c r="W354" t="s">
        <v>212</v>
      </c>
      <c r="X354" t="s">
        <v>212</v>
      </c>
      <c r="Y354" t="s">
        <v>212</v>
      </c>
      <c r="Z354" t="s">
        <v>212</v>
      </c>
      <c r="AA354" t="s">
        <v>212</v>
      </c>
      <c r="AB354" t="s">
        <v>214</v>
      </c>
      <c r="AC354" t="s">
        <v>212</v>
      </c>
      <c r="AD354" t="s">
        <v>214</v>
      </c>
      <c r="AE354" t="s">
        <v>212</v>
      </c>
      <c r="AF354" t="s">
        <v>214</v>
      </c>
      <c r="AG354" t="s">
        <v>213</v>
      </c>
      <c r="AH354" t="s">
        <v>213</v>
      </c>
      <c r="AI354" t="s">
        <v>213</v>
      </c>
      <c r="AJ354" t="s">
        <v>213</v>
      </c>
      <c r="AK354" t="s">
        <v>213</v>
      </c>
      <c r="AL354" t="s">
        <v>213</v>
      </c>
      <c r="AM354" t="s">
        <v>213</v>
      </c>
      <c r="AN354" t="s">
        <v>213</v>
      </c>
      <c r="AO354" t="s">
        <v>213</v>
      </c>
      <c r="AP354" s="317" t="s">
        <v>213</v>
      </c>
      <c r="AQ354"/>
      <c r="AR354" s="299"/>
      <c r="AS354" s="273"/>
    </row>
    <row r="355" spans="1:45" s="272" customFormat="1" ht="22.8" x14ac:dyDescent="0.4">
      <c r="A355">
        <v>213012</v>
      </c>
      <c r="B355" t="s">
        <v>59</v>
      </c>
      <c r="C355" t="s">
        <v>214</v>
      </c>
      <c r="D355" t="s">
        <v>214</v>
      </c>
      <c r="E355" t="s">
        <v>214</v>
      </c>
      <c r="F355" t="s">
        <v>212</v>
      </c>
      <c r="G355" t="s">
        <v>214</v>
      </c>
      <c r="H355" t="s">
        <v>212</v>
      </c>
      <c r="I355" t="s">
        <v>214</v>
      </c>
      <c r="J355" t="s">
        <v>214</v>
      </c>
      <c r="K355" t="s">
        <v>214</v>
      </c>
      <c r="L355" t="s">
        <v>214</v>
      </c>
      <c r="M355" t="s">
        <v>214</v>
      </c>
      <c r="N355" t="s">
        <v>214</v>
      </c>
      <c r="O355" t="s">
        <v>214</v>
      </c>
      <c r="P355" t="s">
        <v>212</v>
      </c>
      <c r="Q355" t="s">
        <v>214</v>
      </c>
      <c r="R355" t="s">
        <v>212</v>
      </c>
      <c r="S355" t="s">
        <v>214</v>
      </c>
      <c r="T355" t="s">
        <v>214</v>
      </c>
      <c r="U355" t="s">
        <v>214</v>
      </c>
      <c r="V355" t="s">
        <v>212</v>
      </c>
      <c r="W355" t="s">
        <v>214</v>
      </c>
      <c r="X355" t="s">
        <v>214</v>
      </c>
      <c r="Y355" t="s">
        <v>212</v>
      </c>
      <c r="Z355" t="s">
        <v>212</v>
      </c>
      <c r="AA355" t="s">
        <v>212</v>
      </c>
      <c r="AB355" t="s">
        <v>214</v>
      </c>
      <c r="AC355" t="s">
        <v>214</v>
      </c>
      <c r="AD355" t="s">
        <v>212</v>
      </c>
      <c r="AE355" t="s">
        <v>212</v>
      </c>
      <c r="AF355" t="s">
        <v>214</v>
      </c>
      <c r="AG355" t="s">
        <v>212</v>
      </c>
      <c r="AH355" t="s">
        <v>212</v>
      </c>
      <c r="AI355" t="s">
        <v>214</v>
      </c>
      <c r="AJ355" t="s">
        <v>212</v>
      </c>
      <c r="AK355" t="s">
        <v>214</v>
      </c>
      <c r="AL355" t="s">
        <v>214</v>
      </c>
      <c r="AM355" t="s">
        <v>214</v>
      </c>
      <c r="AN355" t="s">
        <v>212</v>
      </c>
      <c r="AO355" t="s">
        <v>212</v>
      </c>
      <c r="AP355" s="317" t="s">
        <v>212</v>
      </c>
      <c r="AQ355"/>
      <c r="AR355" s="299"/>
      <c r="AS355" s="271"/>
    </row>
    <row r="356" spans="1:45" s="272" customFormat="1" ht="22.8" x14ac:dyDescent="0.4">
      <c r="A356">
        <v>213024</v>
      </c>
      <c r="B356" t="s">
        <v>485</v>
      </c>
      <c r="C356" t="s">
        <v>212</v>
      </c>
      <c r="D356" t="s">
        <v>214</v>
      </c>
      <c r="E356" t="s">
        <v>212</v>
      </c>
      <c r="F356" t="s">
        <v>214</v>
      </c>
      <c r="G356" t="s">
        <v>212</v>
      </c>
      <c r="H356" t="s">
        <v>214</v>
      </c>
      <c r="I356" t="s">
        <v>214</v>
      </c>
      <c r="J356" t="s">
        <v>212</v>
      </c>
      <c r="K356" t="s">
        <v>212</v>
      </c>
      <c r="L356" t="s">
        <v>214</v>
      </c>
      <c r="M356" t="s">
        <v>214</v>
      </c>
      <c r="N356" t="s">
        <v>212</v>
      </c>
      <c r="O356" t="s">
        <v>212</v>
      </c>
      <c r="P356" t="s">
        <v>212</v>
      </c>
      <c r="Q356" t="s">
        <v>214</v>
      </c>
      <c r="R356" t="s">
        <v>214</v>
      </c>
      <c r="S356" t="s">
        <v>214</v>
      </c>
      <c r="T356" t="s">
        <v>212</v>
      </c>
      <c r="U356" t="s">
        <v>214</v>
      </c>
      <c r="V356" t="s">
        <v>214</v>
      </c>
      <c r="W356" t="s">
        <v>212</v>
      </c>
      <c r="X356" t="s">
        <v>214</v>
      </c>
      <c r="Y356" t="s">
        <v>212</v>
      </c>
      <c r="Z356" t="s">
        <v>214</v>
      </c>
      <c r="AA356" t="s">
        <v>212</v>
      </c>
      <c r="AB356" t="s">
        <v>212</v>
      </c>
      <c r="AC356" t="s">
        <v>212</v>
      </c>
      <c r="AD356" t="s">
        <v>212</v>
      </c>
      <c r="AE356" t="s">
        <v>212</v>
      </c>
      <c r="AF356" t="s">
        <v>212</v>
      </c>
      <c r="AG356"/>
      <c r="AH356"/>
      <c r="AI356"/>
      <c r="AJ356"/>
      <c r="AK356"/>
      <c r="AL356"/>
      <c r="AM356"/>
      <c r="AN356"/>
      <c r="AO356"/>
      <c r="AP356" s="317"/>
      <c r="AQ356"/>
      <c r="AR356" s="299"/>
      <c r="AS356" s="271"/>
    </row>
    <row r="357" spans="1:45" s="272" customFormat="1" ht="22.8" x14ac:dyDescent="0.4">
      <c r="A357">
        <v>213027</v>
      </c>
      <c r="B357" t="s">
        <v>3629</v>
      </c>
      <c r="C357" t="s">
        <v>4176</v>
      </c>
      <c r="D357" t="s">
        <v>4176</v>
      </c>
      <c r="E357" t="s">
        <v>4176</v>
      </c>
      <c r="F357" t="s">
        <v>4176</v>
      </c>
      <c r="G357" t="s">
        <v>4176</v>
      </c>
      <c r="H357" t="s">
        <v>4176</v>
      </c>
      <c r="I357" t="s">
        <v>4176</v>
      </c>
      <c r="J357" t="s">
        <v>4176</v>
      </c>
      <c r="K357" t="s">
        <v>4176</v>
      </c>
      <c r="L357" t="s">
        <v>4176</v>
      </c>
      <c r="M357" t="s">
        <v>4176</v>
      </c>
      <c r="N357" t="s">
        <v>4176</v>
      </c>
      <c r="O357" t="s">
        <v>4176</v>
      </c>
      <c r="P357" t="s">
        <v>4176</v>
      </c>
      <c r="Q357" t="s">
        <v>4176</v>
      </c>
      <c r="R357" t="s">
        <v>4176</v>
      </c>
      <c r="S357" t="s">
        <v>4176</v>
      </c>
      <c r="T357" t="s">
        <v>4176</v>
      </c>
      <c r="U357" t="s">
        <v>4176</v>
      </c>
      <c r="V357" t="s">
        <v>4176</v>
      </c>
      <c r="W357" t="s">
        <v>4176</v>
      </c>
      <c r="X357" t="s">
        <v>4176</v>
      </c>
      <c r="Y357" t="s">
        <v>4176</v>
      </c>
      <c r="Z357" t="s">
        <v>4176</v>
      </c>
      <c r="AA357" t="s">
        <v>4176</v>
      </c>
      <c r="AB357" t="s">
        <v>4176</v>
      </c>
      <c r="AC357" t="s">
        <v>4176</v>
      </c>
      <c r="AD357" t="s">
        <v>4176</v>
      </c>
      <c r="AE357" t="s">
        <v>4176</v>
      </c>
      <c r="AF357" t="s">
        <v>4176</v>
      </c>
      <c r="AG357" t="s">
        <v>4176</v>
      </c>
      <c r="AH357" t="s">
        <v>4176</v>
      </c>
      <c r="AI357" t="s">
        <v>4176</v>
      </c>
      <c r="AJ357" t="s">
        <v>4176</v>
      </c>
      <c r="AK357" t="s">
        <v>4176</v>
      </c>
      <c r="AL357" t="s">
        <v>4176</v>
      </c>
      <c r="AM357" t="s">
        <v>4176</v>
      </c>
      <c r="AN357" t="s">
        <v>4176</v>
      </c>
      <c r="AO357" t="s">
        <v>4176</v>
      </c>
      <c r="AP357" s="317" t="s">
        <v>4176</v>
      </c>
      <c r="AQ357" t="s">
        <v>737</v>
      </c>
      <c r="AR357" s="299" t="s">
        <v>4183</v>
      </c>
      <c r="AS357" s="273"/>
    </row>
    <row r="358" spans="1:45" s="272" customFormat="1" ht="22.8" x14ac:dyDescent="0.4">
      <c r="A358">
        <v>213031</v>
      </c>
      <c r="B358" t="s">
        <v>59</v>
      </c>
      <c r="C358" t="s">
        <v>214</v>
      </c>
      <c r="D358" t="s">
        <v>214</v>
      </c>
      <c r="E358" t="s">
        <v>214</v>
      </c>
      <c r="F358" t="s">
        <v>212</v>
      </c>
      <c r="G358" t="s">
        <v>212</v>
      </c>
      <c r="H358" t="s">
        <v>212</v>
      </c>
      <c r="I358" t="s">
        <v>214</v>
      </c>
      <c r="J358" t="s">
        <v>212</v>
      </c>
      <c r="K358" t="s">
        <v>214</v>
      </c>
      <c r="L358" t="s">
        <v>212</v>
      </c>
      <c r="M358" t="s">
        <v>212</v>
      </c>
      <c r="N358" t="s">
        <v>214</v>
      </c>
      <c r="O358" t="s">
        <v>214</v>
      </c>
      <c r="P358" t="s">
        <v>214</v>
      </c>
      <c r="Q358" t="s">
        <v>212</v>
      </c>
      <c r="R358" t="s">
        <v>212</v>
      </c>
      <c r="S358" t="s">
        <v>212</v>
      </c>
      <c r="T358" t="s">
        <v>214</v>
      </c>
      <c r="U358" t="s">
        <v>214</v>
      </c>
      <c r="V358" t="s">
        <v>214</v>
      </c>
      <c r="W358" t="s">
        <v>212</v>
      </c>
      <c r="X358" t="s">
        <v>214</v>
      </c>
      <c r="Y358" t="s">
        <v>214</v>
      </c>
      <c r="Z358" t="s">
        <v>212</v>
      </c>
      <c r="AA358" t="s">
        <v>214</v>
      </c>
      <c r="AB358" t="s">
        <v>214</v>
      </c>
      <c r="AC358" t="s">
        <v>214</v>
      </c>
      <c r="AD358" t="s">
        <v>214</v>
      </c>
      <c r="AE358" t="s">
        <v>212</v>
      </c>
      <c r="AF358" t="s">
        <v>212</v>
      </c>
      <c r="AG358" t="s">
        <v>213</v>
      </c>
      <c r="AH358" t="s">
        <v>214</v>
      </c>
      <c r="AI358" t="s">
        <v>212</v>
      </c>
      <c r="AJ358" t="s">
        <v>214</v>
      </c>
      <c r="AK358" t="s">
        <v>214</v>
      </c>
      <c r="AL358" t="s">
        <v>212</v>
      </c>
      <c r="AM358" t="s">
        <v>213</v>
      </c>
      <c r="AN358" t="s">
        <v>212</v>
      </c>
      <c r="AO358" t="s">
        <v>212</v>
      </c>
      <c r="AP358" s="317" t="s">
        <v>214</v>
      </c>
      <c r="AQ358"/>
      <c r="AR358" s="299"/>
      <c r="AS358" s="271"/>
    </row>
    <row r="359" spans="1:45" s="272" customFormat="1" ht="22.8" x14ac:dyDescent="0.4">
      <c r="A359" s="314">
        <v>213032</v>
      </c>
      <c r="B359" t="s">
        <v>487</v>
      </c>
      <c r="C359" s="315" t="s">
        <v>212</v>
      </c>
      <c r="D359" s="315" t="s">
        <v>214</v>
      </c>
      <c r="E359" s="315" t="s">
        <v>212</v>
      </c>
      <c r="F359" s="315" t="s">
        <v>212</v>
      </c>
      <c r="G359" s="315" t="s">
        <v>212</v>
      </c>
      <c r="H359" s="315" t="s">
        <v>212</v>
      </c>
      <c r="I359" s="315" t="s">
        <v>212</v>
      </c>
      <c r="J359" s="315" t="s">
        <v>212</v>
      </c>
      <c r="K359" s="315" t="s">
        <v>212</v>
      </c>
      <c r="L359" s="315" t="s">
        <v>212</v>
      </c>
      <c r="M359" s="315" t="s">
        <v>213</v>
      </c>
      <c r="N359" s="315" t="s">
        <v>213</v>
      </c>
      <c r="O359" s="315" t="s">
        <v>213</v>
      </c>
      <c r="P359" s="315" t="s">
        <v>213</v>
      </c>
      <c r="Q359" s="315" t="s">
        <v>213</v>
      </c>
      <c r="R359" s="315" t="s">
        <v>213</v>
      </c>
      <c r="S359" s="315" t="s">
        <v>213</v>
      </c>
      <c r="T359" s="315" t="s">
        <v>213</v>
      </c>
      <c r="U359" s="315" t="s">
        <v>213</v>
      </c>
      <c r="V359" s="315" t="s">
        <v>213</v>
      </c>
      <c r="W359" s="315"/>
      <c r="X359" s="315"/>
      <c r="Y359" s="315"/>
      <c r="Z359" s="315"/>
      <c r="AA359" s="315"/>
      <c r="AB359" s="315"/>
      <c r="AC359" s="315"/>
      <c r="AD359" s="315"/>
      <c r="AE359" s="315"/>
      <c r="AF359" s="315"/>
      <c r="AG359" s="315"/>
      <c r="AH359" s="315"/>
      <c r="AI359" s="315"/>
      <c r="AJ359" s="315"/>
      <c r="AK359" s="315"/>
      <c r="AL359" s="315"/>
      <c r="AM359" s="315"/>
      <c r="AN359" s="315"/>
      <c r="AO359" s="315"/>
      <c r="AP359" s="316"/>
      <c r="AQ359"/>
      <c r="AR359" s="299"/>
      <c r="AS359" s="271"/>
    </row>
    <row r="360" spans="1:45" s="272" customFormat="1" ht="22.8" x14ac:dyDescent="0.4">
      <c r="A360" s="323">
        <v>213038</v>
      </c>
      <c r="B360" s="323" t="s">
        <v>3629</v>
      </c>
      <c r="C360" s="323" t="s">
        <v>4176</v>
      </c>
      <c r="D360" s="323" t="s">
        <v>4176</v>
      </c>
      <c r="E360" s="323" t="s">
        <v>4176</v>
      </c>
      <c r="F360" s="323" t="s">
        <v>4176</v>
      </c>
      <c r="G360" s="323" t="s">
        <v>4176</v>
      </c>
      <c r="H360" s="323" t="s">
        <v>4176</v>
      </c>
      <c r="I360" s="323" t="s">
        <v>4176</v>
      </c>
      <c r="J360" s="323" t="s">
        <v>4176</v>
      </c>
      <c r="K360" s="323" t="s">
        <v>4176</v>
      </c>
      <c r="L360" s="323" t="s">
        <v>4176</v>
      </c>
      <c r="M360" s="323" t="s">
        <v>4176</v>
      </c>
      <c r="N360" s="323" t="s">
        <v>4176</v>
      </c>
      <c r="O360" s="323" t="s">
        <v>4176</v>
      </c>
      <c r="P360" s="323" t="s">
        <v>4176</v>
      </c>
      <c r="Q360" s="323" t="s">
        <v>4176</v>
      </c>
      <c r="R360" s="323" t="s">
        <v>4176</v>
      </c>
      <c r="S360" s="323" t="s">
        <v>4176</v>
      </c>
      <c r="T360" s="323" t="s">
        <v>4176</v>
      </c>
      <c r="U360" s="323" t="s">
        <v>4176</v>
      </c>
      <c r="V360" s="323" t="s">
        <v>4176</v>
      </c>
      <c r="W360" s="323" t="s">
        <v>4176</v>
      </c>
      <c r="X360" s="323" t="s">
        <v>4176</v>
      </c>
      <c r="Y360" s="323" t="s">
        <v>4176</v>
      </c>
      <c r="Z360" s="323" t="s">
        <v>4176</v>
      </c>
      <c r="AA360" s="323" t="s">
        <v>4176</v>
      </c>
      <c r="AB360" s="323" t="s">
        <v>4176</v>
      </c>
      <c r="AC360" s="323" t="s">
        <v>4176</v>
      </c>
      <c r="AD360" s="323" t="s">
        <v>4176</v>
      </c>
      <c r="AE360" s="323" t="s">
        <v>4176</v>
      </c>
      <c r="AF360" s="323" t="s">
        <v>4176</v>
      </c>
      <c r="AG360" s="323" t="s">
        <v>4176</v>
      </c>
      <c r="AH360" s="323" t="s">
        <v>4176</v>
      </c>
      <c r="AI360" s="323" t="s">
        <v>4176</v>
      </c>
      <c r="AJ360" s="323" t="s">
        <v>4176</v>
      </c>
      <c r="AK360" s="323" t="s">
        <v>4176</v>
      </c>
      <c r="AL360" s="323" t="s">
        <v>4176</v>
      </c>
      <c r="AM360" s="323" t="s">
        <v>4176</v>
      </c>
      <c r="AN360" s="323" t="s">
        <v>4176</v>
      </c>
      <c r="AO360" s="323" t="s">
        <v>4176</v>
      </c>
      <c r="AP360" s="323" t="s">
        <v>4176</v>
      </c>
      <c r="AQ360" s="323"/>
      <c r="AR360" s="299"/>
      <c r="AS360" s="273"/>
    </row>
    <row r="361" spans="1:45" s="272" customFormat="1" ht="22.8" x14ac:dyDescent="0.4">
      <c r="A361">
        <v>213039</v>
      </c>
      <c r="B361" t="s">
        <v>485</v>
      </c>
      <c r="C361" t="s">
        <v>4176</v>
      </c>
      <c r="D361" t="s">
        <v>4176</v>
      </c>
      <c r="E361" t="s">
        <v>4176</v>
      </c>
      <c r="F361" t="s">
        <v>4176</v>
      </c>
      <c r="G361" t="s">
        <v>4176</v>
      </c>
      <c r="H361" t="s">
        <v>4176</v>
      </c>
      <c r="I361" t="s">
        <v>4176</v>
      </c>
      <c r="J361" t="s">
        <v>4176</v>
      </c>
      <c r="K361" t="s">
        <v>4176</v>
      </c>
      <c r="L361" t="s">
        <v>4176</v>
      </c>
      <c r="M361" t="s">
        <v>4176</v>
      </c>
      <c r="N361" t="s">
        <v>4176</v>
      </c>
      <c r="O361" t="s">
        <v>4176</v>
      </c>
      <c r="P361" t="s">
        <v>4176</v>
      </c>
      <c r="Q361" t="s">
        <v>4176</v>
      </c>
      <c r="R361" t="s">
        <v>4176</v>
      </c>
      <c r="S361" t="s">
        <v>4176</v>
      </c>
      <c r="T361" t="s">
        <v>4176</v>
      </c>
      <c r="U361" t="s">
        <v>4176</v>
      </c>
      <c r="V361" t="s">
        <v>4176</v>
      </c>
      <c r="W361" t="s">
        <v>4176</v>
      </c>
      <c r="X361" t="s">
        <v>4176</v>
      </c>
      <c r="Y361" t="s">
        <v>4176</v>
      </c>
      <c r="Z361" t="s">
        <v>4176</v>
      </c>
      <c r="AA361" t="s">
        <v>4176</v>
      </c>
      <c r="AB361" t="s">
        <v>4176</v>
      </c>
      <c r="AC361" t="s">
        <v>4176</v>
      </c>
      <c r="AD361" t="s">
        <v>4176</v>
      </c>
      <c r="AE361" t="s">
        <v>4176</v>
      </c>
      <c r="AF361" t="s">
        <v>4176</v>
      </c>
      <c r="AG361"/>
      <c r="AH361"/>
      <c r="AI361"/>
      <c r="AJ361"/>
      <c r="AK361"/>
      <c r="AL361"/>
      <c r="AM361"/>
      <c r="AN361"/>
      <c r="AO361"/>
      <c r="AP361" s="317"/>
      <c r="AQ361" t="s">
        <v>737</v>
      </c>
      <c r="AR361" s="299" t="s">
        <v>4180</v>
      </c>
      <c r="AS361" s="273"/>
    </row>
    <row r="362" spans="1:45" s="272" customFormat="1" ht="22.8" x14ac:dyDescent="0.4">
      <c r="A362">
        <v>213044</v>
      </c>
      <c r="B362" t="s">
        <v>59</v>
      </c>
      <c r="C362" t="s">
        <v>4176</v>
      </c>
      <c r="D362" t="s">
        <v>4176</v>
      </c>
      <c r="E362" t="s">
        <v>4176</v>
      </c>
      <c r="F362" t="s">
        <v>4176</v>
      </c>
      <c r="G362" t="s">
        <v>4176</v>
      </c>
      <c r="H362" t="s">
        <v>4176</v>
      </c>
      <c r="I362" t="s">
        <v>4176</v>
      </c>
      <c r="J362" t="s">
        <v>4176</v>
      </c>
      <c r="K362" t="s">
        <v>4176</v>
      </c>
      <c r="L362" t="s">
        <v>4176</v>
      </c>
      <c r="M362" t="s">
        <v>4176</v>
      </c>
      <c r="N362" t="s">
        <v>4176</v>
      </c>
      <c r="O362" t="s">
        <v>4176</v>
      </c>
      <c r="P362" t="s">
        <v>4176</v>
      </c>
      <c r="Q362" t="s">
        <v>4176</v>
      </c>
      <c r="R362" t="s">
        <v>4176</v>
      </c>
      <c r="S362" t="s">
        <v>4176</v>
      </c>
      <c r="T362" t="s">
        <v>4176</v>
      </c>
      <c r="U362" t="s">
        <v>4176</v>
      </c>
      <c r="V362" t="s">
        <v>4176</v>
      </c>
      <c r="W362" t="s">
        <v>4176</v>
      </c>
      <c r="X362" t="s">
        <v>4176</v>
      </c>
      <c r="Y362" t="s">
        <v>4176</v>
      </c>
      <c r="Z362" t="s">
        <v>4176</v>
      </c>
      <c r="AA362" t="s">
        <v>4176</v>
      </c>
      <c r="AB362" t="s">
        <v>4176</v>
      </c>
      <c r="AC362" t="s">
        <v>4176</v>
      </c>
      <c r="AD362" t="s">
        <v>4176</v>
      </c>
      <c r="AE362" t="s">
        <v>4176</v>
      </c>
      <c r="AF362" t="s">
        <v>4176</v>
      </c>
      <c r="AG362" t="s">
        <v>4176</v>
      </c>
      <c r="AH362" t="s">
        <v>4176</v>
      </c>
      <c r="AI362" t="s">
        <v>4176</v>
      </c>
      <c r="AJ362" t="s">
        <v>4176</v>
      </c>
      <c r="AK362" t="s">
        <v>4176</v>
      </c>
      <c r="AL362" t="s">
        <v>4176</v>
      </c>
      <c r="AM362" t="s">
        <v>4176</v>
      </c>
      <c r="AN362" t="s">
        <v>4176</v>
      </c>
      <c r="AO362" t="s">
        <v>4176</v>
      </c>
      <c r="AP362" s="317" t="s">
        <v>4176</v>
      </c>
      <c r="AQ362" t="s">
        <v>737</v>
      </c>
      <c r="AR362" s="299" t="s">
        <v>4180</v>
      </c>
      <c r="AS362" s="273"/>
    </row>
    <row r="363" spans="1:45" s="272" customFormat="1" ht="22.8" x14ac:dyDescent="0.4">
      <c r="A363">
        <v>213046</v>
      </c>
      <c r="B363" t="s">
        <v>65</v>
      </c>
      <c r="C363" t="s">
        <v>213</v>
      </c>
      <c r="D363" t="s">
        <v>214</v>
      </c>
      <c r="E363" t="s">
        <v>212</v>
      </c>
      <c r="F363" t="s">
        <v>212</v>
      </c>
      <c r="G363" t="s">
        <v>214</v>
      </c>
      <c r="H363" t="s">
        <v>212</v>
      </c>
      <c r="I363" t="s">
        <v>212</v>
      </c>
      <c r="J363" t="s">
        <v>212</v>
      </c>
      <c r="K363" t="s">
        <v>212</v>
      </c>
      <c r="L363" t="s">
        <v>212</v>
      </c>
      <c r="M363" t="s">
        <v>212</v>
      </c>
      <c r="N363" t="s">
        <v>214</v>
      </c>
      <c r="O363" t="s">
        <v>214</v>
      </c>
      <c r="P363" t="s">
        <v>212</v>
      </c>
      <c r="Q363" t="s">
        <v>212</v>
      </c>
      <c r="R363" t="s">
        <v>214</v>
      </c>
      <c r="S363" t="s">
        <v>212</v>
      </c>
      <c r="T363" t="s">
        <v>214</v>
      </c>
      <c r="U363" t="s">
        <v>214</v>
      </c>
      <c r="V363" t="s">
        <v>214</v>
      </c>
      <c r="W363" t="s">
        <v>212</v>
      </c>
      <c r="X363" t="s">
        <v>212</v>
      </c>
      <c r="Y363" t="s">
        <v>214</v>
      </c>
      <c r="Z363" t="s">
        <v>212</v>
      </c>
      <c r="AA363" t="s">
        <v>214</v>
      </c>
      <c r="AB363" t="s">
        <v>212</v>
      </c>
      <c r="AC363" t="s">
        <v>212</v>
      </c>
      <c r="AD363" t="s">
        <v>212</v>
      </c>
      <c r="AE363" t="s">
        <v>212</v>
      </c>
      <c r="AF363" t="s">
        <v>212</v>
      </c>
      <c r="AG363" t="s">
        <v>213</v>
      </c>
      <c r="AH363" t="s">
        <v>213</v>
      </c>
      <c r="AI363" t="s">
        <v>213</v>
      </c>
      <c r="AJ363" t="s">
        <v>213</v>
      </c>
      <c r="AK363" t="s">
        <v>213</v>
      </c>
      <c r="AL363"/>
      <c r="AM363"/>
      <c r="AN363"/>
      <c r="AO363"/>
      <c r="AP363" s="317"/>
      <c r="AQ363"/>
      <c r="AR363" s="299"/>
      <c r="AS363" s="273"/>
    </row>
    <row r="364" spans="1:45" s="272" customFormat="1" ht="22.8" x14ac:dyDescent="0.4">
      <c r="A364">
        <v>213048</v>
      </c>
      <c r="B364" t="s">
        <v>65</v>
      </c>
      <c r="C364" t="s">
        <v>4176</v>
      </c>
      <c r="D364" t="s">
        <v>4176</v>
      </c>
      <c r="E364" t="s">
        <v>4176</v>
      </c>
      <c r="F364" t="s">
        <v>4176</v>
      </c>
      <c r="G364" t="s">
        <v>4176</v>
      </c>
      <c r="H364" t="s">
        <v>4176</v>
      </c>
      <c r="I364" t="s">
        <v>4176</v>
      </c>
      <c r="J364" t="s">
        <v>4176</v>
      </c>
      <c r="K364" t="s">
        <v>4176</v>
      </c>
      <c r="L364" t="s">
        <v>4176</v>
      </c>
      <c r="M364" t="s">
        <v>4176</v>
      </c>
      <c r="N364" t="s">
        <v>4176</v>
      </c>
      <c r="O364" t="s">
        <v>4176</v>
      </c>
      <c r="P364" t="s">
        <v>4176</v>
      </c>
      <c r="Q364" t="s">
        <v>4176</v>
      </c>
      <c r="R364" t="s">
        <v>4176</v>
      </c>
      <c r="S364" t="s">
        <v>4176</v>
      </c>
      <c r="T364" t="s">
        <v>4176</v>
      </c>
      <c r="U364" t="s">
        <v>4176</v>
      </c>
      <c r="V364" t="s">
        <v>4176</v>
      </c>
      <c r="W364" t="s">
        <v>4176</v>
      </c>
      <c r="X364" t="s">
        <v>4176</v>
      </c>
      <c r="Y364" t="s">
        <v>4176</v>
      </c>
      <c r="Z364" t="s">
        <v>4176</v>
      </c>
      <c r="AA364" t="s">
        <v>4176</v>
      </c>
      <c r="AB364" t="s">
        <v>4176</v>
      </c>
      <c r="AC364" t="s">
        <v>4176</v>
      </c>
      <c r="AD364" t="s">
        <v>4176</v>
      </c>
      <c r="AE364" t="s">
        <v>4176</v>
      </c>
      <c r="AF364" t="s">
        <v>4176</v>
      </c>
      <c r="AG364" t="s">
        <v>4176</v>
      </c>
      <c r="AH364" t="s">
        <v>4176</v>
      </c>
      <c r="AI364" t="s">
        <v>4176</v>
      </c>
      <c r="AJ364" t="s">
        <v>4176</v>
      </c>
      <c r="AK364" t="s">
        <v>4176</v>
      </c>
      <c r="AL364"/>
      <c r="AM364"/>
      <c r="AN364"/>
      <c r="AO364"/>
      <c r="AP364" s="317"/>
      <c r="AQ364" t="s">
        <v>737</v>
      </c>
      <c r="AR364" s="299" t="s">
        <v>4205</v>
      </c>
      <c r="AS364" s="273"/>
    </row>
    <row r="365" spans="1:45" s="272" customFormat="1" ht="22.8" x14ac:dyDescent="0.4">
      <c r="A365">
        <v>213051</v>
      </c>
      <c r="B365" t="s">
        <v>59</v>
      </c>
      <c r="C365" t="s">
        <v>4176</v>
      </c>
      <c r="D365" t="s">
        <v>4176</v>
      </c>
      <c r="E365" t="s">
        <v>4176</v>
      </c>
      <c r="F365" t="s">
        <v>4176</v>
      </c>
      <c r="G365" t="s">
        <v>4176</v>
      </c>
      <c r="H365" t="s">
        <v>4176</v>
      </c>
      <c r="I365" t="s">
        <v>4176</v>
      </c>
      <c r="J365" t="s">
        <v>4176</v>
      </c>
      <c r="K365" t="s">
        <v>4176</v>
      </c>
      <c r="L365" t="s">
        <v>4176</v>
      </c>
      <c r="M365" t="s">
        <v>4176</v>
      </c>
      <c r="N365" t="s">
        <v>4176</v>
      </c>
      <c r="O365" t="s">
        <v>4176</v>
      </c>
      <c r="P365" t="s">
        <v>4176</v>
      </c>
      <c r="Q365" t="s">
        <v>4176</v>
      </c>
      <c r="R365" t="s">
        <v>4176</v>
      </c>
      <c r="S365" t="s">
        <v>4176</v>
      </c>
      <c r="T365" t="s">
        <v>4176</v>
      </c>
      <c r="U365" t="s">
        <v>4176</v>
      </c>
      <c r="V365" t="s">
        <v>4176</v>
      </c>
      <c r="W365" t="s">
        <v>4176</v>
      </c>
      <c r="X365" t="s">
        <v>4176</v>
      </c>
      <c r="Y365" t="s">
        <v>4176</v>
      </c>
      <c r="Z365" t="s">
        <v>4176</v>
      </c>
      <c r="AA365" t="s">
        <v>4176</v>
      </c>
      <c r="AB365" t="s">
        <v>4176</v>
      </c>
      <c r="AC365" t="s">
        <v>4176</v>
      </c>
      <c r="AD365" t="s">
        <v>4176</v>
      </c>
      <c r="AE365" t="s">
        <v>4176</v>
      </c>
      <c r="AF365" t="s">
        <v>4176</v>
      </c>
      <c r="AG365" t="s">
        <v>4176</v>
      </c>
      <c r="AH365" t="s">
        <v>4176</v>
      </c>
      <c r="AI365" t="s">
        <v>4176</v>
      </c>
      <c r="AJ365" t="s">
        <v>4176</v>
      </c>
      <c r="AK365" t="s">
        <v>4176</v>
      </c>
      <c r="AL365" t="s">
        <v>4176</v>
      </c>
      <c r="AM365" t="s">
        <v>4176</v>
      </c>
      <c r="AN365" t="s">
        <v>4176</v>
      </c>
      <c r="AO365" t="s">
        <v>4176</v>
      </c>
      <c r="AP365" s="317" t="s">
        <v>4176</v>
      </c>
      <c r="AQ365" t="s">
        <v>737</v>
      </c>
      <c r="AR365" s="299" t="s">
        <v>4184</v>
      </c>
      <c r="AS365" s="271"/>
    </row>
    <row r="366" spans="1:45" s="272" customFormat="1" ht="22.8" x14ac:dyDescent="0.4">
      <c r="A366">
        <v>213053</v>
      </c>
      <c r="B366" t="s">
        <v>59</v>
      </c>
      <c r="C366" t="s">
        <v>212</v>
      </c>
      <c r="D366" t="s">
        <v>214</v>
      </c>
      <c r="E366" t="s">
        <v>214</v>
      </c>
      <c r="F366" t="s">
        <v>212</v>
      </c>
      <c r="G366" t="s">
        <v>214</v>
      </c>
      <c r="H366" t="s">
        <v>212</v>
      </c>
      <c r="I366" t="s">
        <v>212</v>
      </c>
      <c r="J366" t="s">
        <v>212</v>
      </c>
      <c r="K366" t="s">
        <v>214</v>
      </c>
      <c r="L366" t="s">
        <v>212</v>
      </c>
      <c r="M366" t="s">
        <v>212</v>
      </c>
      <c r="N366" t="s">
        <v>214</v>
      </c>
      <c r="O366" t="s">
        <v>214</v>
      </c>
      <c r="P366" t="s">
        <v>214</v>
      </c>
      <c r="Q366" t="s">
        <v>214</v>
      </c>
      <c r="R366" t="s">
        <v>214</v>
      </c>
      <c r="S366" t="s">
        <v>212</v>
      </c>
      <c r="T366" t="s">
        <v>214</v>
      </c>
      <c r="U366" t="s">
        <v>214</v>
      </c>
      <c r="V366" t="s">
        <v>214</v>
      </c>
      <c r="W366" t="s">
        <v>212</v>
      </c>
      <c r="X366" t="s">
        <v>212</v>
      </c>
      <c r="Y366" t="s">
        <v>212</v>
      </c>
      <c r="Z366" t="s">
        <v>212</v>
      </c>
      <c r="AA366" t="s">
        <v>212</v>
      </c>
      <c r="AB366" t="s">
        <v>214</v>
      </c>
      <c r="AC366" t="s">
        <v>214</v>
      </c>
      <c r="AD366" t="s">
        <v>212</v>
      </c>
      <c r="AE366" t="s">
        <v>212</v>
      </c>
      <c r="AF366" t="s">
        <v>212</v>
      </c>
      <c r="AG366" t="s">
        <v>212</v>
      </c>
      <c r="AH366" t="s">
        <v>212</v>
      </c>
      <c r="AI366" t="s">
        <v>214</v>
      </c>
      <c r="AJ366" t="s">
        <v>212</v>
      </c>
      <c r="AK366" t="s">
        <v>212</v>
      </c>
      <c r="AL366" t="s">
        <v>213</v>
      </c>
      <c r="AM366" t="s">
        <v>214</v>
      </c>
      <c r="AN366" t="s">
        <v>213</v>
      </c>
      <c r="AO366" t="s">
        <v>213</v>
      </c>
      <c r="AP366" s="317" t="s">
        <v>214</v>
      </c>
      <c r="AQ366"/>
      <c r="AR366" s="299"/>
      <c r="AS366" s="271"/>
    </row>
    <row r="367" spans="1:45" s="272" customFormat="1" ht="24" x14ac:dyDescent="0.5">
      <c r="A367" s="326">
        <v>213060</v>
      </c>
      <c r="B367" t="s">
        <v>59</v>
      </c>
      <c r="C367" s="271" t="s">
        <v>212</v>
      </c>
      <c r="D367" s="271" t="s">
        <v>214</v>
      </c>
      <c r="E367" s="271" t="s">
        <v>214</v>
      </c>
      <c r="F367" s="271" t="s">
        <v>212</v>
      </c>
      <c r="G367" s="271" t="s">
        <v>212</v>
      </c>
      <c r="H367" s="271" t="s">
        <v>212</v>
      </c>
      <c r="I367" s="271" t="s">
        <v>214</v>
      </c>
      <c r="J367" s="271" t="s">
        <v>214</v>
      </c>
      <c r="K367" s="271" t="s">
        <v>214</v>
      </c>
      <c r="L367" s="271" t="s">
        <v>214</v>
      </c>
      <c r="M367" s="271" t="s">
        <v>214</v>
      </c>
      <c r="N367" s="271" t="s">
        <v>214</v>
      </c>
      <c r="O367" s="271" t="s">
        <v>214</v>
      </c>
      <c r="P367" s="271" t="s">
        <v>212</v>
      </c>
      <c r="Q367" s="271" t="s">
        <v>214</v>
      </c>
      <c r="R367" s="271" t="s">
        <v>214</v>
      </c>
      <c r="S367" s="271" t="s">
        <v>214</v>
      </c>
      <c r="T367" s="271" t="s">
        <v>214</v>
      </c>
      <c r="U367" s="271" t="s">
        <v>214</v>
      </c>
      <c r="V367" s="271" t="s">
        <v>214</v>
      </c>
      <c r="W367" s="271" t="s">
        <v>214</v>
      </c>
      <c r="X367" s="271" t="s">
        <v>214</v>
      </c>
      <c r="Y367" s="271" t="s">
        <v>212</v>
      </c>
      <c r="Z367" s="271" t="s">
        <v>212</v>
      </c>
      <c r="AA367" s="271" t="s">
        <v>214</v>
      </c>
      <c r="AB367" s="271" t="s">
        <v>214</v>
      </c>
      <c r="AC367" s="271" t="s">
        <v>214</v>
      </c>
      <c r="AD367" s="271" t="s">
        <v>212</v>
      </c>
      <c r="AE367" s="271" t="s">
        <v>213</v>
      </c>
      <c r="AF367" s="271" t="s">
        <v>212</v>
      </c>
      <c r="AG367" s="271" t="s">
        <v>212</v>
      </c>
      <c r="AH367" s="271" t="s">
        <v>212</v>
      </c>
      <c r="AI367" s="271" t="s">
        <v>212</v>
      </c>
      <c r="AJ367" s="271" t="s">
        <v>212</v>
      </c>
      <c r="AK367" s="271" t="s">
        <v>212</v>
      </c>
      <c r="AL367" s="271" t="s">
        <v>213</v>
      </c>
      <c r="AM367" s="271" t="s">
        <v>213</v>
      </c>
      <c r="AN367" s="271" t="s">
        <v>213</v>
      </c>
      <c r="AO367" s="271" t="s">
        <v>213</v>
      </c>
      <c r="AP367" s="322" t="s">
        <v>213</v>
      </c>
      <c r="AQ367"/>
      <c r="AR367" s="299"/>
      <c r="AS367" s="271"/>
    </row>
    <row r="368" spans="1:45" s="272" customFormat="1" ht="22.8" x14ac:dyDescent="0.4">
      <c r="A368">
        <v>213062</v>
      </c>
      <c r="B368" t="s">
        <v>59</v>
      </c>
      <c r="C368" t="s">
        <v>212</v>
      </c>
      <c r="D368" t="s">
        <v>214</v>
      </c>
      <c r="E368" t="s">
        <v>214</v>
      </c>
      <c r="F368" t="s">
        <v>212</v>
      </c>
      <c r="G368" t="s">
        <v>212</v>
      </c>
      <c r="H368" t="s">
        <v>212</v>
      </c>
      <c r="I368" t="s">
        <v>214</v>
      </c>
      <c r="J368" t="s">
        <v>212</v>
      </c>
      <c r="K368" t="s">
        <v>214</v>
      </c>
      <c r="L368" t="s">
        <v>214</v>
      </c>
      <c r="M368" t="s">
        <v>212</v>
      </c>
      <c r="N368" t="s">
        <v>212</v>
      </c>
      <c r="O368" t="s">
        <v>214</v>
      </c>
      <c r="P368" t="s">
        <v>214</v>
      </c>
      <c r="Q368" t="s">
        <v>212</v>
      </c>
      <c r="R368" t="s">
        <v>214</v>
      </c>
      <c r="S368" t="s">
        <v>214</v>
      </c>
      <c r="T368" t="s">
        <v>214</v>
      </c>
      <c r="U368" t="s">
        <v>214</v>
      </c>
      <c r="V368" t="s">
        <v>212</v>
      </c>
      <c r="W368" t="s">
        <v>212</v>
      </c>
      <c r="X368" t="s">
        <v>214</v>
      </c>
      <c r="Y368" t="s">
        <v>212</v>
      </c>
      <c r="Z368" t="s">
        <v>212</v>
      </c>
      <c r="AA368" t="s">
        <v>214</v>
      </c>
      <c r="AB368" t="s">
        <v>212</v>
      </c>
      <c r="AC368" t="s">
        <v>214</v>
      </c>
      <c r="AD368" t="s">
        <v>212</v>
      </c>
      <c r="AE368" t="s">
        <v>212</v>
      </c>
      <c r="AF368" t="s">
        <v>214</v>
      </c>
      <c r="AG368" t="s">
        <v>214</v>
      </c>
      <c r="AH368" t="s">
        <v>212</v>
      </c>
      <c r="AI368" t="s">
        <v>212</v>
      </c>
      <c r="AJ368" t="s">
        <v>214</v>
      </c>
      <c r="AK368" t="s">
        <v>212</v>
      </c>
      <c r="AL368" t="s">
        <v>214</v>
      </c>
      <c r="AM368" t="s">
        <v>214</v>
      </c>
      <c r="AN368" t="s">
        <v>212</v>
      </c>
      <c r="AO368" t="s">
        <v>212</v>
      </c>
      <c r="AP368" s="317" t="s">
        <v>214</v>
      </c>
      <c r="AQ368"/>
      <c r="AR368" s="299"/>
      <c r="AS368" s="273"/>
    </row>
    <row r="369" spans="1:47" s="272" customFormat="1" ht="22.8" x14ac:dyDescent="0.4">
      <c r="A369">
        <v>213080</v>
      </c>
      <c r="B369" t="s">
        <v>65</v>
      </c>
      <c r="C369" t="s">
        <v>212</v>
      </c>
      <c r="D369" t="s">
        <v>212</v>
      </c>
      <c r="E369" t="s">
        <v>212</v>
      </c>
      <c r="F369" t="s">
        <v>212</v>
      </c>
      <c r="G369" t="s">
        <v>212</v>
      </c>
      <c r="H369" t="s">
        <v>214</v>
      </c>
      <c r="I369" t="s">
        <v>214</v>
      </c>
      <c r="J369" t="s">
        <v>212</v>
      </c>
      <c r="K369" t="s">
        <v>212</v>
      </c>
      <c r="L369" t="s">
        <v>214</v>
      </c>
      <c r="M369" t="s">
        <v>212</v>
      </c>
      <c r="N369" t="s">
        <v>214</v>
      </c>
      <c r="O369" t="s">
        <v>212</v>
      </c>
      <c r="P369" t="s">
        <v>212</v>
      </c>
      <c r="Q369" t="s">
        <v>212</v>
      </c>
      <c r="R369" t="s">
        <v>212</v>
      </c>
      <c r="S369" t="s">
        <v>212</v>
      </c>
      <c r="T369" t="s">
        <v>212</v>
      </c>
      <c r="U369" t="s">
        <v>212</v>
      </c>
      <c r="V369" t="s">
        <v>212</v>
      </c>
      <c r="W369" t="s">
        <v>214</v>
      </c>
      <c r="X369" t="s">
        <v>212</v>
      </c>
      <c r="Y369" t="s">
        <v>212</v>
      </c>
      <c r="Z369" t="s">
        <v>214</v>
      </c>
      <c r="AA369" t="s">
        <v>212</v>
      </c>
      <c r="AB369" t="s">
        <v>212</v>
      </c>
      <c r="AC369" t="s">
        <v>214</v>
      </c>
      <c r="AD369" t="s">
        <v>214</v>
      </c>
      <c r="AE369" t="s">
        <v>214</v>
      </c>
      <c r="AF369" t="s">
        <v>214</v>
      </c>
      <c r="AG369" t="s">
        <v>213</v>
      </c>
      <c r="AH369" t="s">
        <v>213</v>
      </c>
      <c r="AI369" t="s">
        <v>213</v>
      </c>
      <c r="AJ369" t="s">
        <v>213</v>
      </c>
      <c r="AK369" t="s">
        <v>213</v>
      </c>
      <c r="AL369"/>
      <c r="AM369"/>
      <c r="AN369"/>
      <c r="AO369"/>
      <c r="AP369" s="317"/>
      <c r="AQ369"/>
      <c r="AR369" s="299"/>
      <c r="AS369" s="271"/>
    </row>
    <row r="370" spans="1:47" s="272" customFormat="1" ht="22.8" x14ac:dyDescent="0.4">
      <c r="A370">
        <v>213099</v>
      </c>
      <c r="B370" t="s">
        <v>59</v>
      </c>
      <c r="C370" t="s">
        <v>4176</v>
      </c>
      <c r="D370" t="s">
        <v>4176</v>
      </c>
      <c r="E370" t="s">
        <v>4176</v>
      </c>
      <c r="F370" t="s">
        <v>4176</v>
      </c>
      <c r="G370" t="s">
        <v>4176</v>
      </c>
      <c r="H370" t="s">
        <v>4176</v>
      </c>
      <c r="I370" t="s">
        <v>4176</v>
      </c>
      <c r="J370" t="s">
        <v>4176</v>
      </c>
      <c r="K370" t="s">
        <v>4176</v>
      </c>
      <c r="L370" t="s">
        <v>4176</v>
      </c>
      <c r="M370" t="s">
        <v>4176</v>
      </c>
      <c r="N370" t="s">
        <v>4176</v>
      </c>
      <c r="O370" t="s">
        <v>4176</v>
      </c>
      <c r="P370" t="s">
        <v>4176</v>
      </c>
      <c r="Q370" t="s">
        <v>4176</v>
      </c>
      <c r="R370" t="s">
        <v>4176</v>
      </c>
      <c r="S370" t="s">
        <v>4176</v>
      </c>
      <c r="T370" t="s">
        <v>4176</v>
      </c>
      <c r="U370" t="s">
        <v>4176</v>
      </c>
      <c r="V370" t="s">
        <v>4176</v>
      </c>
      <c r="W370" t="s">
        <v>4176</v>
      </c>
      <c r="X370" t="s">
        <v>4176</v>
      </c>
      <c r="Y370" t="s">
        <v>4176</v>
      </c>
      <c r="Z370" t="s">
        <v>4176</v>
      </c>
      <c r="AA370" t="s">
        <v>4176</v>
      </c>
      <c r="AB370" t="s">
        <v>4176</v>
      </c>
      <c r="AC370" t="s">
        <v>4176</v>
      </c>
      <c r="AD370" t="s">
        <v>4176</v>
      </c>
      <c r="AE370" t="s">
        <v>4176</v>
      </c>
      <c r="AF370" t="s">
        <v>4176</v>
      </c>
      <c r="AG370" t="s">
        <v>4176</v>
      </c>
      <c r="AH370" t="s">
        <v>4176</v>
      </c>
      <c r="AI370" t="s">
        <v>4176</v>
      </c>
      <c r="AJ370" t="s">
        <v>4176</v>
      </c>
      <c r="AK370" t="s">
        <v>4176</v>
      </c>
      <c r="AL370" t="s">
        <v>4176</v>
      </c>
      <c r="AM370" t="s">
        <v>4176</v>
      </c>
      <c r="AN370" t="s">
        <v>4176</v>
      </c>
      <c r="AO370" t="s">
        <v>4176</v>
      </c>
      <c r="AP370" s="317" t="s">
        <v>4176</v>
      </c>
      <c r="AQ370" t="s">
        <v>737</v>
      </c>
      <c r="AR370" s="299" t="s">
        <v>4180</v>
      </c>
      <c r="AS370" s="271"/>
    </row>
    <row r="371" spans="1:47" s="272" customFormat="1" ht="24" x14ac:dyDescent="0.5">
      <c r="A371" s="321">
        <v>213103</v>
      </c>
      <c r="B371" t="s">
        <v>59</v>
      </c>
      <c r="C371" s="271" t="s">
        <v>214</v>
      </c>
      <c r="D371" s="271" t="s">
        <v>214</v>
      </c>
      <c r="E371" s="271" t="s">
        <v>214</v>
      </c>
      <c r="F371" s="271" t="s">
        <v>212</v>
      </c>
      <c r="G371" s="271" t="s">
        <v>212</v>
      </c>
      <c r="H371" s="271" t="s">
        <v>212</v>
      </c>
      <c r="I371" s="271" t="s">
        <v>214</v>
      </c>
      <c r="J371" s="271" t="s">
        <v>212</v>
      </c>
      <c r="K371" s="271" t="s">
        <v>212</v>
      </c>
      <c r="L371" s="271" t="s">
        <v>212</v>
      </c>
      <c r="M371" s="271" t="s">
        <v>214</v>
      </c>
      <c r="N371" s="271" t="s">
        <v>214</v>
      </c>
      <c r="O371" s="271" t="s">
        <v>214</v>
      </c>
      <c r="P371" s="271" t="s">
        <v>214</v>
      </c>
      <c r="Q371" s="271" t="s">
        <v>214</v>
      </c>
      <c r="R371" s="271" t="s">
        <v>214</v>
      </c>
      <c r="S371" s="271" t="s">
        <v>212</v>
      </c>
      <c r="T371" s="271" t="s">
        <v>214</v>
      </c>
      <c r="U371" s="271" t="s">
        <v>212</v>
      </c>
      <c r="V371" s="271" t="s">
        <v>214</v>
      </c>
      <c r="W371" s="271" t="s">
        <v>212</v>
      </c>
      <c r="X371" s="271" t="s">
        <v>214</v>
      </c>
      <c r="Y371" s="271" t="s">
        <v>212</v>
      </c>
      <c r="Z371" s="271" t="s">
        <v>212</v>
      </c>
      <c r="AA371" s="271" t="s">
        <v>212</v>
      </c>
      <c r="AB371" s="271" t="s">
        <v>214</v>
      </c>
      <c r="AC371" s="271" t="s">
        <v>214</v>
      </c>
      <c r="AD371" s="271" t="s">
        <v>214</v>
      </c>
      <c r="AE371" s="271" t="s">
        <v>214</v>
      </c>
      <c r="AF371" s="271" t="s">
        <v>214</v>
      </c>
      <c r="AG371" s="271" t="s">
        <v>214</v>
      </c>
      <c r="AH371" s="271" t="s">
        <v>214</v>
      </c>
      <c r="AI371" s="271" t="s">
        <v>212</v>
      </c>
      <c r="AJ371" s="271" t="s">
        <v>213</v>
      </c>
      <c r="AK371" s="271" t="s">
        <v>212</v>
      </c>
      <c r="AL371" s="271" t="s">
        <v>213</v>
      </c>
      <c r="AM371" s="271" t="s">
        <v>213</v>
      </c>
      <c r="AN371" s="271" t="s">
        <v>213</v>
      </c>
      <c r="AO371" s="271" t="s">
        <v>214</v>
      </c>
      <c r="AP371" s="322" t="s">
        <v>212</v>
      </c>
      <c r="AQ371"/>
      <c r="AR371" s="299"/>
      <c r="AS371" s="271"/>
    </row>
    <row r="372" spans="1:47" s="272" customFormat="1" ht="22.8" x14ac:dyDescent="0.4">
      <c r="A372">
        <v>213107</v>
      </c>
      <c r="B372" t="s">
        <v>59</v>
      </c>
      <c r="C372" t="s">
        <v>4176</v>
      </c>
      <c r="D372" t="s">
        <v>4176</v>
      </c>
      <c r="E372" t="s">
        <v>4176</v>
      </c>
      <c r="F372" t="s">
        <v>4176</v>
      </c>
      <c r="G372" t="s">
        <v>4176</v>
      </c>
      <c r="H372" t="s">
        <v>4176</v>
      </c>
      <c r="I372" t="s">
        <v>4176</v>
      </c>
      <c r="J372" t="s">
        <v>4176</v>
      </c>
      <c r="K372" t="s">
        <v>4176</v>
      </c>
      <c r="L372" t="s">
        <v>4176</v>
      </c>
      <c r="M372" t="s">
        <v>4176</v>
      </c>
      <c r="N372" t="s">
        <v>4176</v>
      </c>
      <c r="O372" t="s">
        <v>4176</v>
      </c>
      <c r="P372" t="s">
        <v>4176</v>
      </c>
      <c r="Q372" t="s">
        <v>4176</v>
      </c>
      <c r="R372" t="s">
        <v>4176</v>
      </c>
      <c r="S372" t="s">
        <v>4176</v>
      </c>
      <c r="T372" t="s">
        <v>4176</v>
      </c>
      <c r="U372" t="s">
        <v>4176</v>
      </c>
      <c r="V372" t="s">
        <v>4176</v>
      </c>
      <c r="W372" t="s">
        <v>4176</v>
      </c>
      <c r="X372" t="s">
        <v>4176</v>
      </c>
      <c r="Y372" t="s">
        <v>4176</v>
      </c>
      <c r="Z372" t="s">
        <v>4176</v>
      </c>
      <c r="AA372" t="s">
        <v>4176</v>
      </c>
      <c r="AB372" t="s">
        <v>4176</v>
      </c>
      <c r="AC372" t="s">
        <v>4176</v>
      </c>
      <c r="AD372" t="s">
        <v>4176</v>
      </c>
      <c r="AE372" t="s">
        <v>4176</v>
      </c>
      <c r="AF372" t="s">
        <v>4176</v>
      </c>
      <c r="AG372" t="s">
        <v>4176</v>
      </c>
      <c r="AH372" t="s">
        <v>4176</v>
      </c>
      <c r="AI372" t="s">
        <v>4176</v>
      </c>
      <c r="AJ372" t="s">
        <v>4176</v>
      </c>
      <c r="AK372" t="s">
        <v>4176</v>
      </c>
      <c r="AL372" t="s">
        <v>4176</v>
      </c>
      <c r="AM372" t="s">
        <v>4176</v>
      </c>
      <c r="AN372" t="s">
        <v>4176</v>
      </c>
      <c r="AO372" t="s">
        <v>4176</v>
      </c>
      <c r="AP372" s="317" t="s">
        <v>4176</v>
      </c>
      <c r="AQ372" t="s">
        <v>737</v>
      </c>
      <c r="AR372" s="299" t="s">
        <v>4181</v>
      </c>
      <c r="AS372" s="273"/>
    </row>
    <row r="373" spans="1:47" s="272" customFormat="1" ht="22.8" x14ac:dyDescent="0.4">
      <c r="A373">
        <v>213111</v>
      </c>
      <c r="B373" t="s">
        <v>59</v>
      </c>
      <c r="C373" t="s">
        <v>212</v>
      </c>
      <c r="D373" t="s">
        <v>214</v>
      </c>
      <c r="E373" t="s">
        <v>212</v>
      </c>
      <c r="F373" t="s">
        <v>212</v>
      </c>
      <c r="G373" t="s">
        <v>214</v>
      </c>
      <c r="H373" t="s">
        <v>214</v>
      </c>
      <c r="I373" t="s">
        <v>214</v>
      </c>
      <c r="J373" t="s">
        <v>212</v>
      </c>
      <c r="K373" t="s">
        <v>214</v>
      </c>
      <c r="L373" t="s">
        <v>212</v>
      </c>
      <c r="M373" t="s">
        <v>212</v>
      </c>
      <c r="N373" t="s">
        <v>212</v>
      </c>
      <c r="O373" t="s">
        <v>212</v>
      </c>
      <c r="P373" t="s">
        <v>212</v>
      </c>
      <c r="Q373" t="s">
        <v>212</v>
      </c>
      <c r="R373" t="s">
        <v>214</v>
      </c>
      <c r="S373" t="s">
        <v>212</v>
      </c>
      <c r="T373" t="s">
        <v>214</v>
      </c>
      <c r="U373" t="s">
        <v>214</v>
      </c>
      <c r="V373" t="s">
        <v>212</v>
      </c>
      <c r="W373" t="s">
        <v>214</v>
      </c>
      <c r="X373" t="s">
        <v>214</v>
      </c>
      <c r="Y373" t="s">
        <v>214</v>
      </c>
      <c r="Z373" t="s">
        <v>214</v>
      </c>
      <c r="AA373" t="s">
        <v>212</v>
      </c>
      <c r="AB373" t="s">
        <v>212</v>
      </c>
      <c r="AC373" t="s">
        <v>214</v>
      </c>
      <c r="AD373" t="s">
        <v>214</v>
      </c>
      <c r="AE373" t="s">
        <v>214</v>
      </c>
      <c r="AF373" t="s">
        <v>212</v>
      </c>
      <c r="AG373" t="s">
        <v>212</v>
      </c>
      <c r="AH373" t="s">
        <v>212</v>
      </c>
      <c r="AI373" t="s">
        <v>212</v>
      </c>
      <c r="AJ373" t="s">
        <v>212</v>
      </c>
      <c r="AK373" t="s">
        <v>212</v>
      </c>
      <c r="AL373" t="s">
        <v>212</v>
      </c>
      <c r="AM373" t="s">
        <v>212</v>
      </c>
      <c r="AN373" t="s">
        <v>212</v>
      </c>
      <c r="AO373" t="s">
        <v>214</v>
      </c>
      <c r="AP373" s="317" t="s">
        <v>212</v>
      </c>
      <c r="AQ373"/>
      <c r="AR373" s="299"/>
      <c r="AS373" s="273"/>
    </row>
    <row r="374" spans="1:47" s="272" customFormat="1" ht="22.8" x14ac:dyDescent="0.4">
      <c r="A374">
        <v>213113</v>
      </c>
      <c r="B374" t="s">
        <v>59</v>
      </c>
      <c r="C374" t="s">
        <v>212</v>
      </c>
      <c r="D374" t="s">
        <v>212</v>
      </c>
      <c r="E374" t="s">
        <v>212</v>
      </c>
      <c r="F374" t="s">
        <v>212</v>
      </c>
      <c r="G374" t="s">
        <v>214</v>
      </c>
      <c r="H374" t="s">
        <v>214</v>
      </c>
      <c r="I374" t="s">
        <v>212</v>
      </c>
      <c r="J374" t="s">
        <v>212</v>
      </c>
      <c r="K374" t="s">
        <v>214</v>
      </c>
      <c r="L374" t="s">
        <v>212</v>
      </c>
      <c r="M374" t="s">
        <v>214</v>
      </c>
      <c r="N374" t="s">
        <v>214</v>
      </c>
      <c r="O374" t="s">
        <v>212</v>
      </c>
      <c r="P374" t="s">
        <v>214</v>
      </c>
      <c r="Q374" t="s">
        <v>212</v>
      </c>
      <c r="R374" t="s">
        <v>214</v>
      </c>
      <c r="S374" t="s">
        <v>214</v>
      </c>
      <c r="T374" t="s">
        <v>212</v>
      </c>
      <c r="U374" t="s">
        <v>212</v>
      </c>
      <c r="V374" t="s">
        <v>212</v>
      </c>
      <c r="W374" t="s">
        <v>212</v>
      </c>
      <c r="X374" t="s">
        <v>212</v>
      </c>
      <c r="Y374" t="s">
        <v>212</v>
      </c>
      <c r="Z374" t="s">
        <v>214</v>
      </c>
      <c r="AA374" t="s">
        <v>212</v>
      </c>
      <c r="AB374" t="s">
        <v>212</v>
      </c>
      <c r="AC374" t="s">
        <v>214</v>
      </c>
      <c r="AD374" t="s">
        <v>214</v>
      </c>
      <c r="AE374" t="s">
        <v>212</v>
      </c>
      <c r="AF374" t="s">
        <v>214</v>
      </c>
      <c r="AG374" t="s">
        <v>212</v>
      </c>
      <c r="AH374" t="s">
        <v>212</v>
      </c>
      <c r="AI374" t="s">
        <v>214</v>
      </c>
      <c r="AJ374" t="s">
        <v>214</v>
      </c>
      <c r="AK374" t="s">
        <v>212</v>
      </c>
      <c r="AL374" t="s">
        <v>213</v>
      </c>
      <c r="AM374" t="s">
        <v>213</v>
      </c>
      <c r="AN374" t="s">
        <v>213</v>
      </c>
      <c r="AO374" t="s">
        <v>213</v>
      </c>
      <c r="AP374" s="317" t="s">
        <v>212</v>
      </c>
      <c r="AQ374"/>
      <c r="AR374" s="299"/>
      <c r="AS374" s="273"/>
    </row>
    <row r="375" spans="1:47" s="272" customFormat="1" ht="22.8" x14ac:dyDescent="0.4">
      <c r="A375">
        <v>213114</v>
      </c>
      <c r="B375" t="s">
        <v>59</v>
      </c>
      <c r="C375" t="s">
        <v>4176</v>
      </c>
      <c r="D375" t="s">
        <v>4176</v>
      </c>
      <c r="E375" t="s">
        <v>4176</v>
      </c>
      <c r="F375" t="s">
        <v>4176</v>
      </c>
      <c r="G375" t="s">
        <v>4176</v>
      </c>
      <c r="H375" t="s">
        <v>4176</v>
      </c>
      <c r="I375" t="s">
        <v>4176</v>
      </c>
      <c r="J375" t="s">
        <v>4176</v>
      </c>
      <c r="K375" t="s">
        <v>4176</v>
      </c>
      <c r="L375" t="s">
        <v>4176</v>
      </c>
      <c r="M375" t="s">
        <v>4176</v>
      </c>
      <c r="N375" t="s">
        <v>4176</v>
      </c>
      <c r="O375" t="s">
        <v>4176</v>
      </c>
      <c r="P375" t="s">
        <v>4176</v>
      </c>
      <c r="Q375" t="s">
        <v>4176</v>
      </c>
      <c r="R375" t="s">
        <v>4176</v>
      </c>
      <c r="S375" t="s">
        <v>4176</v>
      </c>
      <c r="T375" t="s">
        <v>4176</v>
      </c>
      <c r="U375" t="s">
        <v>4176</v>
      </c>
      <c r="V375" t="s">
        <v>4176</v>
      </c>
      <c r="W375" t="s">
        <v>4176</v>
      </c>
      <c r="X375" t="s">
        <v>4176</v>
      </c>
      <c r="Y375" t="s">
        <v>4176</v>
      </c>
      <c r="Z375" t="s">
        <v>4176</v>
      </c>
      <c r="AA375" t="s">
        <v>4176</v>
      </c>
      <c r="AB375" t="s">
        <v>4176</v>
      </c>
      <c r="AC375" t="s">
        <v>4176</v>
      </c>
      <c r="AD375" t="s">
        <v>4176</v>
      </c>
      <c r="AE375" t="s">
        <v>4176</v>
      </c>
      <c r="AF375" t="s">
        <v>4176</v>
      </c>
      <c r="AG375" t="s">
        <v>4176</v>
      </c>
      <c r="AH375" t="s">
        <v>4176</v>
      </c>
      <c r="AI375" t="s">
        <v>4176</v>
      </c>
      <c r="AJ375" t="s">
        <v>4176</v>
      </c>
      <c r="AK375" t="s">
        <v>4176</v>
      </c>
      <c r="AL375" t="s">
        <v>4176</v>
      </c>
      <c r="AM375" t="s">
        <v>4176</v>
      </c>
      <c r="AN375" t="s">
        <v>4176</v>
      </c>
      <c r="AO375" t="s">
        <v>4176</v>
      </c>
      <c r="AP375" s="317" t="s">
        <v>4176</v>
      </c>
      <c r="AQ375" t="s">
        <v>737</v>
      </c>
      <c r="AR375" s="299" t="s">
        <v>4184</v>
      </c>
      <c r="AS375" s="271"/>
    </row>
    <row r="376" spans="1:47" s="272" customFormat="1" ht="22.8" x14ac:dyDescent="0.4">
      <c r="A376">
        <v>213118</v>
      </c>
      <c r="B376" t="s">
        <v>485</v>
      </c>
      <c r="C376" t="s">
        <v>4176</v>
      </c>
      <c r="D376" t="s">
        <v>4176</v>
      </c>
      <c r="E376" t="s">
        <v>4176</v>
      </c>
      <c r="F376" t="s">
        <v>4176</v>
      </c>
      <c r="G376" t="s">
        <v>4176</v>
      </c>
      <c r="H376" t="s">
        <v>4176</v>
      </c>
      <c r="I376" t="s">
        <v>4176</v>
      </c>
      <c r="J376" t="s">
        <v>4176</v>
      </c>
      <c r="K376" t="s">
        <v>4176</v>
      </c>
      <c r="L376" t="s">
        <v>4176</v>
      </c>
      <c r="M376" t="s">
        <v>4176</v>
      </c>
      <c r="N376" t="s">
        <v>4176</v>
      </c>
      <c r="O376" t="s">
        <v>4176</v>
      </c>
      <c r="P376" t="s">
        <v>4176</v>
      </c>
      <c r="Q376" t="s">
        <v>4176</v>
      </c>
      <c r="R376" t="s">
        <v>4176</v>
      </c>
      <c r="S376" t="s">
        <v>4176</v>
      </c>
      <c r="T376" t="s">
        <v>4176</v>
      </c>
      <c r="U376" t="s">
        <v>4176</v>
      </c>
      <c r="V376" t="s">
        <v>4176</v>
      </c>
      <c r="W376" t="s">
        <v>4176</v>
      </c>
      <c r="X376" t="s">
        <v>4176</v>
      </c>
      <c r="Y376" t="s">
        <v>4176</v>
      </c>
      <c r="Z376" t="s">
        <v>4176</v>
      </c>
      <c r="AA376" t="s">
        <v>4176</v>
      </c>
      <c r="AB376" t="s">
        <v>4176</v>
      </c>
      <c r="AC376" t="s">
        <v>4176</v>
      </c>
      <c r="AD376" t="s">
        <v>4176</v>
      </c>
      <c r="AE376" t="s">
        <v>4176</v>
      </c>
      <c r="AF376" t="s">
        <v>4176</v>
      </c>
      <c r="AG376"/>
      <c r="AH376"/>
      <c r="AI376"/>
      <c r="AJ376"/>
      <c r="AK376"/>
      <c r="AL376"/>
      <c r="AM376"/>
      <c r="AN376"/>
      <c r="AO376"/>
      <c r="AP376" s="317"/>
      <c r="AQ376" t="s">
        <v>737</v>
      </c>
      <c r="AR376" s="299" t="s">
        <v>4180</v>
      </c>
      <c r="AS376" s="271"/>
    </row>
    <row r="377" spans="1:47" s="272" customFormat="1" ht="22.8" x14ac:dyDescent="0.4">
      <c r="A377">
        <v>213132</v>
      </c>
      <c r="B377" t="s">
        <v>485</v>
      </c>
      <c r="C377" t="s">
        <v>212</v>
      </c>
      <c r="D377" t="s">
        <v>212</v>
      </c>
      <c r="E377" t="s">
        <v>212</v>
      </c>
      <c r="F377" t="s">
        <v>212</v>
      </c>
      <c r="G377" t="s">
        <v>212</v>
      </c>
      <c r="H377" t="s">
        <v>214</v>
      </c>
      <c r="I377" t="s">
        <v>212</v>
      </c>
      <c r="J377" t="s">
        <v>212</v>
      </c>
      <c r="K377" t="s">
        <v>212</v>
      </c>
      <c r="L377" t="s">
        <v>212</v>
      </c>
      <c r="M377" t="s">
        <v>212</v>
      </c>
      <c r="N377" t="s">
        <v>214</v>
      </c>
      <c r="O377" t="s">
        <v>214</v>
      </c>
      <c r="P377" t="s">
        <v>214</v>
      </c>
      <c r="Q377" t="s">
        <v>214</v>
      </c>
      <c r="R377" t="s">
        <v>212</v>
      </c>
      <c r="S377" t="s">
        <v>214</v>
      </c>
      <c r="T377" t="s">
        <v>212</v>
      </c>
      <c r="U377" t="s">
        <v>212</v>
      </c>
      <c r="V377" t="s">
        <v>212</v>
      </c>
      <c r="W377" t="s">
        <v>214</v>
      </c>
      <c r="X377" t="s">
        <v>212</v>
      </c>
      <c r="Y377" t="s">
        <v>212</v>
      </c>
      <c r="Z377" t="s">
        <v>214</v>
      </c>
      <c r="AA377" t="s">
        <v>212</v>
      </c>
      <c r="AB377" t="s">
        <v>212</v>
      </c>
      <c r="AC377" t="s">
        <v>212</v>
      </c>
      <c r="AD377" t="s">
        <v>212</v>
      </c>
      <c r="AE377" t="s">
        <v>212</v>
      </c>
      <c r="AF377" t="s">
        <v>214</v>
      </c>
      <c r="AG377"/>
      <c r="AH377"/>
      <c r="AI377"/>
      <c r="AJ377"/>
      <c r="AK377"/>
      <c r="AL377"/>
      <c r="AM377"/>
      <c r="AN377"/>
      <c r="AO377"/>
      <c r="AP377" s="317"/>
      <c r="AQ377"/>
      <c r="AR377" s="299"/>
      <c r="AS377" s="271"/>
    </row>
    <row r="378" spans="1:47" s="272" customFormat="1" ht="22.8" x14ac:dyDescent="0.4">
      <c r="A378">
        <v>213133</v>
      </c>
      <c r="B378" t="s">
        <v>486</v>
      </c>
      <c r="C378" t="s">
        <v>212</v>
      </c>
      <c r="D378" t="s">
        <v>212</v>
      </c>
      <c r="E378" t="s">
        <v>212</v>
      </c>
      <c r="F378" t="s">
        <v>212</v>
      </c>
      <c r="G378" t="s">
        <v>212</v>
      </c>
      <c r="H378" t="s">
        <v>212</v>
      </c>
      <c r="I378" t="s">
        <v>212</v>
      </c>
      <c r="J378" t="s">
        <v>212</v>
      </c>
      <c r="K378" t="s">
        <v>212</v>
      </c>
      <c r="L378" t="s">
        <v>212</v>
      </c>
      <c r="M378"/>
      <c r="N378"/>
      <c r="O378"/>
      <c r="P378"/>
      <c r="Q378"/>
      <c r="R378"/>
      <c r="S378"/>
      <c r="T378"/>
      <c r="U378"/>
      <c r="V378"/>
      <c r="W378"/>
      <c r="X378"/>
      <c r="Y378"/>
      <c r="Z378"/>
      <c r="AA378"/>
      <c r="AB378"/>
      <c r="AC378"/>
      <c r="AD378"/>
      <c r="AE378"/>
      <c r="AF378"/>
      <c r="AG378"/>
      <c r="AH378"/>
      <c r="AI378"/>
      <c r="AJ378"/>
      <c r="AK378"/>
      <c r="AL378"/>
      <c r="AM378"/>
      <c r="AN378"/>
      <c r="AO378"/>
      <c r="AP378" s="317"/>
      <c r="AQ378"/>
      <c r="AR378" s="299"/>
      <c r="AS378" s="271"/>
    </row>
    <row r="379" spans="1:47" s="272" customFormat="1" ht="22.8" x14ac:dyDescent="0.4">
      <c r="A379">
        <v>213134</v>
      </c>
      <c r="B379" t="s">
        <v>59</v>
      </c>
      <c r="C379" t="s">
        <v>4176</v>
      </c>
      <c r="D379" t="s">
        <v>4176</v>
      </c>
      <c r="E379" t="s">
        <v>4176</v>
      </c>
      <c r="F379" t="s">
        <v>4176</v>
      </c>
      <c r="G379" t="s">
        <v>4176</v>
      </c>
      <c r="H379" t="s">
        <v>4176</v>
      </c>
      <c r="I379" t="s">
        <v>4176</v>
      </c>
      <c r="J379" t="s">
        <v>4176</v>
      </c>
      <c r="K379" t="s">
        <v>4176</v>
      </c>
      <c r="L379" t="s">
        <v>4176</v>
      </c>
      <c r="M379" t="s">
        <v>4176</v>
      </c>
      <c r="N379" t="s">
        <v>4176</v>
      </c>
      <c r="O379" t="s">
        <v>4176</v>
      </c>
      <c r="P379" t="s">
        <v>4176</v>
      </c>
      <c r="Q379" t="s">
        <v>4176</v>
      </c>
      <c r="R379" t="s">
        <v>4176</v>
      </c>
      <c r="S379" t="s">
        <v>4176</v>
      </c>
      <c r="T379" t="s">
        <v>4176</v>
      </c>
      <c r="U379" t="s">
        <v>4176</v>
      </c>
      <c r="V379" t="s">
        <v>4176</v>
      </c>
      <c r="W379" t="s">
        <v>4176</v>
      </c>
      <c r="X379" t="s">
        <v>4176</v>
      </c>
      <c r="Y379" t="s">
        <v>4176</v>
      </c>
      <c r="Z379" t="s">
        <v>4176</v>
      </c>
      <c r="AA379" t="s">
        <v>4176</v>
      </c>
      <c r="AB379" t="s">
        <v>4176</v>
      </c>
      <c r="AC379" t="s">
        <v>4176</v>
      </c>
      <c r="AD379" t="s">
        <v>4176</v>
      </c>
      <c r="AE379" t="s">
        <v>4176</v>
      </c>
      <c r="AF379" t="s">
        <v>4176</v>
      </c>
      <c r="AG379" t="s">
        <v>4176</v>
      </c>
      <c r="AH379" t="s">
        <v>4176</v>
      </c>
      <c r="AI379" t="s">
        <v>4176</v>
      </c>
      <c r="AJ379" t="s">
        <v>4176</v>
      </c>
      <c r="AK379" t="s">
        <v>4176</v>
      </c>
      <c r="AL379" t="s">
        <v>4176</v>
      </c>
      <c r="AM379" t="s">
        <v>4176</v>
      </c>
      <c r="AN379" t="s">
        <v>4176</v>
      </c>
      <c r="AO379" t="s">
        <v>4176</v>
      </c>
      <c r="AP379" s="317" t="s">
        <v>4176</v>
      </c>
      <c r="AQ379" t="s">
        <v>737</v>
      </c>
      <c r="AR379" s="299" t="s">
        <v>4190</v>
      </c>
      <c r="AS379" s="271"/>
    </row>
    <row r="380" spans="1:47" s="272" customFormat="1" ht="22.8" x14ac:dyDescent="0.4">
      <c r="A380">
        <v>213135</v>
      </c>
      <c r="B380" t="s">
        <v>3630</v>
      </c>
      <c r="C380" t="s">
        <v>4176</v>
      </c>
      <c r="D380" t="s">
        <v>4176</v>
      </c>
      <c r="E380" t="s">
        <v>4176</v>
      </c>
      <c r="F380" t="s">
        <v>4176</v>
      </c>
      <c r="G380" t="s">
        <v>4176</v>
      </c>
      <c r="H380" t="s">
        <v>4176</v>
      </c>
      <c r="I380" t="s">
        <v>4176</v>
      </c>
      <c r="J380" t="s">
        <v>4176</v>
      </c>
      <c r="K380" t="s">
        <v>4176</v>
      </c>
      <c r="L380" t="s">
        <v>4176</v>
      </c>
      <c r="M380" t="s">
        <v>4176</v>
      </c>
      <c r="N380" t="s">
        <v>4176</v>
      </c>
      <c r="O380" t="s">
        <v>4176</v>
      </c>
      <c r="P380" t="s">
        <v>4176</v>
      </c>
      <c r="Q380" t="s">
        <v>4176</v>
      </c>
      <c r="R380" t="s">
        <v>4176</v>
      </c>
      <c r="S380" t="s">
        <v>4176</v>
      </c>
      <c r="T380" t="s">
        <v>4176</v>
      </c>
      <c r="U380" t="s">
        <v>4176</v>
      </c>
      <c r="V380" t="s">
        <v>4176</v>
      </c>
      <c r="W380" t="s">
        <v>4176</v>
      </c>
      <c r="X380" t="s">
        <v>4176</v>
      </c>
      <c r="Y380" t="s">
        <v>4176</v>
      </c>
      <c r="Z380" t="s">
        <v>4176</v>
      </c>
      <c r="AA380" t="s">
        <v>4176</v>
      </c>
      <c r="AB380" t="s">
        <v>4176</v>
      </c>
      <c r="AC380" t="s">
        <v>4176</v>
      </c>
      <c r="AD380" t="s">
        <v>4176</v>
      </c>
      <c r="AE380" t="s">
        <v>4176</v>
      </c>
      <c r="AF380" t="s">
        <v>4176</v>
      </c>
      <c r="AG380"/>
      <c r="AH380"/>
      <c r="AI380"/>
      <c r="AJ380"/>
      <c r="AK380"/>
      <c r="AL380"/>
      <c r="AM380"/>
      <c r="AN380"/>
      <c r="AO380"/>
      <c r="AP380" s="317"/>
      <c r="AQ380" t="s">
        <v>737</v>
      </c>
      <c r="AR380" s="299" t="s">
        <v>4182</v>
      </c>
      <c r="AS380" s="271"/>
    </row>
    <row r="381" spans="1:47" s="272" customFormat="1" ht="22.8" x14ac:dyDescent="0.4">
      <c r="A381">
        <v>213139</v>
      </c>
      <c r="B381" t="s">
        <v>3631</v>
      </c>
      <c r="C381" t="s">
        <v>4176</v>
      </c>
      <c r="D381" t="s">
        <v>4176</v>
      </c>
      <c r="E381" t="s">
        <v>4176</v>
      </c>
      <c r="F381" t="s">
        <v>4176</v>
      </c>
      <c r="G381" t="s">
        <v>4176</v>
      </c>
      <c r="H381" t="s">
        <v>4176</v>
      </c>
      <c r="I381" t="s">
        <v>4176</v>
      </c>
      <c r="J381" t="s">
        <v>4176</v>
      </c>
      <c r="K381" t="s">
        <v>4176</v>
      </c>
      <c r="L381" t="s">
        <v>4176</v>
      </c>
      <c r="M381"/>
      <c r="N381"/>
      <c r="O381"/>
      <c r="P381"/>
      <c r="Q381"/>
      <c r="R381"/>
      <c r="S381"/>
      <c r="T381"/>
      <c r="U381"/>
      <c r="V381"/>
      <c r="W381"/>
      <c r="X381"/>
      <c r="Y381"/>
      <c r="Z381"/>
      <c r="AA381"/>
      <c r="AB381"/>
      <c r="AC381"/>
      <c r="AD381"/>
      <c r="AE381"/>
      <c r="AF381"/>
      <c r="AG381"/>
      <c r="AH381"/>
      <c r="AI381"/>
      <c r="AJ381"/>
      <c r="AK381"/>
      <c r="AL381"/>
      <c r="AM381"/>
      <c r="AN381"/>
      <c r="AO381"/>
      <c r="AP381" s="317"/>
      <c r="AQ381" t="s">
        <v>737</v>
      </c>
      <c r="AR381" s="299" t="s">
        <v>4214</v>
      </c>
      <c r="AS381" s="271"/>
    </row>
    <row r="382" spans="1:47" s="272" customFormat="1" ht="24" x14ac:dyDescent="0.5">
      <c r="A382" s="321">
        <v>213142</v>
      </c>
      <c r="B382" t="s">
        <v>59</v>
      </c>
      <c r="C382" s="271" t="s">
        <v>4176</v>
      </c>
      <c r="D382" s="271" t="s">
        <v>4176</v>
      </c>
      <c r="E382" s="271" t="s">
        <v>4176</v>
      </c>
      <c r="F382" s="271" t="s">
        <v>4176</v>
      </c>
      <c r="G382" s="271" t="s">
        <v>4176</v>
      </c>
      <c r="H382" s="271" t="s">
        <v>4176</v>
      </c>
      <c r="I382" s="271" t="s">
        <v>4176</v>
      </c>
      <c r="J382" s="271" t="s">
        <v>4176</v>
      </c>
      <c r="K382" s="271" t="s">
        <v>4176</v>
      </c>
      <c r="L382" s="271" t="s">
        <v>4176</v>
      </c>
      <c r="M382" s="271" t="s">
        <v>4176</v>
      </c>
      <c r="N382" s="271" t="s">
        <v>4176</v>
      </c>
      <c r="O382" s="271" t="s">
        <v>4176</v>
      </c>
      <c r="P382" s="271" t="s">
        <v>4176</v>
      </c>
      <c r="Q382" s="271" t="s">
        <v>4176</v>
      </c>
      <c r="R382" s="271" t="s">
        <v>4176</v>
      </c>
      <c r="S382" s="271" t="s">
        <v>4176</v>
      </c>
      <c r="T382" s="271" t="s">
        <v>4176</v>
      </c>
      <c r="U382" s="271" t="s">
        <v>4176</v>
      </c>
      <c r="V382" s="271" t="s">
        <v>4176</v>
      </c>
      <c r="W382" s="271" t="s">
        <v>4176</v>
      </c>
      <c r="X382" s="271" t="s">
        <v>4176</v>
      </c>
      <c r="Y382" s="271" t="s">
        <v>4176</v>
      </c>
      <c r="Z382" s="271" t="s">
        <v>4176</v>
      </c>
      <c r="AA382" s="271" t="s">
        <v>4176</v>
      </c>
      <c r="AB382" s="271" t="s">
        <v>4176</v>
      </c>
      <c r="AC382" s="271" t="s">
        <v>4176</v>
      </c>
      <c r="AD382" s="271" t="s">
        <v>4176</v>
      </c>
      <c r="AE382" s="271" t="s">
        <v>4176</v>
      </c>
      <c r="AF382" s="271" t="s">
        <v>4176</v>
      </c>
      <c r="AG382" s="271" t="s">
        <v>4176</v>
      </c>
      <c r="AH382" s="271" t="s">
        <v>4176</v>
      </c>
      <c r="AI382" s="271" t="s">
        <v>4176</v>
      </c>
      <c r="AJ382" s="271" t="s">
        <v>4176</v>
      </c>
      <c r="AK382" s="271" t="s">
        <v>4176</v>
      </c>
      <c r="AL382" s="271" t="s">
        <v>4176</v>
      </c>
      <c r="AM382" s="271" t="s">
        <v>4176</v>
      </c>
      <c r="AN382" s="271" t="s">
        <v>4176</v>
      </c>
      <c r="AO382" s="271" t="s">
        <v>4176</v>
      </c>
      <c r="AP382" s="322" t="s">
        <v>4176</v>
      </c>
      <c r="AQ382" t="s">
        <v>737</v>
      </c>
      <c r="AR382" s="299" t="s">
        <v>4180</v>
      </c>
      <c r="AS382" s="271"/>
    </row>
    <row r="383" spans="1:47" s="272" customFormat="1" ht="22.8" x14ac:dyDescent="0.4">
      <c r="A383">
        <v>213145</v>
      </c>
      <c r="B383" t="s">
        <v>3629</v>
      </c>
      <c r="C383" t="s">
        <v>4176</v>
      </c>
      <c r="D383" t="s">
        <v>4176</v>
      </c>
      <c r="E383" t="s">
        <v>4176</v>
      </c>
      <c r="F383" t="s">
        <v>4176</v>
      </c>
      <c r="G383" t="s">
        <v>4176</v>
      </c>
      <c r="H383" t="s">
        <v>4176</v>
      </c>
      <c r="I383" t="s">
        <v>4176</v>
      </c>
      <c r="J383" t="s">
        <v>4176</v>
      </c>
      <c r="K383" t="s">
        <v>4176</v>
      </c>
      <c r="L383" t="s">
        <v>4176</v>
      </c>
      <c r="M383" t="s">
        <v>4176</v>
      </c>
      <c r="N383" t="s">
        <v>4176</v>
      </c>
      <c r="O383" t="s">
        <v>4176</v>
      </c>
      <c r="P383" t="s">
        <v>4176</v>
      </c>
      <c r="Q383" t="s">
        <v>4176</v>
      </c>
      <c r="R383" t="s">
        <v>4176</v>
      </c>
      <c r="S383" t="s">
        <v>4176</v>
      </c>
      <c r="T383" t="s">
        <v>4176</v>
      </c>
      <c r="U383" t="s">
        <v>4176</v>
      </c>
      <c r="V383" t="s">
        <v>4176</v>
      </c>
      <c r="W383" t="s">
        <v>4176</v>
      </c>
      <c r="X383" t="s">
        <v>4176</v>
      </c>
      <c r="Y383" t="s">
        <v>4176</v>
      </c>
      <c r="Z383" t="s">
        <v>4176</v>
      </c>
      <c r="AA383" t="s">
        <v>4176</v>
      </c>
      <c r="AB383" t="s">
        <v>4176</v>
      </c>
      <c r="AC383" t="s">
        <v>4176</v>
      </c>
      <c r="AD383" t="s">
        <v>4176</v>
      </c>
      <c r="AE383" t="s">
        <v>4176</v>
      </c>
      <c r="AF383" t="s">
        <v>4176</v>
      </c>
      <c r="AG383" t="s">
        <v>4176</v>
      </c>
      <c r="AH383" t="s">
        <v>4176</v>
      </c>
      <c r="AI383" t="s">
        <v>4176</v>
      </c>
      <c r="AJ383" t="s">
        <v>4176</v>
      </c>
      <c r="AK383" t="s">
        <v>4176</v>
      </c>
      <c r="AL383" t="s">
        <v>4176</v>
      </c>
      <c r="AM383" t="s">
        <v>4176</v>
      </c>
      <c r="AN383" t="s">
        <v>4176</v>
      </c>
      <c r="AO383" t="s">
        <v>4176</v>
      </c>
      <c r="AP383" t="s">
        <v>4176</v>
      </c>
      <c r="AQ383" t="s">
        <v>737</v>
      </c>
      <c r="AR383" s="299" t="s">
        <v>4206</v>
      </c>
      <c r="AS383" s="273"/>
      <c r="AU383" s="273"/>
    </row>
    <row r="384" spans="1:47" s="272" customFormat="1" ht="22.8" x14ac:dyDescent="0.4">
      <c r="A384">
        <v>213150</v>
      </c>
      <c r="B384" t="s">
        <v>3630</v>
      </c>
      <c r="C384" t="s">
        <v>212</v>
      </c>
      <c r="D384" t="s">
        <v>212</v>
      </c>
      <c r="E384" t="s">
        <v>212</v>
      </c>
      <c r="F384" t="s">
        <v>212</v>
      </c>
      <c r="G384" t="s">
        <v>212</v>
      </c>
      <c r="H384" t="s">
        <v>212</v>
      </c>
      <c r="I384" t="s">
        <v>214</v>
      </c>
      <c r="J384" t="s">
        <v>212</v>
      </c>
      <c r="K384" t="s">
        <v>212</v>
      </c>
      <c r="L384" t="s">
        <v>214</v>
      </c>
      <c r="M384" t="s">
        <v>212</v>
      </c>
      <c r="N384" t="s">
        <v>212</v>
      </c>
      <c r="O384" t="s">
        <v>212</v>
      </c>
      <c r="P384" t="s">
        <v>212</v>
      </c>
      <c r="Q384" t="s">
        <v>214</v>
      </c>
      <c r="R384" t="s">
        <v>214</v>
      </c>
      <c r="S384" t="s">
        <v>214</v>
      </c>
      <c r="T384" t="s">
        <v>214</v>
      </c>
      <c r="U384" t="s">
        <v>214</v>
      </c>
      <c r="V384" t="s">
        <v>212</v>
      </c>
      <c r="W384" t="s">
        <v>214</v>
      </c>
      <c r="X384" t="s">
        <v>214</v>
      </c>
      <c r="Y384" t="s">
        <v>212</v>
      </c>
      <c r="Z384" t="s">
        <v>214</v>
      </c>
      <c r="AA384" t="s">
        <v>212</v>
      </c>
      <c r="AB384" t="s">
        <v>214</v>
      </c>
      <c r="AC384" t="s">
        <v>212</v>
      </c>
      <c r="AD384" t="s">
        <v>214</v>
      </c>
      <c r="AE384" t="s">
        <v>214</v>
      </c>
      <c r="AF384" t="s">
        <v>214</v>
      </c>
      <c r="AG384"/>
      <c r="AH384"/>
      <c r="AI384"/>
      <c r="AJ384"/>
      <c r="AK384"/>
      <c r="AL384"/>
      <c r="AM384"/>
      <c r="AN384"/>
      <c r="AO384"/>
      <c r="AP384" s="317"/>
      <c r="AQ384"/>
      <c r="AR384" s="299"/>
      <c r="AS384" s="273"/>
      <c r="AU384" s="273"/>
    </row>
    <row r="385" spans="1:47" s="272" customFormat="1" ht="22.8" x14ac:dyDescent="0.4">
      <c r="A385">
        <v>213172</v>
      </c>
      <c r="B385" t="s">
        <v>59</v>
      </c>
      <c r="C385" t="s">
        <v>212</v>
      </c>
      <c r="D385" t="s">
        <v>212</v>
      </c>
      <c r="E385" t="s">
        <v>212</v>
      </c>
      <c r="F385" t="s">
        <v>212</v>
      </c>
      <c r="G385" t="s">
        <v>212</v>
      </c>
      <c r="H385" t="s">
        <v>212</v>
      </c>
      <c r="I385" t="s">
        <v>212</v>
      </c>
      <c r="J385" t="s">
        <v>212</v>
      </c>
      <c r="K385" t="s">
        <v>212</v>
      </c>
      <c r="L385" t="s">
        <v>212</v>
      </c>
      <c r="M385" t="s">
        <v>212</v>
      </c>
      <c r="N385" t="s">
        <v>214</v>
      </c>
      <c r="O385" t="s">
        <v>212</v>
      </c>
      <c r="P385" t="s">
        <v>212</v>
      </c>
      <c r="Q385" t="s">
        <v>214</v>
      </c>
      <c r="R385" t="s">
        <v>214</v>
      </c>
      <c r="S385" t="s">
        <v>214</v>
      </c>
      <c r="T385" t="s">
        <v>212</v>
      </c>
      <c r="U385" t="s">
        <v>212</v>
      </c>
      <c r="V385" t="s">
        <v>212</v>
      </c>
      <c r="W385" t="s">
        <v>212</v>
      </c>
      <c r="X385" t="s">
        <v>214</v>
      </c>
      <c r="Y385" t="s">
        <v>212</v>
      </c>
      <c r="Z385" t="s">
        <v>212</v>
      </c>
      <c r="AA385" t="s">
        <v>212</v>
      </c>
      <c r="AB385" t="s">
        <v>212</v>
      </c>
      <c r="AC385" t="s">
        <v>214</v>
      </c>
      <c r="AD385" t="s">
        <v>214</v>
      </c>
      <c r="AE385" t="s">
        <v>212</v>
      </c>
      <c r="AF385" t="s">
        <v>212</v>
      </c>
      <c r="AG385" t="s">
        <v>212</v>
      </c>
      <c r="AH385" t="s">
        <v>214</v>
      </c>
      <c r="AI385" t="s">
        <v>212</v>
      </c>
      <c r="AJ385" t="s">
        <v>214</v>
      </c>
      <c r="AK385" t="s">
        <v>212</v>
      </c>
      <c r="AL385" t="s">
        <v>212</v>
      </c>
      <c r="AM385" t="s">
        <v>212</v>
      </c>
      <c r="AN385" t="s">
        <v>212</v>
      </c>
      <c r="AO385" t="s">
        <v>212</v>
      </c>
      <c r="AP385" s="317" t="s">
        <v>212</v>
      </c>
      <c r="AQ385"/>
      <c r="AR385" s="299"/>
      <c r="AS385" s="273"/>
      <c r="AU385" s="273"/>
    </row>
    <row r="386" spans="1:47" s="272" customFormat="1" ht="22.8" x14ac:dyDescent="0.4">
      <c r="A386" s="314">
        <v>213184</v>
      </c>
      <c r="B386" t="s">
        <v>487</v>
      </c>
      <c r="C386" s="272" t="s">
        <v>4176</v>
      </c>
      <c r="D386" s="272" t="s">
        <v>4176</v>
      </c>
      <c r="E386" s="272" t="s">
        <v>4176</v>
      </c>
      <c r="F386" s="272" t="s">
        <v>4176</v>
      </c>
      <c r="G386" s="272" t="s">
        <v>4176</v>
      </c>
      <c r="H386" s="272" t="s">
        <v>4176</v>
      </c>
      <c r="I386" s="272" t="s">
        <v>4176</v>
      </c>
      <c r="J386" s="272" t="s">
        <v>4176</v>
      </c>
      <c r="K386" s="272" t="s">
        <v>4176</v>
      </c>
      <c r="L386" s="272" t="s">
        <v>4176</v>
      </c>
      <c r="M386" s="272" t="s">
        <v>4176</v>
      </c>
      <c r="N386" s="272" t="s">
        <v>4176</v>
      </c>
      <c r="O386" s="272" t="s">
        <v>4176</v>
      </c>
      <c r="P386" s="272" t="s">
        <v>4176</v>
      </c>
      <c r="Q386" s="272" t="s">
        <v>4176</v>
      </c>
      <c r="R386" s="272" t="s">
        <v>4176</v>
      </c>
      <c r="S386" s="272" t="s">
        <v>4176</v>
      </c>
      <c r="T386" s="272" t="s">
        <v>4176</v>
      </c>
      <c r="U386" s="272" t="s">
        <v>4176</v>
      </c>
      <c r="V386" s="272" t="s">
        <v>4176</v>
      </c>
      <c r="Y386" s="315"/>
      <c r="Z386" s="315"/>
      <c r="AA386" s="315"/>
      <c r="AB386" s="315"/>
      <c r="AC386" s="315"/>
      <c r="AD386" s="315"/>
      <c r="AE386" s="315"/>
      <c r="AF386" s="315"/>
      <c r="AG386" s="315"/>
      <c r="AH386" s="315"/>
      <c r="AI386" s="315"/>
      <c r="AJ386" s="315"/>
      <c r="AK386" s="315"/>
      <c r="AL386" s="315"/>
      <c r="AM386" s="315"/>
      <c r="AN386" s="315"/>
      <c r="AO386" s="315"/>
      <c r="AP386" s="316"/>
      <c r="AQ386" t="s">
        <v>737</v>
      </c>
      <c r="AR386" s="299" t="s">
        <v>4180</v>
      </c>
      <c r="AS386" s="271"/>
      <c r="AU386" s="273"/>
    </row>
    <row r="387" spans="1:47" s="272" customFormat="1" ht="22.8" x14ac:dyDescent="0.4">
      <c r="A387">
        <v>213185</v>
      </c>
      <c r="B387" t="s">
        <v>3630</v>
      </c>
      <c r="C387" t="s">
        <v>212</v>
      </c>
      <c r="D387" t="s">
        <v>212</v>
      </c>
      <c r="E387" t="s">
        <v>212</v>
      </c>
      <c r="F387" t="s">
        <v>212</v>
      </c>
      <c r="G387" t="s">
        <v>214</v>
      </c>
      <c r="H387" t="s">
        <v>212</v>
      </c>
      <c r="I387" t="s">
        <v>212</v>
      </c>
      <c r="J387" t="s">
        <v>212</v>
      </c>
      <c r="K387" t="s">
        <v>212</v>
      </c>
      <c r="L387" t="s">
        <v>212</v>
      </c>
      <c r="M387" t="s">
        <v>212</v>
      </c>
      <c r="N387" t="s">
        <v>212</v>
      </c>
      <c r="O387" t="s">
        <v>212</v>
      </c>
      <c r="P387" t="s">
        <v>212</v>
      </c>
      <c r="Q387" t="s">
        <v>212</v>
      </c>
      <c r="R387" t="s">
        <v>212</v>
      </c>
      <c r="S387" t="s">
        <v>214</v>
      </c>
      <c r="T387" t="s">
        <v>212</v>
      </c>
      <c r="U387" t="s">
        <v>214</v>
      </c>
      <c r="V387" t="s">
        <v>212</v>
      </c>
      <c r="W387" t="s">
        <v>214</v>
      </c>
      <c r="X387" t="s">
        <v>212</v>
      </c>
      <c r="Y387" t="s">
        <v>212</v>
      </c>
      <c r="Z387" t="s">
        <v>212</v>
      </c>
      <c r="AA387" t="s">
        <v>212</v>
      </c>
      <c r="AB387" t="s">
        <v>214</v>
      </c>
      <c r="AC387" t="s">
        <v>214</v>
      </c>
      <c r="AD387" t="s">
        <v>214</v>
      </c>
      <c r="AE387" t="s">
        <v>214</v>
      </c>
      <c r="AF387" t="s">
        <v>214</v>
      </c>
      <c r="AG387"/>
      <c r="AH387"/>
      <c r="AI387"/>
      <c r="AJ387"/>
      <c r="AK387"/>
      <c r="AL387"/>
      <c r="AM387"/>
      <c r="AN387"/>
      <c r="AO387"/>
      <c r="AP387" s="317"/>
      <c r="AQ387"/>
      <c r="AR387" s="299"/>
      <c r="AS387" s="273"/>
      <c r="AU387" s="273"/>
    </row>
    <row r="388" spans="1:47" s="272" customFormat="1" ht="22.8" x14ac:dyDescent="0.4">
      <c r="A388">
        <v>213192</v>
      </c>
      <c r="B388" t="s">
        <v>3632</v>
      </c>
      <c r="C388" t="s">
        <v>4176</v>
      </c>
      <c r="D388" t="s">
        <v>4176</v>
      </c>
      <c r="E388" t="s">
        <v>4176</v>
      </c>
      <c r="F388" t="s">
        <v>4176</v>
      </c>
      <c r="G388" t="s">
        <v>4176</v>
      </c>
      <c r="H388" t="s">
        <v>4176</v>
      </c>
      <c r="I388" t="s">
        <v>4176</v>
      </c>
      <c r="J388" t="s">
        <v>4176</v>
      </c>
      <c r="K388" t="s">
        <v>4176</v>
      </c>
      <c r="L388" t="s">
        <v>4176</v>
      </c>
      <c r="M388" t="s">
        <v>4176</v>
      </c>
      <c r="N388" t="s">
        <v>4176</v>
      </c>
      <c r="O388" t="s">
        <v>4176</v>
      </c>
      <c r="P388" t="s">
        <v>4176</v>
      </c>
      <c r="Q388" t="s">
        <v>4176</v>
      </c>
      <c r="R388" t="s">
        <v>4176</v>
      </c>
      <c r="S388" t="s">
        <v>4176</v>
      </c>
      <c r="T388" t="s">
        <v>4176</v>
      </c>
      <c r="U388" t="s">
        <v>4176</v>
      </c>
      <c r="V388" t="s">
        <v>4176</v>
      </c>
      <c r="W388"/>
      <c r="X388"/>
      <c r="Y388"/>
      <c r="Z388"/>
      <c r="AA388"/>
      <c r="AB388"/>
      <c r="AC388"/>
      <c r="AD388"/>
      <c r="AE388"/>
      <c r="AF388"/>
      <c r="AG388"/>
      <c r="AH388"/>
      <c r="AI388"/>
      <c r="AJ388"/>
      <c r="AK388"/>
      <c r="AL388"/>
      <c r="AM388"/>
      <c r="AN388"/>
      <c r="AO388"/>
      <c r="AP388" s="317"/>
      <c r="AQ388" t="s">
        <v>737</v>
      </c>
      <c r="AR388" s="299" t="s">
        <v>4193</v>
      </c>
      <c r="AS388" s="273"/>
      <c r="AU388" s="273"/>
    </row>
    <row r="389" spans="1:47" s="272" customFormat="1" ht="22.8" x14ac:dyDescent="0.4">
      <c r="A389">
        <v>213197</v>
      </c>
      <c r="B389" t="s">
        <v>3629</v>
      </c>
      <c r="C389" t="s">
        <v>214</v>
      </c>
      <c r="D389" t="s">
        <v>214</v>
      </c>
      <c r="E389" t="s">
        <v>212</v>
      </c>
      <c r="F389" t="s">
        <v>214</v>
      </c>
      <c r="G389" t="s">
        <v>212</v>
      </c>
      <c r="H389" t="s">
        <v>214</v>
      </c>
      <c r="I389" t="s">
        <v>212</v>
      </c>
      <c r="J389" t="s">
        <v>212</v>
      </c>
      <c r="K389" t="s">
        <v>212</v>
      </c>
      <c r="L389" t="s">
        <v>212</v>
      </c>
      <c r="M389" t="s">
        <v>214</v>
      </c>
      <c r="N389" t="s">
        <v>212</v>
      </c>
      <c r="O389" t="s">
        <v>214</v>
      </c>
      <c r="P389" t="s">
        <v>214</v>
      </c>
      <c r="Q389" t="s">
        <v>214</v>
      </c>
      <c r="R389" t="s">
        <v>214</v>
      </c>
      <c r="S389" t="s">
        <v>214</v>
      </c>
      <c r="T389" t="s">
        <v>212</v>
      </c>
      <c r="U389" t="s">
        <v>212</v>
      </c>
      <c r="V389" t="s">
        <v>214</v>
      </c>
      <c r="W389" t="s">
        <v>212</v>
      </c>
      <c r="X389" t="s">
        <v>214</v>
      </c>
      <c r="Y389" t="s">
        <v>212</v>
      </c>
      <c r="Z389" t="s">
        <v>212</v>
      </c>
      <c r="AA389" t="s">
        <v>212</v>
      </c>
      <c r="AB389" t="s">
        <v>212</v>
      </c>
      <c r="AC389" t="s">
        <v>212</v>
      </c>
      <c r="AD389" t="s">
        <v>212</v>
      </c>
      <c r="AE389" t="s">
        <v>212</v>
      </c>
      <c r="AF389" t="s">
        <v>212</v>
      </c>
      <c r="AG389" t="s">
        <v>212</v>
      </c>
      <c r="AH389" t="s">
        <v>214</v>
      </c>
      <c r="AI389" t="s">
        <v>214</v>
      </c>
      <c r="AJ389" t="s">
        <v>212</v>
      </c>
      <c r="AK389" t="s">
        <v>213</v>
      </c>
      <c r="AL389" t="s">
        <v>213</v>
      </c>
      <c r="AM389" t="s">
        <v>213</v>
      </c>
      <c r="AN389" t="s">
        <v>213</v>
      </c>
      <c r="AO389" t="s">
        <v>213</v>
      </c>
      <c r="AP389" s="317" t="s">
        <v>213</v>
      </c>
      <c r="AQ389"/>
      <c r="AR389" s="299"/>
      <c r="AS389" s="273"/>
      <c r="AU389" s="273"/>
    </row>
    <row r="390" spans="1:47" s="272" customFormat="1" ht="22.8" x14ac:dyDescent="0.4">
      <c r="A390">
        <v>213198</v>
      </c>
      <c r="B390" t="s">
        <v>3629</v>
      </c>
      <c r="C390" t="s">
        <v>212</v>
      </c>
      <c r="D390" t="s">
        <v>212</v>
      </c>
      <c r="E390" t="s">
        <v>212</v>
      </c>
      <c r="F390" t="s">
        <v>212</v>
      </c>
      <c r="G390" t="s">
        <v>212</v>
      </c>
      <c r="H390" t="s">
        <v>212</v>
      </c>
      <c r="I390" t="s">
        <v>212</v>
      </c>
      <c r="J390" t="s">
        <v>212</v>
      </c>
      <c r="K390" t="s">
        <v>212</v>
      </c>
      <c r="L390" t="s">
        <v>212</v>
      </c>
      <c r="M390" t="s">
        <v>214</v>
      </c>
      <c r="N390" t="s">
        <v>214</v>
      </c>
      <c r="O390" t="s">
        <v>214</v>
      </c>
      <c r="P390" t="s">
        <v>214</v>
      </c>
      <c r="Q390" t="s">
        <v>214</v>
      </c>
      <c r="R390" t="s">
        <v>212</v>
      </c>
      <c r="S390" t="s">
        <v>214</v>
      </c>
      <c r="T390" t="s">
        <v>212</v>
      </c>
      <c r="U390" t="s">
        <v>212</v>
      </c>
      <c r="V390" t="s">
        <v>212</v>
      </c>
      <c r="W390" t="s">
        <v>214</v>
      </c>
      <c r="X390" t="s">
        <v>214</v>
      </c>
      <c r="Y390" t="s">
        <v>212</v>
      </c>
      <c r="Z390" t="s">
        <v>214</v>
      </c>
      <c r="AA390" t="s">
        <v>214</v>
      </c>
      <c r="AB390" t="s">
        <v>212</v>
      </c>
      <c r="AC390" t="s">
        <v>214</v>
      </c>
      <c r="AD390" t="s">
        <v>214</v>
      </c>
      <c r="AE390" t="s">
        <v>214</v>
      </c>
      <c r="AF390" t="s">
        <v>214</v>
      </c>
      <c r="AG390" t="s">
        <v>212</v>
      </c>
      <c r="AH390" t="s">
        <v>214</v>
      </c>
      <c r="AI390" t="s">
        <v>214</v>
      </c>
      <c r="AJ390" t="s">
        <v>212</v>
      </c>
      <c r="AK390" t="s">
        <v>214</v>
      </c>
      <c r="AL390" t="s">
        <v>212</v>
      </c>
      <c r="AM390" t="s">
        <v>214</v>
      </c>
      <c r="AN390" t="s">
        <v>214</v>
      </c>
      <c r="AO390" t="s">
        <v>214</v>
      </c>
      <c r="AP390" s="317" t="s">
        <v>212</v>
      </c>
      <c r="AQ390"/>
      <c r="AR390" s="299"/>
      <c r="AS390" s="271"/>
      <c r="AU390" s="273"/>
    </row>
    <row r="391" spans="1:47" s="272" customFormat="1" ht="22.8" x14ac:dyDescent="0.4">
      <c r="A391">
        <v>213200</v>
      </c>
      <c r="B391" t="s">
        <v>3629</v>
      </c>
      <c r="C391" t="s">
        <v>214</v>
      </c>
      <c r="D391" t="s">
        <v>214</v>
      </c>
      <c r="E391" t="s">
        <v>214</v>
      </c>
      <c r="F391" t="s">
        <v>214</v>
      </c>
      <c r="G391" t="s">
        <v>212</v>
      </c>
      <c r="H391" t="s">
        <v>214</v>
      </c>
      <c r="I391" t="s">
        <v>212</v>
      </c>
      <c r="J391" t="s">
        <v>212</v>
      </c>
      <c r="K391" t="s">
        <v>214</v>
      </c>
      <c r="L391" t="s">
        <v>214</v>
      </c>
      <c r="M391" t="s">
        <v>212</v>
      </c>
      <c r="N391" t="s">
        <v>214</v>
      </c>
      <c r="O391" t="s">
        <v>212</v>
      </c>
      <c r="P391" t="s">
        <v>212</v>
      </c>
      <c r="Q391" t="s">
        <v>214</v>
      </c>
      <c r="R391" t="s">
        <v>212</v>
      </c>
      <c r="S391" t="s">
        <v>212</v>
      </c>
      <c r="T391" t="s">
        <v>214</v>
      </c>
      <c r="U391" t="s">
        <v>214</v>
      </c>
      <c r="V391" t="s">
        <v>212</v>
      </c>
      <c r="W391" t="s">
        <v>212</v>
      </c>
      <c r="X391" t="s">
        <v>212</v>
      </c>
      <c r="Y391" t="s">
        <v>212</v>
      </c>
      <c r="Z391" t="s">
        <v>214</v>
      </c>
      <c r="AA391" t="s">
        <v>212</v>
      </c>
      <c r="AB391" t="s">
        <v>212</v>
      </c>
      <c r="AC391" t="s">
        <v>212</v>
      </c>
      <c r="AD391" t="s">
        <v>214</v>
      </c>
      <c r="AE391" t="s">
        <v>212</v>
      </c>
      <c r="AF391" t="s">
        <v>214</v>
      </c>
      <c r="AG391" t="s">
        <v>214</v>
      </c>
      <c r="AH391" t="s">
        <v>214</v>
      </c>
      <c r="AI391" t="s">
        <v>214</v>
      </c>
      <c r="AJ391" t="s">
        <v>214</v>
      </c>
      <c r="AK391" t="s">
        <v>214</v>
      </c>
      <c r="AL391" t="s">
        <v>214</v>
      </c>
      <c r="AM391" t="s">
        <v>214</v>
      </c>
      <c r="AN391" t="s">
        <v>214</v>
      </c>
      <c r="AO391" t="s">
        <v>214</v>
      </c>
      <c r="AP391" s="317" t="s">
        <v>214</v>
      </c>
      <c r="AQ391"/>
      <c r="AR391" s="299"/>
      <c r="AS391" s="273"/>
      <c r="AU391" s="273"/>
    </row>
    <row r="392" spans="1:47" s="272" customFormat="1" ht="22.8" x14ac:dyDescent="0.4">
      <c r="A392">
        <v>213202</v>
      </c>
      <c r="B392" t="s">
        <v>59</v>
      </c>
      <c r="C392" t="s">
        <v>212</v>
      </c>
      <c r="D392" t="s">
        <v>214</v>
      </c>
      <c r="E392" t="s">
        <v>214</v>
      </c>
      <c r="F392" t="s">
        <v>214</v>
      </c>
      <c r="G392" t="s">
        <v>214</v>
      </c>
      <c r="H392" t="s">
        <v>213</v>
      </c>
      <c r="I392" t="s">
        <v>214</v>
      </c>
      <c r="J392" t="s">
        <v>214</v>
      </c>
      <c r="K392" t="s">
        <v>214</v>
      </c>
      <c r="L392" t="s">
        <v>214</v>
      </c>
      <c r="M392" t="s">
        <v>214</v>
      </c>
      <c r="N392" t="s">
        <v>214</v>
      </c>
      <c r="O392" t="s">
        <v>214</v>
      </c>
      <c r="P392" t="s">
        <v>214</v>
      </c>
      <c r="Q392" t="s">
        <v>214</v>
      </c>
      <c r="R392" t="s">
        <v>214</v>
      </c>
      <c r="S392" t="s">
        <v>212</v>
      </c>
      <c r="T392" t="s">
        <v>214</v>
      </c>
      <c r="U392" t="s">
        <v>214</v>
      </c>
      <c r="V392" t="s">
        <v>214</v>
      </c>
      <c r="W392" t="s">
        <v>212</v>
      </c>
      <c r="X392" t="s">
        <v>214</v>
      </c>
      <c r="Y392" t="s">
        <v>214</v>
      </c>
      <c r="Z392" t="s">
        <v>212</v>
      </c>
      <c r="AA392" t="s">
        <v>214</v>
      </c>
      <c r="AB392" t="s">
        <v>214</v>
      </c>
      <c r="AC392" t="s">
        <v>214</v>
      </c>
      <c r="AD392" t="s">
        <v>214</v>
      </c>
      <c r="AE392" t="s">
        <v>214</v>
      </c>
      <c r="AF392" t="s">
        <v>212</v>
      </c>
      <c r="AG392" t="s">
        <v>212</v>
      </c>
      <c r="AH392" t="s">
        <v>214</v>
      </c>
      <c r="AI392" t="s">
        <v>212</v>
      </c>
      <c r="AJ392" t="s">
        <v>214</v>
      </c>
      <c r="AK392" t="s">
        <v>212</v>
      </c>
      <c r="AL392" t="s">
        <v>214</v>
      </c>
      <c r="AM392" t="s">
        <v>214</v>
      </c>
      <c r="AN392" t="s">
        <v>214</v>
      </c>
      <c r="AO392" t="s">
        <v>214</v>
      </c>
      <c r="AP392" s="317" t="s">
        <v>214</v>
      </c>
      <c r="AQ392"/>
      <c r="AR392" s="299"/>
      <c r="AS392" s="271"/>
      <c r="AU392" s="273"/>
    </row>
    <row r="393" spans="1:47" s="272" customFormat="1" ht="22.8" x14ac:dyDescent="0.4">
      <c r="A393" s="314">
        <v>213205</v>
      </c>
      <c r="B393" t="s">
        <v>487</v>
      </c>
      <c r="C393" s="271" t="s">
        <v>4176</v>
      </c>
      <c r="D393" s="271" t="s">
        <v>4176</v>
      </c>
      <c r="E393" s="271" t="s">
        <v>4176</v>
      </c>
      <c r="F393" s="271" t="s">
        <v>4176</v>
      </c>
      <c r="G393" s="271" t="s">
        <v>4176</v>
      </c>
      <c r="H393" s="271" t="s">
        <v>4176</v>
      </c>
      <c r="I393" s="271" t="s">
        <v>4176</v>
      </c>
      <c r="J393" s="271" t="s">
        <v>4176</v>
      </c>
      <c r="K393" s="271" t="s">
        <v>4176</v>
      </c>
      <c r="L393" s="271" t="s">
        <v>4176</v>
      </c>
      <c r="M393" s="271" t="s">
        <v>4176</v>
      </c>
      <c r="N393" s="271" t="s">
        <v>4176</v>
      </c>
      <c r="O393" s="271" t="s">
        <v>4176</v>
      </c>
      <c r="P393" s="271" t="s">
        <v>4176</v>
      </c>
      <c r="Q393" s="271" t="s">
        <v>4176</v>
      </c>
      <c r="R393" s="271" t="s">
        <v>4176</v>
      </c>
      <c r="S393" s="271" t="s">
        <v>4176</v>
      </c>
      <c r="T393" s="271" t="s">
        <v>4176</v>
      </c>
      <c r="U393" s="271" t="s">
        <v>4176</v>
      </c>
      <c r="V393" s="271" t="s">
        <v>4176</v>
      </c>
      <c r="W393" s="271"/>
      <c r="X393" s="271"/>
      <c r="Y393" s="271"/>
      <c r="Z393" s="315"/>
      <c r="AA393" s="315"/>
      <c r="AB393" s="315"/>
      <c r="AC393" s="315"/>
      <c r="AD393" s="315"/>
      <c r="AE393" s="315"/>
      <c r="AF393" s="315"/>
      <c r="AG393" s="315"/>
      <c r="AH393" s="315"/>
      <c r="AI393" s="315"/>
      <c r="AJ393" s="315"/>
      <c r="AK393" s="315"/>
      <c r="AL393" s="315"/>
      <c r="AM393" s="315"/>
      <c r="AN393" s="315"/>
      <c r="AO393" s="315"/>
      <c r="AP393" s="316"/>
      <c r="AQ393" t="s">
        <v>737</v>
      </c>
      <c r="AR393" s="299" t="s">
        <v>4180</v>
      </c>
      <c r="AS393" s="271"/>
      <c r="AU393" s="273"/>
    </row>
    <row r="394" spans="1:47" s="272" customFormat="1" ht="22.8" x14ac:dyDescent="0.4">
      <c r="A394">
        <v>213211</v>
      </c>
      <c r="B394" t="s">
        <v>59</v>
      </c>
      <c r="C394" t="s">
        <v>214</v>
      </c>
      <c r="D394" t="s">
        <v>212</v>
      </c>
      <c r="E394" t="s">
        <v>212</v>
      </c>
      <c r="F394" t="s">
        <v>212</v>
      </c>
      <c r="G394" t="s">
        <v>212</v>
      </c>
      <c r="H394" t="s">
        <v>212</v>
      </c>
      <c r="I394" t="s">
        <v>214</v>
      </c>
      <c r="J394" t="s">
        <v>212</v>
      </c>
      <c r="K394" t="s">
        <v>212</v>
      </c>
      <c r="L394" t="s">
        <v>214</v>
      </c>
      <c r="M394" t="s">
        <v>214</v>
      </c>
      <c r="N394" t="s">
        <v>214</v>
      </c>
      <c r="O394" t="s">
        <v>214</v>
      </c>
      <c r="P394" t="s">
        <v>214</v>
      </c>
      <c r="Q394" t="s">
        <v>214</v>
      </c>
      <c r="R394" t="s">
        <v>214</v>
      </c>
      <c r="S394" t="s">
        <v>214</v>
      </c>
      <c r="T394" t="s">
        <v>212</v>
      </c>
      <c r="U394" t="s">
        <v>214</v>
      </c>
      <c r="V394" t="s">
        <v>212</v>
      </c>
      <c r="W394" t="s">
        <v>214</v>
      </c>
      <c r="X394" t="s">
        <v>214</v>
      </c>
      <c r="Y394" t="s">
        <v>212</v>
      </c>
      <c r="Z394" t="s">
        <v>212</v>
      </c>
      <c r="AA394" t="s">
        <v>212</v>
      </c>
      <c r="AB394" t="s">
        <v>212</v>
      </c>
      <c r="AC394" t="s">
        <v>212</v>
      </c>
      <c r="AD394" t="s">
        <v>214</v>
      </c>
      <c r="AE394" t="s">
        <v>214</v>
      </c>
      <c r="AF394" t="s">
        <v>212</v>
      </c>
      <c r="AG394" t="s">
        <v>212</v>
      </c>
      <c r="AH394" t="s">
        <v>212</v>
      </c>
      <c r="AI394" t="s">
        <v>212</v>
      </c>
      <c r="AJ394" t="s">
        <v>214</v>
      </c>
      <c r="AK394" t="s">
        <v>214</v>
      </c>
      <c r="AL394" t="s">
        <v>214</v>
      </c>
      <c r="AM394" t="s">
        <v>214</v>
      </c>
      <c r="AN394" t="s">
        <v>212</v>
      </c>
      <c r="AO394" t="s">
        <v>214</v>
      </c>
      <c r="AP394" s="317" t="s">
        <v>212</v>
      </c>
      <c r="AQ394"/>
      <c r="AR394" s="299"/>
      <c r="AS394" s="271"/>
      <c r="AU394" s="273"/>
    </row>
    <row r="395" spans="1:47" s="272" customFormat="1" ht="22.8" x14ac:dyDescent="0.4">
      <c r="A395">
        <v>213212</v>
      </c>
      <c r="B395" t="s">
        <v>59</v>
      </c>
      <c r="C395" t="s">
        <v>214</v>
      </c>
      <c r="D395" t="s">
        <v>214</v>
      </c>
      <c r="E395" t="s">
        <v>212</v>
      </c>
      <c r="F395" t="s">
        <v>214</v>
      </c>
      <c r="G395" t="s">
        <v>214</v>
      </c>
      <c r="H395" t="s">
        <v>214</v>
      </c>
      <c r="I395" t="s">
        <v>214</v>
      </c>
      <c r="J395" t="s">
        <v>212</v>
      </c>
      <c r="K395" t="s">
        <v>214</v>
      </c>
      <c r="L395" t="s">
        <v>212</v>
      </c>
      <c r="M395" t="s">
        <v>214</v>
      </c>
      <c r="N395" t="s">
        <v>214</v>
      </c>
      <c r="O395" t="s">
        <v>214</v>
      </c>
      <c r="P395" t="s">
        <v>214</v>
      </c>
      <c r="Q395" t="s">
        <v>214</v>
      </c>
      <c r="R395" t="s">
        <v>214</v>
      </c>
      <c r="S395" t="s">
        <v>214</v>
      </c>
      <c r="T395" t="s">
        <v>214</v>
      </c>
      <c r="U395" t="s">
        <v>214</v>
      </c>
      <c r="V395" t="s">
        <v>214</v>
      </c>
      <c r="W395" t="s">
        <v>214</v>
      </c>
      <c r="X395" t="s">
        <v>214</v>
      </c>
      <c r="Y395" t="s">
        <v>212</v>
      </c>
      <c r="Z395" t="s">
        <v>214</v>
      </c>
      <c r="AA395" t="s">
        <v>212</v>
      </c>
      <c r="AB395" t="s">
        <v>212</v>
      </c>
      <c r="AC395" t="s">
        <v>214</v>
      </c>
      <c r="AD395" t="s">
        <v>212</v>
      </c>
      <c r="AE395" t="s">
        <v>213</v>
      </c>
      <c r="AF395" t="s">
        <v>214</v>
      </c>
      <c r="AG395" t="s">
        <v>214</v>
      </c>
      <c r="AH395" t="s">
        <v>214</v>
      </c>
      <c r="AI395" t="s">
        <v>212</v>
      </c>
      <c r="AJ395" t="s">
        <v>214</v>
      </c>
      <c r="AK395" t="s">
        <v>214</v>
      </c>
      <c r="AL395" t="s">
        <v>212</v>
      </c>
      <c r="AM395" t="s">
        <v>212</v>
      </c>
      <c r="AN395" t="s">
        <v>212</v>
      </c>
      <c r="AO395" t="s">
        <v>213</v>
      </c>
      <c r="AP395" s="317" t="s">
        <v>213</v>
      </c>
      <c r="AQ395"/>
      <c r="AR395" s="299"/>
      <c r="AS395" s="271"/>
      <c r="AU395" s="273"/>
    </row>
    <row r="396" spans="1:47" s="272" customFormat="1" ht="22.8" x14ac:dyDescent="0.4">
      <c r="A396">
        <v>213216</v>
      </c>
      <c r="B396" t="s">
        <v>59</v>
      </c>
      <c r="C396" t="s">
        <v>214</v>
      </c>
      <c r="D396" t="s">
        <v>214</v>
      </c>
      <c r="E396" t="s">
        <v>214</v>
      </c>
      <c r="F396" t="s">
        <v>214</v>
      </c>
      <c r="G396" t="s">
        <v>212</v>
      </c>
      <c r="H396" t="s">
        <v>212</v>
      </c>
      <c r="I396" t="s">
        <v>214</v>
      </c>
      <c r="J396" t="s">
        <v>214</v>
      </c>
      <c r="K396" t="s">
        <v>214</v>
      </c>
      <c r="L396" t="s">
        <v>214</v>
      </c>
      <c r="M396" t="s">
        <v>214</v>
      </c>
      <c r="N396" t="s">
        <v>214</v>
      </c>
      <c r="O396" t="s">
        <v>214</v>
      </c>
      <c r="P396" t="s">
        <v>214</v>
      </c>
      <c r="Q396" t="s">
        <v>214</v>
      </c>
      <c r="R396" t="s">
        <v>212</v>
      </c>
      <c r="S396" t="s">
        <v>214</v>
      </c>
      <c r="T396" t="s">
        <v>214</v>
      </c>
      <c r="U396" t="s">
        <v>214</v>
      </c>
      <c r="V396" t="s">
        <v>214</v>
      </c>
      <c r="W396" t="s">
        <v>214</v>
      </c>
      <c r="X396" t="s">
        <v>214</v>
      </c>
      <c r="Y396" t="s">
        <v>212</v>
      </c>
      <c r="Z396" t="s">
        <v>214</v>
      </c>
      <c r="AA396" t="s">
        <v>214</v>
      </c>
      <c r="AB396" t="s">
        <v>214</v>
      </c>
      <c r="AC396" t="s">
        <v>214</v>
      </c>
      <c r="AD396" t="s">
        <v>214</v>
      </c>
      <c r="AE396" t="s">
        <v>212</v>
      </c>
      <c r="AF396" t="s">
        <v>214</v>
      </c>
      <c r="AG396" t="s">
        <v>214</v>
      </c>
      <c r="AH396" t="s">
        <v>214</v>
      </c>
      <c r="AI396" t="s">
        <v>212</v>
      </c>
      <c r="AJ396" t="s">
        <v>214</v>
      </c>
      <c r="AK396" t="s">
        <v>214</v>
      </c>
      <c r="AL396" t="s">
        <v>213</v>
      </c>
      <c r="AM396" t="s">
        <v>213</v>
      </c>
      <c r="AN396" t="s">
        <v>212</v>
      </c>
      <c r="AO396" t="s">
        <v>213</v>
      </c>
      <c r="AP396" s="317" t="s">
        <v>213</v>
      </c>
      <c r="AQ396"/>
      <c r="AR396" s="299"/>
      <c r="AS396" s="271"/>
      <c r="AU396" s="273"/>
    </row>
    <row r="397" spans="1:47" s="272" customFormat="1" ht="22.8" x14ac:dyDescent="0.4">
      <c r="A397" s="314">
        <v>213221</v>
      </c>
      <c r="B397" t="s">
        <v>487</v>
      </c>
      <c r="C397" s="315" t="s">
        <v>4176</v>
      </c>
      <c r="D397" s="315" t="s">
        <v>4176</v>
      </c>
      <c r="E397" s="315" t="s">
        <v>4176</v>
      </c>
      <c r="F397" s="315" t="s">
        <v>4176</v>
      </c>
      <c r="G397" s="315" t="s">
        <v>4176</v>
      </c>
      <c r="H397" s="315" t="s">
        <v>4176</v>
      </c>
      <c r="I397" s="315" t="s">
        <v>4176</v>
      </c>
      <c r="J397" s="315" t="s">
        <v>4176</v>
      </c>
      <c r="K397" s="315" t="s">
        <v>4176</v>
      </c>
      <c r="L397" s="315" t="s">
        <v>4176</v>
      </c>
      <c r="M397" s="315" t="s">
        <v>4176</v>
      </c>
      <c r="N397" s="315" t="s">
        <v>4176</v>
      </c>
      <c r="O397" s="315" t="s">
        <v>4176</v>
      </c>
      <c r="P397" s="315" t="s">
        <v>4176</v>
      </c>
      <c r="Q397" s="315" t="s">
        <v>4176</v>
      </c>
      <c r="R397" s="315" t="s">
        <v>4176</v>
      </c>
      <c r="S397" s="315" t="s">
        <v>4176</v>
      </c>
      <c r="T397" s="315" t="s">
        <v>4176</v>
      </c>
      <c r="U397" s="315" t="s">
        <v>4176</v>
      </c>
      <c r="V397" s="315" t="s">
        <v>4176</v>
      </c>
      <c r="W397" s="315"/>
      <c r="X397" s="315"/>
      <c r="Y397" s="315"/>
      <c r="Z397" s="315"/>
      <c r="AA397" s="315"/>
      <c r="AB397" s="315"/>
      <c r="AC397" s="315"/>
      <c r="AD397" s="315"/>
      <c r="AE397" s="315"/>
      <c r="AF397" s="315"/>
      <c r="AG397" s="315"/>
      <c r="AH397" s="315"/>
      <c r="AI397" s="315"/>
      <c r="AJ397" s="315"/>
      <c r="AK397" s="315"/>
      <c r="AL397" s="315"/>
      <c r="AM397" s="315"/>
      <c r="AN397" s="315"/>
      <c r="AO397" s="315"/>
      <c r="AP397" s="316"/>
      <c r="AQ397" t="s">
        <v>737</v>
      </c>
      <c r="AR397" s="299" t="s">
        <v>4180</v>
      </c>
      <c r="AS397" s="271"/>
      <c r="AU397" s="273"/>
    </row>
    <row r="398" spans="1:47" s="272" customFormat="1" ht="22.8" x14ac:dyDescent="0.4">
      <c r="A398" s="314">
        <v>213228</v>
      </c>
      <c r="B398" t="s">
        <v>3630</v>
      </c>
      <c r="C398" s="315" t="s">
        <v>4176</v>
      </c>
      <c r="D398" s="315" t="s">
        <v>4176</v>
      </c>
      <c r="E398" s="315" t="s">
        <v>4176</v>
      </c>
      <c r="F398" s="315" t="s">
        <v>4176</v>
      </c>
      <c r="G398" s="315" t="s">
        <v>4176</v>
      </c>
      <c r="H398" s="315" t="s">
        <v>4176</v>
      </c>
      <c r="I398" s="315" t="s">
        <v>4176</v>
      </c>
      <c r="J398" s="315" t="s">
        <v>4176</v>
      </c>
      <c r="K398" s="315" t="s">
        <v>4176</v>
      </c>
      <c r="L398" s="315" t="s">
        <v>4176</v>
      </c>
      <c r="M398" s="315" t="s">
        <v>4176</v>
      </c>
      <c r="N398" s="315" t="s">
        <v>4176</v>
      </c>
      <c r="O398" s="315" t="s">
        <v>4176</v>
      </c>
      <c r="P398" s="315" t="s">
        <v>4176</v>
      </c>
      <c r="Q398" s="315" t="s">
        <v>4176</v>
      </c>
      <c r="R398" s="315" t="s">
        <v>4176</v>
      </c>
      <c r="S398" s="315" t="s">
        <v>4176</v>
      </c>
      <c r="T398" s="315" t="s">
        <v>4176</v>
      </c>
      <c r="U398" s="315" t="s">
        <v>4176</v>
      </c>
      <c r="V398" s="315" t="s">
        <v>4176</v>
      </c>
      <c r="W398" s="315" t="s">
        <v>4176</v>
      </c>
      <c r="X398" s="315" t="s">
        <v>4176</v>
      </c>
      <c r="Y398" s="315" t="s">
        <v>4176</v>
      </c>
      <c r="Z398" s="315" t="s">
        <v>4176</v>
      </c>
      <c r="AA398" s="315" t="s">
        <v>4176</v>
      </c>
      <c r="AB398" s="315" t="s">
        <v>4176</v>
      </c>
      <c r="AC398" s="315" t="s">
        <v>4176</v>
      </c>
      <c r="AD398" s="315" t="s">
        <v>4176</v>
      </c>
      <c r="AE398" s="315" t="s">
        <v>4176</v>
      </c>
      <c r="AF398" s="315" t="s">
        <v>4176</v>
      </c>
      <c r="AG398" s="315"/>
      <c r="AH398" s="315"/>
      <c r="AI398" s="315"/>
      <c r="AJ398" s="315"/>
      <c r="AK398" s="315"/>
      <c r="AL398" s="315"/>
      <c r="AM398" s="315"/>
      <c r="AN398" s="315"/>
      <c r="AO398" s="315"/>
      <c r="AP398" s="316"/>
      <c r="AQ398" t="s">
        <v>737</v>
      </c>
      <c r="AR398" s="299" t="s">
        <v>4207</v>
      </c>
      <c r="AS398" s="271"/>
      <c r="AU398" s="273"/>
    </row>
    <row r="399" spans="1:47" s="272" customFormat="1" ht="22.8" x14ac:dyDescent="0.4">
      <c r="A399">
        <v>213236</v>
      </c>
      <c r="B399" t="s">
        <v>485</v>
      </c>
      <c r="C399" t="s">
        <v>214</v>
      </c>
      <c r="D399" t="s">
        <v>214</v>
      </c>
      <c r="E399" t="s">
        <v>212</v>
      </c>
      <c r="F399" t="s">
        <v>212</v>
      </c>
      <c r="G399" t="s">
        <v>212</v>
      </c>
      <c r="H399" t="s">
        <v>214</v>
      </c>
      <c r="I399" t="s">
        <v>214</v>
      </c>
      <c r="J399" t="s">
        <v>212</v>
      </c>
      <c r="K399" t="s">
        <v>212</v>
      </c>
      <c r="L399" t="s">
        <v>214</v>
      </c>
      <c r="M399" t="s">
        <v>214</v>
      </c>
      <c r="N399" t="s">
        <v>214</v>
      </c>
      <c r="O399" t="s">
        <v>212</v>
      </c>
      <c r="P399" t="s">
        <v>214</v>
      </c>
      <c r="Q399" t="s">
        <v>212</v>
      </c>
      <c r="R399" t="s">
        <v>214</v>
      </c>
      <c r="S399" t="s">
        <v>214</v>
      </c>
      <c r="T399" t="s">
        <v>212</v>
      </c>
      <c r="U399" t="s">
        <v>214</v>
      </c>
      <c r="V399" t="s">
        <v>212</v>
      </c>
      <c r="W399" t="s">
        <v>214</v>
      </c>
      <c r="X399" t="s">
        <v>212</v>
      </c>
      <c r="Y399" t="s">
        <v>212</v>
      </c>
      <c r="Z399" t="s">
        <v>212</v>
      </c>
      <c r="AA399" t="s">
        <v>212</v>
      </c>
      <c r="AB399" t="s">
        <v>214</v>
      </c>
      <c r="AC399" t="s">
        <v>214</v>
      </c>
      <c r="AD399" t="s">
        <v>212</v>
      </c>
      <c r="AE399" t="s">
        <v>212</v>
      </c>
      <c r="AF399" t="s">
        <v>212</v>
      </c>
      <c r="AG399"/>
      <c r="AH399"/>
      <c r="AI399"/>
      <c r="AJ399"/>
      <c r="AK399"/>
      <c r="AL399"/>
      <c r="AM399"/>
      <c r="AN399"/>
      <c r="AO399"/>
      <c r="AP399" s="317"/>
      <c r="AQ399"/>
      <c r="AR399" s="299"/>
      <c r="AS399" s="271"/>
      <c r="AU399" s="273"/>
    </row>
    <row r="400" spans="1:47" s="272" customFormat="1" ht="22.8" x14ac:dyDescent="0.4">
      <c r="A400">
        <v>213241</v>
      </c>
      <c r="B400" t="s">
        <v>59</v>
      </c>
      <c r="C400" t="s">
        <v>212</v>
      </c>
      <c r="D400" t="s">
        <v>214</v>
      </c>
      <c r="E400" t="s">
        <v>212</v>
      </c>
      <c r="F400" t="s">
        <v>214</v>
      </c>
      <c r="G400" t="s">
        <v>214</v>
      </c>
      <c r="H400" t="s">
        <v>214</v>
      </c>
      <c r="I400" t="s">
        <v>214</v>
      </c>
      <c r="J400" t="s">
        <v>214</v>
      </c>
      <c r="K400" t="s">
        <v>214</v>
      </c>
      <c r="L400" t="s">
        <v>214</v>
      </c>
      <c r="M400" t="s">
        <v>214</v>
      </c>
      <c r="N400" t="s">
        <v>214</v>
      </c>
      <c r="O400" t="s">
        <v>214</v>
      </c>
      <c r="P400" t="s">
        <v>214</v>
      </c>
      <c r="Q400" t="s">
        <v>214</v>
      </c>
      <c r="R400" t="s">
        <v>214</v>
      </c>
      <c r="S400" t="s">
        <v>214</v>
      </c>
      <c r="T400" t="s">
        <v>214</v>
      </c>
      <c r="U400" t="s">
        <v>214</v>
      </c>
      <c r="V400" t="s">
        <v>214</v>
      </c>
      <c r="W400" t="s">
        <v>214</v>
      </c>
      <c r="X400" t="s">
        <v>214</v>
      </c>
      <c r="Y400" t="s">
        <v>214</v>
      </c>
      <c r="Z400" t="s">
        <v>214</v>
      </c>
      <c r="AA400" t="s">
        <v>214</v>
      </c>
      <c r="AB400" t="s">
        <v>214</v>
      </c>
      <c r="AC400" t="s">
        <v>214</v>
      </c>
      <c r="AD400" t="s">
        <v>214</v>
      </c>
      <c r="AE400" t="s">
        <v>212</v>
      </c>
      <c r="AF400" t="s">
        <v>214</v>
      </c>
      <c r="AG400" t="s">
        <v>212</v>
      </c>
      <c r="AH400" t="s">
        <v>212</v>
      </c>
      <c r="AI400" t="s">
        <v>212</v>
      </c>
      <c r="AJ400" t="s">
        <v>212</v>
      </c>
      <c r="AK400" t="s">
        <v>212</v>
      </c>
      <c r="AL400" t="s">
        <v>212</v>
      </c>
      <c r="AM400" t="s">
        <v>212</v>
      </c>
      <c r="AN400" t="s">
        <v>212</v>
      </c>
      <c r="AO400" t="s">
        <v>212</v>
      </c>
      <c r="AP400" s="317" t="s">
        <v>212</v>
      </c>
      <c r="AQ400"/>
      <c r="AR400" s="299"/>
      <c r="AS400" s="271"/>
      <c r="AU400" s="273"/>
    </row>
    <row r="401" spans="1:47" s="272" customFormat="1" ht="22.8" x14ac:dyDescent="0.4">
      <c r="A401">
        <v>213246</v>
      </c>
      <c r="B401" t="s">
        <v>3629</v>
      </c>
      <c r="C401" t="s">
        <v>212</v>
      </c>
      <c r="D401" t="s">
        <v>214</v>
      </c>
      <c r="E401" t="s">
        <v>214</v>
      </c>
      <c r="F401" t="s">
        <v>214</v>
      </c>
      <c r="G401" t="s">
        <v>214</v>
      </c>
      <c r="H401" t="s">
        <v>214</v>
      </c>
      <c r="I401" t="s">
        <v>214</v>
      </c>
      <c r="J401" t="s">
        <v>212</v>
      </c>
      <c r="K401" t="s">
        <v>214</v>
      </c>
      <c r="L401" t="s">
        <v>214</v>
      </c>
      <c r="M401" t="s">
        <v>212</v>
      </c>
      <c r="N401" t="s">
        <v>214</v>
      </c>
      <c r="O401" t="s">
        <v>214</v>
      </c>
      <c r="P401" t="s">
        <v>214</v>
      </c>
      <c r="Q401" t="s">
        <v>214</v>
      </c>
      <c r="R401" t="s">
        <v>214</v>
      </c>
      <c r="S401" t="s">
        <v>214</v>
      </c>
      <c r="T401" t="s">
        <v>214</v>
      </c>
      <c r="U401" t="s">
        <v>214</v>
      </c>
      <c r="V401" t="s">
        <v>214</v>
      </c>
      <c r="W401" t="s">
        <v>212</v>
      </c>
      <c r="X401" t="s">
        <v>214</v>
      </c>
      <c r="Y401" t="s">
        <v>213</v>
      </c>
      <c r="Z401" t="s">
        <v>214</v>
      </c>
      <c r="AA401" t="s">
        <v>214</v>
      </c>
      <c r="AB401" t="s">
        <v>214</v>
      </c>
      <c r="AC401" t="s">
        <v>214</v>
      </c>
      <c r="AD401" t="s">
        <v>212</v>
      </c>
      <c r="AE401" t="s">
        <v>213</v>
      </c>
      <c r="AF401" t="s">
        <v>212</v>
      </c>
      <c r="AG401" t="s">
        <v>214</v>
      </c>
      <c r="AH401" t="s">
        <v>214</v>
      </c>
      <c r="AI401" t="s">
        <v>213</v>
      </c>
      <c r="AJ401" t="s">
        <v>214</v>
      </c>
      <c r="AK401" t="s">
        <v>214</v>
      </c>
      <c r="AL401" t="s">
        <v>213</v>
      </c>
      <c r="AM401" t="s">
        <v>214</v>
      </c>
      <c r="AN401" t="s">
        <v>213</v>
      </c>
      <c r="AO401" t="s">
        <v>213</v>
      </c>
      <c r="AP401" s="317" t="s">
        <v>213</v>
      </c>
      <c r="AQ401"/>
      <c r="AR401" s="299"/>
      <c r="AS401" s="271"/>
      <c r="AU401" s="273"/>
    </row>
    <row r="402" spans="1:47" s="272" customFormat="1" ht="22.8" x14ac:dyDescent="0.4">
      <c r="A402">
        <v>213249</v>
      </c>
      <c r="B402" t="s">
        <v>487</v>
      </c>
      <c r="C402" t="s">
        <v>214</v>
      </c>
      <c r="D402" t="s">
        <v>214</v>
      </c>
      <c r="E402" t="s">
        <v>214</v>
      </c>
      <c r="F402" t="s">
        <v>212</v>
      </c>
      <c r="G402" t="s">
        <v>212</v>
      </c>
      <c r="H402" t="s">
        <v>212</v>
      </c>
      <c r="I402" t="s">
        <v>212</v>
      </c>
      <c r="J402" t="s">
        <v>214</v>
      </c>
      <c r="K402" t="s">
        <v>212</v>
      </c>
      <c r="L402" t="s">
        <v>213</v>
      </c>
      <c r="M402" t="s">
        <v>213</v>
      </c>
      <c r="N402" t="s">
        <v>213</v>
      </c>
      <c r="O402" t="s">
        <v>213</v>
      </c>
      <c r="P402" t="s">
        <v>212</v>
      </c>
      <c r="Q402" t="s">
        <v>213</v>
      </c>
      <c r="R402" t="s">
        <v>212</v>
      </c>
      <c r="S402" t="s">
        <v>213</v>
      </c>
      <c r="T402" t="s">
        <v>214</v>
      </c>
      <c r="U402" t="s">
        <v>213</v>
      </c>
      <c r="V402" t="s">
        <v>212</v>
      </c>
      <c r="W402"/>
      <c r="X402"/>
      <c r="Y402"/>
      <c r="Z402"/>
      <c r="AA402"/>
      <c r="AB402"/>
      <c r="AC402"/>
      <c r="AD402"/>
      <c r="AE402"/>
      <c r="AF402"/>
      <c r="AG402"/>
      <c r="AH402"/>
      <c r="AI402"/>
      <c r="AJ402"/>
      <c r="AK402"/>
      <c r="AL402"/>
      <c r="AM402"/>
      <c r="AN402"/>
      <c r="AO402"/>
      <c r="AP402" s="317"/>
      <c r="AQ402"/>
      <c r="AR402" s="299"/>
      <c r="AS402" s="271"/>
    </row>
    <row r="403" spans="1:47" s="272" customFormat="1" ht="22.8" x14ac:dyDescent="0.4">
      <c r="A403">
        <v>213252</v>
      </c>
      <c r="B403" t="s">
        <v>485</v>
      </c>
      <c r="C403" t="s">
        <v>4176</v>
      </c>
      <c r="D403" t="s">
        <v>4176</v>
      </c>
      <c r="E403" t="s">
        <v>4176</v>
      </c>
      <c r="F403" t="s">
        <v>4176</v>
      </c>
      <c r="G403" t="s">
        <v>4176</v>
      </c>
      <c r="H403" t="s">
        <v>4176</v>
      </c>
      <c r="I403" t="s">
        <v>4176</v>
      </c>
      <c r="J403" t="s">
        <v>4176</v>
      </c>
      <c r="K403" t="s">
        <v>4176</v>
      </c>
      <c r="L403" t="s">
        <v>4176</v>
      </c>
      <c r="M403" t="s">
        <v>4176</v>
      </c>
      <c r="N403" t="s">
        <v>4176</v>
      </c>
      <c r="O403" t="s">
        <v>4176</v>
      </c>
      <c r="P403" t="s">
        <v>4176</v>
      </c>
      <c r="Q403" t="s">
        <v>4176</v>
      </c>
      <c r="R403" t="s">
        <v>4176</v>
      </c>
      <c r="S403" t="s">
        <v>4176</v>
      </c>
      <c r="T403" t="s">
        <v>4176</v>
      </c>
      <c r="U403" t="s">
        <v>4176</v>
      </c>
      <c r="V403" t="s">
        <v>4176</v>
      </c>
      <c r="W403" t="s">
        <v>4176</v>
      </c>
      <c r="X403" t="s">
        <v>4176</v>
      </c>
      <c r="Y403" t="s">
        <v>4176</v>
      </c>
      <c r="Z403" t="s">
        <v>4176</v>
      </c>
      <c r="AA403" t="s">
        <v>4176</v>
      </c>
      <c r="AB403" t="s">
        <v>4176</v>
      </c>
      <c r="AC403" t="s">
        <v>4176</v>
      </c>
      <c r="AD403" t="s">
        <v>4176</v>
      </c>
      <c r="AE403" t="s">
        <v>4176</v>
      </c>
      <c r="AF403" t="s">
        <v>4176</v>
      </c>
      <c r="AG403"/>
      <c r="AH403"/>
      <c r="AI403"/>
      <c r="AJ403"/>
      <c r="AK403"/>
      <c r="AL403"/>
      <c r="AM403"/>
      <c r="AN403"/>
      <c r="AO403"/>
      <c r="AP403" s="317"/>
      <c r="AQ403" t="s">
        <v>737</v>
      </c>
      <c r="AR403" s="299" t="s">
        <v>4180</v>
      </c>
      <c r="AS403" s="273"/>
      <c r="AU403" s="273"/>
    </row>
    <row r="404" spans="1:47" s="272" customFormat="1" ht="22.8" x14ac:dyDescent="0.4">
      <c r="A404" s="323">
        <v>213255</v>
      </c>
      <c r="B404" s="323" t="s">
        <v>3629</v>
      </c>
      <c r="C404" t="s">
        <v>212</v>
      </c>
      <c r="D404" t="s">
        <v>212</v>
      </c>
      <c r="E404" t="s">
        <v>212</v>
      </c>
      <c r="F404" t="s">
        <v>212</v>
      </c>
      <c r="G404" t="s">
        <v>212</v>
      </c>
      <c r="H404" t="s">
        <v>212</v>
      </c>
      <c r="I404" t="s">
        <v>212</v>
      </c>
      <c r="J404" t="s">
        <v>212</v>
      </c>
      <c r="K404" t="s">
        <v>212</v>
      </c>
      <c r="L404" t="s">
        <v>212</v>
      </c>
      <c r="M404" t="s">
        <v>212</v>
      </c>
      <c r="N404" t="s">
        <v>212</v>
      </c>
      <c r="O404" t="s">
        <v>212</v>
      </c>
      <c r="P404" t="s">
        <v>212</v>
      </c>
      <c r="Q404" t="s">
        <v>212</v>
      </c>
      <c r="R404" t="s">
        <v>212</v>
      </c>
      <c r="S404" t="s">
        <v>212</v>
      </c>
      <c r="T404" t="s">
        <v>212</v>
      </c>
      <c r="U404" t="s">
        <v>212</v>
      </c>
      <c r="V404" t="s">
        <v>212</v>
      </c>
      <c r="W404" t="s">
        <v>212</v>
      </c>
      <c r="X404" t="s">
        <v>212</v>
      </c>
      <c r="Y404" t="s">
        <v>212</v>
      </c>
      <c r="Z404" t="s">
        <v>212</v>
      </c>
      <c r="AA404" t="s">
        <v>212</v>
      </c>
      <c r="AB404" t="s">
        <v>212</v>
      </c>
      <c r="AC404" t="s">
        <v>212</v>
      </c>
      <c r="AD404" t="s">
        <v>212</v>
      </c>
      <c r="AE404" t="s">
        <v>212</v>
      </c>
      <c r="AF404" t="s">
        <v>212</v>
      </c>
      <c r="AG404" t="s">
        <v>212</v>
      </c>
      <c r="AH404" t="s">
        <v>212</v>
      </c>
      <c r="AI404" s="323" t="s">
        <v>4176</v>
      </c>
      <c r="AJ404" s="323" t="s">
        <v>4176</v>
      </c>
      <c r="AK404" s="323" t="s">
        <v>4176</v>
      </c>
      <c r="AL404" s="323" t="s">
        <v>4176</v>
      </c>
      <c r="AM404" s="323" t="s">
        <v>4176</v>
      </c>
      <c r="AN404" s="323" t="s">
        <v>4176</v>
      </c>
      <c r="AO404" s="323" t="s">
        <v>4176</v>
      </c>
      <c r="AP404" s="323" t="s">
        <v>4176</v>
      </c>
      <c r="AQ404" s="323"/>
      <c r="AR404" s="299"/>
      <c r="AS404" s="273"/>
      <c r="AU404" s="273"/>
    </row>
    <row r="405" spans="1:47" s="272" customFormat="1" ht="22.8" x14ac:dyDescent="0.4">
      <c r="A405">
        <v>213256</v>
      </c>
      <c r="B405" t="s">
        <v>485</v>
      </c>
      <c r="C405" t="s">
        <v>214</v>
      </c>
      <c r="D405" t="s">
        <v>212</v>
      </c>
      <c r="E405" t="s">
        <v>214</v>
      </c>
      <c r="F405" t="s">
        <v>212</v>
      </c>
      <c r="G405" t="s">
        <v>214</v>
      </c>
      <c r="H405" t="s">
        <v>214</v>
      </c>
      <c r="I405" t="s">
        <v>212</v>
      </c>
      <c r="J405" t="s">
        <v>212</v>
      </c>
      <c r="K405" t="s">
        <v>214</v>
      </c>
      <c r="L405" t="s">
        <v>214</v>
      </c>
      <c r="M405" t="s">
        <v>214</v>
      </c>
      <c r="N405" t="s">
        <v>214</v>
      </c>
      <c r="O405" t="s">
        <v>214</v>
      </c>
      <c r="P405" t="s">
        <v>214</v>
      </c>
      <c r="Q405" t="s">
        <v>214</v>
      </c>
      <c r="R405" t="s">
        <v>214</v>
      </c>
      <c r="S405" t="s">
        <v>212</v>
      </c>
      <c r="T405" t="s">
        <v>212</v>
      </c>
      <c r="U405" t="s">
        <v>212</v>
      </c>
      <c r="V405" t="s">
        <v>212</v>
      </c>
      <c r="W405" t="s">
        <v>212</v>
      </c>
      <c r="X405" t="s">
        <v>212</v>
      </c>
      <c r="Y405" t="s">
        <v>214</v>
      </c>
      <c r="Z405" t="s">
        <v>214</v>
      </c>
      <c r="AA405" t="s">
        <v>214</v>
      </c>
      <c r="AB405" t="s">
        <v>214</v>
      </c>
      <c r="AC405" t="s">
        <v>212</v>
      </c>
      <c r="AD405" t="s">
        <v>214</v>
      </c>
      <c r="AE405" t="s">
        <v>214</v>
      </c>
      <c r="AF405" t="s">
        <v>214</v>
      </c>
      <c r="AG405"/>
      <c r="AH405"/>
      <c r="AI405"/>
      <c r="AJ405"/>
      <c r="AK405"/>
      <c r="AL405"/>
      <c r="AM405"/>
      <c r="AN405"/>
      <c r="AO405"/>
      <c r="AP405" s="317"/>
      <c r="AQ405"/>
      <c r="AR405" s="299"/>
      <c r="AS405" s="271"/>
      <c r="AU405" s="273"/>
    </row>
    <row r="406" spans="1:47" s="272" customFormat="1" ht="22.8" x14ac:dyDescent="0.4">
      <c r="A406">
        <v>213259</v>
      </c>
      <c r="B406" t="s">
        <v>59</v>
      </c>
      <c r="C406" t="s">
        <v>212</v>
      </c>
      <c r="D406" t="s">
        <v>214</v>
      </c>
      <c r="E406" t="s">
        <v>214</v>
      </c>
      <c r="F406" t="s">
        <v>214</v>
      </c>
      <c r="G406" t="s">
        <v>214</v>
      </c>
      <c r="H406" t="s">
        <v>212</v>
      </c>
      <c r="I406" t="s">
        <v>212</v>
      </c>
      <c r="J406" t="s">
        <v>212</v>
      </c>
      <c r="K406" t="s">
        <v>212</v>
      </c>
      <c r="L406" t="s">
        <v>212</v>
      </c>
      <c r="M406" t="s">
        <v>212</v>
      </c>
      <c r="N406" t="s">
        <v>214</v>
      </c>
      <c r="O406" t="s">
        <v>214</v>
      </c>
      <c r="P406" t="s">
        <v>214</v>
      </c>
      <c r="Q406" t="s">
        <v>214</v>
      </c>
      <c r="R406" t="s">
        <v>214</v>
      </c>
      <c r="S406" t="s">
        <v>214</v>
      </c>
      <c r="T406" t="s">
        <v>214</v>
      </c>
      <c r="U406" t="s">
        <v>214</v>
      </c>
      <c r="V406" t="s">
        <v>214</v>
      </c>
      <c r="W406" t="s">
        <v>214</v>
      </c>
      <c r="X406" t="s">
        <v>212</v>
      </c>
      <c r="Y406" t="s">
        <v>214</v>
      </c>
      <c r="Z406" t="s">
        <v>212</v>
      </c>
      <c r="AA406" t="s">
        <v>212</v>
      </c>
      <c r="AB406" t="s">
        <v>214</v>
      </c>
      <c r="AC406" t="s">
        <v>212</v>
      </c>
      <c r="AD406" t="s">
        <v>214</v>
      </c>
      <c r="AE406" t="s">
        <v>214</v>
      </c>
      <c r="AF406" t="s">
        <v>212</v>
      </c>
      <c r="AG406" t="s">
        <v>214</v>
      </c>
      <c r="AH406" t="s">
        <v>214</v>
      </c>
      <c r="AI406" t="s">
        <v>213</v>
      </c>
      <c r="AJ406" t="s">
        <v>214</v>
      </c>
      <c r="AK406" t="s">
        <v>213</v>
      </c>
      <c r="AL406" t="s">
        <v>212</v>
      </c>
      <c r="AM406" t="s">
        <v>214</v>
      </c>
      <c r="AN406" t="s">
        <v>213</v>
      </c>
      <c r="AO406" t="s">
        <v>212</v>
      </c>
      <c r="AP406" s="317" t="s">
        <v>212</v>
      </c>
      <c r="AQ406"/>
      <c r="AR406" s="299"/>
      <c r="AS406" s="273"/>
      <c r="AU406" s="273"/>
    </row>
    <row r="407" spans="1:47" s="272" customFormat="1" ht="22.8" x14ac:dyDescent="0.4">
      <c r="A407">
        <v>213260</v>
      </c>
      <c r="B407" t="s">
        <v>3629</v>
      </c>
      <c r="C407" t="s">
        <v>212</v>
      </c>
      <c r="D407" t="s">
        <v>212</v>
      </c>
      <c r="E407" t="s">
        <v>212</v>
      </c>
      <c r="F407" t="s">
        <v>212</v>
      </c>
      <c r="G407" t="s">
        <v>214</v>
      </c>
      <c r="H407" t="s">
        <v>212</v>
      </c>
      <c r="I407" t="s">
        <v>214</v>
      </c>
      <c r="J407" t="s">
        <v>212</v>
      </c>
      <c r="K407" t="s">
        <v>214</v>
      </c>
      <c r="L407" t="s">
        <v>214</v>
      </c>
      <c r="M407" t="s">
        <v>212</v>
      </c>
      <c r="N407" t="s">
        <v>212</v>
      </c>
      <c r="O407" t="s">
        <v>214</v>
      </c>
      <c r="P407" t="s">
        <v>212</v>
      </c>
      <c r="Q407" t="s">
        <v>212</v>
      </c>
      <c r="R407" t="s">
        <v>214</v>
      </c>
      <c r="S407" t="s">
        <v>214</v>
      </c>
      <c r="T407" t="s">
        <v>214</v>
      </c>
      <c r="U407" t="s">
        <v>214</v>
      </c>
      <c r="V407" t="s">
        <v>212</v>
      </c>
      <c r="W407" t="s">
        <v>212</v>
      </c>
      <c r="X407" t="s">
        <v>212</v>
      </c>
      <c r="Y407" t="s">
        <v>214</v>
      </c>
      <c r="Z407" t="s">
        <v>212</v>
      </c>
      <c r="AA407" t="s">
        <v>212</v>
      </c>
      <c r="AB407" t="s">
        <v>212</v>
      </c>
      <c r="AC407" t="s">
        <v>212</v>
      </c>
      <c r="AD407" t="s">
        <v>212</v>
      </c>
      <c r="AE407" t="s">
        <v>212</v>
      </c>
      <c r="AF407" t="s">
        <v>214</v>
      </c>
      <c r="AG407" t="s">
        <v>212</v>
      </c>
      <c r="AH407" t="s">
        <v>214</v>
      </c>
      <c r="AI407" t="s">
        <v>214</v>
      </c>
      <c r="AJ407" t="s">
        <v>212</v>
      </c>
      <c r="AK407" t="s">
        <v>212</v>
      </c>
      <c r="AL407" t="s">
        <v>214</v>
      </c>
      <c r="AM407" t="s">
        <v>214</v>
      </c>
      <c r="AN407" t="s">
        <v>214</v>
      </c>
      <c r="AO407" t="s">
        <v>214</v>
      </c>
      <c r="AP407" s="317" t="s">
        <v>214</v>
      </c>
      <c r="AQ407"/>
      <c r="AR407" s="299"/>
      <c r="AS407" s="273"/>
      <c r="AU407" s="273"/>
    </row>
    <row r="408" spans="1:47" s="272" customFormat="1" ht="24" x14ac:dyDescent="0.5">
      <c r="A408" s="326">
        <v>213262</v>
      </c>
      <c r="B408" t="s">
        <v>485</v>
      </c>
      <c r="C408" s="271" t="s">
        <v>212</v>
      </c>
      <c r="D408" s="271" t="s">
        <v>214</v>
      </c>
      <c r="E408" s="271" t="s">
        <v>214</v>
      </c>
      <c r="F408" s="271" t="s">
        <v>214</v>
      </c>
      <c r="G408" s="271" t="s">
        <v>212</v>
      </c>
      <c r="H408" s="271" t="s">
        <v>212</v>
      </c>
      <c r="I408" s="271" t="s">
        <v>212</v>
      </c>
      <c r="J408" s="271" t="s">
        <v>212</v>
      </c>
      <c r="K408" s="271" t="s">
        <v>212</v>
      </c>
      <c r="L408" s="271" t="s">
        <v>212</v>
      </c>
      <c r="M408" s="271" t="s">
        <v>212</v>
      </c>
      <c r="N408" s="271" t="s">
        <v>212</v>
      </c>
      <c r="O408" s="271" t="s">
        <v>214</v>
      </c>
      <c r="P408" s="271" t="s">
        <v>212</v>
      </c>
      <c r="Q408" s="271" t="s">
        <v>212</v>
      </c>
      <c r="R408" s="271" t="s">
        <v>212</v>
      </c>
      <c r="S408" s="271" t="s">
        <v>212</v>
      </c>
      <c r="T408" s="271" t="s">
        <v>214</v>
      </c>
      <c r="U408" s="271" t="s">
        <v>212</v>
      </c>
      <c r="V408" s="271" t="s">
        <v>214</v>
      </c>
      <c r="W408" s="271" t="s">
        <v>214</v>
      </c>
      <c r="X408" s="271" t="s">
        <v>214</v>
      </c>
      <c r="Y408" s="271" t="s">
        <v>213</v>
      </c>
      <c r="Z408" s="271" t="s">
        <v>213</v>
      </c>
      <c r="AA408" s="271" t="s">
        <v>214</v>
      </c>
      <c r="AB408" s="271" t="s">
        <v>213</v>
      </c>
      <c r="AC408" s="271" t="s">
        <v>213</v>
      </c>
      <c r="AD408" s="271" t="s">
        <v>213</v>
      </c>
      <c r="AE408" s="271" t="s">
        <v>214</v>
      </c>
      <c r="AF408" s="271" t="s">
        <v>213</v>
      </c>
      <c r="AG408" s="271"/>
      <c r="AH408" s="271"/>
      <c r="AI408" s="271"/>
      <c r="AJ408" s="271"/>
      <c r="AK408" s="271"/>
      <c r="AL408" s="271"/>
      <c r="AM408" s="271"/>
      <c r="AN408" s="271"/>
      <c r="AO408" s="271"/>
      <c r="AP408" s="322"/>
      <c r="AQ408"/>
      <c r="AR408" s="299"/>
      <c r="AS408" s="273"/>
      <c r="AU408" s="273"/>
    </row>
    <row r="409" spans="1:47" s="272" customFormat="1" ht="22.8" x14ac:dyDescent="0.4">
      <c r="A409" s="314">
        <v>213268</v>
      </c>
      <c r="B409" t="s">
        <v>487</v>
      </c>
      <c r="C409" s="272" t="s">
        <v>4176</v>
      </c>
      <c r="D409" s="272" t="s">
        <v>4176</v>
      </c>
      <c r="E409" s="272" t="s">
        <v>4176</v>
      </c>
      <c r="F409" s="272" t="s">
        <v>4176</v>
      </c>
      <c r="G409" s="272" t="s">
        <v>4176</v>
      </c>
      <c r="H409" s="272" t="s">
        <v>4176</v>
      </c>
      <c r="I409" s="272" t="s">
        <v>4176</v>
      </c>
      <c r="J409" s="272" t="s">
        <v>4176</v>
      </c>
      <c r="K409" s="272" t="s">
        <v>4176</v>
      </c>
      <c r="L409" s="272" t="s">
        <v>4176</v>
      </c>
      <c r="M409" s="272" t="s">
        <v>4176</v>
      </c>
      <c r="N409" s="272" t="s">
        <v>4176</v>
      </c>
      <c r="O409" s="272" t="s">
        <v>4176</v>
      </c>
      <c r="P409" s="272" t="s">
        <v>4176</v>
      </c>
      <c r="Q409" s="272" t="s">
        <v>4176</v>
      </c>
      <c r="R409" s="272" t="s">
        <v>4176</v>
      </c>
      <c r="S409" s="272" t="s">
        <v>4176</v>
      </c>
      <c r="T409" s="272" t="s">
        <v>4176</v>
      </c>
      <c r="U409" s="272" t="s">
        <v>4176</v>
      </c>
      <c r="V409" s="272" t="s">
        <v>4176</v>
      </c>
      <c r="W409" s="315"/>
      <c r="X409" s="315"/>
      <c r="Y409" s="315"/>
      <c r="Z409" s="315"/>
      <c r="AA409" s="315"/>
      <c r="AB409" s="315"/>
      <c r="AC409" s="315"/>
      <c r="AD409" s="315"/>
      <c r="AE409" s="315"/>
      <c r="AF409" s="315"/>
      <c r="AG409" s="315"/>
      <c r="AH409" s="315"/>
      <c r="AI409" s="315"/>
      <c r="AJ409" s="315"/>
      <c r="AK409" s="315"/>
      <c r="AL409" s="315"/>
      <c r="AM409" s="315"/>
      <c r="AN409" s="315"/>
      <c r="AO409" s="315"/>
      <c r="AP409" s="316"/>
      <c r="AQ409" t="s">
        <v>737</v>
      </c>
      <c r="AR409" s="299" t="s">
        <v>4180</v>
      </c>
      <c r="AS409" s="271"/>
      <c r="AU409" s="273"/>
    </row>
    <row r="410" spans="1:47" s="272" customFormat="1" ht="24" x14ac:dyDescent="0.5">
      <c r="A410" s="321">
        <v>213271</v>
      </c>
      <c r="B410" t="s">
        <v>3630</v>
      </c>
      <c r="C410" s="272" t="s">
        <v>212</v>
      </c>
      <c r="D410" s="272" t="s">
        <v>212</v>
      </c>
      <c r="E410" s="272" t="s">
        <v>212</v>
      </c>
      <c r="F410" s="272" t="s">
        <v>212</v>
      </c>
      <c r="G410" s="272" t="s">
        <v>212</v>
      </c>
      <c r="H410" s="272" t="s">
        <v>214</v>
      </c>
      <c r="I410" s="272" t="s">
        <v>212</v>
      </c>
      <c r="J410" s="272" t="s">
        <v>212</v>
      </c>
      <c r="K410" s="272" t="s">
        <v>212</v>
      </c>
      <c r="L410" s="272" t="s">
        <v>214</v>
      </c>
      <c r="M410" s="272" t="s">
        <v>214</v>
      </c>
      <c r="N410" s="272" t="s">
        <v>212</v>
      </c>
      <c r="O410" s="272" t="s">
        <v>212</v>
      </c>
      <c r="P410" s="272" t="s">
        <v>212</v>
      </c>
      <c r="Q410" s="272" t="s">
        <v>212</v>
      </c>
      <c r="R410" s="272" t="s">
        <v>214</v>
      </c>
      <c r="S410" s="272" t="s">
        <v>212</v>
      </c>
      <c r="T410" s="272" t="s">
        <v>214</v>
      </c>
      <c r="U410" s="272" t="s">
        <v>212</v>
      </c>
      <c r="V410" s="272" t="s">
        <v>212</v>
      </c>
      <c r="W410" s="272" t="s">
        <v>214</v>
      </c>
      <c r="X410" s="272" t="s">
        <v>214</v>
      </c>
      <c r="Y410" s="272" t="s">
        <v>213</v>
      </c>
      <c r="Z410" s="272" t="s">
        <v>213</v>
      </c>
      <c r="AA410" s="272" t="s">
        <v>213</v>
      </c>
      <c r="AB410" s="272" t="s">
        <v>213</v>
      </c>
      <c r="AC410" s="272" t="s">
        <v>213</v>
      </c>
      <c r="AD410" s="272" t="s">
        <v>213</v>
      </c>
      <c r="AE410" s="272" t="s">
        <v>213</v>
      </c>
      <c r="AF410" s="272" t="s">
        <v>213</v>
      </c>
      <c r="AP410" s="317"/>
      <c r="AQ410"/>
      <c r="AR410" s="299"/>
      <c r="AS410" s="273"/>
      <c r="AU410" s="273"/>
    </row>
    <row r="411" spans="1:47" s="272" customFormat="1" ht="22.8" x14ac:dyDescent="0.4">
      <c r="A411">
        <v>213275</v>
      </c>
      <c r="B411" t="s">
        <v>485</v>
      </c>
      <c r="C411" t="s">
        <v>4176</v>
      </c>
      <c r="D411" t="s">
        <v>4176</v>
      </c>
      <c r="E411" t="s">
        <v>4176</v>
      </c>
      <c r="F411" t="s">
        <v>4176</v>
      </c>
      <c r="G411" t="s">
        <v>4176</v>
      </c>
      <c r="H411" t="s">
        <v>4176</v>
      </c>
      <c r="I411" t="s">
        <v>4176</v>
      </c>
      <c r="J411" t="s">
        <v>4176</v>
      </c>
      <c r="K411" t="s">
        <v>4176</v>
      </c>
      <c r="L411" t="s">
        <v>4176</v>
      </c>
      <c r="M411" t="s">
        <v>4176</v>
      </c>
      <c r="N411" t="s">
        <v>4176</v>
      </c>
      <c r="O411" t="s">
        <v>4176</v>
      </c>
      <c r="P411" t="s">
        <v>4176</v>
      </c>
      <c r="Q411" t="s">
        <v>4176</v>
      </c>
      <c r="R411" t="s">
        <v>4176</v>
      </c>
      <c r="S411" t="s">
        <v>4176</v>
      </c>
      <c r="T411" t="s">
        <v>4176</v>
      </c>
      <c r="U411" t="s">
        <v>4176</v>
      </c>
      <c r="V411" t="s">
        <v>4176</v>
      </c>
      <c r="W411" t="s">
        <v>4176</v>
      </c>
      <c r="X411" t="s">
        <v>4176</v>
      </c>
      <c r="Y411" t="s">
        <v>4176</v>
      </c>
      <c r="Z411" t="s">
        <v>4176</v>
      </c>
      <c r="AA411" t="s">
        <v>4176</v>
      </c>
      <c r="AB411" t="s">
        <v>4176</v>
      </c>
      <c r="AC411" t="s">
        <v>4176</v>
      </c>
      <c r="AD411" t="s">
        <v>4176</v>
      </c>
      <c r="AE411" t="s">
        <v>4176</v>
      </c>
      <c r="AF411" t="s">
        <v>4176</v>
      </c>
      <c r="AG411"/>
      <c r="AH411"/>
      <c r="AI411"/>
      <c r="AJ411"/>
      <c r="AK411"/>
      <c r="AL411"/>
      <c r="AM411"/>
      <c r="AN411"/>
      <c r="AO411"/>
      <c r="AP411" s="317"/>
      <c r="AQ411" t="s">
        <v>737</v>
      </c>
      <c r="AR411" s="299" t="s">
        <v>4180</v>
      </c>
      <c r="AS411" s="273"/>
      <c r="AU411" s="273"/>
    </row>
    <row r="412" spans="1:47" s="272" customFormat="1" ht="22.8" x14ac:dyDescent="0.4">
      <c r="A412" s="314">
        <v>213282</v>
      </c>
      <c r="B412" t="s">
        <v>485</v>
      </c>
      <c r="C412" s="272" t="s">
        <v>4176</v>
      </c>
      <c r="D412" s="272" t="s">
        <v>4176</v>
      </c>
      <c r="E412" s="272" t="s">
        <v>4176</v>
      </c>
      <c r="F412" s="272" t="s">
        <v>4176</v>
      </c>
      <c r="G412" s="272" t="s">
        <v>4176</v>
      </c>
      <c r="H412" s="272" t="s">
        <v>4176</v>
      </c>
      <c r="I412" s="272" t="s">
        <v>4176</v>
      </c>
      <c r="J412" s="272" t="s">
        <v>4176</v>
      </c>
      <c r="K412" s="272" t="s">
        <v>4176</v>
      </c>
      <c r="L412" s="272" t="s">
        <v>4176</v>
      </c>
      <c r="M412" s="272" t="s">
        <v>4176</v>
      </c>
      <c r="N412" s="272" t="s">
        <v>4176</v>
      </c>
      <c r="O412" s="272" t="s">
        <v>4176</v>
      </c>
      <c r="P412" s="272" t="s">
        <v>4176</v>
      </c>
      <c r="Q412" s="272" t="s">
        <v>4176</v>
      </c>
      <c r="R412" s="272" t="s">
        <v>4176</v>
      </c>
      <c r="S412" s="272" t="s">
        <v>4176</v>
      </c>
      <c r="T412" s="272" t="s">
        <v>4176</v>
      </c>
      <c r="U412" s="272" t="s">
        <v>4176</v>
      </c>
      <c r="V412" s="272" t="s">
        <v>4176</v>
      </c>
      <c r="W412" s="272" t="s">
        <v>4176</v>
      </c>
      <c r="X412" s="272" t="s">
        <v>4176</v>
      </c>
      <c r="Y412" s="272" t="s">
        <v>4176</v>
      </c>
      <c r="Z412" s="272" t="s">
        <v>4176</v>
      </c>
      <c r="AA412" s="272" t="s">
        <v>4176</v>
      </c>
      <c r="AB412" s="272" t="s">
        <v>4176</v>
      </c>
      <c r="AC412" s="272" t="s">
        <v>4176</v>
      </c>
      <c r="AD412" s="272" t="s">
        <v>4176</v>
      </c>
      <c r="AE412" s="272" t="s">
        <v>4176</v>
      </c>
      <c r="AF412" s="272" t="s">
        <v>4176</v>
      </c>
      <c r="AP412" s="317"/>
      <c r="AQ412" t="s">
        <v>737</v>
      </c>
      <c r="AR412" s="299" t="s">
        <v>4180</v>
      </c>
      <c r="AS412" s="271"/>
      <c r="AU412" s="273"/>
    </row>
    <row r="413" spans="1:47" s="272" customFormat="1" ht="22.8" x14ac:dyDescent="0.4">
      <c r="A413">
        <v>213289</v>
      </c>
      <c r="B413" t="s">
        <v>487</v>
      </c>
      <c r="C413" t="s">
        <v>4176</v>
      </c>
      <c r="D413" t="s">
        <v>4176</v>
      </c>
      <c r="E413" t="s">
        <v>4176</v>
      </c>
      <c r="F413" t="s">
        <v>4176</v>
      </c>
      <c r="G413" t="s">
        <v>4176</v>
      </c>
      <c r="H413" t="s">
        <v>4176</v>
      </c>
      <c r="I413" t="s">
        <v>4176</v>
      </c>
      <c r="J413" t="s">
        <v>4176</v>
      </c>
      <c r="K413" t="s">
        <v>4176</v>
      </c>
      <c r="L413" t="s">
        <v>4176</v>
      </c>
      <c r="M413" t="s">
        <v>4176</v>
      </c>
      <c r="N413" t="s">
        <v>4176</v>
      </c>
      <c r="O413" t="s">
        <v>4176</v>
      </c>
      <c r="P413" t="s">
        <v>4176</v>
      </c>
      <c r="Q413" t="s">
        <v>4176</v>
      </c>
      <c r="R413" t="s">
        <v>4176</v>
      </c>
      <c r="S413" t="s">
        <v>4176</v>
      </c>
      <c r="T413" t="s">
        <v>4176</v>
      </c>
      <c r="U413" t="s">
        <v>4176</v>
      </c>
      <c r="V413" t="s">
        <v>4176</v>
      </c>
      <c r="W413"/>
      <c r="X413"/>
      <c r="Y413"/>
      <c r="Z413"/>
      <c r="AA413"/>
      <c r="AB413"/>
      <c r="AC413"/>
      <c r="AD413"/>
      <c r="AE413"/>
      <c r="AF413"/>
      <c r="AG413"/>
      <c r="AH413"/>
      <c r="AI413"/>
      <c r="AJ413"/>
      <c r="AK413"/>
      <c r="AL413"/>
      <c r="AM413"/>
      <c r="AN413"/>
      <c r="AO413"/>
      <c r="AP413" s="317"/>
      <c r="AQ413" t="s">
        <v>737</v>
      </c>
      <c r="AR413" s="299" t="s">
        <v>4180</v>
      </c>
      <c r="AS413" s="271"/>
    </row>
    <row r="414" spans="1:47" s="272" customFormat="1" ht="22.8" x14ac:dyDescent="0.4">
      <c r="A414">
        <v>213307</v>
      </c>
      <c r="B414" t="s">
        <v>485</v>
      </c>
      <c r="C414" t="s">
        <v>212</v>
      </c>
      <c r="D414" t="s">
        <v>214</v>
      </c>
      <c r="E414" t="s">
        <v>214</v>
      </c>
      <c r="F414" t="s">
        <v>214</v>
      </c>
      <c r="G414" t="s">
        <v>212</v>
      </c>
      <c r="H414" t="s">
        <v>214</v>
      </c>
      <c r="I414" t="s">
        <v>212</v>
      </c>
      <c r="J414" t="s">
        <v>212</v>
      </c>
      <c r="K414" t="s">
        <v>212</v>
      </c>
      <c r="L414" t="s">
        <v>212</v>
      </c>
      <c r="M414" t="s">
        <v>212</v>
      </c>
      <c r="N414" t="s">
        <v>212</v>
      </c>
      <c r="O414" t="s">
        <v>214</v>
      </c>
      <c r="P414" t="s">
        <v>212</v>
      </c>
      <c r="Q414" t="s">
        <v>212</v>
      </c>
      <c r="R414" t="s">
        <v>214</v>
      </c>
      <c r="S414" t="s">
        <v>214</v>
      </c>
      <c r="T414" t="s">
        <v>214</v>
      </c>
      <c r="U414" t="s">
        <v>214</v>
      </c>
      <c r="V414" t="s">
        <v>212</v>
      </c>
      <c r="W414" t="s">
        <v>212</v>
      </c>
      <c r="X414" t="s">
        <v>212</v>
      </c>
      <c r="Y414" t="s">
        <v>214</v>
      </c>
      <c r="Z414" t="s">
        <v>214</v>
      </c>
      <c r="AA414" t="s">
        <v>214</v>
      </c>
      <c r="AB414" t="s">
        <v>214</v>
      </c>
      <c r="AC414" t="s">
        <v>214</v>
      </c>
      <c r="AD414" t="s">
        <v>214</v>
      </c>
      <c r="AE414" t="s">
        <v>214</v>
      </c>
      <c r="AF414" t="s">
        <v>214</v>
      </c>
      <c r="AG414"/>
      <c r="AH414"/>
      <c r="AI414"/>
      <c r="AJ414"/>
      <c r="AK414"/>
      <c r="AL414"/>
      <c r="AM414"/>
      <c r="AN414"/>
      <c r="AO414"/>
      <c r="AP414" s="317"/>
      <c r="AQ414"/>
      <c r="AR414" s="299"/>
      <c r="AS414" s="273"/>
      <c r="AU414" s="273"/>
    </row>
    <row r="415" spans="1:47" s="272" customFormat="1" ht="22.8" x14ac:dyDescent="0.4">
      <c r="A415">
        <v>213308</v>
      </c>
      <c r="B415" t="s">
        <v>59</v>
      </c>
      <c r="C415" t="s">
        <v>214</v>
      </c>
      <c r="D415" t="s">
        <v>212</v>
      </c>
      <c r="E415" t="s">
        <v>214</v>
      </c>
      <c r="F415" t="s">
        <v>212</v>
      </c>
      <c r="G415" t="s">
        <v>214</v>
      </c>
      <c r="H415" t="s">
        <v>214</v>
      </c>
      <c r="I415" t="s">
        <v>212</v>
      </c>
      <c r="J415" t="s">
        <v>214</v>
      </c>
      <c r="K415" t="s">
        <v>214</v>
      </c>
      <c r="L415" t="s">
        <v>214</v>
      </c>
      <c r="M415" t="s">
        <v>212</v>
      </c>
      <c r="N415" t="s">
        <v>214</v>
      </c>
      <c r="O415" t="s">
        <v>212</v>
      </c>
      <c r="P415" t="s">
        <v>214</v>
      </c>
      <c r="Q415" t="s">
        <v>214</v>
      </c>
      <c r="R415" t="s">
        <v>214</v>
      </c>
      <c r="S415" t="s">
        <v>214</v>
      </c>
      <c r="T415" t="s">
        <v>214</v>
      </c>
      <c r="U415" t="s">
        <v>214</v>
      </c>
      <c r="V415" t="s">
        <v>214</v>
      </c>
      <c r="W415" t="s">
        <v>212</v>
      </c>
      <c r="X415" t="s">
        <v>214</v>
      </c>
      <c r="Y415" t="s">
        <v>212</v>
      </c>
      <c r="Z415" t="s">
        <v>214</v>
      </c>
      <c r="AA415" t="s">
        <v>212</v>
      </c>
      <c r="AB415" t="s">
        <v>212</v>
      </c>
      <c r="AC415" t="s">
        <v>214</v>
      </c>
      <c r="AD415" t="s">
        <v>212</v>
      </c>
      <c r="AE415" t="s">
        <v>214</v>
      </c>
      <c r="AF415" t="s">
        <v>214</v>
      </c>
      <c r="AG415" t="s">
        <v>214</v>
      </c>
      <c r="AH415" t="s">
        <v>214</v>
      </c>
      <c r="AI415" t="s">
        <v>212</v>
      </c>
      <c r="AJ415" t="s">
        <v>214</v>
      </c>
      <c r="AK415" t="s">
        <v>212</v>
      </c>
      <c r="AL415" t="s">
        <v>214</v>
      </c>
      <c r="AM415" t="s">
        <v>214</v>
      </c>
      <c r="AN415" t="s">
        <v>214</v>
      </c>
      <c r="AO415" t="s">
        <v>214</v>
      </c>
      <c r="AP415" s="317" t="s">
        <v>212</v>
      </c>
      <c r="AQ415"/>
      <c r="AR415" s="299"/>
      <c r="AS415" s="271"/>
    </row>
    <row r="416" spans="1:47" s="272" customFormat="1" ht="22.8" x14ac:dyDescent="0.4">
      <c r="A416">
        <v>213316</v>
      </c>
      <c r="B416" t="s">
        <v>487</v>
      </c>
      <c r="C416" t="s">
        <v>212</v>
      </c>
      <c r="D416" t="s">
        <v>212</v>
      </c>
      <c r="E416" t="s">
        <v>212</v>
      </c>
      <c r="F416" t="s">
        <v>212</v>
      </c>
      <c r="G416" t="s">
        <v>212</v>
      </c>
      <c r="H416" t="s">
        <v>212</v>
      </c>
      <c r="I416" t="s">
        <v>212</v>
      </c>
      <c r="J416" t="s">
        <v>212</v>
      </c>
      <c r="K416" t="s">
        <v>212</v>
      </c>
      <c r="L416" t="s">
        <v>212</v>
      </c>
      <c r="M416" t="s">
        <v>214</v>
      </c>
      <c r="N416" t="s">
        <v>212</v>
      </c>
      <c r="O416" t="s">
        <v>212</v>
      </c>
      <c r="P416" t="s">
        <v>212</v>
      </c>
      <c r="Q416" t="s">
        <v>214</v>
      </c>
      <c r="R416" t="s">
        <v>214</v>
      </c>
      <c r="S416" t="s">
        <v>214</v>
      </c>
      <c r="T416" t="s">
        <v>214</v>
      </c>
      <c r="U416" t="s">
        <v>212</v>
      </c>
      <c r="V416" t="s">
        <v>212</v>
      </c>
      <c r="W416"/>
      <c r="X416"/>
      <c r="Y416"/>
      <c r="Z416"/>
      <c r="AA416"/>
      <c r="AB416"/>
      <c r="AC416"/>
      <c r="AD416"/>
      <c r="AE416"/>
      <c r="AF416"/>
      <c r="AG416"/>
      <c r="AH416"/>
      <c r="AI416"/>
      <c r="AJ416"/>
      <c r="AK416"/>
      <c r="AL416"/>
      <c r="AM416"/>
      <c r="AN416"/>
      <c r="AO416"/>
      <c r="AP416" s="317"/>
      <c r="AQ416"/>
      <c r="AR416" s="299"/>
      <c r="AS416" s="273"/>
      <c r="AU416" s="273"/>
    </row>
    <row r="417" spans="1:47" s="272" customFormat="1" ht="22.8" x14ac:dyDescent="0.4">
      <c r="A417">
        <v>213318</v>
      </c>
      <c r="B417" t="s">
        <v>3629</v>
      </c>
      <c r="C417" t="s">
        <v>212</v>
      </c>
      <c r="D417" t="s">
        <v>212</v>
      </c>
      <c r="E417" t="s">
        <v>214</v>
      </c>
      <c r="F417" t="s">
        <v>214</v>
      </c>
      <c r="G417" t="s">
        <v>212</v>
      </c>
      <c r="H417" t="s">
        <v>214</v>
      </c>
      <c r="I417" t="s">
        <v>214</v>
      </c>
      <c r="J417" t="s">
        <v>214</v>
      </c>
      <c r="K417" t="s">
        <v>214</v>
      </c>
      <c r="L417" t="s">
        <v>214</v>
      </c>
      <c r="M417" t="s">
        <v>212</v>
      </c>
      <c r="N417" t="s">
        <v>212</v>
      </c>
      <c r="O417" t="s">
        <v>212</v>
      </c>
      <c r="P417" t="s">
        <v>212</v>
      </c>
      <c r="Q417" t="s">
        <v>212</v>
      </c>
      <c r="R417" t="s">
        <v>214</v>
      </c>
      <c r="S417" t="s">
        <v>212</v>
      </c>
      <c r="T417" t="s">
        <v>214</v>
      </c>
      <c r="U417" t="s">
        <v>212</v>
      </c>
      <c r="V417" t="s">
        <v>212</v>
      </c>
      <c r="W417" t="s">
        <v>212</v>
      </c>
      <c r="X417" t="s">
        <v>214</v>
      </c>
      <c r="Y417" t="s">
        <v>212</v>
      </c>
      <c r="Z417" t="s">
        <v>212</v>
      </c>
      <c r="AA417" t="s">
        <v>214</v>
      </c>
      <c r="AB417" t="s">
        <v>214</v>
      </c>
      <c r="AC417" t="s">
        <v>214</v>
      </c>
      <c r="AD417" t="s">
        <v>212</v>
      </c>
      <c r="AE417" t="s">
        <v>212</v>
      </c>
      <c r="AF417" t="s">
        <v>212</v>
      </c>
      <c r="AG417" t="s">
        <v>214</v>
      </c>
      <c r="AH417" t="s">
        <v>214</v>
      </c>
      <c r="AI417" t="s">
        <v>213</v>
      </c>
      <c r="AJ417" t="s">
        <v>214</v>
      </c>
      <c r="AK417" t="s">
        <v>213</v>
      </c>
      <c r="AL417" t="s">
        <v>214</v>
      </c>
      <c r="AM417" t="s">
        <v>214</v>
      </c>
      <c r="AN417" t="s">
        <v>213</v>
      </c>
      <c r="AO417" t="s">
        <v>213</v>
      </c>
      <c r="AP417" s="317" t="s">
        <v>214</v>
      </c>
      <c r="AQ417"/>
      <c r="AR417" s="299"/>
      <c r="AS417" s="273"/>
      <c r="AU417" s="273"/>
    </row>
    <row r="418" spans="1:47" s="272" customFormat="1" ht="24" x14ac:dyDescent="0.5">
      <c r="A418" s="321">
        <v>213320</v>
      </c>
      <c r="B418" t="s">
        <v>3629</v>
      </c>
      <c r="C418" s="272" t="s">
        <v>212</v>
      </c>
      <c r="D418" s="272" t="s">
        <v>214</v>
      </c>
      <c r="E418" s="272" t="s">
        <v>214</v>
      </c>
      <c r="F418" s="272" t="s">
        <v>214</v>
      </c>
      <c r="G418" s="272" t="s">
        <v>212</v>
      </c>
      <c r="H418" s="272" t="s">
        <v>214</v>
      </c>
      <c r="I418" s="272" t="s">
        <v>214</v>
      </c>
      <c r="J418" s="272" t="s">
        <v>214</v>
      </c>
      <c r="K418" s="272" t="s">
        <v>212</v>
      </c>
      <c r="L418" s="272" t="s">
        <v>214</v>
      </c>
      <c r="M418" s="272" t="s">
        <v>212</v>
      </c>
      <c r="N418" s="272" t="s">
        <v>214</v>
      </c>
      <c r="O418" s="272" t="s">
        <v>212</v>
      </c>
      <c r="P418" s="272" t="s">
        <v>214</v>
      </c>
      <c r="Q418" s="272" t="s">
        <v>214</v>
      </c>
      <c r="R418" s="272" t="s">
        <v>214</v>
      </c>
      <c r="S418" s="272" t="s">
        <v>214</v>
      </c>
      <c r="T418" s="272" t="s">
        <v>214</v>
      </c>
      <c r="U418" s="272" t="s">
        <v>214</v>
      </c>
      <c r="V418" s="272" t="s">
        <v>212</v>
      </c>
      <c r="W418" s="272" t="s">
        <v>214</v>
      </c>
      <c r="X418" s="272" t="s">
        <v>212</v>
      </c>
      <c r="Y418" s="272" t="s">
        <v>212</v>
      </c>
      <c r="Z418" s="272" t="s">
        <v>214</v>
      </c>
      <c r="AA418" s="272" t="s">
        <v>212</v>
      </c>
      <c r="AB418" s="272" t="s">
        <v>212</v>
      </c>
      <c r="AC418" s="272" t="s">
        <v>214</v>
      </c>
      <c r="AD418" s="272" t="s">
        <v>214</v>
      </c>
      <c r="AE418" s="272" t="s">
        <v>212</v>
      </c>
      <c r="AF418" s="272" t="s">
        <v>214</v>
      </c>
      <c r="AG418" s="272" t="s">
        <v>214</v>
      </c>
      <c r="AH418" s="272" t="s">
        <v>214</v>
      </c>
      <c r="AI418" s="272" t="s">
        <v>212</v>
      </c>
      <c r="AJ418" s="272" t="s">
        <v>214</v>
      </c>
      <c r="AK418" s="272" t="s">
        <v>213</v>
      </c>
      <c r="AL418" s="272" t="s">
        <v>213</v>
      </c>
      <c r="AM418" s="272" t="s">
        <v>214</v>
      </c>
      <c r="AN418" s="272" t="s">
        <v>214</v>
      </c>
      <c r="AO418" s="272" t="s">
        <v>214</v>
      </c>
      <c r="AP418" s="317" t="s">
        <v>213</v>
      </c>
      <c r="AQ418"/>
      <c r="AR418" s="299"/>
      <c r="AS418" s="271"/>
      <c r="AU418" s="273"/>
    </row>
    <row r="419" spans="1:47" s="272" customFormat="1" ht="22.8" x14ac:dyDescent="0.4">
      <c r="A419">
        <v>213322</v>
      </c>
      <c r="B419" t="s">
        <v>59</v>
      </c>
      <c r="C419" t="s">
        <v>212</v>
      </c>
      <c r="D419" t="s">
        <v>214</v>
      </c>
      <c r="E419" t="s">
        <v>214</v>
      </c>
      <c r="F419" t="s">
        <v>212</v>
      </c>
      <c r="G419" t="s">
        <v>214</v>
      </c>
      <c r="H419" t="s">
        <v>214</v>
      </c>
      <c r="I419" t="s">
        <v>214</v>
      </c>
      <c r="J419" t="s">
        <v>214</v>
      </c>
      <c r="K419" t="s">
        <v>214</v>
      </c>
      <c r="L419" t="s">
        <v>214</v>
      </c>
      <c r="M419" t="s">
        <v>214</v>
      </c>
      <c r="N419" t="s">
        <v>214</v>
      </c>
      <c r="O419" t="s">
        <v>214</v>
      </c>
      <c r="P419" t="s">
        <v>214</v>
      </c>
      <c r="Q419" t="s">
        <v>214</v>
      </c>
      <c r="R419" t="s">
        <v>214</v>
      </c>
      <c r="S419" t="s">
        <v>214</v>
      </c>
      <c r="T419" t="s">
        <v>214</v>
      </c>
      <c r="U419" t="s">
        <v>214</v>
      </c>
      <c r="V419" t="s">
        <v>214</v>
      </c>
      <c r="W419" t="s">
        <v>214</v>
      </c>
      <c r="X419" t="s">
        <v>214</v>
      </c>
      <c r="Y419" t="s">
        <v>212</v>
      </c>
      <c r="Z419" t="s">
        <v>214</v>
      </c>
      <c r="AA419" t="s">
        <v>212</v>
      </c>
      <c r="AB419" t="s">
        <v>212</v>
      </c>
      <c r="AC419" t="s">
        <v>212</v>
      </c>
      <c r="AD419" t="s">
        <v>212</v>
      </c>
      <c r="AE419" t="s">
        <v>212</v>
      </c>
      <c r="AF419" t="s">
        <v>214</v>
      </c>
      <c r="AG419" t="s">
        <v>214</v>
      </c>
      <c r="AH419" t="s">
        <v>214</v>
      </c>
      <c r="AI419" t="s">
        <v>212</v>
      </c>
      <c r="AJ419" t="s">
        <v>214</v>
      </c>
      <c r="AK419" t="s">
        <v>212</v>
      </c>
      <c r="AL419" t="s">
        <v>212</v>
      </c>
      <c r="AM419" t="s">
        <v>212</v>
      </c>
      <c r="AN419" t="s">
        <v>212</v>
      </c>
      <c r="AO419" t="s">
        <v>214</v>
      </c>
      <c r="AP419" s="317" t="s">
        <v>212</v>
      </c>
      <c r="AQ419"/>
      <c r="AR419" s="299"/>
      <c r="AS419" s="273"/>
      <c r="AU419" s="273"/>
    </row>
    <row r="420" spans="1:47" s="272" customFormat="1" ht="22.8" x14ac:dyDescent="0.4">
      <c r="A420">
        <v>213323</v>
      </c>
      <c r="B420" t="s">
        <v>488</v>
      </c>
      <c r="C420" t="s">
        <v>4176</v>
      </c>
      <c r="D420" t="s">
        <v>4176</v>
      </c>
      <c r="E420" t="s">
        <v>4176</v>
      </c>
      <c r="F420" t="s">
        <v>4176</v>
      </c>
      <c r="G420" t="s">
        <v>4176</v>
      </c>
      <c r="H420" t="s">
        <v>4176</v>
      </c>
      <c r="I420" t="s">
        <v>4176</v>
      </c>
      <c r="J420" t="s">
        <v>4176</v>
      </c>
      <c r="K420" t="s">
        <v>4176</v>
      </c>
      <c r="L420" t="s">
        <v>4176</v>
      </c>
      <c r="M420" t="s">
        <v>4176</v>
      </c>
      <c r="N420" t="s">
        <v>4176</v>
      </c>
      <c r="O420" t="s">
        <v>4176</v>
      </c>
      <c r="P420" t="s">
        <v>4176</v>
      </c>
      <c r="Q420" t="s">
        <v>4176</v>
      </c>
      <c r="R420" t="s">
        <v>4176</v>
      </c>
      <c r="S420" t="s">
        <v>4176</v>
      </c>
      <c r="T420" t="s">
        <v>4176</v>
      </c>
      <c r="U420" t="s">
        <v>4176</v>
      </c>
      <c r="V420" t="s">
        <v>4176</v>
      </c>
      <c r="W420" t="s">
        <v>4176</v>
      </c>
      <c r="X420" t="s">
        <v>4176</v>
      </c>
      <c r="Y420" t="s">
        <v>4176</v>
      </c>
      <c r="Z420" t="s">
        <v>4176</v>
      </c>
      <c r="AA420" t="s">
        <v>4176</v>
      </c>
      <c r="AB420"/>
      <c r="AC420"/>
      <c r="AD420"/>
      <c r="AE420"/>
      <c r="AF420"/>
      <c r="AG420"/>
      <c r="AH420"/>
      <c r="AI420"/>
      <c r="AJ420"/>
      <c r="AK420"/>
      <c r="AL420"/>
      <c r="AM420"/>
      <c r="AN420"/>
      <c r="AO420"/>
      <c r="AP420" s="317"/>
      <c r="AQ420" t="s">
        <v>737</v>
      </c>
      <c r="AR420" s="299" t="s">
        <v>4208</v>
      </c>
      <c r="AS420" s="271"/>
      <c r="AU420" s="273"/>
    </row>
    <row r="421" spans="1:47" s="272" customFormat="1" ht="22.8" x14ac:dyDescent="0.4">
      <c r="A421">
        <v>213324</v>
      </c>
      <c r="B421" t="s">
        <v>3629</v>
      </c>
      <c r="C421" t="s">
        <v>4176</v>
      </c>
      <c r="D421" t="s">
        <v>4176</v>
      </c>
      <c r="E421" t="s">
        <v>4176</v>
      </c>
      <c r="F421" t="s">
        <v>4176</v>
      </c>
      <c r="G421" t="s">
        <v>4176</v>
      </c>
      <c r="H421" t="s">
        <v>4176</v>
      </c>
      <c r="I421" t="s">
        <v>4176</v>
      </c>
      <c r="J421" t="s">
        <v>4176</v>
      </c>
      <c r="K421" t="s">
        <v>4176</v>
      </c>
      <c r="L421" t="s">
        <v>4176</v>
      </c>
      <c r="M421" t="s">
        <v>4176</v>
      </c>
      <c r="N421" t="s">
        <v>4176</v>
      </c>
      <c r="O421" t="s">
        <v>4176</v>
      </c>
      <c r="P421" t="s">
        <v>4176</v>
      </c>
      <c r="Q421" t="s">
        <v>4176</v>
      </c>
      <c r="R421" t="s">
        <v>4176</v>
      </c>
      <c r="S421" t="s">
        <v>4176</v>
      </c>
      <c r="T421" t="s">
        <v>4176</v>
      </c>
      <c r="U421" t="s">
        <v>4176</v>
      </c>
      <c r="V421" t="s">
        <v>4176</v>
      </c>
      <c r="W421" t="s">
        <v>4176</v>
      </c>
      <c r="X421" t="s">
        <v>4176</v>
      </c>
      <c r="Y421" t="s">
        <v>4176</v>
      </c>
      <c r="Z421" t="s">
        <v>4176</v>
      </c>
      <c r="AA421" t="s">
        <v>4176</v>
      </c>
      <c r="AB421" t="s">
        <v>4176</v>
      </c>
      <c r="AC421" t="s">
        <v>4176</v>
      </c>
      <c r="AD421" t="s">
        <v>4176</v>
      </c>
      <c r="AE421" t="s">
        <v>4176</v>
      </c>
      <c r="AF421" t="s">
        <v>4176</v>
      </c>
      <c r="AG421" t="s">
        <v>4176</v>
      </c>
      <c r="AH421" t="s">
        <v>4176</v>
      </c>
      <c r="AI421" t="s">
        <v>4176</v>
      </c>
      <c r="AJ421" t="s">
        <v>4176</v>
      </c>
      <c r="AK421" t="s">
        <v>4176</v>
      </c>
      <c r="AL421" t="s">
        <v>4176</v>
      </c>
      <c r="AM421" t="s">
        <v>4176</v>
      </c>
      <c r="AN421" t="s">
        <v>4176</v>
      </c>
      <c r="AO421" t="s">
        <v>4176</v>
      </c>
      <c r="AP421" s="317" t="s">
        <v>4176</v>
      </c>
      <c r="AQ421" t="s">
        <v>737</v>
      </c>
      <c r="AR421" s="299" t="s">
        <v>4209</v>
      </c>
      <c r="AS421" s="273"/>
      <c r="AU421" s="273"/>
    </row>
    <row r="422" spans="1:47" s="272" customFormat="1" ht="22.8" x14ac:dyDescent="0.4">
      <c r="A422">
        <v>213325</v>
      </c>
      <c r="B422" t="s">
        <v>3630</v>
      </c>
      <c r="C422" t="s">
        <v>212</v>
      </c>
      <c r="D422" t="s">
        <v>212</v>
      </c>
      <c r="E422" t="s">
        <v>212</v>
      </c>
      <c r="F422" t="s">
        <v>212</v>
      </c>
      <c r="G422" t="s">
        <v>212</v>
      </c>
      <c r="H422" t="s">
        <v>212</v>
      </c>
      <c r="I422" t="s">
        <v>214</v>
      </c>
      <c r="J422" t="s">
        <v>212</v>
      </c>
      <c r="K422" t="s">
        <v>212</v>
      </c>
      <c r="L422" t="s">
        <v>212</v>
      </c>
      <c r="M422" t="s">
        <v>212</v>
      </c>
      <c r="N422" t="s">
        <v>212</v>
      </c>
      <c r="O422" t="s">
        <v>212</v>
      </c>
      <c r="P422" t="s">
        <v>214</v>
      </c>
      <c r="Q422" t="s">
        <v>214</v>
      </c>
      <c r="R422" t="s">
        <v>214</v>
      </c>
      <c r="S422" t="s">
        <v>212</v>
      </c>
      <c r="T422" t="s">
        <v>212</v>
      </c>
      <c r="U422" t="s">
        <v>214</v>
      </c>
      <c r="V422" t="s">
        <v>214</v>
      </c>
      <c r="W422" t="s">
        <v>214</v>
      </c>
      <c r="X422" t="s">
        <v>214</v>
      </c>
      <c r="Y422" t="s">
        <v>212</v>
      </c>
      <c r="Z422" t="s">
        <v>213</v>
      </c>
      <c r="AA422" t="s">
        <v>213</v>
      </c>
      <c r="AB422" t="s">
        <v>214</v>
      </c>
      <c r="AC422" t="s">
        <v>214</v>
      </c>
      <c r="AD422" t="s">
        <v>213</v>
      </c>
      <c r="AE422" t="s">
        <v>213</v>
      </c>
      <c r="AF422" t="s">
        <v>213</v>
      </c>
      <c r="AG422"/>
      <c r="AH422"/>
      <c r="AI422"/>
      <c r="AJ422"/>
      <c r="AK422"/>
      <c r="AL422"/>
      <c r="AM422"/>
      <c r="AN422"/>
      <c r="AO422"/>
      <c r="AP422" s="317"/>
      <c r="AQ422"/>
      <c r="AR422" s="299"/>
      <c r="AS422" s="271"/>
      <c r="AU422" s="273"/>
    </row>
    <row r="423" spans="1:47" s="272" customFormat="1" ht="22.8" x14ac:dyDescent="0.4">
      <c r="A423">
        <v>213327</v>
      </c>
      <c r="B423" t="s">
        <v>3629</v>
      </c>
      <c r="C423" t="s">
        <v>214</v>
      </c>
      <c r="D423" t="s">
        <v>214</v>
      </c>
      <c r="E423" t="s">
        <v>212</v>
      </c>
      <c r="F423" t="s">
        <v>212</v>
      </c>
      <c r="G423" t="s">
        <v>212</v>
      </c>
      <c r="H423" t="s">
        <v>212</v>
      </c>
      <c r="I423" t="s">
        <v>212</v>
      </c>
      <c r="J423" t="s">
        <v>212</v>
      </c>
      <c r="K423" t="s">
        <v>214</v>
      </c>
      <c r="L423" t="s">
        <v>214</v>
      </c>
      <c r="M423" t="s">
        <v>212</v>
      </c>
      <c r="N423" t="s">
        <v>212</v>
      </c>
      <c r="O423" t="s">
        <v>212</v>
      </c>
      <c r="P423" t="s">
        <v>214</v>
      </c>
      <c r="Q423" t="s">
        <v>212</v>
      </c>
      <c r="R423" t="s">
        <v>214</v>
      </c>
      <c r="S423" t="s">
        <v>214</v>
      </c>
      <c r="T423" t="s">
        <v>212</v>
      </c>
      <c r="U423" t="s">
        <v>212</v>
      </c>
      <c r="V423" t="s">
        <v>212</v>
      </c>
      <c r="W423" t="s">
        <v>214</v>
      </c>
      <c r="X423" t="s">
        <v>214</v>
      </c>
      <c r="Y423" t="s">
        <v>212</v>
      </c>
      <c r="Z423" t="s">
        <v>212</v>
      </c>
      <c r="AA423" t="s">
        <v>214</v>
      </c>
      <c r="AB423" t="s">
        <v>212</v>
      </c>
      <c r="AC423" t="s">
        <v>212</v>
      </c>
      <c r="AD423" t="s">
        <v>214</v>
      </c>
      <c r="AE423" t="s">
        <v>212</v>
      </c>
      <c r="AF423" t="s">
        <v>212</v>
      </c>
      <c r="AG423" t="s">
        <v>212</v>
      </c>
      <c r="AH423" t="s">
        <v>212</v>
      </c>
      <c r="AI423" t="s">
        <v>212</v>
      </c>
      <c r="AJ423" t="s">
        <v>212</v>
      </c>
      <c r="AK423" t="s">
        <v>212</v>
      </c>
      <c r="AL423" t="s">
        <v>214</v>
      </c>
      <c r="AM423" t="s">
        <v>214</v>
      </c>
      <c r="AN423" t="s">
        <v>214</v>
      </c>
      <c r="AO423" t="s">
        <v>214</v>
      </c>
      <c r="AP423" s="317" t="s">
        <v>214</v>
      </c>
      <c r="AQ423"/>
      <c r="AR423" s="299"/>
      <c r="AS423" s="273"/>
      <c r="AU423" s="273"/>
    </row>
    <row r="424" spans="1:47" s="272" customFormat="1" ht="22.8" x14ac:dyDescent="0.4">
      <c r="A424">
        <v>213328</v>
      </c>
      <c r="B424" t="s">
        <v>59</v>
      </c>
      <c r="C424" t="s">
        <v>212</v>
      </c>
      <c r="D424" t="s">
        <v>214</v>
      </c>
      <c r="E424" t="s">
        <v>212</v>
      </c>
      <c r="F424" t="s">
        <v>212</v>
      </c>
      <c r="G424" t="s">
        <v>212</v>
      </c>
      <c r="H424" t="s">
        <v>214</v>
      </c>
      <c r="I424" t="s">
        <v>214</v>
      </c>
      <c r="J424" t="s">
        <v>212</v>
      </c>
      <c r="K424" t="s">
        <v>214</v>
      </c>
      <c r="L424" t="s">
        <v>212</v>
      </c>
      <c r="M424" t="s">
        <v>214</v>
      </c>
      <c r="N424" t="s">
        <v>214</v>
      </c>
      <c r="O424" t="s">
        <v>214</v>
      </c>
      <c r="P424" t="s">
        <v>212</v>
      </c>
      <c r="Q424" t="s">
        <v>214</v>
      </c>
      <c r="R424" t="s">
        <v>214</v>
      </c>
      <c r="S424" t="s">
        <v>214</v>
      </c>
      <c r="T424" t="s">
        <v>214</v>
      </c>
      <c r="U424" t="s">
        <v>214</v>
      </c>
      <c r="V424" t="s">
        <v>214</v>
      </c>
      <c r="W424" t="s">
        <v>214</v>
      </c>
      <c r="X424" t="s">
        <v>212</v>
      </c>
      <c r="Y424" t="s">
        <v>213</v>
      </c>
      <c r="Z424" t="s">
        <v>214</v>
      </c>
      <c r="AA424" t="s">
        <v>212</v>
      </c>
      <c r="AB424" t="s">
        <v>212</v>
      </c>
      <c r="AC424" t="s">
        <v>214</v>
      </c>
      <c r="AD424" t="s">
        <v>214</v>
      </c>
      <c r="AE424" t="s">
        <v>212</v>
      </c>
      <c r="AF424" t="s">
        <v>212</v>
      </c>
      <c r="AG424" t="s">
        <v>214</v>
      </c>
      <c r="AH424" t="s">
        <v>214</v>
      </c>
      <c r="AI424" t="s">
        <v>212</v>
      </c>
      <c r="AJ424" t="s">
        <v>212</v>
      </c>
      <c r="AK424" t="s">
        <v>212</v>
      </c>
      <c r="AL424" t="s">
        <v>213</v>
      </c>
      <c r="AM424" t="s">
        <v>214</v>
      </c>
      <c r="AN424" t="s">
        <v>213</v>
      </c>
      <c r="AO424" t="s">
        <v>214</v>
      </c>
      <c r="AP424" s="317" t="s">
        <v>212</v>
      </c>
      <c r="AQ424"/>
      <c r="AR424" s="299"/>
      <c r="AS424" s="273"/>
      <c r="AU424" s="273"/>
    </row>
    <row r="425" spans="1:47" s="272" customFormat="1" ht="22.8" x14ac:dyDescent="0.4">
      <c r="A425">
        <v>213335</v>
      </c>
      <c r="B425" t="s">
        <v>3629</v>
      </c>
      <c r="C425" t="s">
        <v>212</v>
      </c>
      <c r="D425" t="s">
        <v>212</v>
      </c>
      <c r="E425" t="s">
        <v>212</v>
      </c>
      <c r="F425" t="s">
        <v>212</v>
      </c>
      <c r="G425" t="s">
        <v>212</v>
      </c>
      <c r="H425" t="s">
        <v>214</v>
      </c>
      <c r="I425" t="s">
        <v>214</v>
      </c>
      <c r="J425" t="s">
        <v>212</v>
      </c>
      <c r="K425" t="s">
        <v>212</v>
      </c>
      <c r="L425" t="s">
        <v>214</v>
      </c>
      <c r="M425" t="s">
        <v>214</v>
      </c>
      <c r="N425" t="s">
        <v>214</v>
      </c>
      <c r="O425" t="s">
        <v>214</v>
      </c>
      <c r="P425" t="s">
        <v>214</v>
      </c>
      <c r="Q425" t="s">
        <v>212</v>
      </c>
      <c r="R425" t="s">
        <v>214</v>
      </c>
      <c r="S425" t="s">
        <v>214</v>
      </c>
      <c r="T425" t="s">
        <v>212</v>
      </c>
      <c r="U425" t="s">
        <v>212</v>
      </c>
      <c r="V425" t="s">
        <v>214</v>
      </c>
      <c r="W425" t="s">
        <v>214</v>
      </c>
      <c r="X425" t="s">
        <v>212</v>
      </c>
      <c r="Y425" t="s">
        <v>212</v>
      </c>
      <c r="Z425" t="s">
        <v>212</v>
      </c>
      <c r="AA425" t="s">
        <v>212</v>
      </c>
      <c r="AB425" t="s">
        <v>212</v>
      </c>
      <c r="AC425" t="s">
        <v>212</v>
      </c>
      <c r="AD425" t="s">
        <v>212</v>
      </c>
      <c r="AE425" t="s">
        <v>212</v>
      </c>
      <c r="AF425" t="s">
        <v>212</v>
      </c>
      <c r="AG425" t="s">
        <v>213</v>
      </c>
      <c r="AH425" t="s">
        <v>213</v>
      </c>
      <c r="AI425" t="s">
        <v>213</v>
      </c>
      <c r="AJ425" t="s">
        <v>213</v>
      </c>
      <c r="AK425" t="s">
        <v>214</v>
      </c>
      <c r="AL425" t="s">
        <v>213</v>
      </c>
      <c r="AM425" t="s">
        <v>213</v>
      </c>
      <c r="AN425" t="s">
        <v>213</v>
      </c>
      <c r="AO425" t="s">
        <v>213</v>
      </c>
      <c r="AP425" s="317" t="s">
        <v>214</v>
      </c>
      <c r="AQ425"/>
      <c r="AR425" s="299"/>
      <c r="AS425" s="273"/>
      <c r="AU425" s="273"/>
    </row>
    <row r="426" spans="1:47" s="272" customFormat="1" ht="22.8" x14ac:dyDescent="0.4">
      <c r="A426">
        <v>213340</v>
      </c>
      <c r="B426" t="s">
        <v>3629</v>
      </c>
      <c r="C426" t="s">
        <v>214</v>
      </c>
      <c r="D426" t="s">
        <v>214</v>
      </c>
      <c r="E426" t="s">
        <v>214</v>
      </c>
      <c r="F426" t="s">
        <v>212</v>
      </c>
      <c r="G426" t="s">
        <v>212</v>
      </c>
      <c r="H426" t="s">
        <v>214</v>
      </c>
      <c r="I426" t="s">
        <v>214</v>
      </c>
      <c r="J426" t="s">
        <v>214</v>
      </c>
      <c r="K426" t="s">
        <v>212</v>
      </c>
      <c r="L426" t="s">
        <v>214</v>
      </c>
      <c r="M426" t="s">
        <v>212</v>
      </c>
      <c r="N426" t="s">
        <v>214</v>
      </c>
      <c r="O426" t="s">
        <v>214</v>
      </c>
      <c r="P426" t="s">
        <v>214</v>
      </c>
      <c r="Q426" t="s">
        <v>214</v>
      </c>
      <c r="R426" t="s">
        <v>212</v>
      </c>
      <c r="S426" t="s">
        <v>214</v>
      </c>
      <c r="T426" t="s">
        <v>214</v>
      </c>
      <c r="U426" t="s">
        <v>214</v>
      </c>
      <c r="V426" t="s">
        <v>212</v>
      </c>
      <c r="W426" t="s">
        <v>212</v>
      </c>
      <c r="X426" t="s">
        <v>214</v>
      </c>
      <c r="Y426" t="s">
        <v>212</v>
      </c>
      <c r="Z426" t="s">
        <v>212</v>
      </c>
      <c r="AA426" t="s">
        <v>212</v>
      </c>
      <c r="AB426" t="s">
        <v>214</v>
      </c>
      <c r="AC426" t="s">
        <v>214</v>
      </c>
      <c r="AD426" t="s">
        <v>212</v>
      </c>
      <c r="AE426" t="s">
        <v>212</v>
      </c>
      <c r="AF426" t="s">
        <v>212</v>
      </c>
      <c r="AG426" t="s">
        <v>212</v>
      </c>
      <c r="AH426" t="s">
        <v>212</v>
      </c>
      <c r="AI426" t="s">
        <v>212</v>
      </c>
      <c r="AJ426" t="s">
        <v>212</v>
      </c>
      <c r="AK426" t="s">
        <v>212</v>
      </c>
      <c r="AL426" t="s">
        <v>214</v>
      </c>
      <c r="AM426" t="s">
        <v>214</v>
      </c>
      <c r="AN426" t="s">
        <v>213</v>
      </c>
      <c r="AO426" t="s">
        <v>214</v>
      </c>
      <c r="AP426" s="317" t="s">
        <v>214</v>
      </c>
      <c r="AQ426"/>
      <c r="AR426" s="299"/>
      <c r="AS426" s="271"/>
      <c r="AU426" s="273"/>
    </row>
    <row r="427" spans="1:47" s="272" customFormat="1" ht="24" x14ac:dyDescent="0.5">
      <c r="A427" s="329">
        <v>213344</v>
      </c>
      <c r="B427" t="s">
        <v>3629</v>
      </c>
      <c r="C427" t="s">
        <v>212</v>
      </c>
      <c r="D427" t="s">
        <v>212</v>
      </c>
      <c r="E427" t="s">
        <v>212</v>
      </c>
      <c r="F427" t="s">
        <v>212</v>
      </c>
      <c r="G427" t="s">
        <v>212</v>
      </c>
      <c r="H427" t="s">
        <v>212</v>
      </c>
      <c r="I427" t="s">
        <v>212</v>
      </c>
      <c r="J427" t="s">
        <v>212</v>
      </c>
      <c r="K427" t="s">
        <v>212</v>
      </c>
      <c r="L427" t="s">
        <v>212</v>
      </c>
      <c r="M427" t="s">
        <v>212</v>
      </c>
      <c r="N427" t="s">
        <v>212</v>
      </c>
      <c r="O427" t="s">
        <v>212</v>
      </c>
      <c r="P427" t="s">
        <v>212</v>
      </c>
      <c r="Q427" t="s">
        <v>212</v>
      </c>
      <c r="R427" t="s">
        <v>212</v>
      </c>
      <c r="S427" t="s">
        <v>212</v>
      </c>
      <c r="T427" t="s">
        <v>212</v>
      </c>
      <c r="U427" t="s">
        <v>212</v>
      </c>
      <c r="V427" t="s">
        <v>212</v>
      </c>
      <c r="W427" t="s">
        <v>212</v>
      </c>
      <c r="X427" t="s">
        <v>212</v>
      </c>
      <c r="Y427" t="s">
        <v>212</v>
      </c>
      <c r="Z427" t="s">
        <v>212</v>
      </c>
      <c r="AA427" t="s">
        <v>212</v>
      </c>
      <c r="AB427" t="s">
        <v>212</v>
      </c>
      <c r="AC427" t="s">
        <v>212</v>
      </c>
      <c r="AD427" t="s">
        <v>212</v>
      </c>
      <c r="AE427" t="s">
        <v>212</v>
      </c>
      <c r="AF427" t="s">
        <v>212</v>
      </c>
      <c r="AG427" t="s">
        <v>212</v>
      </c>
      <c r="AH427" t="s">
        <v>212</v>
      </c>
      <c r="AI427" t="s">
        <v>212</v>
      </c>
      <c r="AJ427" t="s">
        <v>212</v>
      </c>
      <c r="AK427" s="328" t="s">
        <v>4176</v>
      </c>
      <c r="AL427" s="328" t="s">
        <v>4176</v>
      </c>
      <c r="AM427" s="328" t="s">
        <v>4176</v>
      </c>
      <c r="AN427" s="328" t="s">
        <v>4176</v>
      </c>
      <c r="AO427" s="328" t="s">
        <v>4176</v>
      </c>
      <c r="AP427" s="328" t="s">
        <v>4176</v>
      </c>
      <c r="AQ427" s="323"/>
      <c r="AR427" s="299"/>
      <c r="AS427" s="273"/>
      <c r="AU427" s="273"/>
    </row>
    <row r="428" spans="1:47" s="272" customFormat="1" ht="22.8" x14ac:dyDescent="0.4">
      <c r="A428">
        <v>213358</v>
      </c>
      <c r="B428" t="s">
        <v>59</v>
      </c>
      <c r="C428" t="s">
        <v>212</v>
      </c>
      <c r="D428" t="s">
        <v>214</v>
      </c>
      <c r="E428" t="s">
        <v>212</v>
      </c>
      <c r="F428" t="s">
        <v>214</v>
      </c>
      <c r="G428" t="s">
        <v>212</v>
      </c>
      <c r="H428" t="s">
        <v>214</v>
      </c>
      <c r="I428" t="s">
        <v>212</v>
      </c>
      <c r="J428" t="s">
        <v>214</v>
      </c>
      <c r="K428" t="s">
        <v>214</v>
      </c>
      <c r="L428" t="s">
        <v>214</v>
      </c>
      <c r="M428" t="s">
        <v>214</v>
      </c>
      <c r="N428" t="s">
        <v>214</v>
      </c>
      <c r="O428" t="s">
        <v>214</v>
      </c>
      <c r="P428" t="s">
        <v>214</v>
      </c>
      <c r="Q428" t="s">
        <v>214</v>
      </c>
      <c r="R428" t="s">
        <v>214</v>
      </c>
      <c r="S428" t="s">
        <v>214</v>
      </c>
      <c r="T428" t="s">
        <v>214</v>
      </c>
      <c r="U428" t="s">
        <v>214</v>
      </c>
      <c r="V428" t="s">
        <v>214</v>
      </c>
      <c r="W428" t="s">
        <v>214</v>
      </c>
      <c r="X428" t="s">
        <v>214</v>
      </c>
      <c r="Y428" t="s">
        <v>212</v>
      </c>
      <c r="Z428" t="s">
        <v>212</v>
      </c>
      <c r="AA428" t="s">
        <v>212</v>
      </c>
      <c r="AB428" t="s">
        <v>214</v>
      </c>
      <c r="AC428" t="s">
        <v>212</v>
      </c>
      <c r="AD428" t="s">
        <v>214</v>
      </c>
      <c r="AE428" t="s">
        <v>214</v>
      </c>
      <c r="AF428" t="s">
        <v>214</v>
      </c>
      <c r="AG428" t="s">
        <v>214</v>
      </c>
      <c r="AH428" t="s">
        <v>214</v>
      </c>
      <c r="AI428" t="s">
        <v>212</v>
      </c>
      <c r="AJ428" t="s">
        <v>214</v>
      </c>
      <c r="AK428" t="s">
        <v>214</v>
      </c>
      <c r="AL428" t="s">
        <v>214</v>
      </c>
      <c r="AM428" t="s">
        <v>214</v>
      </c>
      <c r="AN428" t="s">
        <v>214</v>
      </c>
      <c r="AO428" t="s">
        <v>213</v>
      </c>
      <c r="AP428" s="317" t="s">
        <v>214</v>
      </c>
      <c r="AQ428"/>
      <c r="AR428" s="299"/>
      <c r="AS428" s="271"/>
      <c r="AU428" s="273"/>
    </row>
    <row r="429" spans="1:47" s="272" customFormat="1" ht="22.8" x14ac:dyDescent="0.4">
      <c r="A429">
        <v>213364</v>
      </c>
      <c r="B429" t="s">
        <v>59</v>
      </c>
      <c r="C429" t="s">
        <v>4176</v>
      </c>
      <c r="D429" t="s">
        <v>4176</v>
      </c>
      <c r="E429" t="s">
        <v>4176</v>
      </c>
      <c r="F429" t="s">
        <v>4176</v>
      </c>
      <c r="G429" t="s">
        <v>4176</v>
      </c>
      <c r="H429" t="s">
        <v>4176</v>
      </c>
      <c r="I429" t="s">
        <v>4176</v>
      </c>
      <c r="J429" t="s">
        <v>4176</v>
      </c>
      <c r="K429" t="s">
        <v>4176</v>
      </c>
      <c r="L429" t="s">
        <v>4176</v>
      </c>
      <c r="M429" t="s">
        <v>4176</v>
      </c>
      <c r="N429" t="s">
        <v>4176</v>
      </c>
      <c r="O429" t="s">
        <v>4176</v>
      </c>
      <c r="P429" t="s">
        <v>4176</v>
      </c>
      <c r="Q429" t="s">
        <v>4176</v>
      </c>
      <c r="R429" t="s">
        <v>4176</v>
      </c>
      <c r="S429" t="s">
        <v>4176</v>
      </c>
      <c r="T429" t="s">
        <v>4176</v>
      </c>
      <c r="U429" t="s">
        <v>4176</v>
      </c>
      <c r="V429" t="s">
        <v>4176</v>
      </c>
      <c r="W429" t="s">
        <v>4176</v>
      </c>
      <c r="X429" t="s">
        <v>4176</v>
      </c>
      <c r="Y429" t="s">
        <v>4176</v>
      </c>
      <c r="Z429" t="s">
        <v>4176</v>
      </c>
      <c r="AA429" t="s">
        <v>4176</v>
      </c>
      <c r="AB429" t="s">
        <v>4176</v>
      </c>
      <c r="AC429" t="s">
        <v>4176</v>
      </c>
      <c r="AD429" t="s">
        <v>4176</v>
      </c>
      <c r="AE429" t="s">
        <v>4176</v>
      </c>
      <c r="AF429" t="s">
        <v>4176</v>
      </c>
      <c r="AG429" t="s">
        <v>4176</v>
      </c>
      <c r="AH429" t="s">
        <v>4176</v>
      </c>
      <c r="AI429" t="s">
        <v>4176</v>
      </c>
      <c r="AJ429" t="s">
        <v>4176</v>
      </c>
      <c r="AK429" t="s">
        <v>4176</v>
      </c>
      <c r="AL429" t="s">
        <v>4176</v>
      </c>
      <c r="AM429" t="s">
        <v>4176</v>
      </c>
      <c r="AN429" t="s">
        <v>4176</v>
      </c>
      <c r="AO429" t="s">
        <v>4176</v>
      </c>
      <c r="AP429" s="317" t="s">
        <v>4176</v>
      </c>
      <c r="AQ429" t="s">
        <v>737</v>
      </c>
      <c r="AR429" s="299" t="s">
        <v>4184</v>
      </c>
      <c r="AS429" s="271"/>
      <c r="AU429" s="273"/>
    </row>
    <row r="430" spans="1:47" s="272" customFormat="1" ht="22.8" x14ac:dyDescent="0.4">
      <c r="A430">
        <v>213370</v>
      </c>
      <c r="B430" t="s">
        <v>3629</v>
      </c>
      <c r="C430" t="s">
        <v>214</v>
      </c>
      <c r="D430" t="s">
        <v>212</v>
      </c>
      <c r="E430" t="s">
        <v>212</v>
      </c>
      <c r="F430" t="s">
        <v>212</v>
      </c>
      <c r="G430" t="s">
        <v>212</v>
      </c>
      <c r="H430" t="s">
        <v>212</v>
      </c>
      <c r="I430" t="s">
        <v>214</v>
      </c>
      <c r="J430" t="s">
        <v>212</v>
      </c>
      <c r="K430" t="s">
        <v>214</v>
      </c>
      <c r="L430" t="s">
        <v>214</v>
      </c>
      <c r="M430" t="s">
        <v>212</v>
      </c>
      <c r="N430" t="s">
        <v>214</v>
      </c>
      <c r="O430" t="s">
        <v>212</v>
      </c>
      <c r="P430" t="s">
        <v>212</v>
      </c>
      <c r="Q430" t="s">
        <v>212</v>
      </c>
      <c r="R430" t="s">
        <v>212</v>
      </c>
      <c r="S430" t="s">
        <v>212</v>
      </c>
      <c r="T430" t="s">
        <v>214</v>
      </c>
      <c r="U430" t="s">
        <v>214</v>
      </c>
      <c r="V430" t="s">
        <v>214</v>
      </c>
      <c r="W430" t="s">
        <v>212</v>
      </c>
      <c r="X430" t="s">
        <v>212</v>
      </c>
      <c r="Y430" t="s">
        <v>212</v>
      </c>
      <c r="Z430" t="s">
        <v>212</v>
      </c>
      <c r="AA430" t="s">
        <v>212</v>
      </c>
      <c r="AB430" t="s">
        <v>212</v>
      </c>
      <c r="AC430" t="s">
        <v>212</v>
      </c>
      <c r="AD430" t="s">
        <v>212</v>
      </c>
      <c r="AE430" t="s">
        <v>212</v>
      </c>
      <c r="AF430" t="s">
        <v>212</v>
      </c>
      <c r="AG430" t="s">
        <v>214</v>
      </c>
      <c r="AH430" t="s">
        <v>212</v>
      </c>
      <c r="AI430" t="s">
        <v>212</v>
      </c>
      <c r="AJ430" t="s">
        <v>212</v>
      </c>
      <c r="AK430" t="s">
        <v>212</v>
      </c>
      <c r="AL430" t="s">
        <v>214</v>
      </c>
      <c r="AM430" t="s">
        <v>214</v>
      </c>
      <c r="AN430" t="s">
        <v>214</v>
      </c>
      <c r="AO430" t="s">
        <v>214</v>
      </c>
      <c r="AP430" s="317" t="s">
        <v>214</v>
      </c>
      <c r="AQ430"/>
      <c r="AR430" s="299"/>
      <c r="AS430" s="273"/>
      <c r="AU430" s="273"/>
    </row>
    <row r="431" spans="1:47" s="272" customFormat="1" ht="22.8" x14ac:dyDescent="0.4">
      <c r="A431">
        <v>213384</v>
      </c>
      <c r="B431" t="s">
        <v>487</v>
      </c>
      <c r="C431" t="s">
        <v>4176</v>
      </c>
      <c r="D431" t="s">
        <v>4176</v>
      </c>
      <c r="E431" t="s">
        <v>4176</v>
      </c>
      <c r="F431" t="s">
        <v>4176</v>
      </c>
      <c r="G431" t="s">
        <v>4176</v>
      </c>
      <c r="H431" t="s">
        <v>4176</v>
      </c>
      <c r="I431" t="s">
        <v>4176</v>
      </c>
      <c r="J431" t="s">
        <v>4176</v>
      </c>
      <c r="K431" t="s">
        <v>4176</v>
      </c>
      <c r="L431" t="s">
        <v>4176</v>
      </c>
      <c r="M431" t="s">
        <v>4176</v>
      </c>
      <c r="N431" t="s">
        <v>4176</v>
      </c>
      <c r="O431" t="s">
        <v>4176</v>
      </c>
      <c r="P431" t="s">
        <v>4176</v>
      </c>
      <c r="Q431" t="s">
        <v>4176</v>
      </c>
      <c r="R431" t="s">
        <v>4176</v>
      </c>
      <c r="S431" t="s">
        <v>4176</v>
      </c>
      <c r="T431" t="s">
        <v>4176</v>
      </c>
      <c r="U431" t="s">
        <v>4176</v>
      </c>
      <c r="V431" t="s">
        <v>4176</v>
      </c>
      <c r="W431"/>
      <c r="X431"/>
      <c r="Y431"/>
      <c r="Z431"/>
      <c r="AA431"/>
      <c r="AB431"/>
      <c r="AC431"/>
      <c r="AD431"/>
      <c r="AE431"/>
      <c r="AF431"/>
      <c r="AG431"/>
      <c r="AH431"/>
      <c r="AI431"/>
      <c r="AJ431"/>
      <c r="AK431"/>
      <c r="AL431"/>
      <c r="AM431"/>
      <c r="AN431"/>
      <c r="AO431"/>
      <c r="AP431" s="317"/>
      <c r="AQ431" t="s">
        <v>737</v>
      </c>
      <c r="AR431" s="299" t="s">
        <v>4184</v>
      </c>
      <c r="AS431" s="271"/>
      <c r="AU431" s="273"/>
    </row>
    <row r="432" spans="1:47" s="272" customFormat="1" ht="22.8" x14ac:dyDescent="0.4">
      <c r="A432">
        <v>213393</v>
      </c>
      <c r="B432" t="s">
        <v>3630</v>
      </c>
      <c r="C432" t="s">
        <v>212</v>
      </c>
      <c r="D432" t="s">
        <v>212</v>
      </c>
      <c r="E432" t="s">
        <v>212</v>
      </c>
      <c r="F432" t="s">
        <v>212</v>
      </c>
      <c r="G432" t="s">
        <v>212</v>
      </c>
      <c r="H432" t="s">
        <v>212</v>
      </c>
      <c r="I432" t="s">
        <v>212</v>
      </c>
      <c r="J432" t="s">
        <v>212</v>
      </c>
      <c r="K432" t="s">
        <v>212</v>
      </c>
      <c r="L432" t="s">
        <v>212</v>
      </c>
      <c r="M432" t="s">
        <v>212</v>
      </c>
      <c r="N432" t="s">
        <v>212</v>
      </c>
      <c r="O432" t="s">
        <v>212</v>
      </c>
      <c r="P432" t="s">
        <v>212</v>
      </c>
      <c r="Q432" t="s">
        <v>214</v>
      </c>
      <c r="R432" t="s">
        <v>212</v>
      </c>
      <c r="S432" t="s">
        <v>212</v>
      </c>
      <c r="T432" t="s">
        <v>212</v>
      </c>
      <c r="U432" t="s">
        <v>214</v>
      </c>
      <c r="V432" t="s">
        <v>214</v>
      </c>
      <c r="W432" t="s">
        <v>213</v>
      </c>
      <c r="X432" t="s">
        <v>212</v>
      </c>
      <c r="Y432" t="s">
        <v>213</v>
      </c>
      <c r="Z432" t="s">
        <v>214</v>
      </c>
      <c r="AA432" t="s">
        <v>212</v>
      </c>
      <c r="AB432" t="s">
        <v>213</v>
      </c>
      <c r="AC432" t="s">
        <v>213</v>
      </c>
      <c r="AD432" t="s">
        <v>213</v>
      </c>
      <c r="AE432" t="s">
        <v>213</v>
      </c>
      <c r="AF432" t="s">
        <v>213</v>
      </c>
      <c r="AG432"/>
      <c r="AH432"/>
      <c r="AI432"/>
      <c r="AJ432"/>
      <c r="AK432"/>
      <c r="AL432"/>
      <c r="AM432"/>
      <c r="AN432"/>
      <c r="AO432"/>
      <c r="AP432" s="317"/>
      <c r="AQ432"/>
      <c r="AR432" s="299"/>
      <c r="AS432" s="273"/>
      <c r="AU432" s="273"/>
    </row>
    <row r="433" spans="1:47" s="272" customFormat="1" ht="22.8" x14ac:dyDescent="0.4">
      <c r="A433">
        <v>213396</v>
      </c>
      <c r="B433" t="s">
        <v>3629</v>
      </c>
      <c r="C433" t="s">
        <v>4176</v>
      </c>
      <c r="D433" t="s">
        <v>4176</v>
      </c>
      <c r="E433" t="s">
        <v>4176</v>
      </c>
      <c r="F433" t="s">
        <v>4176</v>
      </c>
      <c r="G433" t="s">
        <v>4176</v>
      </c>
      <c r="H433" t="s">
        <v>4176</v>
      </c>
      <c r="I433" t="s">
        <v>4176</v>
      </c>
      <c r="J433" t="s">
        <v>4176</v>
      </c>
      <c r="K433" t="s">
        <v>4176</v>
      </c>
      <c r="L433" t="s">
        <v>4176</v>
      </c>
      <c r="M433" t="s">
        <v>4176</v>
      </c>
      <c r="N433" t="s">
        <v>4176</v>
      </c>
      <c r="O433" t="s">
        <v>4176</v>
      </c>
      <c r="P433" t="s">
        <v>4176</v>
      </c>
      <c r="Q433" t="s">
        <v>4176</v>
      </c>
      <c r="R433" t="s">
        <v>4176</v>
      </c>
      <c r="S433" t="s">
        <v>4176</v>
      </c>
      <c r="T433" t="s">
        <v>4176</v>
      </c>
      <c r="U433" t="s">
        <v>4176</v>
      </c>
      <c r="V433" t="s">
        <v>4176</v>
      </c>
      <c r="W433" t="s">
        <v>4176</v>
      </c>
      <c r="X433" t="s">
        <v>4176</v>
      </c>
      <c r="Y433" t="s">
        <v>4176</v>
      </c>
      <c r="Z433" t="s">
        <v>4176</v>
      </c>
      <c r="AA433" t="s">
        <v>4176</v>
      </c>
      <c r="AB433" t="s">
        <v>4176</v>
      </c>
      <c r="AC433" t="s">
        <v>4176</v>
      </c>
      <c r="AD433" t="s">
        <v>4176</v>
      </c>
      <c r="AE433" t="s">
        <v>4176</v>
      </c>
      <c r="AF433" t="s">
        <v>4176</v>
      </c>
      <c r="AG433" t="s">
        <v>4176</v>
      </c>
      <c r="AH433" t="s">
        <v>4176</v>
      </c>
      <c r="AI433" t="s">
        <v>4176</v>
      </c>
      <c r="AJ433" t="s">
        <v>4176</v>
      </c>
      <c r="AK433" t="s">
        <v>4176</v>
      </c>
      <c r="AL433" t="s">
        <v>4176</v>
      </c>
      <c r="AM433" t="s">
        <v>4176</v>
      </c>
      <c r="AN433" t="s">
        <v>4176</v>
      </c>
      <c r="AO433" t="s">
        <v>4176</v>
      </c>
      <c r="AP433" s="317" t="s">
        <v>4176</v>
      </c>
      <c r="AQ433" t="s">
        <v>737</v>
      </c>
      <c r="AR433" s="299" t="s">
        <v>4197</v>
      </c>
      <c r="AS433" s="271"/>
    </row>
    <row r="434" spans="1:47" s="272" customFormat="1" ht="22.8" x14ac:dyDescent="0.4">
      <c r="A434">
        <v>213403</v>
      </c>
      <c r="B434" t="s">
        <v>485</v>
      </c>
      <c r="C434" t="s">
        <v>212</v>
      </c>
      <c r="D434" t="s">
        <v>212</v>
      </c>
      <c r="E434" t="s">
        <v>212</v>
      </c>
      <c r="F434" t="s">
        <v>212</v>
      </c>
      <c r="G434" t="s">
        <v>212</v>
      </c>
      <c r="H434" t="s">
        <v>212</v>
      </c>
      <c r="I434" t="s">
        <v>212</v>
      </c>
      <c r="J434" t="s">
        <v>212</v>
      </c>
      <c r="K434" t="s">
        <v>212</v>
      </c>
      <c r="L434" t="s">
        <v>212</v>
      </c>
      <c r="M434" t="s">
        <v>214</v>
      </c>
      <c r="N434" t="s">
        <v>212</v>
      </c>
      <c r="O434" t="s">
        <v>212</v>
      </c>
      <c r="P434" t="s">
        <v>212</v>
      </c>
      <c r="Q434" t="s">
        <v>214</v>
      </c>
      <c r="R434" t="s">
        <v>212</v>
      </c>
      <c r="S434" t="s">
        <v>214</v>
      </c>
      <c r="T434" t="s">
        <v>214</v>
      </c>
      <c r="U434" t="s">
        <v>214</v>
      </c>
      <c r="V434" t="s">
        <v>212</v>
      </c>
      <c r="W434" t="s">
        <v>212</v>
      </c>
      <c r="X434" t="s">
        <v>214</v>
      </c>
      <c r="Y434" t="s">
        <v>213</v>
      </c>
      <c r="Z434" t="s">
        <v>214</v>
      </c>
      <c r="AA434" t="s">
        <v>214</v>
      </c>
      <c r="AB434" t="s">
        <v>214</v>
      </c>
      <c r="AC434" t="s">
        <v>214</v>
      </c>
      <c r="AD434" t="s">
        <v>214</v>
      </c>
      <c r="AE434" t="s">
        <v>214</v>
      </c>
      <c r="AF434" t="s">
        <v>212</v>
      </c>
      <c r="AG434"/>
      <c r="AH434"/>
      <c r="AI434"/>
      <c r="AJ434"/>
      <c r="AK434"/>
      <c r="AL434"/>
      <c r="AM434"/>
      <c r="AN434"/>
      <c r="AO434"/>
      <c r="AP434" s="317"/>
      <c r="AQ434"/>
      <c r="AR434" s="299"/>
      <c r="AS434" s="273"/>
      <c r="AU434" s="273"/>
    </row>
    <row r="435" spans="1:47" s="272" customFormat="1" ht="22.8" x14ac:dyDescent="0.4">
      <c r="A435">
        <v>213406</v>
      </c>
      <c r="B435" t="s">
        <v>485</v>
      </c>
      <c r="C435" t="s">
        <v>4176</v>
      </c>
      <c r="D435" t="s">
        <v>4176</v>
      </c>
      <c r="E435" t="s">
        <v>4176</v>
      </c>
      <c r="F435" t="s">
        <v>4176</v>
      </c>
      <c r="G435" t="s">
        <v>4176</v>
      </c>
      <c r="H435" t="s">
        <v>4176</v>
      </c>
      <c r="I435" t="s">
        <v>4176</v>
      </c>
      <c r="J435" t="s">
        <v>4176</v>
      </c>
      <c r="K435" t="s">
        <v>4176</v>
      </c>
      <c r="L435" t="s">
        <v>4176</v>
      </c>
      <c r="M435" t="s">
        <v>4176</v>
      </c>
      <c r="N435" t="s">
        <v>4176</v>
      </c>
      <c r="O435" t="s">
        <v>4176</v>
      </c>
      <c r="P435" t="s">
        <v>4176</v>
      </c>
      <c r="Q435" t="s">
        <v>4176</v>
      </c>
      <c r="R435" t="s">
        <v>4176</v>
      </c>
      <c r="S435" t="s">
        <v>4176</v>
      </c>
      <c r="T435" t="s">
        <v>4176</v>
      </c>
      <c r="U435" t="s">
        <v>4176</v>
      </c>
      <c r="V435" t="s">
        <v>4176</v>
      </c>
      <c r="W435" t="s">
        <v>4176</v>
      </c>
      <c r="X435" t="s">
        <v>4176</v>
      </c>
      <c r="Y435" t="s">
        <v>4176</v>
      </c>
      <c r="Z435" t="s">
        <v>4176</v>
      </c>
      <c r="AA435" t="s">
        <v>4176</v>
      </c>
      <c r="AB435" t="s">
        <v>4176</v>
      </c>
      <c r="AC435" t="s">
        <v>4176</v>
      </c>
      <c r="AD435" t="s">
        <v>4176</v>
      </c>
      <c r="AE435" t="s">
        <v>4176</v>
      </c>
      <c r="AF435" t="s">
        <v>4176</v>
      </c>
      <c r="AG435"/>
      <c r="AH435"/>
      <c r="AI435"/>
      <c r="AJ435"/>
      <c r="AK435"/>
      <c r="AL435"/>
      <c r="AM435"/>
      <c r="AN435"/>
      <c r="AO435"/>
      <c r="AP435" s="317"/>
      <c r="AQ435" t="s">
        <v>737</v>
      </c>
      <c r="AR435" s="299" t="s">
        <v>4180</v>
      </c>
      <c r="AS435" s="271"/>
      <c r="AU435" s="273"/>
    </row>
    <row r="436" spans="1:47" s="272" customFormat="1" ht="22.8" x14ac:dyDescent="0.4">
      <c r="A436">
        <v>213411</v>
      </c>
      <c r="B436" t="s">
        <v>59</v>
      </c>
      <c r="C436" t="s">
        <v>214</v>
      </c>
      <c r="D436" t="s">
        <v>212</v>
      </c>
      <c r="E436" t="s">
        <v>212</v>
      </c>
      <c r="F436" t="s">
        <v>212</v>
      </c>
      <c r="G436" t="s">
        <v>212</v>
      </c>
      <c r="H436" t="s">
        <v>214</v>
      </c>
      <c r="I436" t="s">
        <v>212</v>
      </c>
      <c r="J436" t="s">
        <v>214</v>
      </c>
      <c r="K436" t="s">
        <v>214</v>
      </c>
      <c r="L436" t="s">
        <v>212</v>
      </c>
      <c r="M436" t="s">
        <v>214</v>
      </c>
      <c r="N436" t="s">
        <v>214</v>
      </c>
      <c r="O436" t="s">
        <v>214</v>
      </c>
      <c r="P436" t="s">
        <v>212</v>
      </c>
      <c r="Q436" t="s">
        <v>214</v>
      </c>
      <c r="R436" t="s">
        <v>214</v>
      </c>
      <c r="S436" t="s">
        <v>214</v>
      </c>
      <c r="T436" t="s">
        <v>214</v>
      </c>
      <c r="U436" t="s">
        <v>214</v>
      </c>
      <c r="V436" t="s">
        <v>212</v>
      </c>
      <c r="W436" t="s">
        <v>214</v>
      </c>
      <c r="X436" t="s">
        <v>212</v>
      </c>
      <c r="Y436" t="s">
        <v>214</v>
      </c>
      <c r="Z436" t="s">
        <v>212</v>
      </c>
      <c r="AA436" t="s">
        <v>212</v>
      </c>
      <c r="AB436" t="s">
        <v>214</v>
      </c>
      <c r="AC436" t="s">
        <v>212</v>
      </c>
      <c r="AD436" t="s">
        <v>214</v>
      </c>
      <c r="AE436" t="s">
        <v>214</v>
      </c>
      <c r="AF436" t="s">
        <v>214</v>
      </c>
      <c r="AG436" t="s">
        <v>214</v>
      </c>
      <c r="AH436" t="s">
        <v>212</v>
      </c>
      <c r="AI436" t="s">
        <v>214</v>
      </c>
      <c r="AJ436" t="s">
        <v>212</v>
      </c>
      <c r="AK436" t="s">
        <v>212</v>
      </c>
      <c r="AL436" t="s">
        <v>214</v>
      </c>
      <c r="AM436" t="s">
        <v>214</v>
      </c>
      <c r="AN436" t="s">
        <v>212</v>
      </c>
      <c r="AO436" t="s">
        <v>212</v>
      </c>
      <c r="AP436" s="317" t="s">
        <v>212</v>
      </c>
      <c r="AQ436"/>
      <c r="AR436" s="299"/>
      <c r="AS436" s="273"/>
      <c r="AU436" s="273"/>
    </row>
    <row r="437" spans="1:47" s="272" customFormat="1" ht="22.8" x14ac:dyDescent="0.4">
      <c r="A437">
        <v>213413</v>
      </c>
      <c r="B437" t="s">
        <v>487</v>
      </c>
      <c r="C437" t="s">
        <v>4176</v>
      </c>
      <c r="D437" t="s">
        <v>4176</v>
      </c>
      <c r="E437" t="s">
        <v>4176</v>
      </c>
      <c r="F437" t="s">
        <v>4176</v>
      </c>
      <c r="G437" t="s">
        <v>4176</v>
      </c>
      <c r="H437" t="s">
        <v>4176</v>
      </c>
      <c r="I437" t="s">
        <v>4176</v>
      </c>
      <c r="J437" t="s">
        <v>4176</v>
      </c>
      <c r="K437" t="s">
        <v>4176</v>
      </c>
      <c r="L437" t="s">
        <v>4176</v>
      </c>
      <c r="M437" t="s">
        <v>4176</v>
      </c>
      <c r="N437" t="s">
        <v>4176</v>
      </c>
      <c r="O437" t="s">
        <v>4176</v>
      </c>
      <c r="P437" t="s">
        <v>4176</v>
      </c>
      <c r="Q437" t="s">
        <v>4176</v>
      </c>
      <c r="R437" t="s">
        <v>4176</v>
      </c>
      <c r="S437" t="s">
        <v>4176</v>
      </c>
      <c r="T437" t="s">
        <v>4176</v>
      </c>
      <c r="U437" t="s">
        <v>4176</v>
      </c>
      <c r="V437" t="s">
        <v>4176</v>
      </c>
      <c r="W437"/>
      <c r="X437"/>
      <c r="Y437"/>
      <c r="Z437"/>
      <c r="AA437"/>
      <c r="AB437"/>
      <c r="AC437"/>
      <c r="AD437"/>
      <c r="AE437"/>
      <c r="AF437"/>
      <c r="AG437"/>
      <c r="AH437"/>
      <c r="AI437"/>
      <c r="AJ437"/>
      <c r="AK437"/>
      <c r="AL437"/>
      <c r="AM437"/>
      <c r="AN437"/>
      <c r="AO437"/>
      <c r="AP437" s="317"/>
      <c r="AQ437" t="s">
        <v>737</v>
      </c>
      <c r="AR437" s="299" t="s">
        <v>4196</v>
      </c>
      <c r="AS437" s="273"/>
      <c r="AU437" s="273"/>
    </row>
    <row r="438" spans="1:47" s="272" customFormat="1" ht="22.8" x14ac:dyDescent="0.4">
      <c r="A438">
        <v>213415</v>
      </c>
      <c r="B438" t="s">
        <v>3629</v>
      </c>
      <c r="C438" t="s">
        <v>212</v>
      </c>
      <c r="D438" t="s">
        <v>212</v>
      </c>
      <c r="E438" t="s">
        <v>212</v>
      </c>
      <c r="F438" t="s">
        <v>212</v>
      </c>
      <c r="G438" t="s">
        <v>212</v>
      </c>
      <c r="H438" t="s">
        <v>214</v>
      </c>
      <c r="I438" t="s">
        <v>214</v>
      </c>
      <c r="J438" t="s">
        <v>212</v>
      </c>
      <c r="K438" t="s">
        <v>212</v>
      </c>
      <c r="L438" t="s">
        <v>214</v>
      </c>
      <c r="M438" t="s">
        <v>214</v>
      </c>
      <c r="N438" t="s">
        <v>214</v>
      </c>
      <c r="O438" t="s">
        <v>212</v>
      </c>
      <c r="P438" t="s">
        <v>214</v>
      </c>
      <c r="Q438" t="s">
        <v>214</v>
      </c>
      <c r="R438" t="s">
        <v>214</v>
      </c>
      <c r="S438" t="s">
        <v>214</v>
      </c>
      <c r="T438" t="s">
        <v>212</v>
      </c>
      <c r="U438" t="s">
        <v>212</v>
      </c>
      <c r="V438" t="s">
        <v>212</v>
      </c>
      <c r="W438" t="s">
        <v>212</v>
      </c>
      <c r="X438" t="s">
        <v>214</v>
      </c>
      <c r="Y438" t="s">
        <v>214</v>
      </c>
      <c r="Z438" t="s">
        <v>214</v>
      </c>
      <c r="AA438" t="s">
        <v>214</v>
      </c>
      <c r="AB438" t="s">
        <v>214</v>
      </c>
      <c r="AC438" t="s">
        <v>212</v>
      </c>
      <c r="AD438" t="s">
        <v>214</v>
      </c>
      <c r="AE438" t="s">
        <v>213</v>
      </c>
      <c r="AF438" t="s">
        <v>213</v>
      </c>
      <c r="AG438" t="s">
        <v>213</v>
      </c>
      <c r="AH438" t="s">
        <v>214</v>
      </c>
      <c r="AI438" t="s">
        <v>214</v>
      </c>
      <c r="AJ438" t="s">
        <v>213</v>
      </c>
      <c r="AK438" t="s">
        <v>213</v>
      </c>
      <c r="AL438" t="s">
        <v>213</v>
      </c>
      <c r="AM438" t="s">
        <v>213</v>
      </c>
      <c r="AN438" t="s">
        <v>213</v>
      </c>
      <c r="AO438" t="s">
        <v>213</v>
      </c>
      <c r="AP438" t="s">
        <v>213</v>
      </c>
      <c r="AQ438"/>
      <c r="AR438" s="299"/>
      <c r="AS438" s="271"/>
      <c r="AU438" s="273"/>
    </row>
    <row r="439" spans="1:47" s="272" customFormat="1" ht="22.8" x14ac:dyDescent="0.4">
      <c r="A439">
        <v>213422</v>
      </c>
      <c r="B439" t="s">
        <v>3629</v>
      </c>
      <c r="C439" t="s">
        <v>212</v>
      </c>
      <c r="D439" t="s">
        <v>212</v>
      </c>
      <c r="E439" t="s">
        <v>214</v>
      </c>
      <c r="F439" t="s">
        <v>212</v>
      </c>
      <c r="G439" t="s">
        <v>212</v>
      </c>
      <c r="H439" t="s">
        <v>212</v>
      </c>
      <c r="I439" t="s">
        <v>214</v>
      </c>
      <c r="J439" t="s">
        <v>212</v>
      </c>
      <c r="K439" t="s">
        <v>214</v>
      </c>
      <c r="L439" t="s">
        <v>212</v>
      </c>
      <c r="M439" t="s">
        <v>214</v>
      </c>
      <c r="N439" t="s">
        <v>212</v>
      </c>
      <c r="O439" t="s">
        <v>214</v>
      </c>
      <c r="P439" t="s">
        <v>212</v>
      </c>
      <c r="Q439" t="s">
        <v>212</v>
      </c>
      <c r="R439" t="s">
        <v>214</v>
      </c>
      <c r="S439" t="s">
        <v>214</v>
      </c>
      <c r="T439" t="s">
        <v>214</v>
      </c>
      <c r="U439" t="s">
        <v>214</v>
      </c>
      <c r="V439" t="s">
        <v>214</v>
      </c>
      <c r="W439" t="s">
        <v>212</v>
      </c>
      <c r="X439" t="s">
        <v>212</v>
      </c>
      <c r="Y439" t="s">
        <v>212</v>
      </c>
      <c r="Z439" t="s">
        <v>212</v>
      </c>
      <c r="AA439" t="s">
        <v>212</v>
      </c>
      <c r="AB439" t="s">
        <v>214</v>
      </c>
      <c r="AC439" t="s">
        <v>212</v>
      </c>
      <c r="AD439" t="s">
        <v>214</v>
      </c>
      <c r="AE439" t="s">
        <v>214</v>
      </c>
      <c r="AF439" t="s">
        <v>212</v>
      </c>
      <c r="AG439" t="s">
        <v>214</v>
      </c>
      <c r="AH439" t="s">
        <v>213</v>
      </c>
      <c r="AI439" t="s">
        <v>214</v>
      </c>
      <c r="AJ439" t="s">
        <v>214</v>
      </c>
      <c r="AK439" t="s">
        <v>214</v>
      </c>
      <c r="AL439" t="s">
        <v>213</v>
      </c>
      <c r="AM439" t="s">
        <v>213</v>
      </c>
      <c r="AN439" t="s">
        <v>213</v>
      </c>
      <c r="AO439" t="s">
        <v>213</v>
      </c>
      <c r="AP439" s="317" t="s">
        <v>213</v>
      </c>
      <c r="AQ439"/>
      <c r="AR439" s="299"/>
      <c r="AS439" s="273"/>
      <c r="AU439" s="273"/>
    </row>
    <row r="440" spans="1:47" s="272" customFormat="1" ht="22.8" x14ac:dyDescent="0.4">
      <c r="A440">
        <v>213428</v>
      </c>
      <c r="B440" t="s">
        <v>485</v>
      </c>
      <c r="C440" t="s">
        <v>212</v>
      </c>
      <c r="D440" t="s">
        <v>212</v>
      </c>
      <c r="E440" t="s">
        <v>212</v>
      </c>
      <c r="F440" t="s">
        <v>214</v>
      </c>
      <c r="G440" t="s">
        <v>214</v>
      </c>
      <c r="H440" t="s">
        <v>214</v>
      </c>
      <c r="I440" t="s">
        <v>214</v>
      </c>
      <c r="J440" t="s">
        <v>212</v>
      </c>
      <c r="K440" t="s">
        <v>212</v>
      </c>
      <c r="L440" t="s">
        <v>214</v>
      </c>
      <c r="M440" t="s">
        <v>212</v>
      </c>
      <c r="N440" t="s">
        <v>214</v>
      </c>
      <c r="O440" t="s">
        <v>212</v>
      </c>
      <c r="P440" t="s">
        <v>214</v>
      </c>
      <c r="Q440" t="s">
        <v>212</v>
      </c>
      <c r="R440" t="s">
        <v>214</v>
      </c>
      <c r="S440" t="s">
        <v>214</v>
      </c>
      <c r="T440" t="s">
        <v>214</v>
      </c>
      <c r="U440" t="s">
        <v>212</v>
      </c>
      <c r="V440" t="s">
        <v>212</v>
      </c>
      <c r="W440" t="s">
        <v>212</v>
      </c>
      <c r="X440" t="s">
        <v>212</v>
      </c>
      <c r="Y440" t="s">
        <v>212</v>
      </c>
      <c r="Z440" t="s">
        <v>212</v>
      </c>
      <c r="AA440" t="s">
        <v>214</v>
      </c>
      <c r="AB440" t="s">
        <v>212</v>
      </c>
      <c r="AC440" t="s">
        <v>212</v>
      </c>
      <c r="AD440" t="s">
        <v>212</v>
      </c>
      <c r="AE440" t="s">
        <v>214</v>
      </c>
      <c r="AF440" t="s">
        <v>212</v>
      </c>
      <c r="AG440"/>
      <c r="AH440"/>
      <c r="AI440"/>
      <c r="AJ440"/>
      <c r="AK440"/>
      <c r="AL440"/>
      <c r="AM440"/>
      <c r="AN440"/>
      <c r="AO440"/>
      <c r="AP440" s="317"/>
      <c r="AQ440"/>
      <c r="AR440" s="299"/>
      <c r="AS440" s="273"/>
      <c r="AU440" s="273"/>
    </row>
    <row r="441" spans="1:47" s="272" customFormat="1" ht="22.8" x14ac:dyDescent="0.4">
      <c r="A441" s="314">
        <v>213437</v>
      </c>
      <c r="B441" t="s">
        <v>485</v>
      </c>
      <c r="C441" s="315" t="s">
        <v>212</v>
      </c>
      <c r="D441" s="315" t="s">
        <v>212</v>
      </c>
      <c r="E441" s="315" t="s">
        <v>212</v>
      </c>
      <c r="F441" s="315" t="s">
        <v>212</v>
      </c>
      <c r="G441" s="315" t="s">
        <v>212</v>
      </c>
      <c r="H441" s="315" t="s">
        <v>214</v>
      </c>
      <c r="I441" s="315" t="s">
        <v>214</v>
      </c>
      <c r="J441" s="315" t="s">
        <v>212</v>
      </c>
      <c r="K441" s="315" t="s">
        <v>212</v>
      </c>
      <c r="L441" s="315" t="s">
        <v>214</v>
      </c>
      <c r="M441" s="315" t="s">
        <v>212</v>
      </c>
      <c r="N441" s="315" t="s">
        <v>212</v>
      </c>
      <c r="O441" s="315" t="s">
        <v>212</v>
      </c>
      <c r="P441" s="315" t="s">
        <v>212</v>
      </c>
      <c r="Q441" s="315" t="s">
        <v>212</v>
      </c>
      <c r="R441" s="315" t="s">
        <v>212</v>
      </c>
      <c r="S441" s="315" t="s">
        <v>214</v>
      </c>
      <c r="T441" s="315" t="s">
        <v>212</v>
      </c>
      <c r="U441" s="315" t="s">
        <v>214</v>
      </c>
      <c r="V441" s="315" t="s">
        <v>212</v>
      </c>
      <c r="W441" s="315" t="s">
        <v>214</v>
      </c>
      <c r="X441" s="315" t="s">
        <v>212</v>
      </c>
      <c r="Y441" s="315" t="s">
        <v>214</v>
      </c>
      <c r="Z441" s="315" t="s">
        <v>214</v>
      </c>
      <c r="AA441" s="315" t="s">
        <v>214</v>
      </c>
      <c r="AB441" s="315" t="s">
        <v>214</v>
      </c>
      <c r="AC441" s="315" t="s">
        <v>214</v>
      </c>
      <c r="AD441" s="315" t="s">
        <v>213</v>
      </c>
      <c r="AE441" s="315" t="s">
        <v>213</v>
      </c>
      <c r="AF441" s="315" t="s">
        <v>213</v>
      </c>
      <c r="AG441" s="315"/>
      <c r="AH441" s="315"/>
      <c r="AI441" s="315"/>
      <c r="AJ441" s="315"/>
      <c r="AK441" s="315"/>
      <c r="AL441" s="315"/>
      <c r="AM441" s="315"/>
      <c r="AN441" s="315"/>
      <c r="AO441" s="315"/>
      <c r="AP441" s="316"/>
      <c r="AQ441"/>
      <c r="AR441" s="299"/>
      <c r="AS441" s="273"/>
      <c r="AU441" s="273"/>
    </row>
    <row r="442" spans="1:47" s="272" customFormat="1" ht="22.8" x14ac:dyDescent="0.4">
      <c r="A442">
        <v>213445</v>
      </c>
      <c r="B442" t="s">
        <v>59</v>
      </c>
      <c r="C442" t="s">
        <v>4176</v>
      </c>
      <c r="D442" t="s">
        <v>4176</v>
      </c>
      <c r="E442" t="s">
        <v>4176</v>
      </c>
      <c r="F442" t="s">
        <v>4176</v>
      </c>
      <c r="G442" t="s">
        <v>4176</v>
      </c>
      <c r="H442" t="s">
        <v>4176</v>
      </c>
      <c r="I442" t="s">
        <v>4176</v>
      </c>
      <c r="J442" t="s">
        <v>4176</v>
      </c>
      <c r="K442" t="s">
        <v>4176</v>
      </c>
      <c r="L442" t="s">
        <v>4176</v>
      </c>
      <c r="M442" t="s">
        <v>4176</v>
      </c>
      <c r="N442" t="s">
        <v>4176</v>
      </c>
      <c r="O442" t="s">
        <v>4176</v>
      </c>
      <c r="P442" t="s">
        <v>4176</v>
      </c>
      <c r="Q442" t="s">
        <v>4176</v>
      </c>
      <c r="R442" t="s">
        <v>4176</v>
      </c>
      <c r="S442" t="s">
        <v>4176</v>
      </c>
      <c r="T442" t="s">
        <v>4176</v>
      </c>
      <c r="U442" t="s">
        <v>4176</v>
      </c>
      <c r="V442" t="s">
        <v>4176</v>
      </c>
      <c r="W442" t="s">
        <v>4176</v>
      </c>
      <c r="X442" t="s">
        <v>4176</v>
      </c>
      <c r="Y442" t="s">
        <v>4176</v>
      </c>
      <c r="Z442" t="s">
        <v>4176</v>
      </c>
      <c r="AA442" t="s">
        <v>4176</v>
      </c>
      <c r="AB442" t="s">
        <v>4176</v>
      </c>
      <c r="AC442" t="s">
        <v>4176</v>
      </c>
      <c r="AD442" t="s">
        <v>4176</v>
      </c>
      <c r="AE442" t="s">
        <v>4176</v>
      </c>
      <c r="AF442" t="s">
        <v>4176</v>
      </c>
      <c r="AG442" t="s">
        <v>4176</v>
      </c>
      <c r="AH442" t="s">
        <v>4176</v>
      </c>
      <c r="AI442" t="s">
        <v>4176</v>
      </c>
      <c r="AJ442" t="s">
        <v>4176</v>
      </c>
      <c r="AK442" t="s">
        <v>4176</v>
      </c>
      <c r="AL442" t="s">
        <v>4176</v>
      </c>
      <c r="AM442" t="s">
        <v>4176</v>
      </c>
      <c r="AN442" t="s">
        <v>4176</v>
      </c>
      <c r="AO442" t="s">
        <v>4176</v>
      </c>
      <c r="AP442" s="317" t="s">
        <v>4176</v>
      </c>
      <c r="AQ442" t="s">
        <v>737</v>
      </c>
      <c r="AR442" s="299" t="s">
        <v>4180</v>
      </c>
      <c r="AS442" s="273"/>
      <c r="AU442" s="273"/>
    </row>
    <row r="443" spans="1:47" s="272" customFormat="1" ht="22.8" x14ac:dyDescent="0.4">
      <c r="A443">
        <v>213446</v>
      </c>
      <c r="B443" t="s">
        <v>3629</v>
      </c>
      <c r="C443" t="s">
        <v>4176</v>
      </c>
      <c r="D443" t="s">
        <v>4176</v>
      </c>
      <c r="E443" t="s">
        <v>4176</v>
      </c>
      <c r="F443" t="s">
        <v>4176</v>
      </c>
      <c r="G443" t="s">
        <v>4176</v>
      </c>
      <c r="H443" t="s">
        <v>4176</v>
      </c>
      <c r="I443" t="s">
        <v>4176</v>
      </c>
      <c r="J443" t="s">
        <v>4176</v>
      </c>
      <c r="K443" t="s">
        <v>4176</v>
      </c>
      <c r="L443" t="s">
        <v>4176</v>
      </c>
      <c r="M443" t="s">
        <v>4176</v>
      </c>
      <c r="N443" t="s">
        <v>4176</v>
      </c>
      <c r="O443" t="s">
        <v>4176</v>
      </c>
      <c r="P443" t="s">
        <v>4176</v>
      </c>
      <c r="Q443" t="s">
        <v>4176</v>
      </c>
      <c r="R443" t="s">
        <v>4176</v>
      </c>
      <c r="S443" t="s">
        <v>4176</v>
      </c>
      <c r="T443" t="s">
        <v>4176</v>
      </c>
      <c r="U443" t="s">
        <v>4176</v>
      </c>
      <c r="V443" t="s">
        <v>4176</v>
      </c>
      <c r="W443" t="s">
        <v>4176</v>
      </c>
      <c r="X443" t="s">
        <v>4176</v>
      </c>
      <c r="Y443" t="s">
        <v>4176</v>
      </c>
      <c r="Z443" t="s">
        <v>4176</v>
      </c>
      <c r="AA443" t="s">
        <v>4176</v>
      </c>
      <c r="AB443" t="s">
        <v>4176</v>
      </c>
      <c r="AC443" t="s">
        <v>4176</v>
      </c>
      <c r="AD443" t="s">
        <v>4176</v>
      </c>
      <c r="AE443" t="s">
        <v>4176</v>
      </c>
      <c r="AF443" t="s">
        <v>4176</v>
      </c>
      <c r="AG443" t="s">
        <v>4176</v>
      </c>
      <c r="AH443" t="s">
        <v>4176</v>
      </c>
      <c r="AI443" t="s">
        <v>4176</v>
      </c>
      <c r="AJ443" t="s">
        <v>4176</v>
      </c>
      <c r="AK443" t="s">
        <v>4176</v>
      </c>
      <c r="AL443" t="s">
        <v>4176</v>
      </c>
      <c r="AM443" t="s">
        <v>4176</v>
      </c>
      <c r="AN443" t="s">
        <v>4176</v>
      </c>
      <c r="AO443" t="s">
        <v>4176</v>
      </c>
      <c r="AP443" s="317" t="s">
        <v>4176</v>
      </c>
      <c r="AQ443" t="s">
        <v>737</v>
      </c>
      <c r="AR443" s="299" t="s">
        <v>4180</v>
      </c>
      <c r="AS443" s="273"/>
      <c r="AU443" s="273"/>
    </row>
    <row r="444" spans="1:47" s="272" customFormat="1" ht="22.8" x14ac:dyDescent="0.4">
      <c r="A444">
        <v>213449</v>
      </c>
      <c r="B444" t="s">
        <v>485</v>
      </c>
      <c r="C444" t="s">
        <v>212</v>
      </c>
      <c r="D444" t="s">
        <v>212</v>
      </c>
      <c r="E444" t="s">
        <v>214</v>
      </c>
      <c r="F444" t="s">
        <v>212</v>
      </c>
      <c r="G444" t="s">
        <v>214</v>
      </c>
      <c r="H444" t="s">
        <v>212</v>
      </c>
      <c r="I444" t="s">
        <v>214</v>
      </c>
      <c r="J444" t="s">
        <v>212</v>
      </c>
      <c r="K444" t="s">
        <v>212</v>
      </c>
      <c r="L444" t="s">
        <v>214</v>
      </c>
      <c r="M444" t="s">
        <v>214</v>
      </c>
      <c r="N444" t="s">
        <v>214</v>
      </c>
      <c r="O444" t="s">
        <v>212</v>
      </c>
      <c r="P444" t="s">
        <v>214</v>
      </c>
      <c r="Q444" t="s">
        <v>212</v>
      </c>
      <c r="R444" t="s">
        <v>214</v>
      </c>
      <c r="S444" t="s">
        <v>214</v>
      </c>
      <c r="T444" t="s">
        <v>214</v>
      </c>
      <c r="U444" t="s">
        <v>214</v>
      </c>
      <c r="V444" t="s">
        <v>212</v>
      </c>
      <c r="W444" t="s">
        <v>212</v>
      </c>
      <c r="X444" t="s">
        <v>214</v>
      </c>
      <c r="Y444" t="s">
        <v>212</v>
      </c>
      <c r="Z444" t="s">
        <v>214</v>
      </c>
      <c r="AA444" t="s">
        <v>212</v>
      </c>
      <c r="AB444" t="s">
        <v>212</v>
      </c>
      <c r="AC444" t="s">
        <v>212</v>
      </c>
      <c r="AD444" t="s">
        <v>212</v>
      </c>
      <c r="AE444" t="s">
        <v>212</v>
      </c>
      <c r="AF444" t="s">
        <v>214</v>
      </c>
      <c r="AG444"/>
      <c r="AH444"/>
      <c r="AI444"/>
      <c r="AJ444"/>
      <c r="AK444"/>
      <c r="AL444"/>
      <c r="AM444"/>
      <c r="AN444"/>
      <c r="AO444"/>
      <c r="AP444" s="317"/>
      <c r="AQ444"/>
      <c r="AR444" s="299"/>
      <c r="AS444" s="273"/>
      <c r="AU444" s="273"/>
    </row>
    <row r="445" spans="1:47" s="272" customFormat="1" ht="22.8" x14ac:dyDescent="0.4">
      <c r="A445">
        <v>213450</v>
      </c>
      <c r="B445" t="s">
        <v>487</v>
      </c>
      <c r="C445" t="s">
        <v>4176</v>
      </c>
      <c r="D445" t="s">
        <v>4176</v>
      </c>
      <c r="E445" t="s">
        <v>4176</v>
      </c>
      <c r="F445" t="s">
        <v>4176</v>
      </c>
      <c r="G445" t="s">
        <v>4176</v>
      </c>
      <c r="H445" t="s">
        <v>4176</v>
      </c>
      <c r="I445" t="s">
        <v>4176</v>
      </c>
      <c r="J445" t="s">
        <v>4176</v>
      </c>
      <c r="K445" t="s">
        <v>4176</v>
      </c>
      <c r="L445" t="s">
        <v>4176</v>
      </c>
      <c r="M445" t="s">
        <v>4176</v>
      </c>
      <c r="N445" t="s">
        <v>4176</v>
      </c>
      <c r="O445" t="s">
        <v>4176</v>
      </c>
      <c r="P445" t="s">
        <v>4176</v>
      </c>
      <c r="Q445" t="s">
        <v>4176</v>
      </c>
      <c r="R445" t="s">
        <v>4176</v>
      </c>
      <c r="S445" t="s">
        <v>4176</v>
      </c>
      <c r="T445" t="s">
        <v>4176</v>
      </c>
      <c r="U445" t="s">
        <v>4176</v>
      </c>
      <c r="V445" t="s">
        <v>4176</v>
      </c>
      <c r="W445"/>
      <c r="X445"/>
      <c r="Y445"/>
      <c r="Z445"/>
      <c r="AA445"/>
      <c r="AB445"/>
      <c r="AC445"/>
      <c r="AD445"/>
      <c r="AE445"/>
      <c r="AF445"/>
      <c r="AG445"/>
      <c r="AH445"/>
      <c r="AI445"/>
      <c r="AJ445"/>
      <c r="AK445"/>
      <c r="AL445"/>
      <c r="AM445"/>
      <c r="AN445"/>
      <c r="AO445"/>
      <c r="AP445" s="317"/>
      <c r="AQ445" t="s">
        <v>737</v>
      </c>
      <c r="AR445" s="299" t="s">
        <v>4180</v>
      </c>
      <c r="AS445" s="273"/>
      <c r="AU445" s="273"/>
    </row>
    <row r="446" spans="1:47" s="272" customFormat="1" ht="22.8" x14ac:dyDescent="0.4">
      <c r="A446">
        <v>213459</v>
      </c>
      <c r="B446" t="s">
        <v>59</v>
      </c>
      <c r="C446" t="s">
        <v>214</v>
      </c>
      <c r="D446" t="s">
        <v>214</v>
      </c>
      <c r="E446" t="s">
        <v>214</v>
      </c>
      <c r="F446" t="s">
        <v>214</v>
      </c>
      <c r="G446" t="s">
        <v>214</v>
      </c>
      <c r="H446" t="s">
        <v>213</v>
      </c>
      <c r="I446" t="s">
        <v>214</v>
      </c>
      <c r="J446" t="s">
        <v>212</v>
      </c>
      <c r="K446" t="s">
        <v>214</v>
      </c>
      <c r="L446" t="s">
        <v>214</v>
      </c>
      <c r="M446" t="s">
        <v>212</v>
      </c>
      <c r="N446" t="s">
        <v>214</v>
      </c>
      <c r="O446" t="s">
        <v>214</v>
      </c>
      <c r="P446" t="s">
        <v>214</v>
      </c>
      <c r="Q446" t="s">
        <v>214</v>
      </c>
      <c r="R446" t="s">
        <v>214</v>
      </c>
      <c r="S446" t="s">
        <v>214</v>
      </c>
      <c r="T446" t="s">
        <v>214</v>
      </c>
      <c r="U446" t="s">
        <v>214</v>
      </c>
      <c r="V446" t="s">
        <v>214</v>
      </c>
      <c r="W446" t="s">
        <v>212</v>
      </c>
      <c r="X446" t="s">
        <v>214</v>
      </c>
      <c r="Y446" t="s">
        <v>212</v>
      </c>
      <c r="Z446" t="s">
        <v>214</v>
      </c>
      <c r="AA446" t="s">
        <v>212</v>
      </c>
      <c r="AB446" t="s">
        <v>212</v>
      </c>
      <c r="AC446" t="s">
        <v>214</v>
      </c>
      <c r="AD446" t="s">
        <v>214</v>
      </c>
      <c r="AE446" t="s">
        <v>212</v>
      </c>
      <c r="AF446" t="s">
        <v>212</v>
      </c>
      <c r="AG446" t="s">
        <v>213</v>
      </c>
      <c r="AH446" t="s">
        <v>213</v>
      </c>
      <c r="AI446" t="s">
        <v>214</v>
      </c>
      <c r="AJ446" t="s">
        <v>213</v>
      </c>
      <c r="AK446" t="s">
        <v>213</v>
      </c>
      <c r="AL446" t="s">
        <v>214</v>
      </c>
      <c r="AM446" t="s">
        <v>214</v>
      </c>
      <c r="AN446" t="s">
        <v>214</v>
      </c>
      <c r="AO446" t="s">
        <v>214</v>
      </c>
      <c r="AP446" s="317" t="s">
        <v>212</v>
      </c>
      <c r="AQ446"/>
      <c r="AR446" s="299"/>
      <c r="AS446" s="271"/>
    </row>
    <row r="447" spans="1:47" s="272" customFormat="1" ht="22.8" x14ac:dyDescent="0.4">
      <c r="A447">
        <v>213460</v>
      </c>
      <c r="B447" t="s">
        <v>3630</v>
      </c>
      <c r="C447" t="s">
        <v>4176</v>
      </c>
      <c r="D447" t="s">
        <v>4176</v>
      </c>
      <c r="E447" t="s">
        <v>4176</v>
      </c>
      <c r="F447" t="s">
        <v>4176</v>
      </c>
      <c r="G447" t="s">
        <v>4176</v>
      </c>
      <c r="H447" t="s">
        <v>4176</v>
      </c>
      <c r="I447" t="s">
        <v>4176</v>
      </c>
      <c r="J447" t="s">
        <v>4176</v>
      </c>
      <c r="K447" t="s">
        <v>4176</v>
      </c>
      <c r="L447" t="s">
        <v>4176</v>
      </c>
      <c r="M447" t="s">
        <v>4176</v>
      </c>
      <c r="N447" t="s">
        <v>4176</v>
      </c>
      <c r="O447" t="s">
        <v>4176</v>
      </c>
      <c r="P447" t="s">
        <v>4176</v>
      </c>
      <c r="Q447" t="s">
        <v>4176</v>
      </c>
      <c r="R447" t="s">
        <v>4176</v>
      </c>
      <c r="S447" t="s">
        <v>4176</v>
      </c>
      <c r="T447" t="s">
        <v>4176</v>
      </c>
      <c r="U447" t="s">
        <v>4176</v>
      </c>
      <c r="V447" t="s">
        <v>4176</v>
      </c>
      <c r="W447" t="s">
        <v>4176</v>
      </c>
      <c r="X447" t="s">
        <v>4176</v>
      </c>
      <c r="Y447" t="s">
        <v>4176</v>
      </c>
      <c r="Z447" t="s">
        <v>4176</v>
      </c>
      <c r="AA447" t="s">
        <v>4176</v>
      </c>
      <c r="AB447" t="s">
        <v>4176</v>
      </c>
      <c r="AC447" t="s">
        <v>4176</v>
      </c>
      <c r="AD447" t="s">
        <v>4176</v>
      </c>
      <c r="AE447" t="s">
        <v>4176</v>
      </c>
      <c r="AF447" t="s">
        <v>4176</v>
      </c>
      <c r="AG447"/>
      <c r="AH447"/>
      <c r="AI447"/>
      <c r="AJ447"/>
      <c r="AK447"/>
      <c r="AL447"/>
      <c r="AM447"/>
      <c r="AN447"/>
      <c r="AO447"/>
      <c r="AP447" s="317"/>
      <c r="AQ447" t="s">
        <v>737</v>
      </c>
      <c r="AR447" s="299" t="s">
        <v>4186</v>
      </c>
      <c r="AS447" s="271"/>
    </row>
    <row r="448" spans="1:47" s="272" customFormat="1" ht="22.8" x14ac:dyDescent="0.4">
      <c r="A448" s="314">
        <v>213461</v>
      </c>
      <c r="B448" t="s">
        <v>487</v>
      </c>
      <c r="C448" s="315" t="s">
        <v>4176</v>
      </c>
      <c r="D448" s="315" t="s">
        <v>4176</v>
      </c>
      <c r="E448" s="315" t="s">
        <v>4176</v>
      </c>
      <c r="F448" s="315" t="s">
        <v>4176</v>
      </c>
      <c r="G448" s="315" t="s">
        <v>4176</v>
      </c>
      <c r="H448" s="315" t="s">
        <v>4176</v>
      </c>
      <c r="I448" s="315" t="s">
        <v>4176</v>
      </c>
      <c r="J448" s="315" t="s">
        <v>4176</v>
      </c>
      <c r="K448" s="315" t="s">
        <v>4176</v>
      </c>
      <c r="L448" s="315" t="s">
        <v>4176</v>
      </c>
      <c r="M448" s="315" t="s">
        <v>4176</v>
      </c>
      <c r="N448" s="315" t="s">
        <v>4176</v>
      </c>
      <c r="O448" s="315" t="s">
        <v>4176</v>
      </c>
      <c r="P448" s="315" t="s">
        <v>4176</v>
      </c>
      <c r="Q448" s="315" t="s">
        <v>4176</v>
      </c>
      <c r="R448" s="315" t="s">
        <v>4176</v>
      </c>
      <c r="S448" s="315" t="s">
        <v>4176</v>
      </c>
      <c r="T448" s="315" t="s">
        <v>4176</v>
      </c>
      <c r="U448" s="315" t="s">
        <v>4176</v>
      </c>
      <c r="V448" s="315" t="s">
        <v>4176</v>
      </c>
      <c r="W448" s="315"/>
      <c r="X448" s="315"/>
      <c r="Y448" s="315"/>
      <c r="Z448" s="315"/>
      <c r="AA448" s="315"/>
      <c r="AB448" s="315"/>
      <c r="AC448" s="315"/>
      <c r="AD448" s="315"/>
      <c r="AE448" s="315"/>
      <c r="AF448" s="315"/>
      <c r="AG448" s="315"/>
      <c r="AH448" s="315"/>
      <c r="AI448" s="315"/>
      <c r="AJ448" s="315"/>
      <c r="AK448" s="315"/>
      <c r="AL448" s="315"/>
      <c r="AM448" s="315"/>
      <c r="AN448" s="315"/>
      <c r="AO448" s="315"/>
      <c r="AP448" s="316"/>
      <c r="AQ448" t="s">
        <v>737</v>
      </c>
      <c r="AR448" s="299" t="s">
        <v>4180</v>
      </c>
      <c r="AS448" s="271"/>
      <c r="AU448" s="273"/>
    </row>
    <row r="449" spans="1:47" s="272" customFormat="1" ht="22.8" x14ac:dyDescent="0.4">
      <c r="A449" s="314">
        <v>213462</v>
      </c>
      <c r="B449" t="s">
        <v>485</v>
      </c>
      <c r="C449" s="315" t="s">
        <v>4176</v>
      </c>
      <c r="D449" s="315" t="s">
        <v>4176</v>
      </c>
      <c r="E449" s="315" t="s">
        <v>4176</v>
      </c>
      <c r="F449" s="315" t="s">
        <v>4176</v>
      </c>
      <c r="G449" s="315" t="s">
        <v>4176</v>
      </c>
      <c r="H449" s="315" t="s">
        <v>4176</v>
      </c>
      <c r="I449" s="315" t="s">
        <v>4176</v>
      </c>
      <c r="J449" s="315" t="s">
        <v>4176</v>
      </c>
      <c r="K449" s="315" t="s">
        <v>4176</v>
      </c>
      <c r="L449" s="315" t="s">
        <v>4176</v>
      </c>
      <c r="M449" s="315" t="s">
        <v>4176</v>
      </c>
      <c r="N449" s="315" t="s">
        <v>4176</v>
      </c>
      <c r="O449" s="315" t="s">
        <v>4176</v>
      </c>
      <c r="P449" s="315" t="s">
        <v>4176</v>
      </c>
      <c r="Q449" s="315" t="s">
        <v>4176</v>
      </c>
      <c r="R449" s="315" t="s">
        <v>4176</v>
      </c>
      <c r="S449" s="315" t="s">
        <v>4176</v>
      </c>
      <c r="T449" s="315" t="s">
        <v>4176</v>
      </c>
      <c r="U449" s="315" t="s">
        <v>4176</v>
      </c>
      <c r="V449" s="315" t="s">
        <v>4176</v>
      </c>
      <c r="W449" s="315" t="s">
        <v>4176</v>
      </c>
      <c r="X449" s="315" t="s">
        <v>4176</v>
      </c>
      <c r="Y449" s="315" t="s">
        <v>4176</v>
      </c>
      <c r="Z449" s="315" t="s">
        <v>4176</v>
      </c>
      <c r="AA449" s="315" t="s">
        <v>4176</v>
      </c>
      <c r="AB449" s="315" t="s">
        <v>4176</v>
      </c>
      <c r="AC449" s="315" t="s">
        <v>4176</v>
      </c>
      <c r="AD449" s="315" t="s">
        <v>4176</v>
      </c>
      <c r="AE449" s="315" t="s">
        <v>4176</v>
      </c>
      <c r="AF449" s="315" t="s">
        <v>4176</v>
      </c>
      <c r="AG449" s="315"/>
      <c r="AH449" s="315"/>
      <c r="AI449" s="315"/>
      <c r="AJ449" s="315"/>
      <c r="AK449" s="315"/>
      <c r="AL449" s="315"/>
      <c r="AM449" s="315"/>
      <c r="AN449" s="315"/>
      <c r="AO449" s="315"/>
      <c r="AP449" s="316"/>
      <c r="AQ449" t="s">
        <v>737</v>
      </c>
      <c r="AR449" s="299" t="s">
        <v>4180</v>
      </c>
      <c r="AS449" s="273"/>
      <c r="AU449" s="273"/>
    </row>
    <row r="450" spans="1:47" s="272" customFormat="1" ht="22.8" x14ac:dyDescent="0.4">
      <c r="A450" s="323">
        <v>213475</v>
      </c>
      <c r="B450" s="323" t="s">
        <v>485</v>
      </c>
      <c r="C450" s="323" t="s">
        <v>4176</v>
      </c>
      <c r="D450" s="323" t="s">
        <v>4176</v>
      </c>
      <c r="E450" s="323" t="s">
        <v>4176</v>
      </c>
      <c r="F450" s="323" t="s">
        <v>4176</v>
      </c>
      <c r="G450" s="323" t="s">
        <v>4176</v>
      </c>
      <c r="H450" s="323" t="s">
        <v>4176</v>
      </c>
      <c r="I450" s="323" t="s">
        <v>4176</v>
      </c>
      <c r="J450" s="323" t="s">
        <v>4176</v>
      </c>
      <c r="K450" s="323" t="s">
        <v>4176</v>
      </c>
      <c r="L450" s="323" t="s">
        <v>4176</v>
      </c>
      <c r="M450" s="323" t="s">
        <v>4176</v>
      </c>
      <c r="N450" s="323" t="s">
        <v>4176</v>
      </c>
      <c r="O450" s="323" t="s">
        <v>4176</v>
      </c>
      <c r="P450" s="323" t="s">
        <v>4176</v>
      </c>
      <c r="Q450" s="323" t="s">
        <v>4176</v>
      </c>
      <c r="R450" s="323" t="s">
        <v>4176</v>
      </c>
      <c r="S450" s="323" t="s">
        <v>4176</v>
      </c>
      <c r="T450" s="323" t="s">
        <v>4176</v>
      </c>
      <c r="U450" s="323" t="s">
        <v>4176</v>
      </c>
      <c r="V450" s="323" t="s">
        <v>4176</v>
      </c>
      <c r="W450" s="323" t="s">
        <v>4176</v>
      </c>
      <c r="X450" s="323" t="s">
        <v>4176</v>
      </c>
      <c r="Y450" s="323" t="s">
        <v>4176</v>
      </c>
      <c r="Z450" s="323" t="s">
        <v>4176</v>
      </c>
      <c r="AA450" s="323" t="s">
        <v>4176</v>
      </c>
      <c r="AB450" s="323" t="s">
        <v>4176</v>
      </c>
      <c r="AC450" s="323" t="s">
        <v>4176</v>
      </c>
      <c r="AD450" s="323" t="s">
        <v>4176</v>
      </c>
      <c r="AE450" s="323" t="s">
        <v>4176</v>
      </c>
      <c r="AF450" s="323" t="s">
        <v>4176</v>
      </c>
      <c r="AG450" s="323"/>
      <c r="AH450" s="323"/>
      <c r="AI450" s="323"/>
      <c r="AJ450" s="323"/>
      <c r="AK450" s="323"/>
      <c r="AL450" s="323"/>
      <c r="AM450" s="323"/>
      <c r="AN450" s="323"/>
      <c r="AO450" s="323"/>
      <c r="AP450" s="323"/>
      <c r="AQ450" s="323"/>
      <c r="AR450" s="299"/>
      <c r="AS450" s="273"/>
      <c r="AU450" s="273"/>
    </row>
    <row r="451" spans="1:47" s="272" customFormat="1" ht="22.8" x14ac:dyDescent="0.4">
      <c r="A451">
        <v>213480</v>
      </c>
      <c r="B451" t="s">
        <v>487</v>
      </c>
      <c r="C451" t="s">
        <v>4176</v>
      </c>
      <c r="D451" t="s">
        <v>4176</v>
      </c>
      <c r="E451" t="s">
        <v>4176</v>
      </c>
      <c r="F451" t="s">
        <v>4176</v>
      </c>
      <c r="G451" t="s">
        <v>4176</v>
      </c>
      <c r="H451" t="s">
        <v>4176</v>
      </c>
      <c r="I451" t="s">
        <v>4176</v>
      </c>
      <c r="J451" t="s">
        <v>4176</v>
      </c>
      <c r="K451" t="s">
        <v>4176</v>
      </c>
      <c r="L451" t="s">
        <v>4176</v>
      </c>
      <c r="M451" t="s">
        <v>4176</v>
      </c>
      <c r="N451" t="s">
        <v>4176</v>
      </c>
      <c r="O451" t="s">
        <v>4176</v>
      </c>
      <c r="P451" t="s">
        <v>4176</v>
      </c>
      <c r="Q451" t="s">
        <v>4176</v>
      </c>
      <c r="R451" t="s">
        <v>4176</v>
      </c>
      <c r="S451" t="s">
        <v>4176</v>
      </c>
      <c r="T451" t="s">
        <v>4176</v>
      </c>
      <c r="U451" t="s">
        <v>4176</v>
      </c>
      <c r="V451" t="s">
        <v>4176</v>
      </c>
      <c r="W451"/>
      <c r="X451"/>
      <c r="Y451"/>
      <c r="Z451"/>
      <c r="AA451"/>
      <c r="AB451"/>
      <c r="AC451"/>
      <c r="AD451"/>
      <c r="AE451"/>
      <c r="AF451"/>
      <c r="AG451"/>
      <c r="AH451"/>
      <c r="AI451"/>
      <c r="AJ451"/>
      <c r="AK451"/>
      <c r="AL451"/>
      <c r="AM451"/>
      <c r="AN451"/>
      <c r="AO451"/>
      <c r="AP451" s="317"/>
      <c r="AQ451" t="s">
        <v>737</v>
      </c>
      <c r="AR451" s="299" t="s">
        <v>4184</v>
      </c>
      <c r="AS451" s="273"/>
      <c r="AU451" s="273"/>
    </row>
    <row r="452" spans="1:47" s="272" customFormat="1" ht="22.8" x14ac:dyDescent="0.4">
      <c r="A452">
        <v>213486</v>
      </c>
      <c r="B452" t="s">
        <v>59</v>
      </c>
      <c r="C452" t="s">
        <v>214</v>
      </c>
      <c r="D452" t="s">
        <v>212</v>
      </c>
      <c r="E452" t="s">
        <v>212</v>
      </c>
      <c r="F452" t="s">
        <v>212</v>
      </c>
      <c r="G452" t="s">
        <v>212</v>
      </c>
      <c r="H452" t="s">
        <v>212</v>
      </c>
      <c r="I452" t="s">
        <v>214</v>
      </c>
      <c r="J452" t="s">
        <v>212</v>
      </c>
      <c r="K452" t="s">
        <v>214</v>
      </c>
      <c r="L452" t="s">
        <v>212</v>
      </c>
      <c r="M452" t="s">
        <v>212</v>
      </c>
      <c r="N452" t="s">
        <v>214</v>
      </c>
      <c r="O452" t="s">
        <v>214</v>
      </c>
      <c r="P452" t="s">
        <v>212</v>
      </c>
      <c r="Q452" t="s">
        <v>214</v>
      </c>
      <c r="R452" t="s">
        <v>212</v>
      </c>
      <c r="S452" t="s">
        <v>212</v>
      </c>
      <c r="T452" t="s">
        <v>212</v>
      </c>
      <c r="U452" t="s">
        <v>214</v>
      </c>
      <c r="V452" t="s">
        <v>214</v>
      </c>
      <c r="W452" t="s">
        <v>212</v>
      </c>
      <c r="X452" t="s">
        <v>212</v>
      </c>
      <c r="Y452" t="s">
        <v>212</v>
      </c>
      <c r="Z452" t="s">
        <v>212</v>
      </c>
      <c r="AA452" t="s">
        <v>212</v>
      </c>
      <c r="AB452" t="s">
        <v>212</v>
      </c>
      <c r="AC452" t="s">
        <v>212</v>
      </c>
      <c r="AD452" t="s">
        <v>214</v>
      </c>
      <c r="AE452" t="s">
        <v>212</v>
      </c>
      <c r="AF452" t="s">
        <v>214</v>
      </c>
      <c r="AG452" t="s">
        <v>214</v>
      </c>
      <c r="AH452" t="s">
        <v>214</v>
      </c>
      <c r="AI452" t="s">
        <v>214</v>
      </c>
      <c r="AJ452" t="s">
        <v>214</v>
      </c>
      <c r="AK452" t="s">
        <v>214</v>
      </c>
      <c r="AL452" t="s">
        <v>213</v>
      </c>
      <c r="AM452" t="s">
        <v>213</v>
      </c>
      <c r="AN452" t="s">
        <v>213</v>
      </c>
      <c r="AO452" t="s">
        <v>213</v>
      </c>
      <c r="AP452" t="s">
        <v>213</v>
      </c>
      <c r="AQ452"/>
      <c r="AR452" s="299"/>
      <c r="AS452" s="273"/>
      <c r="AU452" s="273"/>
    </row>
    <row r="453" spans="1:47" s="272" customFormat="1" ht="22.8" x14ac:dyDescent="0.4">
      <c r="A453">
        <v>213489</v>
      </c>
      <c r="B453" t="s">
        <v>59</v>
      </c>
      <c r="C453" t="s">
        <v>212</v>
      </c>
      <c r="D453" t="s">
        <v>214</v>
      </c>
      <c r="E453" t="s">
        <v>212</v>
      </c>
      <c r="F453" t="s">
        <v>212</v>
      </c>
      <c r="G453" t="s">
        <v>212</v>
      </c>
      <c r="H453" t="s">
        <v>214</v>
      </c>
      <c r="I453" t="s">
        <v>214</v>
      </c>
      <c r="J453" t="s">
        <v>214</v>
      </c>
      <c r="K453" t="s">
        <v>214</v>
      </c>
      <c r="L453" t="s">
        <v>214</v>
      </c>
      <c r="M453" t="s">
        <v>214</v>
      </c>
      <c r="N453" t="s">
        <v>214</v>
      </c>
      <c r="O453" t="s">
        <v>212</v>
      </c>
      <c r="P453" t="s">
        <v>214</v>
      </c>
      <c r="Q453" t="s">
        <v>214</v>
      </c>
      <c r="R453" t="s">
        <v>214</v>
      </c>
      <c r="S453" t="s">
        <v>214</v>
      </c>
      <c r="T453" t="s">
        <v>214</v>
      </c>
      <c r="U453" t="s">
        <v>214</v>
      </c>
      <c r="V453" t="s">
        <v>214</v>
      </c>
      <c r="W453" t="s">
        <v>214</v>
      </c>
      <c r="X453" t="s">
        <v>214</v>
      </c>
      <c r="Y453" t="s">
        <v>213</v>
      </c>
      <c r="Z453" t="s">
        <v>214</v>
      </c>
      <c r="AA453" t="s">
        <v>212</v>
      </c>
      <c r="AB453" t="s">
        <v>212</v>
      </c>
      <c r="AC453" t="s">
        <v>214</v>
      </c>
      <c r="AD453" t="s">
        <v>214</v>
      </c>
      <c r="AE453" t="s">
        <v>212</v>
      </c>
      <c r="AF453" t="s">
        <v>214</v>
      </c>
      <c r="AG453" t="s">
        <v>214</v>
      </c>
      <c r="AH453" t="s">
        <v>214</v>
      </c>
      <c r="AI453" t="s">
        <v>213</v>
      </c>
      <c r="AJ453" t="s">
        <v>214</v>
      </c>
      <c r="AK453" t="s">
        <v>212</v>
      </c>
      <c r="AL453" t="s">
        <v>212</v>
      </c>
      <c r="AM453" t="s">
        <v>212</v>
      </c>
      <c r="AN453" t="s">
        <v>213</v>
      </c>
      <c r="AO453" t="s">
        <v>212</v>
      </c>
      <c r="AP453" s="317" t="s">
        <v>213</v>
      </c>
      <c r="AQ453"/>
      <c r="AR453" s="299"/>
      <c r="AS453" s="273"/>
      <c r="AU453" s="273"/>
    </row>
    <row r="454" spans="1:47" s="272" customFormat="1" ht="22.8" x14ac:dyDescent="0.4">
      <c r="A454">
        <v>213495</v>
      </c>
      <c r="B454" t="s">
        <v>59</v>
      </c>
      <c r="C454" t="s">
        <v>4176</v>
      </c>
      <c r="D454" t="s">
        <v>4176</v>
      </c>
      <c r="E454" t="s">
        <v>4176</v>
      </c>
      <c r="F454" t="s">
        <v>4176</v>
      </c>
      <c r="G454" t="s">
        <v>4176</v>
      </c>
      <c r="H454" t="s">
        <v>4176</v>
      </c>
      <c r="I454" t="s">
        <v>4176</v>
      </c>
      <c r="J454" t="s">
        <v>4176</v>
      </c>
      <c r="K454" t="s">
        <v>4176</v>
      </c>
      <c r="L454" t="s">
        <v>4176</v>
      </c>
      <c r="M454" t="s">
        <v>4176</v>
      </c>
      <c r="N454" t="s">
        <v>4176</v>
      </c>
      <c r="O454" t="s">
        <v>4176</v>
      </c>
      <c r="P454" t="s">
        <v>4176</v>
      </c>
      <c r="Q454" t="s">
        <v>4176</v>
      </c>
      <c r="R454" t="s">
        <v>4176</v>
      </c>
      <c r="S454" t="s">
        <v>4176</v>
      </c>
      <c r="T454" t="s">
        <v>4176</v>
      </c>
      <c r="U454" t="s">
        <v>4176</v>
      </c>
      <c r="V454" t="s">
        <v>4176</v>
      </c>
      <c r="W454" t="s">
        <v>4176</v>
      </c>
      <c r="X454" t="s">
        <v>4176</v>
      </c>
      <c r="Y454" t="s">
        <v>4176</v>
      </c>
      <c r="Z454" t="s">
        <v>4176</v>
      </c>
      <c r="AA454" t="s">
        <v>4176</v>
      </c>
      <c r="AB454" t="s">
        <v>4176</v>
      </c>
      <c r="AC454" t="s">
        <v>4176</v>
      </c>
      <c r="AD454" t="s">
        <v>4176</v>
      </c>
      <c r="AE454" t="s">
        <v>4176</v>
      </c>
      <c r="AF454" t="s">
        <v>4176</v>
      </c>
      <c r="AG454" t="s">
        <v>4176</v>
      </c>
      <c r="AH454" t="s">
        <v>4176</v>
      </c>
      <c r="AI454" t="s">
        <v>4176</v>
      </c>
      <c r="AJ454" t="s">
        <v>4176</v>
      </c>
      <c r="AK454" t="s">
        <v>4176</v>
      </c>
      <c r="AL454" t="s">
        <v>4176</v>
      </c>
      <c r="AM454" t="s">
        <v>4176</v>
      </c>
      <c r="AN454" t="s">
        <v>4176</v>
      </c>
      <c r="AO454" t="s">
        <v>4176</v>
      </c>
      <c r="AP454" s="317" t="s">
        <v>4176</v>
      </c>
      <c r="AQ454" t="s">
        <v>737</v>
      </c>
      <c r="AR454" s="299" t="s">
        <v>4180</v>
      </c>
      <c r="AS454" s="271"/>
    </row>
    <row r="455" spans="1:47" s="272" customFormat="1" ht="22.8" x14ac:dyDescent="0.4">
      <c r="A455">
        <v>213497</v>
      </c>
      <c r="B455" t="s">
        <v>3629</v>
      </c>
      <c r="C455" t="s">
        <v>214</v>
      </c>
      <c r="D455" t="s">
        <v>212</v>
      </c>
      <c r="E455" t="s">
        <v>212</v>
      </c>
      <c r="F455" t="s">
        <v>212</v>
      </c>
      <c r="G455" t="s">
        <v>212</v>
      </c>
      <c r="H455" t="s">
        <v>214</v>
      </c>
      <c r="I455" t="s">
        <v>214</v>
      </c>
      <c r="J455" t="s">
        <v>212</v>
      </c>
      <c r="K455" t="s">
        <v>214</v>
      </c>
      <c r="L455" t="s">
        <v>214</v>
      </c>
      <c r="M455" t="s">
        <v>214</v>
      </c>
      <c r="N455" t="s">
        <v>214</v>
      </c>
      <c r="O455" t="s">
        <v>214</v>
      </c>
      <c r="P455" t="s">
        <v>212</v>
      </c>
      <c r="Q455" t="s">
        <v>212</v>
      </c>
      <c r="R455" t="s">
        <v>213</v>
      </c>
      <c r="S455" t="s">
        <v>214</v>
      </c>
      <c r="T455" t="s">
        <v>214</v>
      </c>
      <c r="U455" t="s">
        <v>214</v>
      </c>
      <c r="V455" t="s">
        <v>214</v>
      </c>
      <c r="W455" t="s">
        <v>212</v>
      </c>
      <c r="X455" t="s">
        <v>214</v>
      </c>
      <c r="Y455" t="s">
        <v>212</v>
      </c>
      <c r="Z455" t="s">
        <v>214</v>
      </c>
      <c r="AA455" t="s">
        <v>212</v>
      </c>
      <c r="AB455" t="s">
        <v>213</v>
      </c>
      <c r="AC455" t="s">
        <v>214</v>
      </c>
      <c r="AD455" t="s">
        <v>214</v>
      </c>
      <c r="AE455" t="s">
        <v>212</v>
      </c>
      <c r="AF455" t="s">
        <v>212</v>
      </c>
      <c r="AG455" t="s">
        <v>213</v>
      </c>
      <c r="AH455" t="s">
        <v>213</v>
      </c>
      <c r="AI455" t="s">
        <v>213</v>
      </c>
      <c r="AJ455" t="s">
        <v>212</v>
      </c>
      <c r="AK455" t="s">
        <v>214</v>
      </c>
      <c r="AL455" t="s">
        <v>213</v>
      </c>
      <c r="AM455" t="s">
        <v>213</v>
      </c>
      <c r="AN455" t="s">
        <v>213</v>
      </c>
      <c r="AO455" t="s">
        <v>213</v>
      </c>
      <c r="AP455" s="317" t="s">
        <v>214</v>
      </c>
      <c r="AQ455"/>
      <c r="AR455" s="299"/>
      <c r="AS455" s="271"/>
      <c r="AU455" s="273"/>
    </row>
    <row r="456" spans="1:47" s="272" customFormat="1" ht="22.8" x14ac:dyDescent="0.4">
      <c r="A456">
        <v>213499</v>
      </c>
      <c r="B456" t="s">
        <v>59</v>
      </c>
      <c r="C456" t="s">
        <v>214</v>
      </c>
      <c r="D456" t="s">
        <v>214</v>
      </c>
      <c r="E456" t="s">
        <v>214</v>
      </c>
      <c r="F456" t="s">
        <v>212</v>
      </c>
      <c r="G456" t="s">
        <v>214</v>
      </c>
      <c r="H456" t="s">
        <v>212</v>
      </c>
      <c r="I456" t="s">
        <v>214</v>
      </c>
      <c r="J456" t="s">
        <v>214</v>
      </c>
      <c r="K456" t="s">
        <v>214</v>
      </c>
      <c r="L456" t="s">
        <v>214</v>
      </c>
      <c r="M456" t="s">
        <v>214</v>
      </c>
      <c r="N456" t="s">
        <v>214</v>
      </c>
      <c r="O456" t="s">
        <v>214</v>
      </c>
      <c r="P456" t="s">
        <v>212</v>
      </c>
      <c r="Q456" t="s">
        <v>214</v>
      </c>
      <c r="R456" t="s">
        <v>214</v>
      </c>
      <c r="S456" t="s">
        <v>214</v>
      </c>
      <c r="T456" t="s">
        <v>214</v>
      </c>
      <c r="U456" t="s">
        <v>214</v>
      </c>
      <c r="V456" t="s">
        <v>214</v>
      </c>
      <c r="W456" t="s">
        <v>214</v>
      </c>
      <c r="X456" t="s">
        <v>214</v>
      </c>
      <c r="Y456" t="s">
        <v>212</v>
      </c>
      <c r="Z456" t="s">
        <v>212</v>
      </c>
      <c r="AA456" t="s">
        <v>212</v>
      </c>
      <c r="AB456" t="s">
        <v>212</v>
      </c>
      <c r="AC456" t="s">
        <v>214</v>
      </c>
      <c r="AD456" t="s">
        <v>212</v>
      </c>
      <c r="AE456" t="s">
        <v>212</v>
      </c>
      <c r="AF456" t="s">
        <v>212</v>
      </c>
      <c r="AG456" t="s">
        <v>213</v>
      </c>
      <c r="AH456" t="s">
        <v>212</v>
      </c>
      <c r="AI456" t="s">
        <v>212</v>
      </c>
      <c r="AJ456" t="s">
        <v>213</v>
      </c>
      <c r="AK456" t="s">
        <v>213</v>
      </c>
      <c r="AL456" t="s">
        <v>214</v>
      </c>
      <c r="AM456" t="s">
        <v>214</v>
      </c>
      <c r="AN456" t="s">
        <v>213</v>
      </c>
      <c r="AO456" t="s">
        <v>213</v>
      </c>
      <c r="AP456" s="317" t="s">
        <v>212</v>
      </c>
      <c r="AQ456"/>
      <c r="AR456" s="299"/>
      <c r="AS456" s="273"/>
      <c r="AU456" s="273"/>
    </row>
    <row r="457" spans="1:47" s="272" customFormat="1" ht="22.8" x14ac:dyDescent="0.4">
      <c r="A457" s="314">
        <v>213503</v>
      </c>
      <c r="B457" t="s">
        <v>485</v>
      </c>
      <c r="C457" s="315" t="s">
        <v>214</v>
      </c>
      <c r="D457" s="315" t="s">
        <v>214</v>
      </c>
      <c r="E457" s="315" t="s">
        <v>212</v>
      </c>
      <c r="F457" s="315" t="s">
        <v>212</v>
      </c>
      <c r="G457" s="315" t="s">
        <v>214</v>
      </c>
      <c r="H457" s="315" t="s">
        <v>214</v>
      </c>
      <c r="I457" s="315" t="s">
        <v>214</v>
      </c>
      <c r="J457" s="315" t="s">
        <v>214</v>
      </c>
      <c r="K457" s="315" t="s">
        <v>214</v>
      </c>
      <c r="L457" s="315" t="s">
        <v>214</v>
      </c>
      <c r="M457" s="315" t="s">
        <v>212</v>
      </c>
      <c r="N457" s="315" t="s">
        <v>214</v>
      </c>
      <c r="O457" s="315" t="s">
        <v>214</v>
      </c>
      <c r="P457" s="315" t="s">
        <v>214</v>
      </c>
      <c r="Q457" s="315" t="s">
        <v>212</v>
      </c>
      <c r="R457" s="315" t="s">
        <v>214</v>
      </c>
      <c r="S457" s="315" t="s">
        <v>214</v>
      </c>
      <c r="T457" s="315" t="s">
        <v>214</v>
      </c>
      <c r="U457" s="315" t="s">
        <v>214</v>
      </c>
      <c r="V457" s="315" t="s">
        <v>212</v>
      </c>
      <c r="W457" s="315" t="s">
        <v>213</v>
      </c>
      <c r="X457" s="315" t="s">
        <v>213</v>
      </c>
      <c r="Y457" s="315" t="s">
        <v>213</v>
      </c>
      <c r="Z457" s="315" t="s">
        <v>213</v>
      </c>
      <c r="AA457" s="315" t="s">
        <v>213</v>
      </c>
      <c r="AB457" s="315" t="s">
        <v>213</v>
      </c>
      <c r="AC457" s="315" t="s">
        <v>213</v>
      </c>
      <c r="AD457" s="315" t="s">
        <v>213</v>
      </c>
      <c r="AE457" s="315" t="s">
        <v>213</v>
      </c>
      <c r="AF457" s="315" t="s">
        <v>213</v>
      </c>
      <c r="AG457" s="315"/>
      <c r="AH457" s="315"/>
      <c r="AI457" s="315"/>
      <c r="AJ457" s="315"/>
      <c r="AK457" s="315"/>
      <c r="AL457" s="315"/>
      <c r="AM457" s="315"/>
      <c r="AN457" s="315"/>
      <c r="AO457" s="315"/>
      <c r="AP457" s="316"/>
      <c r="AQ457"/>
      <c r="AR457" s="299"/>
      <c r="AS457" s="271"/>
    </row>
    <row r="458" spans="1:47" s="272" customFormat="1" ht="22.8" x14ac:dyDescent="0.4">
      <c r="A458">
        <v>213509</v>
      </c>
      <c r="B458" t="s">
        <v>487</v>
      </c>
      <c r="C458" t="s">
        <v>4176</v>
      </c>
      <c r="D458" t="s">
        <v>4176</v>
      </c>
      <c r="E458" t="s">
        <v>4176</v>
      </c>
      <c r="F458" t="s">
        <v>4176</v>
      </c>
      <c r="G458" t="s">
        <v>4176</v>
      </c>
      <c r="H458" t="s">
        <v>4176</v>
      </c>
      <c r="I458" t="s">
        <v>4176</v>
      </c>
      <c r="J458" t="s">
        <v>4176</v>
      </c>
      <c r="K458" t="s">
        <v>4176</v>
      </c>
      <c r="L458" t="s">
        <v>4176</v>
      </c>
      <c r="M458" t="s">
        <v>4176</v>
      </c>
      <c r="N458" t="s">
        <v>4176</v>
      </c>
      <c r="O458" t="s">
        <v>4176</v>
      </c>
      <c r="P458" t="s">
        <v>4176</v>
      </c>
      <c r="Q458" t="s">
        <v>4176</v>
      </c>
      <c r="R458" t="s">
        <v>4176</v>
      </c>
      <c r="S458" t="s">
        <v>4176</v>
      </c>
      <c r="T458" t="s">
        <v>4176</v>
      </c>
      <c r="U458" t="s">
        <v>4176</v>
      </c>
      <c r="V458" t="s">
        <v>4176</v>
      </c>
      <c r="W458"/>
      <c r="X458"/>
      <c r="Y458"/>
      <c r="Z458"/>
      <c r="AA458"/>
      <c r="AB458"/>
      <c r="AC458"/>
      <c r="AD458"/>
      <c r="AE458"/>
      <c r="AF458"/>
      <c r="AG458"/>
      <c r="AH458"/>
      <c r="AI458"/>
      <c r="AJ458"/>
      <c r="AK458"/>
      <c r="AL458"/>
      <c r="AM458"/>
      <c r="AN458"/>
      <c r="AO458"/>
      <c r="AP458" s="317"/>
      <c r="AQ458" t="s">
        <v>737</v>
      </c>
      <c r="AR458" s="299" t="s">
        <v>4180</v>
      </c>
      <c r="AS458" s="271"/>
      <c r="AU458" s="273"/>
    </row>
    <row r="459" spans="1:47" s="272" customFormat="1" ht="24" x14ac:dyDescent="0.5">
      <c r="A459" s="321">
        <v>213510</v>
      </c>
      <c r="B459" t="s">
        <v>485</v>
      </c>
      <c r="C459" s="272" t="s">
        <v>214</v>
      </c>
      <c r="D459" s="272" t="s">
        <v>214</v>
      </c>
      <c r="E459" s="272" t="s">
        <v>214</v>
      </c>
      <c r="F459" s="272" t="s">
        <v>214</v>
      </c>
      <c r="G459" s="272" t="s">
        <v>213</v>
      </c>
      <c r="H459" s="272" t="s">
        <v>212</v>
      </c>
      <c r="I459" s="272" t="s">
        <v>214</v>
      </c>
      <c r="J459" s="272" t="s">
        <v>212</v>
      </c>
      <c r="K459" s="272" t="s">
        <v>214</v>
      </c>
      <c r="L459" s="272" t="s">
        <v>212</v>
      </c>
      <c r="M459" s="272" t="s">
        <v>214</v>
      </c>
      <c r="N459" s="272" t="s">
        <v>212</v>
      </c>
      <c r="O459" s="272" t="s">
        <v>214</v>
      </c>
      <c r="P459" s="272" t="s">
        <v>212</v>
      </c>
      <c r="Q459" s="272" t="s">
        <v>212</v>
      </c>
      <c r="R459" s="272" t="s">
        <v>214</v>
      </c>
      <c r="S459" s="272" t="s">
        <v>214</v>
      </c>
      <c r="T459" s="272" t="s">
        <v>214</v>
      </c>
      <c r="U459" s="272" t="s">
        <v>214</v>
      </c>
      <c r="V459" s="272" t="s">
        <v>212</v>
      </c>
      <c r="W459" s="272" t="s">
        <v>212</v>
      </c>
      <c r="X459" s="272" t="s">
        <v>212</v>
      </c>
      <c r="Y459" s="272" t="s">
        <v>214</v>
      </c>
      <c r="Z459" s="272" t="s">
        <v>212</v>
      </c>
      <c r="AA459" s="272" t="s">
        <v>212</v>
      </c>
      <c r="AB459" s="272" t="s">
        <v>214</v>
      </c>
      <c r="AC459" s="272" t="s">
        <v>214</v>
      </c>
      <c r="AD459" s="272" t="s">
        <v>212</v>
      </c>
      <c r="AE459" s="272" t="s">
        <v>213</v>
      </c>
      <c r="AF459" s="272" t="s">
        <v>214</v>
      </c>
      <c r="AP459" s="317"/>
      <c r="AQ459"/>
      <c r="AR459" s="299"/>
      <c r="AS459" s="273"/>
      <c r="AU459" s="273"/>
    </row>
    <row r="460" spans="1:47" s="272" customFormat="1" ht="22.8" x14ac:dyDescent="0.4">
      <c r="A460">
        <v>213512</v>
      </c>
      <c r="B460" t="s">
        <v>59</v>
      </c>
      <c r="C460" t="s">
        <v>214</v>
      </c>
      <c r="D460" t="s">
        <v>214</v>
      </c>
      <c r="E460" t="s">
        <v>214</v>
      </c>
      <c r="F460" t="s">
        <v>214</v>
      </c>
      <c r="G460" t="s">
        <v>212</v>
      </c>
      <c r="H460" t="s">
        <v>214</v>
      </c>
      <c r="I460" t="s">
        <v>212</v>
      </c>
      <c r="J460" t="s">
        <v>214</v>
      </c>
      <c r="K460" t="s">
        <v>214</v>
      </c>
      <c r="L460" t="s">
        <v>214</v>
      </c>
      <c r="M460" t="s">
        <v>214</v>
      </c>
      <c r="N460" t="s">
        <v>214</v>
      </c>
      <c r="O460" t="s">
        <v>214</v>
      </c>
      <c r="P460" t="s">
        <v>212</v>
      </c>
      <c r="Q460" t="s">
        <v>214</v>
      </c>
      <c r="R460" t="s">
        <v>214</v>
      </c>
      <c r="S460" t="s">
        <v>214</v>
      </c>
      <c r="T460" t="s">
        <v>214</v>
      </c>
      <c r="U460" t="s">
        <v>214</v>
      </c>
      <c r="V460" t="s">
        <v>214</v>
      </c>
      <c r="W460" t="s">
        <v>214</v>
      </c>
      <c r="X460" t="s">
        <v>212</v>
      </c>
      <c r="Y460" t="s">
        <v>212</v>
      </c>
      <c r="Z460" t="s">
        <v>212</v>
      </c>
      <c r="AA460" t="s">
        <v>212</v>
      </c>
      <c r="AB460" t="s">
        <v>212</v>
      </c>
      <c r="AC460" t="s">
        <v>214</v>
      </c>
      <c r="AD460" t="s">
        <v>212</v>
      </c>
      <c r="AE460" t="s">
        <v>214</v>
      </c>
      <c r="AF460" t="s">
        <v>212</v>
      </c>
      <c r="AG460" t="s">
        <v>212</v>
      </c>
      <c r="AH460" t="s">
        <v>214</v>
      </c>
      <c r="AI460" t="s">
        <v>214</v>
      </c>
      <c r="AJ460" t="s">
        <v>214</v>
      </c>
      <c r="AK460" t="s">
        <v>212</v>
      </c>
      <c r="AL460" t="s">
        <v>214</v>
      </c>
      <c r="AM460" t="s">
        <v>212</v>
      </c>
      <c r="AN460" t="s">
        <v>212</v>
      </c>
      <c r="AO460" t="s">
        <v>212</v>
      </c>
      <c r="AP460" s="317" t="s">
        <v>212</v>
      </c>
      <c r="AQ460"/>
      <c r="AR460" s="299"/>
      <c r="AS460" s="273"/>
      <c r="AU460" s="273"/>
    </row>
    <row r="461" spans="1:47" s="272" customFormat="1" ht="24" x14ac:dyDescent="0.5">
      <c r="A461" s="321">
        <v>213514</v>
      </c>
      <c r="B461" t="s">
        <v>3630</v>
      </c>
      <c r="C461" s="272" t="s">
        <v>212</v>
      </c>
      <c r="D461" s="272" t="s">
        <v>212</v>
      </c>
      <c r="E461" s="272" t="s">
        <v>212</v>
      </c>
      <c r="F461" s="272" t="s">
        <v>214</v>
      </c>
      <c r="G461" s="272" t="s">
        <v>212</v>
      </c>
      <c r="H461" s="272" t="s">
        <v>212</v>
      </c>
      <c r="I461" s="272" t="s">
        <v>214</v>
      </c>
      <c r="J461" s="272" t="s">
        <v>214</v>
      </c>
      <c r="K461" s="272" t="s">
        <v>214</v>
      </c>
      <c r="L461" s="272" t="s">
        <v>214</v>
      </c>
      <c r="M461" s="272" t="s">
        <v>212</v>
      </c>
      <c r="N461" s="272" t="s">
        <v>214</v>
      </c>
      <c r="O461" s="272" t="s">
        <v>214</v>
      </c>
      <c r="P461" s="272" t="s">
        <v>214</v>
      </c>
      <c r="Q461" s="272" t="s">
        <v>214</v>
      </c>
      <c r="R461" s="272" t="s">
        <v>214</v>
      </c>
      <c r="S461" s="272" t="s">
        <v>214</v>
      </c>
      <c r="T461" s="272" t="s">
        <v>214</v>
      </c>
      <c r="U461" s="272" t="s">
        <v>214</v>
      </c>
      <c r="V461" s="272" t="s">
        <v>212</v>
      </c>
      <c r="W461" s="272" t="s">
        <v>214</v>
      </c>
      <c r="X461" s="272" t="s">
        <v>213</v>
      </c>
      <c r="Y461" s="272" t="s">
        <v>213</v>
      </c>
      <c r="Z461" s="272" t="s">
        <v>214</v>
      </c>
      <c r="AA461" s="272" t="s">
        <v>214</v>
      </c>
      <c r="AB461" s="272" t="s">
        <v>213</v>
      </c>
      <c r="AC461" s="272" t="s">
        <v>213</v>
      </c>
      <c r="AD461" s="272" t="s">
        <v>213</v>
      </c>
      <c r="AE461" s="272" t="s">
        <v>213</v>
      </c>
      <c r="AF461" s="272" t="s">
        <v>213</v>
      </c>
      <c r="AP461" s="317"/>
      <c r="AQ461"/>
      <c r="AR461" s="299"/>
      <c r="AS461" s="271"/>
      <c r="AU461" s="273"/>
    </row>
    <row r="462" spans="1:47" s="272" customFormat="1" ht="22.8" x14ac:dyDescent="0.4">
      <c r="A462">
        <v>213518</v>
      </c>
      <c r="B462" t="s">
        <v>3629</v>
      </c>
      <c r="C462" t="s">
        <v>214</v>
      </c>
      <c r="D462" t="s">
        <v>214</v>
      </c>
      <c r="E462" t="s">
        <v>214</v>
      </c>
      <c r="F462" t="s">
        <v>214</v>
      </c>
      <c r="G462" t="s">
        <v>214</v>
      </c>
      <c r="H462" t="s">
        <v>214</v>
      </c>
      <c r="I462" t="s">
        <v>214</v>
      </c>
      <c r="J462" t="s">
        <v>212</v>
      </c>
      <c r="K462" t="s">
        <v>214</v>
      </c>
      <c r="L462" t="s">
        <v>214</v>
      </c>
      <c r="M462" t="s">
        <v>214</v>
      </c>
      <c r="N462" t="s">
        <v>214</v>
      </c>
      <c r="O462" t="s">
        <v>212</v>
      </c>
      <c r="P462" t="s">
        <v>214</v>
      </c>
      <c r="Q462" t="s">
        <v>214</v>
      </c>
      <c r="R462" t="s">
        <v>214</v>
      </c>
      <c r="S462" t="s">
        <v>214</v>
      </c>
      <c r="T462" t="s">
        <v>214</v>
      </c>
      <c r="U462" t="s">
        <v>214</v>
      </c>
      <c r="V462" t="s">
        <v>214</v>
      </c>
      <c r="W462" t="s">
        <v>214</v>
      </c>
      <c r="X462" t="s">
        <v>214</v>
      </c>
      <c r="Y462" t="s">
        <v>212</v>
      </c>
      <c r="Z462" t="s">
        <v>214</v>
      </c>
      <c r="AA462" t="s">
        <v>214</v>
      </c>
      <c r="AB462" t="s">
        <v>212</v>
      </c>
      <c r="AC462" t="s">
        <v>212</v>
      </c>
      <c r="AD462" t="s">
        <v>212</v>
      </c>
      <c r="AE462" t="s">
        <v>212</v>
      </c>
      <c r="AF462" t="s">
        <v>214</v>
      </c>
      <c r="AG462" t="s">
        <v>214</v>
      </c>
      <c r="AH462" t="s">
        <v>214</v>
      </c>
      <c r="AI462" t="s">
        <v>213</v>
      </c>
      <c r="AJ462" t="s">
        <v>214</v>
      </c>
      <c r="AK462" t="s">
        <v>214</v>
      </c>
      <c r="AL462" t="s">
        <v>214</v>
      </c>
      <c r="AM462" t="s">
        <v>213</v>
      </c>
      <c r="AN462" t="s">
        <v>213</v>
      </c>
      <c r="AO462" t="s">
        <v>213</v>
      </c>
      <c r="AP462" s="317" t="s">
        <v>214</v>
      </c>
      <c r="AQ462"/>
      <c r="AR462" s="299"/>
      <c r="AS462" s="273"/>
      <c r="AU462" s="273"/>
    </row>
    <row r="463" spans="1:47" s="272" customFormat="1" ht="22.8" x14ac:dyDescent="0.4">
      <c r="A463">
        <v>213519</v>
      </c>
      <c r="B463" t="s">
        <v>3629</v>
      </c>
      <c r="C463" t="s">
        <v>212</v>
      </c>
      <c r="D463" t="s">
        <v>214</v>
      </c>
      <c r="E463" t="s">
        <v>214</v>
      </c>
      <c r="F463" t="s">
        <v>212</v>
      </c>
      <c r="G463" t="s">
        <v>214</v>
      </c>
      <c r="H463" t="s">
        <v>212</v>
      </c>
      <c r="I463" t="s">
        <v>214</v>
      </c>
      <c r="J463" t="s">
        <v>214</v>
      </c>
      <c r="K463" t="s">
        <v>214</v>
      </c>
      <c r="L463" t="s">
        <v>214</v>
      </c>
      <c r="M463" t="s">
        <v>212</v>
      </c>
      <c r="N463" t="s">
        <v>212</v>
      </c>
      <c r="O463" t="s">
        <v>212</v>
      </c>
      <c r="P463" t="s">
        <v>212</v>
      </c>
      <c r="Q463" t="s">
        <v>212</v>
      </c>
      <c r="R463" t="s">
        <v>214</v>
      </c>
      <c r="S463" t="s">
        <v>214</v>
      </c>
      <c r="T463" t="s">
        <v>214</v>
      </c>
      <c r="U463" t="s">
        <v>214</v>
      </c>
      <c r="V463" t="s">
        <v>214</v>
      </c>
      <c r="W463" t="s">
        <v>214</v>
      </c>
      <c r="X463" t="s">
        <v>212</v>
      </c>
      <c r="Y463" t="s">
        <v>212</v>
      </c>
      <c r="Z463" t="s">
        <v>214</v>
      </c>
      <c r="AA463" t="s">
        <v>214</v>
      </c>
      <c r="AB463" t="s">
        <v>212</v>
      </c>
      <c r="AC463" t="s">
        <v>212</v>
      </c>
      <c r="AD463" t="s">
        <v>212</v>
      </c>
      <c r="AE463" t="s">
        <v>212</v>
      </c>
      <c r="AF463" t="s">
        <v>214</v>
      </c>
      <c r="AG463" t="s">
        <v>214</v>
      </c>
      <c r="AH463" t="s">
        <v>214</v>
      </c>
      <c r="AI463" t="s">
        <v>213</v>
      </c>
      <c r="AJ463" t="s">
        <v>212</v>
      </c>
      <c r="AK463" t="s">
        <v>213</v>
      </c>
      <c r="AL463" t="s">
        <v>214</v>
      </c>
      <c r="AM463" t="s">
        <v>213</v>
      </c>
      <c r="AN463" t="s">
        <v>213</v>
      </c>
      <c r="AO463" t="s">
        <v>214</v>
      </c>
      <c r="AP463" s="317" t="s">
        <v>214</v>
      </c>
      <c r="AQ463"/>
      <c r="AR463" s="299"/>
      <c r="AS463" s="271"/>
    </row>
    <row r="464" spans="1:47" s="272" customFormat="1" ht="22.8" x14ac:dyDescent="0.4">
      <c r="A464">
        <v>213523</v>
      </c>
      <c r="B464" t="s">
        <v>59</v>
      </c>
      <c r="C464" t="s">
        <v>4176</v>
      </c>
      <c r="D464" t="s">
        <v>4176</v>
      </c>
      <c r="E464" t="s">
        <v>4176</v>
      </c>
      <c r="F464" t="s">
        <v>4176</v>
      </c>
      <c r="G464" t="s">
        <v>4176</v>
      </c>
      <c r="H464" t="s">
        <v>4176</v>
      </c>
      <c r="I464" t="s">
        <v>4176</v>
      </c>
      <c r="J464" t="s">
        <v>4176</v>
      </c>
      <c r="K464" t="s">
        <v>4176</v>
      </c>
      <c r="L464" t="s">
        <v>4176</v>
      </c>
      <c r="M464" t="s">
        <v>4176</v>
      </c>
      <c r="N464" t="s">
        <v>4176</v>
      </c>
      <c r="O464" t="s">
        <v>4176</v>
      </c>
      <c r="P464" t="s">
        <v>4176</v>
      </c>
      <c r="Q464" t="s">
        <v>4176</v>
      </c>
      <c r="R464" t="s">
        <v>4176</v>
      </c>
      <c r="S464" t="s">
        <v>4176</v>
      </c>
      <c r="T464" t="s">
        <v>4176</v>
      </c>
      <c r="U464" t="s">
        <v>4176</v>
      </c>
      <c r="V464" t="s">
        <v>4176</v>
      </c>
      <c r="W464" t="s">
        <v>4176</v>
      </c>
      <c r="X464" t="s">
        <v>4176</v>
      </c>
      <c r="Y464" t="s">
        <v>4176</v>
      </c>
      <c r="Z464" t="s">
        <v>4176</v>
      </c>
      <c r="AA464" t="s">
        <v>4176</v>
      </c>
      <c r="AB464" t="s">
        <v>4176</v>
      </c>
      <c r="AC464" t="s">
        <v>4176</v>
      </c>
      <c r="AD464" t="s">
        <v>4176</v>
      </c>
      <c r="AE464" t="s">
        <v>4176</v>
      </c>
      <c r="AF464" t="s">
        <v>4176</v>
      </c>
      <c r="AG464" t="s">
        <v>4176</v>
      </c>
      <c r="AH464" t="s">
        <v>4176</v>
      </c>
      <c r="AI464" t="s">
        <v>4176</v>
      </c>
      <c r="AJ464" t="s">
        <v>4176</v>
      </c>
      <c r="AK464" t="s">
        <v>4176</v>
      </c>
      <c r="AL464" t="s">
        <v>4176</v>
      </c>
      <c r="AM464" t="s">
        <v>4176</v>
      </c>
      <c r="AN464" t="s">
        <v>4176</v>
      </c>
      <c r="AO464" t="s">
        <v>4176</v>
      </c>
      <c r="AP464" s="317" t="s">
        <v>4176</v>
      </c>
      <c r="AQ464" t="s">
        <v>737</v>
      </c>
      <c r="AR464" s="299" t="s">
        <v>4180</v>
      </c>
      <c r="AS464" s="271"/>
      <c r="AU464" s="273"/>
    </row>
    <row r="465" spans="1:47" s="272" customFormat="1" ht="22.8" x14ac:dyDescent="0.4">
      <c r="A465" s="314">
        <v>213526</v>
      </c>
      <c r="B465" t="s">
        <v>3632</v>
      </c>
      <c r="C465" s="315" t="s">
        <v>4176</v>
      </c>
      <c r="D465" s="315" t="s">
        <v>4176</v>
      </c>
      <c r="E465" s="315" t="s">
        <v>4176</v>
      </c>
      <c r="F465" s="315" t="s">
        <v>4176</v>
      </c>
      <c r="G465" s="315" t="s">
        <v>4176</v>
      </c>
      <c r="H465" s="315" t="s">
        <v>4176</v>
      </c>
      <c r="I465" s="315" t="s">
        <v>4176</v>
      </c>
      <c r="J465" s="315" t="s">
        <v>4176</v>
      </c>
      <c r="K465" s="315" t="s">
        <v>4176</v>
      </c>
      <c r="L465" s="315" t="s">
        <v>4176</v>
      </c>
      <c r="M465" s="315" t="s">
        <v>4176</v>
      </c>
      <c r="N465" s="315" t="s">
        <v>4176</v>
      </c>
      <c r="O465" s="315" t="s">
        <v>4176</v>
      </c>
      <c r="P465" s="315" t="s">
        <v>4176</v>
      </c>
      <c r="Q465" s="315" t="s">
        <v>4176</v>
      </c>
      <c r="R465" s="315" t="s">
        <v>4176</v>
      </c>
      <c r="S465" s="315" t="s">
        <v>4176</v>
      </c>
      <c r="T465" s="315" t="s">
        <v>4176</v>
      </c>
      <c r="U465" s="315" t="s">
        <v>4176</v>
      </c>
      <c r="V465" s="315" t="s">
        <v>4176</v>
      </c>
      <c r="W465" s="315"/>
      <c r="X465" s="315"/>
      <c r="Y465" s="315"/>
      <c r="Z465" s="315"/>
      <c r="AA465" s="315"/>
      <c r="AB465" s="315"/>
      <c r="AC465" s="315"/>
      <c r="AD465" s="315"/>
      <c r="AE465" s="315"/>
      <c r="AF465" s="315"/>
      <c r="AG465" s="315"/>
      <c r="AH465" s="315"/>
      <c r="AI465" s="315"/>
      <c r="AJ465" s="315"/>
      <c r="AK465" s="315"/>
      <c r="AL465" s="315"/>
      <c r="AM465" s="315"/>
      <c r="AN465" s="315"/>
      <c r="AO465" s="315"/>
      <c r="AP465" s="316"/>
      <c r="AQ465" t="s">
        <v>737</v>
      </c>
      <c r="AR465" s="299" t="s">
        <v>4190</v>
      </c>
      <c r="AS465" s="273"/>
      <c r="AU465" s="273"/>
    </row>
    <row r="466" spans="1:47" s="272" customFormat="1" ht="22.8" x14ac:dyDescent="0.4">
      <c r="A466">
        <v>213535</v>
      </c>
      <c r="B466" t="s">
        <v>65</v>
      </c>
      <c r="C466" t="s">
        <v>4176</v>
      </c>
      <c r="D466" t="s">
        <v>4176</v>
      </c>
      <c r="E466" t="s">
        <v>4176</v>
      </c>
      <c r="F466" t="s">
        <v>4176</v>
      </c>
      <c r="G466" t="s">
        <v>4176</v>
      </c>
      <c r="H466" t="s">
        <v>4176</v>
      </c>
      <c r="I466" t="s">
        <v>4176</v>
      </c>
      <c r="J466" t="s">
        <v>4176</v>
      </c>
      <c r="K466" t="s">
        <v>4176</v>
      </c>
      <c r="L466" t="s">
        <v>4176</v>
      </c>
      <c r="M466" t="s">
        <v>4176</v>
      </c>
      <c r="N466" t="s">
        <v>4176</v>
      </c>
      <c r="O466" t="s">
        <v>4176</v>
      </c>
      <c r="P466" t="s">
        <v>4176</v>
      </c>
      <c r="Q466" t="s">
        <v>4176</v>
      </c>
      <c r="R466" t="s">
        <v>4176</v>
      </c>
      <c r="S466" t="s">
        <v>4176</v>
      </c>
      <c r="T466" t="s">
        <v>4176</v>
      </c>
      <c r="U466" t="s">
        <v>4176</v>
      </c>
      <c r="V466" t="s">
        <v>4176</v>
      </c>
      <c r="W466" t="s">
        <v>4176</v>
      </c>
      <c r="X466" t="s">
        <v>4176</v>
      </c>
      <c r="Y466" t="s">
        <v>4176</v>
      </c>
      <c r="Z466" t="s">
        <v>4176</v>
      </c>
      <c r="AA466" t="s">
        <v>4176</v>
      </c>
      <c r="AB466" t="s">
        <v>4176</v>
      </c>
      <c r="AC466" t="s">
        <v>4176</v>
      </c>
      <c r="AD466" t="s">
        <v>4176</v>
      </c>
      <c r="AE466" t="s">
        <v>4176</v>
      </c>
      <c r="AF466" t="s">
        <v>4176</v>
      </c>
      <c r="AG466" t="s">
        <v>4176</v>
      </c>
      <c r="AH466" t="s">
        <v>4176</v>
      </c>
      <c r="AI466" t="s">
        <v>4176</v>
      </c>
      <c r="AJ466" t="s">
        <v>4176</v>
      </c>
      <c r="AK466" t="s">
        <v>4176</v>
      </c>
      <c r="AL466"/>
      <c r="AM466"/>
      <c r="AN466"/>
      <c r="AO466"/>
      <c r="AP466" s="317"/>
      <c r="AQ466" t="s">
        <v>737</v>
      </c>
      <c r="AR466" s="299" t="s">
        <v>4185</v>
      </c>
      <c r="AS466" s="273"/>
      <c r="AU466" s="273"/>
    </row>
    <row r="467" spans="1:47" s="272" customFormat="1" ht="22.8" x14ac:dyDescent="0.4">
      <c r="A467">
        <v>213540</v>
      </c>
      <c r="B467" t="s">
        <v>59</v>
      </c>
      <c r="C467" t="s">
        <v>212</v>
      </c>
      <c r="D467" t="s">
        <v>214</v>
      </c>
      <c r="E467" t="s">
        <v>212</v>
      </c>
      <c r="F467" t="s">
        <v>212</v>
      </c>
      <c r="G467" t="s">
        <v>214</v>
      </c>
      <c r="H467" t="s">
        <v>214</v>
      </c>
      <c r="I467" t="s">
        <v>212</v>
      </c>
      <c r="J467" t="s">
        <v>212</v>
      </c>
      <c r="K467" t="s">
        <v>214</v>
      </c>
      <c r="L467" t="s">
        <v>214</v>
      </c>
      <c r="M467" t="s">
        <v>214</v>
      </c>
      <c r="N467" t="s">
        <v>212</v>
      </c>
      <c r="O467" t="s">
        <v>212</v>
      </c>
      <c r="P467" t="s">
        <v>214</v>
      </c>
      <c r="Q467" t="s">
        <v>214</v>
      </c>
      <c r="R467" t="s">
        <v>214</v>
      </c>
      <c r="S467" t="s">
        <v>212</v>
      </c>
      <c r="T467" t="s">
        <v>214</v>
      </c>
      <c r="U467" t="s">
        <v>214</v>
      </c>
      <c r="V467" t="s">
        <v>212</v>
      </c>
      <c r="W467" t="s">
        <v>214</v>
      </c>
      <c r="X467" t="s">
        <v>212</v>
      </c>
      <c r="Y467" t="s">
        <v>212</v>
      </c>
      <c r="Z467" t="s">
        <v>212</v>
      </c>
      <c r="AA467" t="s">
        <v>212</v>
      </c>
      <c r="AB467" t="s">
        <v>212</v>
      </c>
      <c r="AC467" t="s">
        <v>212</v>
      </c>
      <c r="AD467" t="s">
        <v>212</v>
      </c>
      <c r="AE467" t="s">
        <v>212</v>
      </c>
      <c r="AF467" t="s">
        <v>212</v>
      </c>
      <c r="AG467" t="s">
        <v>214</v>
      </c>
      <c r="AH467" t="s">
        <v>214</v>
      </c>
      <c r="AI467" t="s">
        <v>214</v>
      </c>
      <c r="AJ467" t="s">
        <v>214</v>
      </c>
      <c r="AK467" t="s">
        <v>214</v>
      </c>
      <c r="AL467" t="s">
        <v>213</v>
      </c>
      <c r="AM467" t="s">
        <v>213</v>
      </c>
      <c r="AN467" t="s">
        <v>213</v>
      </c>
      <c r="AO467" t="s">
        <v>212</v>
      </c>
      <c r="AP467" s="317" t="s">
        <v>212</v>
      </c>
      <c r="AQ467"/>
      <c r="AR467" s="299"/>
      <c r="AS467" s="273"/>
      <c r="AU467" s="273"/>
    </row>
    <row r="468" spans="1:47" s="272" customFormat="1" ht="22.8" x14ac:dyDescent="0.4">
      <c r="A468">
        <v>213544</v>
      </c>
      <c r="B468" t="s">
        <v>3629</v>
      </c>
      <c r="C468" t="s">
        <v>214</v>
      </c>
      <c r="D468" t="s">
        <v>212</v>
      </c>
      <c r="E468" t="s">
        <v>212</v>
      </c>
      <c r="F468" t="s">
        <v>214</v>
      </c>
      <c r="G468" t="s">
        <v>212</v>
      </c>
      <c r="H468" t="s">
        <v>214</v>
      </c>
      <c r="I468" t="s">
        <v>214</v>
      </c>
      <c r="J468" t="s">
        <v>214</v>
      </c>
      <c r="K468" t="s">
        <v>212</v>
      </c>
      <c r="L468" t="s">
        <v>214</v>
      </c>
      <c r="M468" t="s">
        <v>212</v>
      </c>
      <c r="N468" t="s">
        <v>212</v>
      </c>
      <c r="O468" t="s">
        <v>214</v>
      </c>
      <c r="P468" t="s">
        <v>212</v>
      </c>
      <c r="Q468" t="s">
        <v>212</v>
      </c>
      <c r="R468" t="s">
        <v>212</v>
      </c>
      <c r="S468" t="s">
        <v>214</v>
      </c>
      <c r="T468" t="s">
        <v>214</v>
      </c>
      <c r="U468" t="s">
        <v>214</v>
      </c>
      <c r="V468" t="s">
        <v>214</v>
      </c>
      <c r="W468" t="s">
        <v>212</v>
      </c>
      <c r="X468" t="s">
        <v>212</v>
      </c>
      <c r="Y468" t="s">
        <v>213</v>
      </c>
      <c r="Z468" t="s">
        <v>214</v>
      </c>
      <c r="AA468" t="s">
        <v>212</v>
      </c>
      <c r="AB468" t="s">
        <v>212</v>
      </c>
      <c r="AC468" t="s">
        <v>212</v>
      </c>
      <c r="AD468" t="s">
        <v>212</v>
      </c>
      <c r="AE468" t="s">
        <v>212</v>
      </c>
      <c r="AF468" t="s">
        <v>214</v>
      </c>
      <c r="AG468" t="s">
        <v>213</v>
      </c>
      <c r="AH468" t="s">
        <v>213</v>
      </c>
      <c r="AI468" t="s">
        <v>213</v>
      </c>
      <c r="AJ468" t="s">
        <v>213</v>
      </c>
      <c r="AK468" t="s">
        <v>214</v>
      </c>
      <c r="AL468" t="s">
        <v>213</v>
      </c>
      <c r="AM468" t="s">
        <v>213</v>
      </c>
      <c r="AN468" t="s">
        <v>213</v>
      </c>
      <c r="AO468" t="s">
        <v>213</v>
      </c>
      <c r="AP468" s="317" t="s">
        <v>214</v>
      </c>
      <c r="AQ468"/>
      <c r="AR468" s="299"/>
      <c r="AS468" s="271"/>
      <c r="AU468" s="273"/>
    </row>
    <row r="469" spans="1:47" s="272" customFormat="1" ht="22.8" x14ac:dyDescent="0.4">
      <c r="A469">
        <v>213548</v>
      </c>
      <c r="B469" t="s">
        <v>59</v>
      </c>
      <c r="C469" t="s">
        <v>214</v>
      </c>
      <c r="D469" t="s">
        <v>214</v>
      </c>
      <c r="E469" t="s">
        <v>214</v>
      </c>
      <c r="F469" t="s">
        <v>214</v>
      </c>
      <c r="G469" t="s">
        <v>214</v>
      </c>
      <c r="H469" t="s">
        <v>214</v>
      </c>
      <c r="I469" t="s">
        <v>212</v>
      </c>
      <c r="J469" t="s">
        <v>214</v>
      </c>
      <c r="K469" t="s">
        <v>214</v>
      </c>
      <c r="L469" t="s">
        <v>214</v>
      </c>
      <c r="M469" t="s">
        <v>214</v>
      </c>
      <c r="N469" t="s">
        <v>214</v>
      </c>
      <c r="O469" t="s">
        <v>214</v>
      </c>
      <c r="P469" t="s">
        <v>214</v>
      </c>
      <c r="Q469" t="s">
        <v>214</v>
      </c>
      <c r="R469" t="s">
        <v>214</v>
      </c>
      <c r="S469" t="s">
        <v>214</v>
      </c>
      <c r="T469" t="s">
        <v>214</v>
      </c>
      <c r="U469" t="s">
        <v>214</v>
      </c>
      <c r="V469" t="s">
        <v>214</v>
      </c>
      <c r="W469" t="s">
        <v>212</v>
      </c>
      <c r="X469" t="s">
        <v>214</v>
      </c>
      <c r="Y469" t="s">
        <v>214</v>
      </c>
      <c r="Z469" t="s">
        <v>214</v>
      </c>
      <c r="AA469" t="s">
        <v>214</v>
      </c>
      <c r="AB469" t="s">
        <v>214</v>
      </c>
      <c r="AC469" t="s">
        <v>214</v>
      </c>
      <c r="AD469" t="s">
        <v>214</v>
      </c>
      <c r="AE469" t="s">
        <v>214</v>
      </c>
      <c r="AF469" t="s">
        <v>214</v>
      </c>
      <c r="AG469" t="s">
        <v>214</v>
      </c>
      <c r="AH469" t="s">
        <v>214</v>
      </c>
      <c r="AI469" t="s">
        <v>214</v>
      </c>
      <c r="AJ469" t="s">
        <v>214</v>
      </c>
      <c r="AK469" t="s">
        <v>212</v>
      </c>
      <c r="AL469" t="s">
        <v>214</v>
      </c>
      <c r="AM469" t="s">
        <v>212</v>
      </c>
      <c r="AN469" t="s">
        <v>214</v>
      </c>
      <c r="AO469" t="s">
        <v>212</v>
      </c>
      <c r="AP469" s="317" t="s">
        <v>212</v>
      </c>
      <c r="AQ469"/>
      <c r="AR469" s="299"/>
      <c r="AS469" s="271"/>
      <c r="AU469" s="273"/>
    </row>
    <row r="470" spans="1:47" s="272" customFormat="1" ht="22.8" x14ac:dyDescent="0.4">
      <c r="A470">
        <v>213549</v>
      </c>
      <c r="B470" t="s">
        <v>485</v>
      </c>
      <c r="C470" t="s">
        <v>4176</v>
      </c>
      <c r="D470" t="s">
        <v>4176</v>
      </c>
      <c r="E470" t="s">
        <v>4176</v>
      </c>
      <c r="F470" t="s">
        <v>4176</v>
      </c>
      <c r="G470" t="s">
        <v>4176</v>
      </c>
      <c r="H470" t="s">
        <v>4176</v>
      </c>
      <c r="I470" t="s">
        <v>4176</v>
      </c>
      <c r="J470" t="s">
        <v>4176</v>
      </c>
      <c r="K470" t="s">
        <v>4176</v>
      </c>
      <c r="L470" t="s">
        <v>4176</v>
      </c>
      <c r="M470" t="s">
        <v>4176</v>
      </c>
      <c r="N470" t="s">
        <v>4176</v>
      </c>
      <c r="O470" t="s">
        <v>4176</v>
      </c>
      <c r="P470" t="s">
        <v>4176</v>
      </c>
      <c r="Q470" t="s">
        <v>4176</v>
      </c>
      <c r="R470" t="s">
        <v>4176</v>
      </c>
      <c r="S470" t="s">
        <v>4176</v>
      </c>
      <c r="T470" t="s">
        <v>4176</v>
      </c>
      <c r="U470" t="s">
        <v>4176</v>
      </c>
      <c r="V470" t="s">
        <v>4176</v>
      </c>
      <c r="W470" t="s">
        <v>4176</v>
      </c>
      <c r="X470" t="s">
        <v>4176</v>
      </c>
      <c r="Y470" t="s">
        <v>4176</v>
      </c>
      <c r="Z470" t="s">
        <v>4176</v>
      </c>
      <c r="AA470" t="s">
        <v>4176</v>
      </c>
      <c r="AB470" t="s">
        <v>4176</v>
      </c>
      <c r="AC470" t="s">
        <v>4176</v>
      </c>
      <c r="AD470" t="s">
        <v>4176</v>
      </c>
      <c r="AE470" t="s">
        <v>4176</v>
      </c>
      <c r="AF470" t="s">
        <v>4176</v>
      </c>
      <c r="AG470"/>
      <c r="AH470"/>
      <c r="AI470"/>
      <c r="AJ470"/>
      <c r="AK470"/>
      <c r="AL470"/>
      <c r="AM470"/>
      <c r="AN470"/>
      <c r="AO470"/>
      <c r="AP470" s="317"/>
      <c r="AQ470" t="s">
        <v>737</v>
      </c>
      <c r="AR470" s="299" t="s">
        <v>4180</v>
      </c>
      <c r="AS470" s="273"/>
      <c r="AU470" s="273"/>
    </row>
    <row r="471" spans="1:47" s="272" customFormat="1" ht="22.8" x14ac:dyDescent="0.4">
      <c r="A471">
        <v>213550</v>
      </c>
      <c r="B471" t="s">
        <v>59</v>
      </c>
      <c r="C471" t="s">
        <v>212</v>
      </c>
      <c r="D471" t="s">
        <v>214</v>
      </c>
      <c r="E471" t="s">
        <v>212</v>
      </c>
      <c r="F471" t="s">
        <v>214</v>
      </c>
      <c r="G471" t="s">
        <v>212</v>
      </c>
      <c r="H471" t="s">
        <v>214</v>
      </c>
      <c r="I471" t="s">
        <v>212</v>
      </c>
      <c r="J471" t="s">
        <v>212</v>
      </c>
      <c r="K471" t="s">
        <v>214</v>
      </c>
      <c r="L471" t="s">
        <v>214</v>
      </c>
      <c r="M471" t="s">
        <v>214</v>
      </c>
      <c r="N471" t="s">
        <v>214</v>
      </c>
      <c r="O471" t="s">
        <v>214</v>
      </c>
      <c r="P471" t="s">
        <v>212</v>
      </c>
      <c r="Q471" t="s">
        <v>214</v>
      </c>
      <c r="R471" t="s">
        <v>213</v>
      </c>
      <c r="S471" t="s">
        <v>214</v>
      </c>
      <c r="T471" t="s">
        <v>214</v>
      </c>
      <c r="U471" t="s">
        <v>214</v>
      </c>
      <c r="V471" t="s">
        <v>214</v>
      </c>
      <c r="W471" t="s">
        <v>214</v>
      </c>
      <c r="X471" t="s">
        <v>212</v>
      </c>
      <c r="Y471" t="s">
        <v>212</v>
      </c>
      <c r="Z471" t="s">
        <v>212</v>
      </c>
      <c r="AA471" t="s">
        <v>212</v>
      </c>
      <c r="AB471" t="s">
        <v>212</v>
      </c>
      <c r="AC471" t="s">
        <v>212</v>
      </c>
      <c r="AD471" t="s">
        <v>212</v>
      </c>
      <c r="AE471" t="s">
        <v>214</v>
      </c>
      <c r="AF471" t="s">
        <v>212</v>
      </c>
      <c r="AG471" t="s">
        <v>212</v>
      </c>
      <c r="AH471" t="s">
        <v>212</v>
      </c>
      <c r="AI471" t="s">
        <v>212</v>
      </c>
      <c r="AJ471" t="s">
        <v>214</v>
      </c>
      <c r="AK471" t="s">
        <v>214</v>
      </c>
      <c r="AL471" t="s">
        <v>212</v>
      </c>
      <c r="AM471" t="s">
        <v>214</v>
      </c>
      <c r="AN471" t="s">
        <v>214</v>
      </c>
      <c r="AO471" t="s">
        <v>212</v>
      </c>
      <c r="AP471" s="317" t="s">
        <v>213</v>
      </c>
      <c r="AQ471"/>
      <c r="AR471" s="299"/>
      <c r="AS471" s="271"/>
      <c r="AU471" s="273"/>
    </row>
    <row r="472" spans="1:47" s="272" customFormat="1" ht="22.8" x14ac:dyDescent="0.4">
      <c r="A472">
        <v>213552</v>
      </c>
      <c r="B472" t="s">
        <v>487</v>
      </c>
      <c r="C472" t="s">
        <v>4176</v>
      </c>
      <c r="D472" t="s">
        <v>4176</v>
      </c>
      <c r="E472" t="s">
        <v>4176</v>
      </c>
      <c r="F472" t="s">
        <v>4176</v>
      </c>
      <c r="G472" t="s">
        <v>4176</v>
      </c>
      <c r="H472" t="s">
        <v>4176</v>
      </c>
      <c r="I472" t="s">
        <v>4176</v>
      </c>
      <c r="J472" t="s">
        <v>4176</v>
      </c>
      <c r="K472" t="s">
        <v>4176</v>
      </c>
      <c r="L472" t="s">
        <v>4176</v>
      </c>
      <c r="M472" t="s">
        <v>4176</v>
      </c>
      <c r="N472" t="s">
        <v>4176</v>
      </c>
      <c r="O472" t="s">
        <v>4176</v>
      </c>
      <c r="P472" t="s">
        <v>4176</v>
      </c>
      <c r="Q472" t="s">
        <v>4176</v>
      </c>
      <c r="R472" t="s">
        <v>4176</v>
      </c>
      <c r="S472" t="s">
        <v>4176</v>
      </c>
      <c r="T472" t="s">
        <v>4176</v>
      </c>
      <c r="U472" t="s">
        <v>4176</v>
      </c>
      <c r="V472" t="s">
        <v>4176</v>
      </c>
      <c r="W472"/>
      <c r="X472"/>
      <c r="Y472"/>
      <c r="Z472"/>
      <c r="AA472"/>
      <c r="AB472"/>
      <c r="AC472"/>
      <c r="AD472"/>
      <c r="AE472"/>
      <c r="AF472"/>
      <c r="AG472"/>
      <c r="AH472"/>
      <c r="AI472"/>
      <c r="AJ472"/>
      <c r="AK472"/>
      <c r="AL472"/>
      <c r="AM472"/>
      <c r="AN472"/>
      <c r="AO472"/>
      <c r="AP472" s="317"/>
      <c r="AQ472" t="s">
        <v>737</v>
      </c>
      <c r="AR472" s="299" t="s">
        <v>4180</v>
      </c>
      <c r="AS472" s="271"/>
    </row>
    <row r="473" spans="1:47" s="272" customFormat="1" ht="22.8" x14ac:dyDescent="0.4">
      <c r="A473">
        <v>213553</v>
      </c>
      <c r="B473" t="s">
        <v>487</v>
      </c>
      <c r="C473" t="s">
        <v>4176</v>
      </c>
      <c r="D473" t="s">
        <v>4176</v>
      </c>
      <c r="E473" t="s">
        <v>4176</v>
      </c>
      <c r="F473" t="s">
        <v>4176</v>
      </c>
      <c r="G473" t="s">
        <v>4176</v>
      </c>
      <c r="H473" t="s">
        <v>4176</v>
      </c>
      <c r="I473" t="s">
        <v>4176</v>
      </c>
      <c r="J473" t="s">
        <v>4176</v>
      </c>
      <c r="K473" t="s">
        <v>4176</v>
      </c>
      <c r="L473" t="s">
        <v>4176</v>
      </c>
      <c r="M473" t="s">
        <v>4176</v>
      </c>
      <c r="N473" t="s">
        <v>4176</v>
      </c>
      <c r="O473" t="s">
        <v>4176</v>
      </c>
      <c r="P473" t="s">
        <v>4176</v>
      </c>
      <c r="Q473" t="s">
        <v>4176</v>
      </c>
      <c r="R473" t="s">
        <v>4176</v>
      </c>
      <c r="S473" t="s">
        <v>4176</v>
      </c>
      <c r="T473" t="s">
        <v>4176</v>
      </c>
      <c r="U473" t="s">
        <v>4176</v>
      </c>
      <c r="V473" t="s">
        <v>4176</v>
      </c>
      <c r="W473"/>
      <c r="X473"/>
      <c r="Y473"/>
      <c r="Z473"/>
      <c r="AA473"/>
      <c r="AB473"/>
      <c r="AC473"/>
      <c r="AD473"/>
      <c r="AE473"/>
      <c r="AF473"/>
      <c r="AG473"/>
      <c r="AH473"/>
      <c r="AI473"/>
      <c r="AJ473"/>
      <c r="AK473"/>
      <c r="AL473"/>
      <c r="AM473"/>
      <c r="AN473"/>
      <c r="AO473"/>
      <c r="AP473" s="317"/>
      <c r="AQ473" t="s">
        <v>737</v>
      </c>
      <c r="AR473" s="299" t="s">
        <v>4180</v>
      </c>
      <c r="AS473" s="271"/>
    </row>
    <row r="474" spans="1:47" s="272" customFormat="1" ht="22.8" x14ac:dyDescent="0.4">
      <c r="A474" s="314">
        <v>213559</v>
      </c>
      <c r="B474" t="s">
        <v>59</v>
      </c>
      <c r="C474" s="315" t="s">
        <v>214</v>
      </c>
      <c r="D474" s="315" t="s">
        <v>214</v>
      </c>
      <c r="E474" s="315" t="s">
        <v>214</v>
      </c>
      <c r="F474" s="315" t="s">
        <v>214</v>
      </c>
      <c r="G474" s="315" t="s">
        <v>212</v>
      </c>
      <c r="H474" s="315" t="s">
        <v>214</v>
      </c>
      <c r="I474" s="315" t="s">
        <v>214</v>
      </c>
      <c r="J474" s="315" t="s">
        <v>214</v>
      </c>
      <c r="K474" s="315" t="s">
        <v>214</v>
      </c>
      <c r="L474" s="315" t="s">
        <v>214</v>
      </c>
      <c r="M474" s="315" t="s">
        <v>212</v>
      </c>
      <c r="N474" s="315" t="s">
        <v>214</v>
      </c>
      <c r="O474" s="315" t="s">
        <v>214</v>
      </c>
      <c r="P474" s="315" t="s">
        <v>214</v>
      </c>
      <c r="Q474" s="315" t="s">
        <v>214</v>
      </c>
      <c r="R474" s="315" t="s">
        <v>214</v>
      </c>
      <c r="S474" s="315" t="s">
        <v>214</v>
      </c>
      <c r="T474" s="315" t="s">
        <v>214</v>
      </c>
      <c r="U474" s="315" t="s">
        <v>214</v>
      </c>
      <c r="V474" s="315" t="s">
        <v>212</v>
      </c>
      <c r="W474" s="315" t="s">
        <v>213</v>
      </c>
      <c r="X474" s="315" t="s">
        <v>213</v>
      </c>
      <c r="Y474" s="315" t="s">
        <v>214</v>
      </c>
      <c r="Z474" s="315" t="s">
        <v>213</v>
      </c>
      <c r="AA474" s="315" t="s">
        <v>212</v>
      </c>
      <c r="AB474" s="315" t="s">
        <v>214</v>
      </c>
      <c r="AC474" s="315" t="s">
        <v>212</v>
      </c>
      <c r="AD474" s="315" t="s">
        <v>212</v>
      </c>
      <c r="AE474" s="315" t="s">
        <v>212</v>
      </c>
      <c r="AF474" s="315" t="s">
        <v>214</v>
      </c>
      <c r="AG474" s="315" t="s">
        <v>213</v>
      </c>
      <c r="AH474" s="315" t="s">
        <v>214</v>
      </c>
      <c r="AI474" s="315" t="s">
        <v>214</v>
      </c>
      <c r="AJ474" s="315" t="s">
        <v>214</v>
      </c>
      <c r="AK474" s="315" t="s">
        <v>214</v>
      </c>
      <c r="AL474" s="315" t="s">
        <v>213</v>
      </c>
      <c r="AM474" s="315" t="s">
        <v>213</v>
      </c>
      <c r="AN474" s="315" t="s">
        <v>213</v>
      </c>
      <c r="AO474" s="315" t="s">
        <v>213</v>
      </c>
      <c r="AP474" s="316" t="s">
        <v>213</v>
      </c>
      <c r="AQ474"/>
      <c r="AR474" s="299"/>
      <c r="AS474" s="271"/>
    </row>
    <row r="475" spans="1:47" s="272" customFormat="1" ht="22.8" x14ac:dyDescent="0.4">
      <c r="A475">
        <v>213560</v>
      </c>
      <c r="B475" t="s">
        <v>59</v>
      </c>
      <c r="C475" t="s">
        <v>214</v>
      </c>
      <c r="D475" t="s">
        <v>214</v>
      </c>
      <c r="E475" t="s">
        <v>212</v>
      </c>
      <c r="F475" t="s">
        <v>214</v>
      </c>
      <c r="G475" t="s">
        <v>214</v>
      </c>
      <c r="H475" t="s">
        <v>214</v>
      </c>
      <c r="I475" t="s">
        <v>214</v>
      </c>
      <c r="J475" t="s">
        <v>214</v>
      </c>
      <c r="K475" t="s">
        <v>214</v>
      </c>
      <c r="L475" t="s">
        <v>214</v>
      </c>
      <c r="M475" t="s">
        <v>212</v>
      </c>
      <c r="N475" t="s">
        <v>212</v>
      </c>
      <c r="O475" t="s">
        <v>214</v>
      </c>
      <c r="P475" t="s">
        <v>214</v>
      </c>
      <c r="Q475" t="s">
        <v>212</v>
      </c>
      <c r="R475" t="s">
        <v>214</v>
      </c>
      <c r="S475" t="s">
        <v>212</v>
      </c>
      <c r="T475" t="s">
        <v>214</v>
      </c>
      <c r="U475" t="s">
        <v>214</v>
      </c>
      <c r="V475" t="s">
        <v>214</v>
      </c>
      <c r="W475" t="s">
        <v>214</v>
      </c>
      <c r="X475" t="s">
        <v>214</v>
      </c>
      <c r="Y475" t="s">
        <v>212</v>
      </c>
      <c r="Z475" t="s">
        <v>212</v>
      </c>
      <c r="AA475" t="s">
        <v>212</v>
      </c>
      <c r="AB475" t="s">
        <v>212</v>
      </c>
      <c r="AC475" t="s">
        <v>214</v>
      </c>
      <c r="AD475" t="s">
        <v>212</v>
      </c>
      <c r="AE475" t="s">
        <v>212</v>
      </c>
      <c r="AF475" t="s">
        <v>214</v>
      </c>
      <c r="AG475" t="s">
        <v>212</v>
      </c>
      <c r="AH475" t="s">
        <v>214</v>
      </c>
      <c r="AI475" t="s">
        <v>212</v>
      </c>
      <c r="AJ475" t="s">
        <v>212</v>
      </c>
      <c r="AK475" t="s">
        <v>212</v>
      </c>
      <c r="AL475" t="s">
        <v>212</v>
      </c>
      <c r="AM475" t="s">
        <v>214</v>
      </c>
      <c r="AN475" t="s">
        <v>213</v>
      </c>
      <c r="AO475" t="s">
        <v>214</v>
      </c>
      <c r="AP475" s="317" t="s">
        <v>214</v>
      </c>
      <c r="AQ475"/>
      <c r="AR475" s="299"/>
      <c r="AS475" s="273"/>
      <c r="AU475" s="273"/>
    </row>
    <row r="476" spans="1:47" s="272" customFormat="1" ht="22.8" x14ac:dyDescent="0.4">
      <c r="A476">
        <v>213565</v>
      </c>
      <c r="B476" t="s">
        <v>485</v>
      </c>
      <c r="C476" t="s">
        <v>212</v>
      </c>
      <c r="D476" t="s">
        <v>214</v>
      </c>
      <c r="E476" t="s">
        <v>214</v>
      </c>
      <c r="F476" t="s">
        <v>212</v>
      </c>
      <c r="G476" t="s">
        <v>212</v>
      </c>
      <c r="H476" t="s">
        <v>214</v>
      </c>
      <c r="I476" t="s">
        <v>214</v>
      </c>
      <c r="J476" t="s">
        <v>212</v>
      </c>
      <c r="K476" t="s">
        <v>212</v>
      </c>
      <c r="L476" t="s">
        <v>214</v>
      </c>
      <c r="M476" t="s">
        <v>214</v>
      </c>
      <c r="N476" t="s">
        <v>214</v>
      </c>
      <c r="O476" t="s">
        <v>212</v>
      </c>
      <c r="P476" t="s">
        <v>212</v>
      </c>
      <c r="Q476" t="s">
        <v>214</v>
      </c>
      <c r="R476" t="s">
        <v>212</v>
      </c>
      <c r="S476" t="s">
        <v>212</v>
      </c>
      <c r="T476" t="s">
        <v>212</v>
      </c>
      <c r="U476" t="s">
        <v>212</v>
      </c>
      <c r="V476" t="s">
        <v>212</v>
      </c>
      <c r="W476" t="s">
        <v>214</v>
      </c>
      <c r="X476" t="s">
        <v>214</v>
      </c>
      <c r="Y476" t="s">
        <v>214</v>
      </c>
      <c r="Z476" t="s">
        <v>212</v>
      </c>
      <c r="AA476" t="s">
        <v>214</v>
      </c>
      <c r="AB476" t="s">
        <v>212</v>
      </c>
      <c r="AC476" t="s">
        <v>212</v>
      </c>
      <c r="AD476" t="s">
        <v>212</v>
      </c>
      <c r="AE476" t="s">
        <v>212</v>
      </c>
      <c r="AF476" t="s">
        <v>212</v>
      </c>
      <c r="AG476"/>
      <c r="AH476"/>
      <c r="AI476"/>
      <c r="AJ476"/>
      <c r="AK476"/>
      <c r="AL476"/>
      <c r="AM476"/>
      <c r="AN476"/>
      <c r="AO476"/>
      <c r="AP476" s="317"/>
      <c r="AQ476"/>
      <c r="AR476" s="299"/>
      <c r="AS476" s="273"/>
      <c r="AU476" s="273"/>
    </row>
    <row r="477" spans="1:47" s="272" customFormat="1" ht="22.8" x14ac:dyDescent="0.4">
      <c r="A477">
        <v>213566</v>
      </c>
      <c r="B477" t="s">
        <v>59</v>
      </c>
      <c r="C477" t="s">
        <v>4176</v>
      </c>
      <c r="D477" t="s">
        <v>4176</v>
      </c>
      <c r="E477" t="s">
        <v>4176</v>
      </c>
      <c r="F477" t="s">
        <v>4176</v>
      </c>
      <c r="G477" t="s">
        <v>4176</v>
      </c>
      <c r="H477" t="s">
        <v>4176</v>
      </c>
      <c r="I477" t="s">
        <v>4176</v>
      </c>
      <c r="J477" t="s">
        <v>4176</v>
      </c>
      <c r="K477" t="s">
        <v>4176</v>
      </c>
      <c r="L477" t="s">
        <v>4176</v>
      </c>
      <c r="M477" t="s">
        <v>4176</v>
      </c>
      <c r="N477" t="s">
        <v>4176</v>
      </c>
      <c r="O477" t="s">
        <v>4176</v>
      </c>
      <c r="P477" t="s">
        <v>4176</v>
      </c>
      <c r="Q477" t="s">
        <v>4176</v>
      </c>
      <c r="R477" t="s">
        <v>4176</v>
      </c>
      <c r="S477" t="s">
        <v>4176</v>
      </c>
      <c r="T477" t="s">
        <v>4176</v>
      </c>
      <c r="U477" t="s">
        <v>4176</v>
      </c>
      <c r="V477" t="s">
        <v>4176</v>
      </c>
      <c r="W477" t="s">
        <v>4176</v>
      </c>
      <c r="X477" t="s">
        <v>4176</v>
      </c>
      <c r="Y477" t="s">
        <v>4176</v>
      </c>
      <c r="Z477" t="s">
        <v>4176</v>
      </c>
      <c r="AA477" t="s">
        <v>4176</v>
      </c>
      <c r="AB477" t="s">
        <v>4176</v>
      </c>
      <c r="AC477" t="s">
        <v>4176</v>
      </c>
      <c r="AD477" t="s">
        <v>4176</v>
      </c>
      <c r="AE477" t="s">
        <v>4176</v>
      </c>
      <c r="AF477" t="s">
        <v>4176</v>
      </c>
      <c r="AG477" t="s">
        <v>4176</v>
      </c>
      <c r="AH477" t="s">
        <v>4176</v>
      </c>
      <c r="AI477" t="s">
        <v>4176</v>
      </c>
      <c r="AJ477" t="s">
        <v>4176</v>
      </c>
      <c r="AK477" t="s">
        <v>4176</v>
      </c>
      <c r="AL477" t="s">
        <v>4176</v>
      </c>
      <c r="AM477" t="s">
        <v>4176</v>
      </c>
      <c r="AN477" t="s">
        <v>4176</v>
      </c>
      <c r="AO477" t="s">
        <v>4176</v>
      </c>
      <c r="AP477" s="317" t="s">
        <v>4176</v>
      </c>
      <c r="AQ477" t="s">
        <v>737</v>
      </c>
      <c r="AR477" s="299" t="s">
        <v>4184</v>
      </c>
      <c r="AS477" s="273"/>
      <c r="AU477" s="273"/>
    </row>
    <row r="478" spans="1:47" s="272" customFormat="1" ht="22.8" x14ac:dyDescent="0.4">
      <c r="A478">
        <v>213579</v>
      </c>
      <c r="B478" t="s">
        <v>485</v>
      </c>
      <c r="C478" t="s">
        <v>214</v>
      </c>
      <c r="D478" t="s">
        <v>214</v>
      </c>
      <c r="E478" t="s">
        <v>214</v>
      </c>
      <c r="F478" t="s">
        <v>214</v>
      </c>
      <c r="G478" t="s">
        <v>214</v>
      </c>
      <c r="H478" t="s">
        <v>212</v>
      </c>
      <c r="I478" t="s">
        <v>214</v>
      </c>
      <c r="J478" t="s">
        <v>212</v>
      </c>
      <c r="K478" t="s">
        <v>214</v>
      </c>
      <c r="L478" t="s">
        <v>214</v>
      </c>
      <c r="M478" t="s">
        <v>214</v>
      </c>
      <c r="N478" t="s">
        <v>214</v>
      </c>
      <c r="O478" t="s">
        <v>214</v>
      </c>
      <c r="P478" t="s">
        <v>212</v>
      </c>
      <c r="Q478" t="s">
        <v>214</v>
      </c>
      <c r="R478" t="s">
        <v>213</v>
      </c>
      <c r="S478" t="s">
        <v>214</v>
      </c>
      <c r="T478" t="s">
        <v>214</v>
      </c>
      <c r="U478" t="s">
        <v>212</v>
      </c>
      <c r="V478" t="s">
        <v>214</v>
      </c>
      <c r="W478" t="s">
        <v>214</v>
      </c>
      <c r="X478" t="s">
        <v>214</v>
      </c>
      <c r="Y478" t="s">
        <v>212</v>
      </c>
      <c r="Z478" t="s">
        <v>213</v>
      </c>
      <c r="AA478" t="s">
        <v>214</v>
      </c>
      <c r="AB478" t="s">
        <v>214</v>
      </c>
      <c r="AC478" t="s">
        <v>214</v>
      </c>
      <c r="AD478" t="s">
        <v>214</v>
      </c>
      <c r="AE478" t="s">
        <v>212</v>
      </c>
      <c r="AF478" t="s">
        <v>213</v>
      </c>
      <c r="AG478"/>
      <c r="AH478"/>
      <c r="AI478"/>
      <c r="AJ478"/>
      <c r="AK478"/>
      <c r="AL478"/>
      <c r="AM478"/>
      <c r="AN478"/>
      <c r="AO478"/>
      <c r="AP478" s="317"/>
      <c r="AQ478"/>
      <c r="AR478" s="299"/>
      <c r="AS478" s="273"/>
      <c r="AU478" s="273"/>
    </row>
    <row r="479" spans="1:47" s="272" customFormat="1" ht="22.8" x14ac:dyDescent="0.4">
      <c r="A479">
        <v>213581</v>
      </c>
      <c r="B479" t="s">
        <v>485</v>
      </c>
      <c r="C479" t="s">
        <v>214</v>
      </c>
      <c r="D479" t="s">
        <v>212</v>
      </c>
      <c r="E479" t="s">
        <v>212</v>
      </c>
      <c r="F479" t="s">
        <v>212</v>
      </c>
      <c r="G479" t="s">
        <v>214</v>
      </c>
      <c r="H479" t="s">
        <v>214</v>
      </c>
      <c r="I479" t="s">
        <v>214</v>
      </c>
      <c r="J479" t="s">
        <v>214</v>
      </c>
      <c r="K479" t="s">
        <v>214</v>
      </c>
      <c r="L479" t="s">
        <v>214</v>
      </c>
      <c r="M479" t="s">
        <v>212</v>
      </c>
      <c r="N479" t="s">
        <v>214</v>
      </c>
      <c r="O479" t="s">
        <v>214</v>
      </c>
      <c r="P479" t="s">
        <v>214</v>
      </c>
      <c r="Q479" t="s">
        <v>214</v>
      </c>
      <c r="R479" t="s">
        <v>214</v>
      </c>
      <c r="S479" t="s">
        <v>214</v>
      </c>
      <c r="T479" t="s">
        <v>214</v>
      </c>
      <c r="U479" t="s">
        <v>214</v>
      </c>
      <c r="V479" t="s">
        <v>214</v>
      </c>
      <c r="W479" t="s">
        <v>212</v>
      </c>
      <c r="X479" t="s">
        <v>214</v>
      </c>
      <c r="Y479" t="s">
        <v>214</v>
      </c>
      <c r="Z479" t="s">
        <v>213</v>
      </c>
      <c r="AA479" t="s">
        <v>214</v>
      </c>
      <c r="AB479" t="s">
        <v>214</v>
      </c>
      <c r="AC479" t="s">
        <v>214</v>
      </c>
      <c r="AD479" t="s">
        <v>214</v>
      </c>
      <c r="AE479" t="s">
        <v>213</v>
      </c>
      <c r="AF479" t="s">
        <v>212</v>
      </c>
      <c r="AG479"/>
      <c r="AH479"/>
      <c r="AI479"/>
      <c r="AJ479"/>
      <c r="AK479"/>
      <c r="AL479"/>
      <c r="AM479"/>
      <c r="AN479"/>
      <c r="AO479"/>
      <c r="AP479" s="317"/>
      <c r="AQ479"/>
      <c r="AR479" s="299"/>
      <c r="AS479" s="271"/>
    </row>
    <row r="480" spans="1:47" s="272" customFormat="1" ht="22.8" x14ac:dyDescent="0.4">
      <c r="A480">
        <v>213583</v>
      </c>
      <c r="B480" t="s">
        <v>3630</v>
      </c>
      <c r="C480" t="s">
        <v>212</v>
      </c>
      <c r="D480" t="s">
        <v>214</v>
      </c>
      <c r="E480" t="s">
        <v>212</v>
      </c>
      <c r="F480" t="s">
        <v>212</v>
      </c>
      <c r="G480" t="s">
        <v>214</v>
      </c>
      <c r="H480" t="s">
        <v>214</v>
      </c>
      <c r="I480" t="s">
        <v>212</v>
      </c>
      <c r="J480" t="s">
        <v>214</v>
      </c>
      <c r="K480" t="s">
        <v>214</v>
      </c>
      <c r="L480" t="s">
        <v>212</v>
      </c>
      <c r="M480" t="s">
        <v>212</v>
      </c>
      <c r="N480" t="s">
        <v>214</v>
      </c>
      <c r="O480" t="s">
        <v>214</v>
      </c>
      <c r="P480" t="s">
        <v>212</v>
      </c>
      <c r="Q480" t="s">
        <v>214</v>
      </c>
      <c r="R480" t="s">
        <v>212</v>
      </c>
      <c r="S480" t="s">
        <v>213</v>
      </c>
      <c r="T480" t="s">
        <v>214</v>
      </c>
      <c r="U480" t="s">
        <v>214</v>
      </c>
      <c r="V480" t="s">
        <v>214</v>
      </c>
      <c r="W480" t="s">
        <v>213</v>
      </c>
      <c r="X480" t="s">
        <v>214</v>
      </c>
      <c r="Y480" t="s">
        <v>214</v>
      </c>
      <c r="Z480" t="s">
        <v>213</v>
      </c>
      <c r="AA480" t="s">
        <v>213</v>
      </c>
      <c r="AB480" t="s">
        <v>214</v>
      </c>
      <c r="AC480" t="s">
        <v>214</v>
      </c>
      <c r="AD480" t="s">
        <v>213</v>
      </c>
      <c r="AE480" t="s">
        <v>213</v>
      </c>
      <c r="AF480" t="s">
        <v>213</v>
      </c>
      <c r="AG480"/>
      <c r="AH480"/>
      <c r="AI480"/>
      <c r="AJ480"/>
      <c r="AK480"/>
      <c r="AL480"/>
      <c r="AM480"/>
      <c r="AN480"/>
      <c r="AO480"/>
      <c r="AP480" s="317"/>
      <c r="AQ480"/>
      <c r="AR480" s="299"/>
      <c r="AS480" s="271"/>
      <c r="AU480" s="273"/>
    </row>
    <row r="481" spans="1:47" s="272" customFormat="1" ht="22.8" x14ac:dyDescent="0.4">
      <c r="A481">
        <v>213588</v>
      </c>
      <c r="B481" t="s">
        <v>59</v>
      </c>
      <c r="C481" t="s">
        <v>4176</v>
      </c>
      <c r="D481" t="s">
        <v>4176</v>
      </c>
      <c r="E481" t="s">
        <v>4176</v>
      </c>
      <c r="F481" t="s">
        <v>4176</v>
      </c>
      <c r="G481" t="s">
        <v>4176</v>
      </c>
      <c r="H481" t="s">
        <v>4176</v>
      </c>
      <c r="I481" t="s">
        <v>4176</v>
      </c>
      <c r="J481" t="s">
        <v>4176</v>
      </c>
      <c r="K481" t="s">
        <v>4176</v>
      </c>
      <c r="L481" t="s">
        <v>4176</v>
      </c>
      <c r="M481" t="s">
        <v>4176</v>
      </c>
      <c r="N481" t="s">
        <v>4176</v>
      </c>
      <c r="O481" t="s">
        <v>4176</v>
      </c>
      <c r="P481" t="s">
        <v>4176</v>
      </c>
      <c r="Q481" t="s">
        <v>4176</v>
      </c>
      <c r="R481" t="s">
        <v>4176</v>
      </c>
      <c r="S481" t="s">
        <v>4176</v>
      </c>
      <c r="T481" t="s">
        <v>4176</v>
      </c>
      <c r="U481" t="s">
        <v>4176</v>
      </c>
      <c r="V481" t="s">
        <v>4176</v>
      </c>
      <c r="W481" t="s">
        <v>4176</v>
      </c>
      <c r="X481" t="s">
        <v>4176</v>
      </c>
      <c r="Y481" t="s">
        <v>4176</v>
      </c>
      <c r="Z481" t="s">
        <v>4176</v>
      </c>
      <c r="AA481" t="s">
        <v>4176</v>
      </c>
      <c r="AB481" t="s">
        <v>4176</v>
      </c>
      <c r="AC481" t="s">
        <v>4176</v>
      </c>
      <c r="AD481" t="s">
        <v>4176</v>
      </c>
      <c r="AE481" t="s">
        <v>4176</v>
      </c>
      <c r="AF481" t="s">
        <v>4176</v>
      </c>
      <c r="AG481" t="s">
        <v>4176</v>
      </c>
      <c r="AH481" t="s">
        <v>4176</v>
      </c>
      <c r="AI481" t="s">
        <v>4176</v>
      </c>
      <c r="AJ481" t="s">
        <v>4176</v>
      </c>
      <c r="AK481" t="s">
        <v>4176</v>
      </c>
      <c r="AL481" t="s">
        <v>4176</v>
      </c>
      <c r="AM481" t="s">
        <v>4176</v>
      </c>
      <c r="AN481" t="s">
        <v>4176</v>
      </c>
      <c r="AO481" t="s">
        <v>4176</v>
      </c>
      <c r="AP481" s="317" t="s">
        <v>4176</v>
      </c>
      <c r="AQ481" t="s">
        <v>737</v>
      </c>
      <c r="AR481" s="299" t="s">
        <v>4184</v>
      </c>
      <c r="AS481" s="271"/>
      <c r="AU481" s="273"/>
    </row>
    <row r="482" spans="1:47" s="272" customFormat="1" ht="22.8" x14ac:dyDescent="0.4">
      <c r="A482">
        <v>213593</v>
      </c>
      <c r="B482" t="s">
        <v>485</v>
      </c>
      <c r="C482" t="s">
        <v>212</v>
      </c>
      <c r="D482" t="s">
        <v>212</v>
      </c>
      <c r="E482" t="s">
        <v>212</v>
      </c>
      <c r="F482" t="s">
        <v>212</v>
      </c>
      <c r="G482" t="s">
        <v>212</v>
      </c>
      <c r="H482" t="s">
        <v>214</v>
      </c>
      <c r="I482" t="s">
        <v>212</v>
      </c>
      <c r="J482" t="s">
        <v>212</v>
      </c>
      <c r="K482" t="s">
        <v>212</v>
      </c>
      <c r="L482" t="s">
        <v>212</v>
      </c>
      <c r="M482" t="s">
        <v>212</v>
      </c>
      <c r="N482" t="s">
        <v>212</v>
      </c>
      <c r="O482" t="s">
        <v>212</v>
      </c>
      <c r="P482" t="s">
        <v>214</v>
      </c>
      <c r="Q482" t="s">
        <v>214</v>
      </c>
      <c r="R482" t="s">
        <v>214</v>
      </c>
      <c r="S482" t="s">
        <v>214</v>
      </c>
      <c r="T482" t="s">
        <v>214</v>
      </c>
      <c r="U482" t="s">
        <v>214</v>
      </c>
      <c r="V482" t="s">
        <v>212</v>
      </c>
      <c r="W482" t="s">
        <v>214</v>
      </c>
      <c r="X482" t="s">
        <v>214</v>
      </c>
      <c r="Y482" t="s">
        <v>214</v>
      </c>
      <c r="Z482" t="s">
        <v>212</v>
      </c>
      <c r="AA482" t="s">
        <v>214</v>
      </c>
      <c r="AB482" t="s">
        <v>212</v>
      </c>
      <c r="AC482" t="s">
        <v>212</v>
      </c>
      <c r="AD482" t="s">
        <v>212</v>
      </c>
      <c r="AE482" t="s">
        <v>214</v>
      </c>
      <c r="AF482" t="s">
        <v>214</v>
      </c>
      <c r="AG482"/>
      <c r="AH482"/>
      <c r="AI482"/>
      <c r="AJ482"/>
      <c r="AK482"/>
      <c r="AL482"/>
      <c r="AM482"/>
      <c r="AN482"/>
      <c r="AO482"/>
      <c r="AP482" s="317"/>
      <c r="AQ482"/>
      <c r="AR482" s="299"/>
      <c r="AS482" s="273"/>
      <c r="AU482" s="273"/>
    </row>
    <row r="483" spans="1:47" s="272" customFormat="1" ht="22.8" x14ac:dyDescent="0.4">
      <c r="A483" s="314">
        <v>213594</v>
      </c>
      <c r="B483" t="s">
        <v>59</v>
      </c>
      <c r="C483" s="315" t="s">
        <v>214</v>
      </c>
      <c r="D483" s="315" t="s">
        <v>214</v>
      </c>
      <c r="E483" s="315" t="s">
        <v>214</v>
      </c>
      <c r="F483" s="315" t="s">
        <v>212</v>
      </c>
      <c r="G483" s="315" t="s">
        <v>214</v>
      </c>
      <c r="H483" s="315" t="s">
        <v>214</v>
      </c>
      <c r="I483" s="315" t="s">
        <v>214</v>
      </c>
      <c r="J483" s="315" t="s">
        <v>212</v>
      </c>
      <c r="K483" s="315" t="s">
        <v>214</v>
      </c>
      <c r="L483" s="315" t="s">
        <v>214</v>
      </c>
      <c r="M483" s="315" t="s">
        <v>214</v>
      </c>
      <c r="N483" s="315" t="s">
        <v>212</v>
      </c>
      <c r="O483" s="315" t="s">
        <v>214</v>
      </c>
      <c r="P483" s="315" t="s">
        <v>214</v>
      </c>
      <c r="Q483" s="315" t="s">
        <v>214</v>
      </c>
      <c r="R483" s="315" t="s">
        <v>214</v>
      </c>
      <c r="S483" s="315" t="s">
        <v>214</v>
      </c>
      <c r="T483" s="315" t="s">
        <v>214</v>
      </c>
      <c r="U483" s="315" t="s">
        <v>214</v>
      </c>
      <c r="V483" s="315" t="s">
        <v>214</v>
      </c>
      <c r="W483" s="315" t="s">
        <v>212</v>
      </c>
      <c r="X483" s="315" t="s">
        <v>212</v>
      </c>
      <c r="Y483" s="315" t="s">
        <v>212</v>
      </c>
      <c r="Z483" s="315" t="s">
        <v>214</v>
      </c>
      <c r="AA483" s="315" t="s">
        <v>212</v>
      </c>
      <c r="AB483" s="315" t="s">
        <v>214</v>
      </c>
      <c r="AC483" s="315" t="s">
        <v>214</v>
      </c>
      <c r="AD483" s="315" t="s">
        <v>214</v>
      </c>
      <c r="AE483" s="315" t="s">
        <v>212</v>
      </c>
      <c r="AF483" s="315" t="s">
        <v>214</v>
      </c>
      <c r="AG483" s="315" t="s">
        <v>214</v>
      </c>
      <c r="AH483" s="315" t="s">
        <v>213</v>
      </c>
      <c r="AI483" s="315" t="s">
        <v>213</v>
      </c>
      <c r="AJ483" s="315" t="s">
        <v>213</v>
      </c>
      <c r="AK483" s="315" t="s">
        <v>213</v>
      </c>
      <c r="AL483" s="315" t="s">
        <v>213</v>
      </c>
      <c r="AM483" s="315" t="s">
        <v>213</v>
      </c>
      <c r="AN483" s="315" t="s">
        <v>213</v>
      </c>
      <c r="AO483" s="315" t="s">
        <v>213</v>
      </c>
      <c r="AP483" s="316" t="s">
        <v>213</v>
      </c>
      <c r="AQ483"/>
      <c r="AR483" s="299"/>
      <c r="AS483" s="273"/>
      <c r="AU483" s="273"/>
    </row>
    <row r="484" spans="1:47" s="272" customFormat="1" ht="22.8" x14ac:dyDescent="0.4">
      <c r="A484">
        <v>213596</v>
      </c>
      <c r="B484" t="s">
        <v>485</v>
      </c>
      <c r="C484" t="s">
        <v>4176</v>
      </c>
      <c r="D484" t="s">
        <v>4176</v>
      </c>
      <c r="E484" t="s">
        <v>4176</v>
      </c>
      <c r="F484" t="s">
        <v>4176</v>
      </c>
      <c r="G484" t="s">
        <v>4176</v>
      </c>
      <c r="H484" t="s">
        <v>4176</v>
      </c>
      <c r="I484" t="s">
        <v>4176</v>
      </c>
      <c r="J484" t="s">
        <v>4176</v>
      </c>
      <c r="K484" t="s">
        <v>4176</v>
      </c>
      <c r="L484" t="s">
        <v>4176</v>
      </c>
      <c r="M484" t="s">
        <v>4176</v>
      </c>
      <c r="N484" t="s">
        <v>4176</v>
      </c>
      <c r="O484" t="s">
        <v>4176</v>
      </c>
      <c r="P484" t="s">
        <v>4176</v>
      </c>
      <c r="Q484" t="s">
        <v>4176</v>
      </c>
      <c r="R484" t="s">
        <v>4176</v>
      </c>
      <c r="S484" t="s">
        <v>4176</v>
      </c>
      <c r="T484" t="s">
        <v>4176</v>
      </c>
      <c r="U484" t="s">
        <v>4176</v>
      </c>
      <c r="V484" t="s">
        <v>4176</v>
      </c>
      <c r="W484" t="s">
        <v>4176</v>
      </c>
      <c r="X484" t="s">
        <v>4176</v>
      </c>
      <c r="Y484" t="s">
        <v>4176</v>
      </c>
      <c r="Z484" t="s">
        <v>4176</v>
      </c>
      <c r="AA484" t="s">
        <v>4176</v>
      </c>
      <c r="AB484" t="s">
        <v>4176</v>
      </c>
      <c r="AC484" t="s">
        <v>4176</v>
      </c>
      <c r="AD484" t="s">
        <v>4176</v>
      </c>
      <c r="AE484" t="s">
        <v>4176</v>
      </c>
      <c r="AF484" t="s">
        <v>4176</v>
      </c>
      <c r="AG484"/>
      <c r="AH484"/>
      <c r="AI484"/>
      <c r="AJ484"/>
      <c r="AK484"/>
      <c r="AL484"/>
      <c r="AM484"/>
      <c r="AN484"/>
      <c r="AO484"/>
      <c r="AP484" s="317"/>
      <c r="AQ484" t="s">
        <v>737</v>
      </c>
      <c r="AR484" s="299" t="s">
        <v>4194</v>
      </c>
      <c r="AS484" s="273"/>
      <c r="AU484" s="273"/>
    </row>
    <row r="485" spans="1:47" s="272" customFormat="1" ht="22.8" x14ac:dyDescent="0.4">
      <c r="A485">
        <v>213597</v>
      </c>
      <c r="B485" t="s">
        <v>3629</v>
      </c>
      <c r="C485" t="s">
        <v>212</v>
      </c>
      <c r="D485" t="s">
        <v>214</v>
      </c>
      <c r="E485" t="s">
        <v>214</v>
      </c>
      <c r="F485" t="s">
        <v>214</v>
      </c>
      <c r="G485" t="s">
        <v>212</v>
      </c>
      <c r="H485" t="s">
        <v>214</v>
      </c>
      <c r="I485" t="s">
        <v>214</v>
      </c>
      <c r="J485" t="s">
        <v>212</v>
      </c>
      <c r="K485" t="s">
        <v>214</v>
      </c>
      <c r="L485" t="s">
        <v>214</v>
      </c>
      <c r="M485" t="s">
        <v>212</v>
      </c>
      <c r="N485" t="s">
        <v>214</v>
      </c>
      <c r="O485" t="s">
        <v>214</v>
      </c>
      <c r="P485" t="s">
        <v>212</v>
      </c>
      <c r="Q485" t="s">
        <v>212</v>
      </c>
      <c r="R485" t="s">
        <v>214</v>
      </c>
      <c r="S485" t="s">
        <v>214</v>
      </c>
      <c r="T485" t="s">
        <v>212</v>
      </c>
      <c r="U485" t="s">
        <v>214</v>
      </c>
      <c r="V485" t="s">
        <v>214</v>
      </c>
      <c r="W485" t="s">
        <v>214</v>
      </c>
      <c r="X485" t="s">
        <v>214</v>
      </c>
      <c r="Y485" t="s">
        <v>212</v>
      </c>
      <c r="Z485" t="s">
        <v>212</v>
      </c>
      <c r="AA485" t="s">
        <v>212</v>
      </c>
      <c r="AB485" t="s">
        <v>214</v>
      </c>
      <c r="AC485" t="s">
        <v>212</v>
      </c>
      <c r="AD485" t="s">
        <v>212</v>
      </c>
      <c r="AE485" t="s">
        <v>214</v>
      </c>
      <c r="AF485" t="s">
        <v>212</v>
      </c>
      <c r="AG485" t="s">
        <v>214</v>
      </c>
      <c r="AH485" t="s">
        <v>212</v>
      </c>
      <c r="AI485" t="s">
        <v>213</v>
      </c>
      <c r="AJ485" t="s">
        <v>212</v>
      </c>
      <c r="AK485" t="s">
        <v>213</v>
      </c>
      <c r="AL485" t="s">
        <v>214</v>
      </c>
      <c r="AM485" t="s">
        <v>213</v>
      </c>
      <c r="AN485" t="s">
        <v>213</v>
      </c>
      <c r="AO485" t="s">
        <v>214</v>
      </c>
      <c r="AP485" s="317" t="s">
        <v>212</v>
      </c>
      <c r="AQ485"/>
      <c r="AR485" s="299"/>
      <c r="AS485" s="273"/>
      <c r="AU485" s="273"/>
    </row>
    <row r="486" spans="1:47" s="272" customFormat="1" ht="22.8" x14ac:dyDescent="0.4">
      <c r="A486">
        <v>213602</v>
      </c>
      <c r="B486" t="s">
        <v>485</v>
      </c>
      <c r="C486" t="s">
        <v>4176</v>
      </c>
      <c r="D486" t="s">
        <v>4176</v>
      </c>
      <c r="E486" t="s">
        <v>4176</v>
      </c>
      <c r="F486" t="s">
        <v>4176</v>
      </c>
      <c r="G486" t="s">
        <v>4176</v>
      </c>
      <c r="H486" t="s">
        <v>4176</v>
      </c>
      <c r="I486" t="s">
        <v>4176</v>
      </c>
      <c r="J486" t="s">
        <v>4176</v>
      </c>
      <c r="K486" t="s">
        <v>4176</v>
      </c>
      <c r="L486" t="s">
        <v>4176</v>
      </c>
      <c r="M486" t="s">
        <v>4176</v>
      </c>
      <c r="N486" t="s">
        <v>4176</v>
      </c>
      <c r="O486" t="s">
        <v>4176</v>
      </c>
      <c r="P486" t="s">
        <v>4176</v>
      </c>
      <c r="Q486" t="s">
        <v>4176</v>
      </c>
      <c r="R486" t="s">
        <v>4176</v>
      </c>
      <c r="S486" t="s">
        <v>4176</v>
      </c>
      <c r="T486" t="s">
        <v>4176</v>
      </c>
      <c r="U486" t="s">
        <v>4176</v>
      </c>
      <c r="V486" t="s">
        <v>4176</v>
      </c>
      <c r="W486" t="s">
        <v>4176</v>
      </c>
      <c r="X486" t="s">
        <v>4176</v>
      </c>
      <c r="Y486" t="s">
        <v>4176</v>
      </c>
      <c r="Z486" t="s">
        <v>4176</v>
      </c>
      <c r="AA486" t="s">
        <v>4176</v>
      </c>
      <c r="AB486" t="s">
        <v>4176</v>
      </c>
      <c r="AC486" t="s">
        <v>4176</v>
      </c>
      <c r="AD486" t="s">
        <v>4176</v>
      </c>
      <c r="AE486" t="s">
        <v>4176</v>
      </c>
      <c r="AF486" t="s">
        <v>4176</v>
      </c>
      <c r="AG486"/>
      <c r="AH486"/>
      <c r="AI486"/>
      <c r="AJ486"/>
      <c r="AK486"/>
      <c r="AL486"/>
      <c r="AM486"/>
      <c r="AN486"/>
      <c r="AO486"/>
      <c r="AP486" s="317"/>
      <c r="AQ486" t="s">
        <v>737</v>
      </c>
      <c r="AR486" s="299" t="s">
        <v>4201</v>
      </c>
      <c r="AS486" s="273"/>
      <c r="AU486" s="273"/>
    </row>
    <row r="487" spans="1:47" s="272" customFormat="1" ht="22.8" x14ac:dyDescent="0.4">
      <c r="A487">
        <v>213619</v>
      </c>
      <c r="B487" t="s">
        <v>3629</v>
      </c>
      <c r="C487" t="s">
        <v>212</v>
      </c>
      <c r="D487" t="s">
        <v>214</v>
      </c>
      <c r="E487" t="s">
        <v>214</v>
      </c>
      <c r="F487" t="s">
        <v>214</v>
      </c>
      <c r="G487" t="s">
        <v>214</v>
      </c>
      <c r="H487" t="s">
        <v>214</v>
      </c>
      <c r="I487" t="s">
        <v>214</v>
      </c>
      <c r="J487" t="s">
        <v>214</v>
      </c>
      <c r="K487" t="s">
        <v>212</v>
      </c>
      <c r="L487" t="s">
        <v>214</v>
      </c>
      <c r="M487" t="s">
        <v>214</v>
      </c>
      <c r="N487" t="s">
        <v>214</v>
      </c>
      <c r="O487" t="s">
        <v>214</v>
      </c>
      <c r="P487" t="s">
        <v>214</v>
      </c>
      <c r="Q487" t="s">
        <v>214</v>
      </c>
      <c r="R487" t="s">
        <v>214</v>
      </c>
      <c r="S487" t="s">
        <v>214</v>
      </c>
      <c r="T487" t="s">
        <v>214</v>
      </c>
      <c r="U487" t="s">
        <v>214</v>
      </c>
      <c r="V487" t="s">
        <v>212</v>
      </c>
      <c r="W487" t="s">
        <v>212</v>
      </c>
      <c r="X487" t="s">
        <v>214</v>
      </c>
      <c r="Y487" t="s">
        <v>212</v>
      </c>
      <c r="Z487" t="s">
        <v>214</v>
      </c>
      <c r="AA487" t="s">
        <v>212</v>
      </c>
      <c r="AB487" t="s">
        <v>214</v>
      </c>
      <c r="AC487" t="s">
        <v>214</v>
      </c>
      <c r="AD487" t="s">
        <v>212</v>
      </c>
      <c r="AE487" t="s">
        <v>214</v>
      </c>
      <c r="AF487" t="s">
        <v>214</v>
      </c>
      <c r="AG487" t="s">
        <v>214</v>
      </c>
      <c r="AH487" t="s">
        <v>213</v>
      </c>
      <c r="AI487" t="s">
        <v>212</v>
      </c>
      <c r="AJ487" t="s">
        <v>214</v>
      </c>
      <c r="AK487" t="s">
        <v>214</v>
      </c>
      <c r="AL487" t="s">
        <v>213</v>
      </c>
      <c r="AM487" t="s">
        <v>213</v>
      </c>
      <c r="AN487" t="s">
        <v>214</v>
      </c>
      <c r="AO487" t="s">
        <v>213</v>
      </c>
      <c r="AP487" s="317" t="s">
        <v>214</v>
      </c>
      <c r="AQ487"/>
      <c r="AR487" s="299"/>
      <c r="AS487" s="271"/>
    </row>
    <row r="488" spans="1:47" s="272" customFormat="1" ht="22.8" x14ac:dyDescent="0.4">
      <c r="A488">
        <v>213620</v>
      </c>
      <c r="B488" t="s">
        <v>3629</v>
      </c>
      <c r="C488" t="s">
        <v>214</v>
      </c>
      <c r="D488" t="s">
        <v>212</v>
      </c>
      <c r="E488" t="s">
        <v>214</v>
      </c>
      <c r="F488" t="s">
        <v>212</v>
      </c>
      <c r="G488" t="s">
        <v>214</v>
      </c>
      <c r="H488" t="s">
        <v>214</v>
      </c>
      <c r="I488" t="s">
        <v>214</v>
      </c>
      <c r="J488" t="s">
        <v>214</v>
      </c>
      <c r="K488" t="s">
        <v>214</v>
      </c>
      <c r="L488" t="s">
        <v>214</v>
      </c>
      <c r="M488" t="s">
        <v>214</v>
      </c>
      <c r="N488" t="s">
        <v>214</v>
      </c>
      <c r="O488" t="s">
        <v>214</v>
      </c>
      <c r="P488" t="s">
        <v>212</v>
      </c>
      <c r="Q488" t="s">
        <v>212</v>
      </c>
      <c r="R488" t="s">
        <v>214</v>
      </c>
      <c r="S488" t="s">
        <v>214</v>
      </c>
      <c r="T488" t="s">
        <v>212</v>
      </c>
      <c r="U488" t="s">
        <v>212</v>
      </c>
      <c r="V488" t="s">
        <v>212</v>
      </c>
      <c r="W488" t="s">
        <v>212</v>
      </c>
      <c r="X488" t="s">
        <v>212</v>
      </c>
      <c r="Y488" t="s">
        <v>212</v>
      </c>
      <c r="Z488" t="s">
        <v>212</v>
      </c>
      <c r="AA488" t="s">
        <v>212</v>
      </c>
      <c r="AB488" t="s">
        <v>212</v>
      </c>
      <c r="AC488" t="s">
        <v>212</v>
      </c>
      <c r="AD488" t="s">
        <v>212</v>
      </c>
      <c r="AE488" t="s">
        <v>212</v>
      </c>
      <c r="AF488" t="s">
        <v>214</v>
      </c>
      <c r="AG488" t="s">
        <v>212</v>
      </c>
      <c r="AH488" t="s">
        <v>212</v>
      </c>
      <c r="AI488" t="s">
        <v>213</v>
      </c>
      <c r="AJ488" t="s">
        <v>212</v>
      </c>
      <c r="AK488" t="s">
        <v>214</v>
      </c>
      <c r="AL488" t="s">
        <v>213</v>
      </c>
      <c r="AM488" t="s">
        <v>213</v>
      </c>
      <c r="AN488" t="s">
        <v>213</v>
      </c>
      <c r="AO488" t="s">
        <v>213</v>
      </c>
      <c r="AP488" s="317" t="s">
        <v>213</v>
      </c>
      <c r="AQ488"/>
      <c r="AR488" s="299"/>
      <c r="AS488" s="271"/>
      <c r="AU488" s="273"/>
    </row>
    <row r="489" spans="1:47" s="272" customFormat="1" ht="22.8" x14ac:dyDescent="0.4">
      <c r="A489">
        <v>213625</v>
      </c>
      <c r="B489" t="s">
        <v>3629</v>
      </c>
      <c r="C489" t="s">
        <v>212</v>
      </c>
      <c r="D489" t="s">
        <v>212</v>
      </c>
      <c r="E489" t="s">
        <v>212</v>
      </c>
      <c r="F489" t="s">
        <v>212</v>
      </c>
      <c r="G489" t="s">
        <v>212</v>
      </c>
      <c r="H489" t="s">
        <v>214</v>
      </c>
      <c r="I489" t="s">
        <v>214</v>
      </c>
      <c r="J489" t="s">
        <v>214</v>
      </c>
      <c r="K489" t="s">
        <v>214</v>
      </c>
      <c r="L489" t="s">
        <v>214</v>
      </c>
      <c r="M489" t="s">
        <v>212</v>
      </c>
      <c r="N489" t="s">
        <v>212</v>
      </c>
      <c r="O489" t="s">
        <v>212</v>
      </c>
      <c r="P489" t="s">
        <v>212</v>
      </c>
      <c r="Q489" t="s">
        <v>212</v>
      </c>
      <c r="R489" t="s">
        <v>212</v>
      </c>
      <c r="S489" t="s">
        <v>214</v>
      </c>
      <c r="T489" t="s">
        <v>212</v>
      </c>
      <c r="U489" t="s">
        <v>214</v>
      </c>
      <c r="V489" t="s">
        <v>214</v>
      </c>
      <c r="W489" t="s">
        <v>212</v>
      </c>
      <c r="X489" t="s">
        <v>214</v>
      </c>
      <c r="Y489" t="s">
        <v>214</v>
      </c>
      <c r="Z489" t="s">
        <v>214</v>
      </c>
      <c r="AA489" t="s">
        <v>214</v>
      </c>
      <c r="AB489" t="s">
        <v>214</v>
      </c>
      <c r="AC489" t="s">
        <v>214</v>
      </c>
      <c r="AD489" t="s">
        <v>214</v>
      </c>
      <c r="AE489" t="s">
        <v>212</v>
      </c>
      <c r="AF489" t="s">
        <v>214</v>
      </c>
      <c r="AG489" t="s">
        <v>214</v>
      </c>
      <c r="AH489" t="s">
        <v>214</v>
      </c>
      <c r="AI489" t="s">
        <v>214</v>
      </c>
      <c r="AJ489" t="s">
        <v>214</v>
      </c>
      <c r="AK489" t="s">
        <v>212</v>
      </c>
      <c r="AL489" t="s">
        <v>214</v>
      </c>
      <c r="AM489" t="s">
        <v>214</v>
      </c>
      <c r="AN489" t="s">
        <v>214</v>
      </c>
      <c r="AO489" t="s">
        <v>214</v>
      </c>
      <c r="AP489" s="317" t="s">
        <v>214</v>
      </c>
      <c r="AQ489"/>
      <c r="AR489" s="299"/>
      <c r="AS489" s="273"/>
      <c r="AU489" s="273"/>
    </row>
    <row r="490" spans="1:47" s="272" customFormat="1" ht="22.8" x14ac:dyDescent="0.4">
      <c r="A490">
        <v>213626</v>
      </c>
      <c r="B490" t="s">
        <v>3629</v>
      </c>
      <c r="C490" t="s">
        <v>212</v>
      </c>
      <c r="D490" t="s">
        <v>214</v>
      </c>
      <c r="E490" t="s">
        <v>212</v>
      </c>
      <c r="F490" t="s">
        <v>212</v>
      </c>
      <c r="G490" t="s">
        <v>212</v>
      </c>
      <c r="H490" t="s">
        <v>212</v>
      </c>
      <c r="I490" t="s">
        <v>214</v>
      </c>
      <c r="J490" t="s">
        <v>212</v>
      </c>
      <c r="K490" t="s">
        <v>214</v>
      </c>
      <c r="L490" t="s">
        <v>214</v>
      </c>
      <c r="M490" t="s">
        <v>214</v>
      </c>
      <c r="N490" t="s">
        <v>214</v>
      </c>
      <c r="O490" t="s">
        <v>214</v>
      </c>
      <c r="P490" t="s">
        <v>214</v>
      </c>
      <c r="Q490" t="s">
        <v>214</v>
      </c>
      <c r="R490" t="s">
        <v>212</v>
      </c>
      <c r="S490" t="s">
        <v>214</v>
      </c>
      <c r="T490" t="s">
        <v>212</v>
      </c>
      <c r="U490" t="s">
        <v>214</v>
      </c>
      <c r="V490" t="s">
        <v>212</v>
      </c>
      <c r="W490" t="s">
        <v>212</v>
      </c>
      <c r="X490" t="s">
        <v>212</v>
      </c>
      <c r="Y490" t="s">
        <v>214</v>
      </c>
      <c r="Z490" t="s">
        <v>212</v>
      </c>
      <c r="AA490" t="s">
        <v>212</v>
      </c>
      <c r="AB490" t="s">
        <v>212</v>
      </c>
      <c r="AC490" t="s">
        <v>214</v>
      </c>
      <c r="AD490" t="s">
        <v>214</v>
      </c>
      <c r="AE490" t="s">
        <v>212</v>
      </c>
      <c r="AF490" t="s">
        <v>212</v>
      </c>
      <c r="AG490" t="s">
        <v>213</v>
      </c>
      <c r="AH490" t="s">
        <v>212</v>
      </c>
      <c r="AI490" t="s">
        <v>214</v>
      </c>
      <c r="AJ490" t="s">
        <v>212</v>
      </c>
      <c r="AK490" t="s">
        <v>212</v>
      </c>
      <c r="AL490" t="s">
        <v>214</v>
      </c>
      <c r="AM490" t="s">
        <v>213</v>
      </c>
      <c r="AN490" t="s">
        <v>213</v>
      </c>
      <c r="AO490" t="s">
        <v>213</v>
      </c>
      <c r="AP490" s="317" t="s">
        <v>214</v>
      </c>
      <c r="AQ490"/>
      <c r="AR490" s="299"/>
      <c r="AS490" s="273"/>
      <c r="AU490" s="273"/>
    </row>
    <row r="491" spans="1:47" s="272" customFormat="1" ht="22.8" x14ac:dyDescent="0.4">
      <c r="A491">
        <v>213628</v>
      </c>
      <c r="B491" t="s">
        <v>485</v>
      </c>
      <c r="C491" t="s">
        <v>4176</v>
      </c>
      <c r="D491" t="s">
        <v>4176</v>
      </c>
      <c r="E491" t="s">
        <v>4176</v>
      </c>
      <c r="F491" t="s">
        <v>4176</v>
      </c>
      <c r="G491" t="s">
        <v>4176</v>
      </c>
      <c r="H491" t="s">
        <v>4176</v>
      </c>
      <c r="I491" t="s">
        <v>4176</v>
      </c>
      <c r="J491" t="s">
        <v>4176</v>
      </c>
      <c r="K491" t="s">
        <v>4176</v>
      </c>
      <c r="L491" t="s">
        <v>4176</v>
      </c>
      <c r="M491" t="s">
        <v>4176</v>
      </c>
      <c r="N491" t="s">
        <v>4176</v>
      </c>
      <c r="O491" t="s">
        <v>4176</v>
      </c>
      <c r="P491" t="s">
        <v>4176</v>
      </c>
      <c r="Q491" t="s">
        <v>4176</v>
      </c>
      <c r="R491" t="s">
        <v>4176</v>
      </c>
      <c r="S491" t="s">
        <v>4176</v>
      </c>
      <c r="T491" t="s">
        <v>4176</v>
      </c>
      <c r="U491" t="s">
        <v>4176</v>
      </c>
      <c r="V491" t="s">
        <v>4176</v>
      </c>
      <c r="W491" t="s">
        <v>4176</v>
      </c>
      <c r="X491" t="s">
        <v>4176</v>
      </c>
      <c r="Y491" t="s">
        <v>4176</v>
      </c>
      <c r="Z491" t="s">
        <v>4176</v>
      </c>
      <c r="AA491" t="s">
        <v>4176</v>
      </c>
      <c r="AB491" t="s">
        <v>4176</v>
      </c>
      <c r="AC491" t="s">
        <v>4176</v>
      </c>
      <c r="AD491" t="s">
        <v>4176</v>
      </c>
      <c r="AE491" t="s">
        <v>4176</v>
      </c>
      <c r="AF491" t="s">
        <v>4176</v>
      </c>
      <c r="AG491"/>
      <c r="AH491"/>
      <c r="AI491"/>
      <c r="AJ491"/>
      <c r="AK491"/>
      <c r="AL491"/>
      <c r="AM491"/>
      <c r="AN491"/>
      <c r="AO491"/>
      <c r="AP491" s="317"/>
      <c r="AQ491" t="s">
        <v>737</v>
      </c>
      <c r="AR491" s="299" t="s">
        <v>4180</v>
      </c>
      <c r="AS491" s="271"/>
      <c r="AU491" s="273"/>
    </row>
    <row r="492" spans="1:47" s="272" customFormat="1" ht="22.8" x14ac:dyDescent="0.4">
      <c r="A492">
        <v>213653</v>
      </c>
      <c r="B492" t="s">
        <v>3629</v>
      </c>
      <c r="C492" t="s">
        <v>213</v>
      </c>
      <c r="D492" t="s">
        <v>214</v>
      </c>
      <c r="E492" t="s">
        <v>214</v>
      </c>
      <c r="F492" t="s">
        <v>212</v>
      </c>
      <c r="G492" t="s">
        <v>212</v>
      </c>
      <c r="H492" t="s">
        <v>214</v>
      </c>
      <c r="I492" t="s">
        <v>214</v>
      </c>
      <c r="J492" t="s">
        <v>214</v>
      </c>
      <c r="K492" t="s">
        <v>214</v>
      </c>
      <c r="L492" t="s">
        <v>214</v>
      </c>
      <c r="M492" t="s">
        <v>212</v>
      </c>
      <c r="N492" t="s">
        <v>212</v>
      </c>
      <c r="O492" t="s">
        <v>214</v>
      </c>
      <c r="P492" t="s">
        <v>212</v>
      </c>
      <c r="Q492" t="s">
        <v>214</v>
      </c>
      <c r="R492" t="s">
        <v>214</v>
      </c>
      <c r="S492" t="s">
        <v>214</v>
      </c>
      <c r="T492" t="s">
        <v>214</v>
      </c>
      <c r="U492" t="s">
        <v>214</v>
      </c>
      <c r="V492" t="s">
        <v>214</v>
      </c>
      <c r="W492" t="s">
        <v>212</v>
      </c>
      <c r="X492" t="s">
        <v>214</v>
      </c>
      <c r="Y492" t="s">
        <v>212</v>
      </c>
      <c r="Z492" t="s">
        <v>212</v>
      </c>
      <c r="AA492" t="s">
        <v>212</v>
      </c>
      <c r="AB492" t="s">
        <v>212</v>
      </c>
      <c r="AC492" t="s">
        <v>212</v>
      </c>
      <c r="AD492" t="s">
        <v>212</v>
      </c>
      <c r="AE492" t="s">
        <v>214</v>
      </c>
      <c r="AF492" t="s">
        <v>212</v>
      </c>
      <c r="AG492" t="s">
        <v>214</v>
      </c>
      <c r="AH492" t="s">
        <v>214</v>
      </c>
      <c r="AI492" t="s">
        <v>213</v>
      </c>
      <c r="AJ492" t="s">
        <v>212</v>
      </c>
      <c r="AK492" t="s">
        <v>213</v>
      </c>
      <c r="AL492" t="s">
        <v>213</v>
      </c>
      <c r="AM492" t="s">
        <v>213</v>
      </c>
      <c r="AN492" t="s">
        <v>213</v>
      </c>
      <c r="AO492" t="s">
        <v>213</v>
      </c>
      <c r="AP492" s="317" t="s">
        <v>214</v>
      </c>
      <c r="AQ492"/>
      <c r="AR492" s="299"/>
      <c r="AS492" s="273"/>
      <c r="AU492" s="273"/>
    </row>
    <row r="493" spans="1:47" s="272" customFormat="1" ht="22.8" x14ac:dyDescent="0.4">
      <c r="A493">
        <v>213654</v>
      </c>
      <c r="B493" t="s">
        <v>3629</v>
      </c>
      <c r="C493" t="s">
        <v>212</v>
      </c>
      <c r="D493" t="s">
        <v>214</v>
      </c>
      <c r="E493" t="s">
        <v>214</v>
      </c>
      <c r="F493" t="s">
        <v>212</v>
      </c>
      <c r="G493" t="s">
        <v>212</v>
      </c>
      <c r="H493" t="s">
        <v>214</v>
      </c>
      <c r="I493" t="s">
        <v>212</v>
      </c>
      <c r="J493" t="s">
        <v>212</v>
      </c>
      <c r="K493" t="s">
        <v>212</v>
      </c>
      <c r="L493" t="s">
        <v>212</v>
      </c>
      <c r="M493" t="s">
        <v>214</v>
      </c>
      <c r="N493" t="s">
        <v>212</v>
      </c>
      <c r="O493" t="s">
        <v>214</v>
      </c>
      <c r="P493" t="s">
        <v>212</v>
      </c>
      <c r="Q493" t="s">
        <v>212</v>
      </c>
      <c r="R493" t="s">
        <v>212</v>
      </c>
      <c r="S493" t="s">
        <v>214</v>
      </c>
      <c r="T493" t="s">
        <v>214</v>
      </c>
      <c r="U493" t="s">
        <v>212</v>
      </c>
      <c r="V493" t="s">
        <v>214</v>
      </c>
      <c r="W493" t="s">
        <v>212</v>
      </c>
      <c r="X493" t="s">
        <v>212</v>
      </c>
      <c r="Y493" t="s">
        <v>212</v>
      </c>
      <c r="Z493" t="s">
        <v>212</v>
      </c>
      <c r="AA493" t="s">
        <v>212</v>
      </c>
      <c r="AB493" t="s">
        <v>212</v>
      </c>
      <c r="AC493" t="s">
        <v>212</v>
      </c>
      <c r="AD493" t="s">
        <v>212</v>
      </c>
      <c r="AE493" t="s">
        <v>212</v>
      </c>
      <c r="AF493" t="s">
        <v>212</v>
      </c>
      <c r="AG493" t="s">
        <v>212</v>
      </c>
      <c r="AH493" t="s">
        <v>212</v>
      </c>
      <c r="AI493" t="s">
        <v>212</v>
      </c>
      <c r="AJ493" t="s">
        <v>214</v>
      </c>
      <c r="AK493" t="s">
        <v>212</v>
      </c>
      <c r="AL493" t="s">
        <v>214</v>
      </c>
      <c r="AM493" t="s">
        <v>214</v>
      </c>
      <c r="AN493" t="s">
        <v>214</v>
      </c>
      <c r="AO493" t="s">
        <v>214</v>
      </c>
      <c r="AP493" s="317" t="s">
        <v>214</v>
      </c>
      <c r="AQ493"/>
      <c r="AR493" s="299"/>
      <c r="AS493" s="271"/>
      <c r="AU493" s="273"/>
    </row>
    <row r="494" spans="1:47" s="272" customFormat="1" ht="22.8" x14ac:dyDescent="0.4">
      <c r="A494">
        <v>213655</v>
      </c>
      <c r="B494" t="s">
        <v>59</v>
      </c>
      <c r="C494" t="s">
        <v>4176</v>
      </c>
      <c r="D494" t="s">
        <v>4176</v>
      </c>
      <c r="E494" t="s">
        <v>4176</v>
      </c>
      <c r="F494" t="s">
        <v>4176</v>
      </c>
      <c r="G494" t="s">
        <v>4176</v>
      </c>
      <c r="H494" t="s">
        <v>4176</v>
      </c>
      <c r="I494" t="s">
        <v>4176</v>
      </c>
      <c r="J494" t="s">
        <v>4176</v>
      </c>
      <c r="K494" t="s">
        <v>4176</v>
      </c>
      <c r="L494" t="s">
        <v>4176</v>
      </c>
      <c r="M494" t="s">
        <v>4176</v>
      </c>
      <c r="N494" t="s">
        <v>4176</v>
      </c>
      <c r="O494" t="s">
        <v>4176</v>
      </c>
      <c r="P494" t="s">
        <v>4176</v>
      </c>
      <c r="Q494" t="s">
        <v>4176</v>
      </c>
      <c r="R494" t="s">
        <v>4176</v>
      </c>
      <c r="S494" t="s">
        <v>4176</v>
      </c>
      <c r="T494" t="s">
        <v>4176</v>
      </c>
      <c r="U494" t="s">
        <v>4176</v>
      </c>
      <c r="V494" t="s">
        <v>4176</v>
      </c>
      <c r="W494" t="s">
        <v>4176</v>
      </c>
      <c r="X494" t="s">
        <v>4176</v>
      </c>
      <c r="Y494" t="s">
        <v>4176</v>
      </c>
      <c r="Z494" t="s">
        <v>4176</v>
      </c>
      <c r="AA494" t="s">
        <v>4176</v>
      </c>
      <c r="AB494" t="s">
        <v>4176</v>
      </c>
      <c r="AC494" t="s">
        <v>4176</v>
      </c>
      <c r="AD494" t="s">
        <v>4176</v>
      </c>
      <c r="AE494" t="s">
        <v>4176</v>
      </c>
      <c r="AF494" t="s">
        <v>4176</v>
      </c>
      <c r="AG494" t="s">
        <v>4176</v>
      </c>
      <c r="AH494" t="s">
        <v>4176</v>
      </c>
      <c r="AI494" t="s">
        <v>4176</v>
      </c>
      <c r="AJ494" t="s">
        <v>4176</v>
      </c>
      <c r="AK494" t="s">
        <v>4176</v>
      </c>
      <c r="AL494" t="s">
        <v>4176</v>
      </c>
      <c r="AM494" t="s">
        <v>4176</v>
      </c>
      <c r="AN494" t="s">
        <v>4176</v>
      </c>
      <c r="AO494" t="s">
        <v>4176</v>
      </c>
      <c r="AP494" s="317" t="s">
        <v>4176</v>
      </c>
      <c r="AQ494" t="s">
        <v>737</v>
      </c>
      <c r="AR494" s="299" t="s">
        <v>4180</v>
      </c>
      <c r="AS494" s="271"/>
    </row>
    <row r="495" spans="1:47" s="272" customFormat="1" ht="22.8" x14ac:dyDescent="0.4">
      <c r="A495" s="314">
        <v>213658</v>
      </c>
      <c r="B495" t="s">
        <v>485</v>
      </c>
      <c r="C495" s="315" t="s">
        <v>4176</v>
      </c>
      <c r="D495" s="315" t="s">
        <v>4176</v>
      </c>
      <c r="E495" s="315" t="s">
        <v>4176</v>
      </c>
      <c r="F495" s="315" t="s">
        <v>4176</v>
      </c>
      <c r="G495" s="315" t="s">
        <v>4176</v>
      </c>
      <c r="H495" s="315" t="s">
        <v>4176</v>
      </c>
      <c r="I495" s="315" t="s">
        <v>4176</v>
      </c>
      <c r="J495" s="315" t="s">
        <v>4176</v>
      </c>
      <c r="K495" s="315" t="s">
        <v>4176</v>
      </c>
      <c r="L495" s="315" t="s">
        <v>4176</v>
      </c>
      <c r="M495" s="315" t="s">
        <v>4176</v>
      </c>
      <c r="N495" s="315" t="s">
        <v>4176</v>
      </c>
      <c r="O495" s="315" t="s">
        <v>4176</v>
      </c>
      <c r="P495" s="315" t="s">
        <v>4176</v>
      </c>
      <c r="Q495" s="315" t="s">
        <v>4176</v>
      </c>
      <c r="R495" s="315" t="s">
        <v>4176</v>
      </c>
      <c r="S495" s="315" t="s">
        <v>4176</v>
      </c>
      <c r="T495" s="315" t="s">
        <v>4176</v>
      </c>
      <c r="U495" s="315" t="s">
        <v>4176</v>
      </c>
      <c r="V495" s="315" t="s">
        <v>4176</v>
      </c>
      <c r="W495" s="315" t="s">
        <v>4176</v>
      </c>
      <c r="X495" s="315" t="s">
        <v>4176</v>
      </c>
      <c r="Y495" s="315" t="s">
        <v>4176</v>
      </c>
      <c r="Z495" s="315" t="s">
        <v>4176</v>
      </c>
      <c r="AA495" s="315" t="s">
        <v>4176</v>
      </c>
      <c r="AB495" s="315" t="s">
        <v>4176</v>
      </c>
      <c r="AC495" s="315" t="s">
        <v>4176</v>
      </c>
      <c r="AD495" s="315" t="s">
        <v>4176</v>
      </c>
      <c r="AE495" s="315" t="s">
        <v>4176</v>
      </c>
      <c r="AF495" s="315" t="s">
        <v>4176</v>
      </c>
      <c r="AG495" s="315"/>
      <c r="AH495" s="315"/>
      <c r="AI495" s="315"/>
      <c r="AJ495" s="315"/>
      <c r="AK495" s="315"/>
      <c r="AL495" s="315"/>
      <c r="AM495" s="315"/>
      <c r="AN495" s="315"/>
      <c r="AO495" s="315"/>
      <c r="AP495" s="316"/>
      <c r="AQ495" t="s">
        <v>737</v>
      </c>
      <c r="AR495" s="299" t="s">
        <v>4180</v>
      </c>
      <c r="AS495" s="271"/>
    </row>
    <row r="496" spans="1:47" s="272" customFormat="1" ht="22.8" x14ac:dyDescent="0.4">
      <c r="A496">
        <v>213669</v>
      </c>
      <c r="B496" t="s">
        <v>59</v>
      </c>
      <c r="C496" t="s">
        <v>214</v>
      </c>
      <c r="D496" t="s">
        <v>214</v>
      </c>
      <c r="E496" t="s">
        <v>214</v>
      </c>
      <c r="F496" t="s">
        <v>212</v>
      </c>
      <c r="G496" t="s">
        <v>212</v>
      </c>
      <c r="H496" t="s">
        <v>214</v>
      </c>
      <c r="I496" t="s">
        <v>212</v>
      </c>
      <c r="J496" t="s">
        <v>212</v>
      </c>
      <c r="K496" t="s">
        <v>214</v>
      </c>
      <c r="L496" t="s">
        <v>212</v>
      </c>
      <c r="M496" t="s">
        <v>214</v>
      </c>
      <c r="N496" t="s">
        <v>214</v>
      </c>
      <c r="O496" t="s">
        <v>214</v>
      </c>
      <c r="P496" t="s">
        <v>212</v>
      </c>
      <c r="Q496" t="s">
        <v>212</v>
      </c>
      <c r="R496" t="s">
        <v>214</v>
      </c>
      <c r="S496" t="s">
        <v>214</v>
      </c>
      <c r="T496" t="s">
        <v>214</v>
      </c>
      <c r="U496" t="s">
        <v>214</v>
      </c>
      <c r="V496" t="s">
        <v>214</v>
      </c>
      <c r="W496" t="s">
        <v>214</v>
      </c>
      <c r="X496" t="s">
        <v>214</v>
      </c>
      <c r="Y496" t="s">
        <v>212</v>
      </c>
      <c r="Z496" t="s">
        <v>212</v>
      </c>
      <c r="AA496" t="s">
        <v>214</v>
      </c>
      <c r="AB496" t="s">
        <v>212</v>
      </c>
      <c r="AC496" t="s">
        <v>214</v>
      </c>
      <c r="AD496" t="s">
        <v>214</v>
      </c>
      <c r="AE496" t="s">
        <v>212</v>
      </c>
      <c r="AF496" t="s">
        <v>214</v>
      </c>
      <c r="AG496" t="s">
        <v>213</v>
      </c>
      <c r="AH496" t="s">
        <v>212</v>
      </c>
      <c r="AI496" t="s">
        <v>214</v>
      </c>
      <c r="AJ496" t="s">
        <v>212</v>
      </c>
      <c r="AK496" t="s">
        <v>214</v>
      </c>
      <c r="AL496" t="s">
        <v>214</v>
      </c>
      <c r="AM496" t="s">
        <v>213</v>
      </c>
      <c r="AN496" t="s">
        <v>214</v>
      </c>
      <c r="AO496" t="s">
        <v>213</v>
      </c>
      <c r="AP496" s="317" t="s">
        <v>212</v>
      </c>
      <c r="AQ496"/>
      <c r="AR496" s="299"/>
      <c r="AS496" s="271"/>
      <c r="AU496" s="273"/>
    </row>
    <row r="497" spans="1:47" s="272" customFormat="1" ht="22.8" x14ac:dyDescent="0.4">
      <c r="A497">
        <v>213670</v>
      </c>
      <c r="B497" t="s">
        <v>59</v>
      </c>
      <c r="C497" t="s">
        <v>212</v>
      </c>
      <c r="D497" t="s">
        <v>214</v>
      </c>
      <c r="E497" t="s">
        <v>212</v>
      </c>
      <c r="F497" t="s">
        <v>212</v>
      </c>
      <c r="G497" t="s">
        <v>212</v>
      </c>
      <c r="H497" t="s">
        <v>214</v>
      </c>
      <c r="I497" t="s">
        <v>214</v>
      </c>
      <c r="J497" t="s">
        <v>212</v>
      </c>
      <c r="K497" t="s">
        <v>214</v>
      </c>
      <c r="L497" t="s">
        <v>212</v>
      </c>
      <c r="M497" t="s">
        <v>212</v>
      </c>
      <c r="N497" t="s">
        <v>214</v>
      </c>
      <c r="O497" t="s">
        <v>214</v>
      </c>
      <c r="P497" t="s">
        <v>214</v>
      </c>
      <c r="Q497" t="s">
        <v>214</v>
      </c>
      <c r="R497" t="s">
        <v>214</v>
      </c>
      <c r="S497" t="s">
        <v>214</v>
      </c>
      <c r="T497" t="s">
        <v>214</v>
      </c>
      <c r="U497" t="s">
        <v>214</v>
      </c>
      <c r="V497" t="s">
        <v>212</v>
      </c>
      <c r="W497" t="s">
        <v>212</v>
      </c>
      <c r="X497" t="s">
        <v>214</v>
      </c>
      <c r="Y497" t="s">
        <v>212</v>
      </c>
      <c r="Z497" t="s">
        <v>214</v>
      </c>
      <c r="AA497" t="s">
        <v>212</v>
      </c>
      <c r="AB497" t="s">
        <v>212</v>
      </c>
      <c r="AC497" t="s">
        <v>214</v>
      </c>
      <c r="AD497" t="s">
        <v>214</v>
      </c>
      <c r="AE497" t="s">
        <v>212</v>
      </c>
      <c r="AF497" t="s">
        <v>212</v>
      </c>
      <c r="AG497" t="s">
        <v>214</v>
      </c>
      <c r="AH497" t="s">
        <v>214</v>
      </c>
      <c r="AI497" t="s">
        <v>212</v>
      </c>
      <c r="AJ497" t="s">
        <v>214</v>
      </c>
      <c r="AK497" t="s">
        <v>212</v>
      </c>
      <c r="AL497" t="s">
        <v>212</v>
      </c>
      <c r="AM497" t="s">
        <v>214</v>
      </c>
      <c r="AN497" t="s">
        <v>214</v>
      </c>
      <c r="AO497" t="s">
        <v>212</v>
      </c>
      <c r="AP497" s="317" t="s">
        <v>212</v>
      </c>
      <c r="AQ497"/>
      <c r="AR497" s="299"/>
      <c r="AS497" s="273"/>
      <c r="AU497" s="273"/>
    </row>
    <row r="498" spans="1:47" s="272" customFormat="1" ht="22.8" x14ac:dyDescent="0.4">
      <c r="A498">
        <v>213672</v>
      </c>
      <c r="B498" t="s">
        <v>59</v>
      </c>
      <c r="C498" t="s">
        <v>214</v>
      </c>
      <c r="D498" t="s">
        <v>214</v>
      </c>
      <c r="E498" t="s">
        <v>214</v>
      </c>
      <c r="F498" t="s">
        <v>212</v>
      </c>
      <c r="G498" t="s">
        <v>214</v>
      </c>
      <c r="H498" t="s">
        <v>214</v>
      </c>
      <c r="I498" t="s">
        <v>214</v>
      </c>
      <c r="J498" t="s">
        <v>212</v>
      </c>
      <c r="K498" t="s">
        <v>214</v>
      </c>
      <c r="L498" t="s">
        <v>214</v>
      </c>
      <c r="M498" t="s">
        <v>214</v>
      </c>
      <c r="N498" t="s">
        <v>212</v>
      </c>
      <c r="O498" t="s">
        <v>212</v>
      </c>
      <c r="P498" t="s">
        <v>214</v>
      </c>
      <c r="Q498" t="s">
        <v>214</v>
      </c>
      <c r="R498" t="s">
        <v>214</v>
      </c>
      <c r="S498" t="s">
        <v>214</v>
      </c>
      <c r="T498" t="s">
        <v>214</v>
      </c>
      <c r="U498" t="s">
        <v>214</v>
      </c>
      <c r="V498" t="s">
        <v>214</v>
      </c>
      <c r="W498" t="s">
        <v>212</v>
      </c>
      <c r="X498" t="s">
        <v>212</v>
      </c>
      <c r="Y498" t="s">
        <v>212</v>
      </c>
      <c r="Z498" t="s">
        <v>214</v>
      </c>
      <c r="AA498" t="s">
        <v>212</v>
      </c>
      <c r="AB498" t="s">
        <v>214</v>
      </c>
      <c r="AC498" t="s">
        <v>214</v>
      </c>
      <c r="AD498" t="s">
        <v>212</v>
      </c>
      <c r="AE498" t="s">
        <v>212</v>
      </c>
      <c r="AF498" t="s">
        <v>214</v>
      </c>
      <c r="AG498" t="s">
        <v>214</v>
      </c>
      <c r="AH498" t="s">
        <v>212</v>
      </c>
      <c r="AI498" t="s">
        <v>214</v>
      </c>
      <c r="AJ498" t="s">
        <v>214</v>
      </c>
      <c r="AK498" t="s">
        <v>212</v>
      </c>
      <c r="AL498" t="s">
        <v>212</v>
      </c>
      <c r="AM498" t="s">
        <v>212</v>
      </c>
      <c r="AN498" t="s">
        <v>213</v>
      </c>
      <c r="AO498" t="s">
        <v>212</v>
      </c>
      <c r="AP498" s="317" t="s">
        <v>212</v>
      </c>
      <c r="AQ498"/>
      <c r="AR498" s="299"/>
      <c r="AS498" s="273"/>
      <c r="AU498" s="273"/>
    </row>
    <row r="499" spans="1:47" s="272" customFormat="1" ht="22.8" x14ac:dyDescent="0.4">
      <c r="A499">
        <v>213676</v>
      </c>
      <c r="B499" t="s">
        <v>487</v>
      </c>
      <c r="C499" t="s">
        <v>212</v>
      </c>
      <c r="D499" t="s">
        <v>212</v>
      </c>
      <c r="E499" t="s">
        <v>214</v>
      </c>
      <c r="F499" t="s">
        <v>212</v>
      </c>
      <c r="G499" t="s">
        <v>212</v>
      </c>
      <c r="H499" t="s">
        <v>212</v>
      </c>
      <c r="I499" t="s">
        <v>212</v>
      </c>
      <c r="J499" t="s">
        <v>214</v>
      </c>
      <c r="K499" t="s">
        <v>214</v>
      </c>
      <c r="L499" t="s">
        <v>214</v>
      </c>
      <c r="M499" t="s">
        <v>212</v>
      </c>
      <c r="N499" t="s">
        <v>214</v>
      </c>
      <c r="O499" t="s">
        <v>214</v>
      </c>
      <c r="P499" t="s">
        <v>214</v>
      </c>
      <c r="Q499" t="s">
        <v>212</v>
      </c>
      <c r="R499" t="s">
        <v>214</v>
      </c>
      <c r="S499" t="s">
        <v>214</v>
      </c>
      <c r="T499" t="s">
        <v>212</v>
      </c>
      <c r="U499" t="s">
        <v>212</v>
      </c>
      <c r="V499" t="s">
        <v>212</v>
      </c>
      <c r="W499"/>
      <c r="X499"/>
      <c r="Y499"/>
      <c r="Z499"/>
      <c r="AA499"/>
      <c r="AB499"/>
      <c r="AC499"/>
      <c r="AD499"/>
      <c r="AE499"/>
      <c r="AF499"/>
      <c r="AG499"/>
      <c r="AH499"/>
      <c r="AI499"/>
      <c r="AJ499"/>
      <c r="AK499"/>
      <c r="AL499"/>
      <c r="AM499"/>
      <c r="AN499"/>
      <c r="AO499"/>
      <c r="AP499" s="317"/>
      <c r="AQ499"/>
      <c r="AR499" s="299"/>
      <c r="AS499" s="271"/>
    </row>
    <row r="500" spans="1:47" s="272" customFormat="1" ht="24" x14ac:dyDescent="0.5">
      <c r="A500" s="326">
        <v>213681</v>
      </c>
      <c r="B500" t="s">
        <v>3630</v>
      </c>
      <c r="C500" s="271" t="s">
        <v>4176</v>
      </c>
      <c r="D500" s="271" t="s">
        <v>4176</v>
      </c>
      <c r="E500" s="271" t="s">
        <v>4176</v>
      </c>
      <c r="F500" s="271" t="s">
        <v>4176</v>
      </c>
      <c r="G500" s="271" t="s">
        <v>4176</v>
      </c>
      <c r="H500" s="271" t="s">
        <v>4176</v>
      </c>
      <c r="I500" s="271" t="s">
        <v>4176</v>
      </c>
      <c r="J500" s="271" t="s">
        <v>4176</v>
      </c>
      <c r="K500" s="271" t="s">
        <v>4176</v>
      </c>
      <c r="L500" s="271" t="s">
        <v>4176</v>
      </c>
      <c r="M500" s="271" t="s">
        <v>4176</v>
      </c>
      <c r="N500" s="271" t="s">
        <v>4176</v>
      </c>
      <c r="O500" s="271" t="s">
        <v>4176</v>
      </c>
      <c r="P500" s="271" t="s">
        <v>4176</v>
      </c>
      <c r="Q500" s="271" t="s">
        <v>4176</v>
      </c>
      <c r="R500" s="271" t="s">
        <v>4176</v>
      </c>
      <c r="S500" s="271" t="s">
        <v>4176</v>
      </c>
      <c r="T500" s="271" t="s">
        <v>4176</v>
      </c>
      <c r="U500" s="271" t="s">
        <v>4176</v>
      </c>
      <c r="V500" s="271" t="s">
        <v>4176</v>
      </c>
      <c r="W500" s="271" t="s">
        <v>4176</v>
      </c>
      <c r="X500" s="271" t="s">
        <v>4176</v>
      </c>
      <c r="Y500" s="271" t="s">
        <v>4176</v>
      </c>
      <c r="Z500" s="271" t="s">
        <v>4176</v>
      </c>
      <c r="AA500" s="271" t="s">
        <v>4176</v>
      </c>
      <c r="AB500" s="271" t="s">
        <v>4176</v>
      </c>
      <c r="AC500" s="271" t="s">
        <v>4176</v>
      </c>
      <c r="AD500" s="271" t="s">
        <v>4176</v>
      </c>
      <c r="AE500" s="271" t="s">
        <v>4176</v>
      </c>
      <c r="AF500" s="271" t="s">
        <v>4176</v>
      </c>
      <c r="AG500" s="271"/>
      <c r="AH500" s="271"/>
      <c r="AI500" s="271"/>
      <c r="AJ500" s="271"/>
      <c r="AK500" s="271"/>
      <c r="AL500" s="271"/>
      <c r="AM500" s="271"/>
      <c r="AN500" s="271"/>
      <c r="AO500" s="271"/>
      <c r="AP500" s="322"/>
      <c r="AQ500" t="s">
        <v>737</v>
      </c>
      <c r="AR500" s="299" t="s">
        <v>4183</v>
      </c>
      <c r="AS500" s="273"/>
      <c r="AU500" s="273"/>
    </row>
    <row r="501" spans="1:47" s="272" customFormat="1" ht="22.8" x14ac:dyDescent="0.4">
      <c r="A501" s="314">
        <v>213683</v>
      </c>
      <c r="B501" t="s">
        <v>3630</v>
      </c>
      <c r="C501" s="315" t="s">
        <v>212</v>
      </c>
      <c r="D501" s="315" t="s">
        <v>212</v>
      </c>
      <c r="E501" s="315" t="s">
        <v>214</v>
      </c>
      <c r="F501" s="315" t="s">
        <v>212</v>
      </c>
      <c r="G501" s="315" t="s">
        <v>212</v>
      </c>
      <c r="H501" s="315" t="s">
        <v>212</v>
      </c>
      <c r="I501" s="315" t="s">
        <v>214</v>
      </c>
      <c r="J501" s="315" t="s">
        <v>212</v>
      </c>
      <c r="K501" s="315" t="s">
        <v>212</v>
      </c>
      <c r="L501" s="315" t="s">
        <v>212</v>
      </c>
      <c r="M501" s="315" t="s">
        <v>212</v>
      </c>
      <c r="N501" s="315" t="s">
        <v>214</v>
      </c>
      <c r="O501" s="315" t="s">
        <v>214</v>
      </c>
      <c r="P501" s="315" t="s">
        <v>212</v>
      </c>
      <c r="Q501" s="315" t="s">
        <v>214</v>
      </c>
      <c r="R501" s="315" t="s">
        <v>213</v>
      </c>
      <c r="S501" s="315" t="s">
        <v>214</v>
      </c>
      <c r="T501" s="315" t="s">
        <v>214</v>
      </c>
      <c r="U501" s="315" t="s">
        <v>214</v>
      </c>
      <c r="V501" s="315" t="s">
        <v>212</v>
      </c>
      <c r="W501" s="315" t="s">
        <v>214</v>
      </c>
      <c r="X501" s="315" t="s">
        <v>214</v>
      </c>
      <c r="Y501" s="315" t="s">
        <v>213</v>
      </c>
      <c r="Z501" s="315" t="s">
        <v>213</v>
      </c>
      <c r="AA501" s="315" t="s">
        <v>214</v>
      </c>
      <c r="AB501" s="315" t="s">
        <v>213</v>
      </c>
      <c r="AC501" s="315" t="s">
        <v>213</v>
      </c>
      <c r="AD501" s="315" t="s">
        <v>213</v>
      </c>
      <c r="AE501" s="315" t="s">
        <v>213</v>
      </c>
      <c r="AF501" s="315" t="s">
        <v>213</v>
      </c>
      <c r="AG501" s="315"/>
      <c r="AH501" s="315"/>
      <c r="AI501" s="315"/>
      <c r="AJ501" s="315"/>
      <c r="AK501" s="315"/>
      <c r="AL501" s="315"/>
      <c r="AM501" s="315"/>
      <c r="AN501" s="315"/>
      <c r="AO501" s="315"/>
      <c r="AP501" s="316"/>
      <c r="AQ501"/>
      <c r="AR501" s="299"/>
      <c r="AS501" s="271"/>
      <c r="AU501" s="273"/>
    </row>
    <row r="502" spans="1:47" s="272" customFormat="1" ht="22.8" x14ac:dyDescent="0.4">
      <c r="A502" s="314">
        <v>213688</v>
      </c>
      <c r="B502" t="s">
        <v>3632</v>
      </c>
      <c r="C502" s="315" t="s">
        <v>4176</v>
      </c>
      <c r="D502" s="315" t="s">
        <v>4176</v>
      </c>
      <c r="E502" s="315" t="s">
        <v>4176</v>
      </c>
      <c r="F502" s="315" t="s">
        <v>4176</v>
      </c>
      <c r="G502" s="315" t="s">
        <v>4176</v>
      </c>
      <c r="H502" s="315" t="s">
        <v>4176</v>
      </c>
      <c r="I502" s="315" t="s">
        <v>4176</v>
      </c>
      <c r="J502" s="315" t="s">
        <v>4176</v>
      </c>
      <c r="K502" s="315" t="s">
        <v>4176</v>
      </c>
      <c r="L502" s="315" t="s">
        <v>4176</v>
      </c>
      <c r="M502" s="315" t="s">
        <v>4176</v>
      </c>
      <c r="N502" s="315" t="s">
        <v>4176</v>
      </c>
      <c r="O502" s="315" t="s">
        <v>4176</v>
      </c>
      <c r="P502" s="315" t="s">
        <v>4176</v>
      </c>
      <c r="Q502" s="315" t="s">
        <v>4176</v>
      </c>
      <c r="R502" s="315" t="s">
        <v>4176</v>
      </c>
      <c r="S502" s="315" t="s">
        <v>4176</v>
      </c>
      <c r="T502" s="315" t="s">
        <v>4176</v>
      </c>
      <c r="U502" s="315" t="s">
        <v>4176</v>
      </c>
      <c r="V502" s="315" t="s">
        <v>4176</v>
      </c>
      <c r="W502" s="315"/>
      <c r="X502" s="315"/>
      <c r="Y502" s="315"/>
      <c r="Z502" s="315"/>
      <c r="AA502" s="315"/>
      <c r="AB502" s="315"/>
      <c r="AC502" s="315"/>
      <c r="AD502" s="315"/>
      <c r="AE502" s="315"/>
      <c r="AF502" s="315"/>
      <c r="AG502" s="315"/>
      <c r="AH502" s="315"/>
      <c r="AI502" s="315"/>
      <c r="AJ502" s="315"/>
      <c r="AK502" s="315"/>
      <c r="AL502" s="315"/>
      <c r="AM502" s="315"/>
      <c r="AN502" s="315"/>
      <c r="AO502" s="315"/>
      <c r="AP502" s="316"/>
      <c r="AQ502" t="s">
        <v>737</v>
      </c>
      <c r="AR502" s="299" t="s">
        <v>4190</v>
      </c>
      <c r="AS502" s="271"/>
      <c r="AU502" s="273"/>
    </row>
    <row r="503" spans="1:47" s="272" customFormat="1" ht="22.8" x14ac:dyDescent="0.4">
      <c r="A503">
        <v>213691</v>
      </c>
      <c r="B503" t="s">
        <v>3629</v>
      </c>
      <c r="C503" t="s">
        <v>212</v>
      </c>
      <c r="D503" t="s">
        <v>212</v>
      </c>
      <c r="E503" t="s">
        <v>214</v>
      </c>
      <c r="F503" t="s">
        <v>212</v>
      </c>
      <c r="G503" t="s">
        <v>214</v>
      </c>
      <c r="H503" t="s">
        <v>214</v>
      </c>
      <c r="I503" t="s">
        <v>212</v>
      </c>
      <c r="J503" t="s">
        <v>214</v>
      </c>
      <c r="K503" t="s">
        <v>212</v>
      </c>
      <c r="L503" t="s">
        <v>214</v>
      </c>
      <c r="M503" t="s">
        <v>214</v>
      </c>
      <c r="N503" t="s">
        <v>214</v>
      </c>
      <c r="O503" t="s">
        <v>212</v>
      </c>
      <c r="P503" t="s">
        <v>214</v>
      </c>
      <c r="Q503" t="s">
        <v>214</v>
      </c>
      <c r="R503" t="s">
        <v>212</v>
      </c>
      <c r="S503" t="s">
        <v>212</v>
      </c>
      <c r="T503" t="s">
        <v>214</v>
      </c>
      <c r="U503" t="s">
        <v>214</v>
      </c>
      <c r="V503" t="s">
        <v>214</v>
      </c>
      <c r="W503" t="s">
        <v>214</v>
      </c>
      <c r="X503" t="s">
        <v>214</v>
      </c>
      <c r="Y503" t="s">
        <v>214</v>
      </c>
      <c r="Z503"/>
      <c r="AA503" t="s">
        <v>214</v>
      </c>
      <c r="AB503" t="s">
        <v>214</v>
      </c>
      <c r="AC503" t="s">
        <v>214</v>
      </c>
      <c r="AD503" t="s">
        <v>214</v>
      </c>
      <c r="AE503" t="s">
        <v>214</v>
      </c>
      <c r="AF503" t="s">
        <v>214</v>
      </c>
      <c r="AG503" t="s">
        <v>213</v>
      </c>
      <c r="AH503" t="s">
        <v>213</v>
      </c>
      <c r="AI503" t="s">
        <v>213</v>
      </c>
      <c r="AJ503" t="s">
        <v>213</v>
      </c>
      <c r="AK503" t="s">
        <v>213</v>
      </c>
      <c r="AL503" t="s">
        <v>213</v>
      </c>
      <c r="AM503" t="s">
        <v>213</v>
      </c>
      <c r="AN503" t="s">
        <v>213</v>
      </c>
      <c r="AO503" t="s">
        <v>213</v>
      </c>
      <c r="AP503" t="s">
        <v>213</v>
      </c>
      <c r="AQ503"/>
      <c r="AR503" s="299"/>
      <c r="AS503" s="273"/>
      <c r="AU503" s="273"/>
    </row>
    <row r="504" spans="1:47" s="272" customFormat="1" ht="22.8" x14ac:dyDescent="0.4">
      <c r="A504">
        <v>213694</v>
      </c>
      <c r="B504" t="s">
        <v>59</v>
      </c>
      <c r="C504" t="s">
        <v>212</v>
      </c>
      <c r="D504" t="s">
        <v>214</v>
      </c>
      <c r="E504" t="s">
        <v>214</v>
      </c>
      <c r="F504" t="s">
        <v>214</v>
      </c>
      <c r="G504" t="s">
        <v>214</v>
      </c>
      <c r="H504" t="s">
        <v>214</v>
      </c>
      <c r="I504" t="s">
        <v>214</v>
      </c>
      <c r="J504" t="s">
        <v>212</v>
      </c>
      <c r="K504" t="s">
        <v>212</v>
      </c>
      <c r="L504" t="s">
        <v>214</v>
      </c>
      <c r="M504" t="s">
        <v>212</v>
      </c>
      <c r="N504" t="s">
        <v>212</v>
      </c>
      <c r="O504" t="s">
        <v>214</v>
      </c>
      <c r="P504" t="s">
        <v>214</v>
      </c>
      <c r="Q504" t="s">
        <v>212</v>
      </c>
      <c r="R504" t="s">
        <v>214</v>
      </c>
      <c r="S504" t="s">
        <v>212</v>
      </c>
      <c r="T504" t="s">
        <v>214</v>
      </c>
      <c r="U504" t="s">
        <v>214</v>
      </c>
      <c r="V504" t="s">
        <v>214</v>
      </c>
      <c r="W504" t="s">
        <v>212</v>
      </c>
      <c r="X504" t="s">
        <v>212</v>
      </c>
      <c r="Y504" t="s">
        <v>212</v>
      </c>
      <c r="Z504" t="s">
        <v>214</v>
      </c>
      <c r="AA504" t="s">
        <v>214</v>
      </c>
      <c r="AB504" t="s">
        <v>212</v>
      </c>
      <c r="AC504" t="s">
        <v>214</v>
      </c>
      <c r="AD504" t="s">
        <v>214</v>
      </c>
      <c r="AE504" t="s">
        <v>212</v>
      </c>
      <c r="AF504" t="s">
        <v>214</v>
      </c>
      <c r="AG504" t="s">
        <v>212</v>
      </c>
      <c r="AH504" t="s">
        <v>214</v>
      </c>
      <c r="AI504" t="s">
        <v>212</v>
      </c>
      <c r="AJ504" t="s">
        <v>214</v>
      </c>
      <c r="AK504" t="s">
        <v>212</v>
      </c>
      <c r="AL504" t="s">
        <v>214</v>
      </c>
      <c r="AM504" t="s">
        <v>214</v>
      </c>
      <c r="AN504" t="s">
        <v>212</v>
      </c>
      <c r="AO504" t="s">
        <v>212</v>
      </c>
      <c r="AP504" s="317" t="s">
        <v>212</v>
      </c>
      <c r="AQ504"/>
      <c r="AR504" s="299"/>
      <c r="AS504" s="273"/>
      <c r="AU504" s="273"/>
    </row>
    <row r="505" spans="1:47" s="272" customFormat="1" ht="22.8" x14ac:dyDescent="0.4">
      <c r="A505">
        <v>213695</v>
      </c>
      <c r="B505" t="s">
        <v>59</v>
      </c>
      <c r="C505" t="s">
        <v>212</v>
      </c>
      <c r="D505" t="s">
        <v>212</v>
      </c>
      <c r="E505" t="s">
        <v>212</v>
      </c>
      <c r="F505" t="s">
        <v>212</v>
      </c>
      <c r="G505" t="s">
        <v>212</v>
      </c>
      <c r="H505" t="s">
        <v>212</v>
      </c>
      <c r="I505" t="s">
        <v>214</v>
      </c>
      <c r="J505" t="s">
        <v>212</v>
      </c>
      <c r="K505" t="s">
        <v>214</v>
      </c>
      <c r="L505" t="s">
        <v>212</v>
      </c>
      <c r="M505" t="s">
        <v>212</v>
      </c>
      <c r="N505" t="s">
        <v>212</v>
      </c>
      <c r="O505" t="s">
        <v>214</v>
      </c>
      <c r="P505" t="s">
        <v>212</v>
      </c>
      <c r="Q505" t="s">
        <v>212</v>
      </c>
      <c r="R505" t="s">
        <v>212</v>
      </c>
      <c r="S505" t="s">
        <v>214</v>
      </c>
      <c r="T505" t="s">
        <v>212</v>
      </c>
      <c r="U505" t="s">
        <v>212</v>
      </c>
      <c r="V505" t="s">
        <v>214</v>
      </c>
      <c r="W505" t="s">
        <v>212</v>
      </c>
      <c r="X505" t="s">
        <v>212</v>
      </c>
      <c r="Y505" t="s">
        <v>212</v>
      </c>
      <c r="Z505" t="s">
        <v>214</v>
      </c>
      <c r="AA505" t="s">
        <v>214</v>
      </c>
      <c r="AB505" t="s">
        <v>212</v>
      </c>
      <c r="AC505" t="s">
        <v>214</v>
      </c>
      <c r="AD505" t="s">
        <v>212</v>
      </c>
      <c r="AE505" t="s">
        <v>212</v>
      </c>
      <c r="AF505" t="s">
        <v>214</v>
      </c>
      <c r="AG505" t="s">
        <v>214</v>
      </c>
      <c r="AH505" t="s">
        <v>214</v>
      </c>
      <c r="AI505" t="s">
        <v>214</v>
      </c>
      <c r="AJ505" t="s">
        <v>214</v>
      </c>
      <c r="AK505" t="s">
        <v>214</v>
      </c>
      <c r="AL505" t="s">
        <v>213</v>
      </c>
      <c r="AM505" t="s">
        <v>213</v>
      </c>
      <c r="AN505" t="s">
        <v>213</v>
      </c>
      <c r="AO505" t="s">
        <v>213</v>
      </c>
      <c r="AP505" t="s">
        <v>213</v>
      </c>
      <c r="AQ505"/>
      <c r="AR505" s="299"/>
      <c r="AS505" s="273"/>
      <c r="AU505" s="273"/>
    </row>
    <row r="506" spans="1:47" s="272" customFormat="1" ht="22.8" x14ac:dyDescent="0.4">
      <c r="A506">
        <v>213703</v>
      </c>
      <c r="B506" t="s">
        <v>3629</v>
      </c>
      <c r="C506" t="s">
        <v>4176</v>
      </c>
      <c r="D506" t="s">
        <v>4176</v>
      </c>
      <c r="E506" t="s">
        <v>4176</v>
      </c>
      <c r="F506" t="s">
        <v>4176</v>
      </c>
      <c r="G506" t="s">
        <v>4176</v>
      </c>
      <c r="H506" t="s">
        <v>4176</v>
      </c>
      <c r="I506" t="s">
        <v>4176</v>
      </c>
      <c r="J506" t="s">
        <v>4176</v>
      </c>
      <c r="K506" t="s">
        <v>4176</v>
      </c>
      <c r="L506" t="s">
        <v>4176</v>
      </c>
      <c r="M506" t="s">
        <v>4176</v>
      </c>
      <c r="N506" t="s">
        <v>4176</v>
      </c>
      <c r="O506" t="s">
        <v>4176</v>
      </c>
      <c r="P506" t="s">
        <v>4176</v>
      </c>
      <c r="Q506" t="s">
        <v>4176</v>
      </c>
      <c r="R506" t="s">
        <v>4176</v>
      </c>
      <c r="S506" t="s">
        <v>4176</v>
      </c>
      <c r="T506" t="s">
        <v>4176</v>
      </c>
      <c r="U506" t="s">
        <v>4176</v>
      </c>
      <c r="V506" t="s">
        <v>4176</v>
      </c>
      <c r="W506" t="s">
        <v>4176</v>
      </c>
      <c r="X506" t="s">
        <v>4176</v>
      </c>
      <c r="Y506" t="s">
        <v>4176</v>
      </c>
      <c r="Z506" t="s">
        <v>4176</v>
      </c>
      <c r="AA506" t="s">
        <v>4176</v>
      </c>
      <c r="AB506" t="s">
        <v>4176</v>
      </c>
      <c r="AC506" t="s">
        <v>4176</v>
      </c>
      <c r="AD506" t="s">
        <v>4176</v>
      </c>
      <c r="AE506" t="s">
        <v>4176</v>
      </c>
      <c r="AF506" t="s">
        <v>4176</v>
      </c>
      <c r="AG506" t="s">
        <v>4176</v>
      </c>
      <c r="AH506" t="s">
        <v>4176</v>
      </c>
      <c r="AI506" t="s">
        <v>4176</v>
      </c>
      <c r="AJ506" t="s">
        <v>4176</v>
      </c>
      <c r="AK506" t="s">
        <v>4176</v>
      </c>
      <c r="AL506" t="s">
        <v>4176</v>
      </c>
      <c r="AM506" t="s">
        <v>4176</v>
      </c>
      <c r="AN506" t="s">
        <v>4176</v>
      </c>
      <c r="AO506" t="s">
        <v>4176</v>
      </c>
      <c r="AP506" s="317" t="s">
        <v>4176</v>
      </c>
      <c r="AQ506" t="s">
        <v>737</v>
      </c>
      <c r="AR506" s="299" t="s">
        <v>4190</v>
      </c>
      <c r="AS506" s="271"/>
    </row>
    <row r="507" spans="1:47" s="272" customFormat="1" ht="22.8" x14ac:dyDescent="0.4">
      <c r="A507">
        <v>213715</v>
      </c>
      <c r="B507" t="s">
        <v>3629</v>
      </c>
      <c r="C507" t="s">
        <v>212</v>
      </c>
      <c r="D507" t="s">
        <v>214</v>
      </c>
      <c r="E507" t="s">
        <v>212</v>
      </c>
      <c r="F507" t="s">
        <v>212</v>
      </c>
      <c r="G507" t="s">
        <v>212</v>
      </c>
      <c r="H507" t="s">
        <v>214</v>
      </c>
      <c r="I507" t="s">
        <v>214</v>
      </c>
      <c r="J507" t="s">
        <v>212</v>
      </c>
      <c r="K507" t="s">
        <v>214</v>
      </c>
      <c r="L507" t="s">
        <v>214</v>
      </c>
      <c r="M507" t="s">
        <v>212</v>
      </c>
      <c r="N507" t="s">
        <v>214</v>
      </c>
      <c r="O507" t="s">
        <v>214</v>
      </c>
      <c r="P507" t="s">
        <v>212</v>
      </c>
      <c r="Q507" t="s">
        <v>212</v>
      </c>
      <c r="R507" t="s">
        <v>214</v>
      </c>
      <c r="S507" t="s">
        <v>214</v>
      </c>
      <c r="T507" t="s">
        <v>212</v>
      </c>
      <c r="U507" t="s">
        <v>214</v>
      </c>
      <c r="V507" t="s">
        <v>214</v>
      </c>
      <c r="W507" t="s">
        <v>214</v>
      </c>
      <c r="X507" t="s">
        <v>212</v>
      </c>
      <c r="Y507" t="s">
        <v>212</v>
      </c>
      <c r="Z507" t="s">
        <v>212</v>
      </c>
      <c r="AA507" t="s">
        <v>212</v>
      </c>
      <c r="AB507" t="s">
        <v>212</v>
      </c>
      <c r="AC507" t="s">
        <v>212</v>
      </c>
      <c r="AD507" t="s">
        <v>212</v>
      </c>
      <c r="AE507" t="s">
        <v>212</v>
      </c>
      <c r="AF507" t="s">
        <v>212</v>
      </c>
      <c r="AG507" t="s">
        <v>212</v>
      </c>
      <c r="AH507" t="s">
        <v>212</v>
      </c>
      <c r="AI507" t="s">
        <v>212</v>
      </c>
      <c r="AJ507" t="s">
        <v>212</v>
      </c>
      <c r="AK507" t="s">
        <v>214</v>
      </c>
      <c r="AL507" t="s">
        <v>214</v>
      </c>
      <c r="AM507" t="s">
        <v>213</v>
      </c>
      <c r="AN507" t="s">
        <v>213</v>
      </c>
      <c r="AO507" t="s">
        <v>214</v>
      </c>
      <c r="AP507" s="317" t="s">
        <v>214</v>
      </c>
      <c r="AQ507"/>
      <c r="AR507" s="299"/>
      <c r="AS507" s="271"/>
      <c r="AU507" s="273"/>
    </row>
    <row r="508" spans="1:47" s="272" customFormat="1" ht="22.8" x14ac:dyDescent="0.4">
      <c r="A508">
        <v>213719</v>
      </c>
      <c r="B508" t="s">
        <v>65</v>
      </c>
      <c r="C508" t="s">
        <v>212</v>
      </c>
      <c r="D508" t="s">
        <v>214</v>
      </c>
      <c r="E508" t="s">
        <v>212</v>
      </c>
      <c r="F508" t="s">
        <v>212</v>
      </c>
      <c r="G508" t="s">
        <v>214</v>
      </c>
      <c r="H508" t="s">
        <v>214</v>
      </c>
      <c r="I508" t="s">
        <v>212</v>
      </c>
      <c r="J508" t="s">
        <v>212</v>
      </c>
      <c r="K508" t="s">
        <v>214</v>
      </c>
      <c r="L508" t="s">
        <v>212</v>
      </c>
      <c r="M508" t="s">
        <v>214</v>
      </c>
      <c r="N508" t="s">
        <v>214</v>
      </c>
      <c r="O508" t="s">
        <v>214</v>
      </c>
      <c r="P508" t="s">
        <v>214</v>
      </c>
      <c r="Q508" t="s">
        <v>212</v>
      </c>
      <c r="R508" t="s">
        <v>214</v>
      </c>
      <c r="S508" t="s">
        <v>212</v>
      </c>
      <c r="T508" t="s">
        <v>214</v>
      </c>
      <c r="U508" t="s">
        <v>214</v>
      </c>
      <c r="V508" t="s">
        <v>212</v>
      </c>
      <c r="W508" t="s">
        <v>212</v>
      </c>
      <c r="X508" t="s">
        <v>214</v>
      </c>
      <c r="Y508" t="s">
        <v>213</v>
      </c>
      <c r="Z508" t="s">
        <v>214</v>
      </c>
      <c r="AA508" t="s">
        <v>214</v>
      </c>
      <c r="AB508" t="s">
        <v>212</v>
      </c>
      <c r="AC508" t="s">
        <v>212</v>
      </c>
      <c r="AD508" t="s">
        <v>212</v>
      </c>
      <c r="AE508" t="s">
        <v>213</v>
      </c>
      <c r="AF508" t="s">
        <v>212</v>
      </c>
      <c r="AG508" t="s">
        <v>213</v>
      </c>
      <c r="AH508" t="s">
        <v>213</v>
      </c>
      <c r="AI508" t="s">
        <v>213</v>
      </c>
      <c r="AJ508" t="s">
        <v>213</v>
      </c>
      <c r="AK508" t="s">
        <v>213</v>
      </c>
      <c r="AL508"/>
      <c r="AM508"/>
      <c r="AN508"/>
      <c r="AO508"/>
      <c r="AP508" s="317"/>
      <c r="AQ508"/>
      <c r="AR508" s="299"/>
      <c r="AS508" s="273"/>
      <c r="AU508" s="273"/>
    </row>
    <row r="509" spans="1:47" s="272" customFormat="1" ht="22.8" x14ac:dyDescent="0.4">
      <c r="A509">
        <v>213725</v>
      </c>
      <c r="B509" t="s">
        <v>59</v>
      </c>
      <c r="C509" t="s">
        <v>212</v>
      </c>
      <c r="D509" t="s">
        <v>214</v>
      </c>
      <c r="E509" t="s">
        <v>212</v>
      </c>
      <c r="F509" t="s">
        <v>214</v>
      </c>
      <c r="G509" t="s">
        <v>212</v>
      </c>
      <c r="H509" t="s">
        <v>214</v>
      </c>
      <c r="I509" t="s">
        <v>212</v>
      </c>
      <c r="J509" t="s">
        <v>214</v>
      </c>
      <c r="K509" t="s">
        <v>212</v>
      </c>
      <c r="L509" t="s">
        <v>212</v>
      </c>
      <c r="M509" t="s">
        <v>214</v>
      </c>
      <c r="N509" t="s">
        <v>214</v>
      </c>
      <c r="O509" t="s">
        <v>214</v>
      </c>
      <c r="P509" t="s">
        <v>214</v>
      </c>
      <c r="Q509" t="s">
        <v>212</v>
      </c>
      <c r="R509" t="s">
        <v>214</v>
      </c>
      <c r="S509" t="s">
        <v>214</v>
      </c>
      <c r="T509" t="s">
        <v>212</v>
      </c>
      <c r="U509" t="s">
        <v>212</v>
      </c>
      <c r="V509" t="s">
        <v>212</v>
      </c>
      <c r="W509" t="s">
        <v>212</v>
      </c>
      <c r="X509" t="s">
        <v>214</v>
      </c>
      <c r="Y509" t="s">
        <v>213</v>
      </c>
      <c r="Z509" t="s">
        <v>212</v>
      </c>
      <c r="AA509" t="s">
        <v>212</v>
      </c>
      <c r="AB509" t="s">
        <v>214</v>
      </c>
      <c r="AC509" t="s">
        <v>212</v>
      </c>
      <c r="AD509" t="s">
        <v>212</v>
      </c>
      <c r="AE509" t="s">
        <v>214</v>
      </c>
      <c r="AF509" t="s">
        <v>212</v>
      </c>
      <c r="AG509" t="s">
        <v>213</v>
      </c>
      <c r="AH509" t="s">
        <v>213</v>
      </c>
      <c r="AI509" t="s">
        <v>213</v>
      </c>
      <c r="AJ509" t="s">
        <v>213</v>
      </c>
      <c r="AK509" t="s">
        <v>214</v>
      </c>
      <c r="AL509" t="s">
        <v>213</v>
      </c>
      <c r="AM509" t="s">
        <v>213</v>
      </c>
      <c r="AN509" t="s">
        <v>213</v>
      </c>
      <c r="AO509" t="s">
        <v>213</v>
      </c>
      <c r="AP509" s="317" t="s">
        <v>213</v>
      </c>
      <c r="AQ509"/>
      <c r="AR509" s="299"/>
      <c r="AS509" s="273"/>
      <c r="AU509" s="273"/>
    </row>
    <row r="510" spans="1:47" s="272" customFormat="1" ht="22.8" x14ac:dyDescent="0.4">
      <c r="A510">
        <v>213726</v>
      </c>
      <c r="B510" t="s">
        <v>485</v>
      </c>
      <c r="C510" t="s">
        <v>4176</v>
      </c>
      <c r="D510" t="s">
        <v>4176</v>
      </c>
      <c r="E510" t="s">
        <v>4176</v>
      </c>
      <c r="F510" t="s">
        <v>4176</v>
      </c>
      <c r="G510" t="s">
        <v>4176</v>
      </c>
      <c r="H510" t="s">
        <v>4176</v>
      </c>
      <c r="I510" t="s">
        <v>4176</v>
      </c>
      <c r="J510" t="s">
        <v>4176</v>
      </c>
      <c r="K510" t="s">
        <v>4176</v>
      </c>
      <c r="L510" t="s">
        <v>4176</v>
      </c>
      <c r="M510" t="s">
        <v>4176</v>
      </c>
      <c r="N510" t="s">
        <v>4176</v>
      </c>
      <c r="O510" t="s">
        <v>4176</v>
      </c>
      <c r="P510" t="s">
        <v>4176</v>
      </c>
      <c r="Q510" t="s">
        <v>4176</v>
      </c>
      <c r="R510" t="s">
        <v>4176</v>
      </c>
      <c r="S510" t="s">
        <v>4176</v>
      </c>
      <c r="T510" t="s">
        <v>4176</v>
      </c>
      <c r="U510" t="s">
        <v>4176</v>
      </c>
      <c r="V510" t="s">
        <v>4176</v>
      </c>
      <c r="W510" t="s">
        <v>4176</v>
      </c>
      <c r="X510" t="s">
        <v>4176</v>
      </c>
      <c r="Y510" t="s">
        <v>4176</v>
      </c>
      <c r="Z510" t="s">
        <v>4176</v>
      </c>
      <c r="AA510" t="s">
        <v>4176</v>
      </c>
      <c r="AB510" t="s">
        <v>4176</v>
      </c>
      <c r="AC510" t="s">
        <v>4176</v>
      </c>
      <c r="AD510" t="s">
        <v>4176</v>
      </c>
      <c r="AE510" t="s">
        <v>4176</v>
      </c>
      <c r="AF510" t="s">
        <v>4176</v>
      </c>
      <c r="AG510"/>
      <c r="AH510"/>
      <c r="AI510"/>
      <c r="AJ510"/>
      <c r="AK510"/>
      <c r="AL510"/>
      <c r="AM510"/>
      <c r="AN510"/>
      <c r="AO510"/>
      <c r="AP510" s="317"/>
      <c r="AQ510" t="s">
        <v>737</v>
      </c>
      <c r="AR510" s="299" t="s">
        <v>4180</v>
      </c>
      <c r="AS510" s="273"/>
      <c r="AU510" s="273"/>
    </row>
    <row r="511" spans="1:47" s="272" customFormat="1" ht="22.8" x14ac:dyDescent="0.4">
      <c r="A511">
        <v>213729</v>
      </c>
      <c r="B511" t="s">
        <v>59</v>
      </c>
      <c r="C511" t="s">
        <v>212</v>
      </c>
      <c r="D511" t="s">
        <v>212</v>
      </c>
      <c r="E511" t="s">
        <v>212</v>
      </c>
      <c r="F511" t="s">
        <v>214</v>
      </c>
      <c r="G511" t="s">
        <v>212</v>
      </c>
      <c r="H511" t="s">
        <v>212</v>
      </c>
      <c r="I511" t="s">
        <v>212</v>
      </c>
      <c r="J511" t="s">
        <v>212</v>
      </c>
      <c r="K511" t="s">
        <v>214</v>
      </c>
      <c r="L511" t="s">
        <v>212</v>
      </c>
      <c r="M511" t="s">
        <v>214</v>
      </c>
      <c r="N511" t="s">
        <v>214</v>
      </c>
      <c r="O511" t="s">
        <v>214</v>
      </c>
      <c r="P511" t="s">
        <v>212</v>
      </c>
      <c r="Q511" t="s">
        <v>212</v>
      </c>
      <c r="R511" t="s">
        <v>212</v>
      </c>
      <c r="S511" t="s">
        <v>214</v>
      </c>
      <c r="T511" t="s">
        <v>212</v>
      </c>
      <c r="U511" t="s">
        <v>212</v>
      </c>
      <c r="V511" t="s">
        <v>212</v>
      </c>
      <c r="W511" t="s">
        <v>212</v>
      </c>
      <c r="X511" t="s">
        <v>214</v>
      </c>
      <c r="Y511" t="s">
        <v>214</v>
      </c>
      <c r="Z511" t="s">
        <v>214</v>
      </c>
      <c r="AA511" t="s">
        <v>214</v>
      </c>
      <c r="AB511" t="s">
        <v>214</v>
      </c>
      <c r="AC511" t="s">
        <v>214</v>
      </c>
      <c r="AD511" t="s">
        <v>212</v>
      </c>
      <c r="AE511" t="s">
        <v>212</v>
      </c>
      <c r="AF511" t="s">
        <v>212</v>
      </c>
      <c r="AG511" t="s">
        <v>214</v>
      </c>
      <c r="AH511" t="s">
        <v>214</v>
      </c>
      <c r="AI511" t="s">
        <v>214</v>
      </c>
      <c r="AJ511" t="s">
        <v>214</v>
      </c>
      <c r="AK511" t="s">
        <v>214</v>
      </c>
      <c r="AL511" t="s">
        <v>214</v>
      </c>
      <c r="AM511" t="s">
        <v>214</v>
      </c>
      <c r="AN511" t="s">
        <v>213</v>
      </c>
      <c r="AO511" t="s">
        <v>214</v>
      </c>
      <c r="AP511" s="317" t="s">
        <v>214</v>
      </c>
      <c r="AQ511"/>
      <c r="AR511" s="299"/>
      <c r="AS511" s="271"/>
      <c r="AU511" s="273"/>
    </row>
    <row r="512" spans="1:47" s="272" customFormat="1" ht="22.8" x14ac:dyDescent="0.4">
      <c r="A512">
        <v>213733</v>
      </c>
      <c r="B512" t="s">
        <v>3629</v>
      </c>
      <c r="C512" t="s">
        <v>212</v>
      </c>
      <c r="D512" t="s">
        <v>212</v>
      </c>
      <c r="E512" t="s">
        <v>212</v>
      </c>
      <c r="F512" t="s">
        <v>212</v>
      </c>
      <c r="G512" t="s">
        <v>212</v>
      </c>
      <c r="H512" t="s">
        <v>212</v>
      </c>
      <c r="I512" t="s">
        <v>214</v>
      </c>
      <c r="J512" t="s">
        <v>212</v>
      </c>
      <c r="K512" t="s">
        <v>214</v>
      </c>
      <c r="L512" t="s">
        <v>214</v>
      </c>
      <c r="M512" t="s">
        <v>214</v>
      </c>
      <c r="N512" t="s">
        <v>212</v>
      </c>
      <c r="O512" t="s">
        <v>214</v>
      </c>
      <c r="P512" t="s">
        <v>214</v>
      </c>
      <c r="Q512" t="s">
        <v>214</v>
      </c>
      <c r="R512" t="s">
        <v>214</v>
      </c>
      <c r="S512" t="s">
        <v>214</v>
      </c>
      <c r="T512" t="s">
        <v>212</v>
      </c>
      <c r="U512" t="s">
        <v>214</v>
      </c>
      <c r="V512" t="s">
        <v>212</v>
      </c>
      <c r="W512" t="s">
        <v>214</v>
      </c>
      <c r="X512" t="s">
        <v>212</v>
      </c>
      <c r="Y512" t="s">
        <v>212</v>
      </c>
      <c r="Z512" t="s">
        <v>214</v>
      </c>
      <c r="AA512" t="s">
        <v>214</v>
      </c>
      <c r="AB512" t="s">
        <v>212</v>
      </c>
      <c r="AC512" t="s">
        <v>212</v>
      </c>
      <c r="AD512" t="s">
        <v>212</v>
      </c>
      <c r="AE512" t="s">
        <v>212</v>
      </c>
      <c r="AF512" t="s">
        <v>212</v>
      </c>
      <c r="AG512" t="s">
        <v>213</v>
      </c>
      <c r="AH512" t="s">
        <v>213</v>
      </c>
      <c r="AI512" t="s">
        <v>214</v>
      </c>
      <c r="AJ512" t="s">
        <v>212</v>
      </c>
      <c r="AK512" t="s">
        <v>212</v>
      </c>
      <c r="AL512" t="s">
        <v>213</v>
      </c>
      <c r="AM512" t="s">
        <v>214</v>
      </c>
      <c r="AN512" t="s">
        <v>213</v>
      </c>
      <c r="AO512" t="s">
        <v>213</v>
      </c>
      <c r="AP512" s="317" t="s">
        <v>214</v>
      </c>
      <c r="AQ512"/>
      <c r="AR512" s="299"/>
      <c r="AS512" s="271"/>
      <c r="AU512" s="273"/>
    </row>
    <row r="513" spans="1:47" s="272" customFormat="1" ht="24" x14ac:dyDescent="0.5">
      <c r="A513" s="321">
        <v>213735</v>
      </c>
      <c r="B513" t="s">
        <v>485</v>
      </c>
      <c r="C513" s="272" t="s">
        <v>4176</v>
      </c>
      <c r="D513" s="272" t="s">
        <v>4176</v>
      </c>
      <c r="E513" s="272" t="s">
        <v>4176</v>
      </c>
      <c r="F513" s="272" t="s">
        <v>4176</v>
      </c>
      <c r="G513" s="272" t="s">
        <v>4176</v>
      </c>
      <c r="H513" s="272" t="s">
        <v>4176</v>
      </c>
      <c r="I513" s="272" t="s">
        <v>4176</v>
      </c>
      <c r="J513" s="272" t="s">
        <v>4176</v>
      </c>
      <c r="K513" s="272" t="s">
        <v>4176</v>
      </c>
      <c r="L513" s="272" t="s">
        <v>4176</v>
      </c>
      <c r="M513" s="272" t="s">
        <v>4176</v>
      </c>
      <c r="N513" s="272" t="s">
        <v>4176</v>
      </c>
      <c r="O513" s="272" t="s">
        <v>4176</v>
      </c>
      <c r="P513" s="272" t="s">
        <v>4176</v>
      </c>
      <c r="Q513" s="272" t="s">
        <v>4176</v>
      </c>
      <c r="R513" s="272" t="s">
        <v>4176</v>
      </c>
      <c r="S513" s="272" t="s">
        <v>4176</v>
      </c>
      <c r="T513" s="272" t="s">
        <v>4176</v>
      </c>
      <c r="U513" s="272" t="s">
        <v>4176</v>
      </c>
      <c r="V513" s="272" t="s">
        <v>4176</v>
      </c>
      <c r="W513" s="272" t="s">
        <v>4176</v>
      </c>
      <c r="X513" s="272" t="s">
        <v>4176</v>
      </c>
      <c r="Y513" s="272" t="s">
        <v>4176</v>
      </c>
      <c r="Z513" s="272" t="s">
        <v>4176</v>
      </c>
      <c r="AA513" s="272" t="s">
        <v>4176</v>
      </c>
      <c r="AB513" s="272" t="s">
        <v>4176</v>
      </c>
      <c r="AC513" s="272" t="s">
        <v>4176</v>
      </c>
      <c r="AD513" s="272" t="s">
        <v>4176</v>
      </c>
      <c r="AE513" s="272" t="s">
        <v>4176</v>
      </c>
      <c r="AF513" s="272" t="s">
        <v>4176</v>
      </c>
      <c r="AP513" s="317"/>
      <c r="AQ513" t="s">
        <v>737</v>
      </c>
      <c r="AR513" s="299" t="s">
        <v>4194</v>
      </c>
      <c r="AS513" s="273"/>
      <c r="AU513" s="273"/>
    </row>
    <row r="514" spans="1:47" s="272" customFormat="1" ht="22.8" x14ac:dyDescent="0.4">
      <c r="A514">
        <v>213736</v>
      </c>
      <c r="B514" t="s">
        <v>485</v>
      </c>
      <c r="C514" t="s">
        <v>4176</v>
      </c>
      <c r="D514" t="s">
        <v>4176</v>
      </c>
      <c r="E514" t="s">
        <v>4176</v>
      </c>
      <c r="F514" t="s">
        <v>4176</v>
      </c>
      <c r="G514" t="s">
        <v>4176</v>
      </c>
      <c r="H514" t="s">
        <v>4176</v>
      </c>
      <c r="I514" t="s">
        <v>4176</v>
      </c>
      <c r="J514" t="s">
        <v>4176</v>
      </c>
      <c r="K514" t="s">
        <v>4176</v>
      </c>
      <c r="L514" t="s">
        <v>4176</v>
      </c>
      <c r="M514" t="s">
        <v>4176</v>
      </c>
      <c r="N514" t="s">
        <v>4176</v>
      </c>
      <c r="O514" t="s">
        <v>4176</v>
      </c>
      <c r="P514" t="s">
        <v>4176</v>
      </c>
      <c r="Q514" t="s">
        <v>4176</v>
      </c>
      <c r="R514" t="s">
        <v>4176</v>
      </c>
      <c r="S514" t="s">
        <v>4176</v>
      </c>
      <c r="T514" t="s">
        <v>4176</v>
      </c>
      <c r="U514" t="s">
        <v>4176</v>
      </c>
      <c r="V514" t="s">
        <v>4176</v>
      </c>
      <c r="W514" t="s">
        <v>4176</v>
      </c>
      <c r="X514" t="s">
        <v>4176</v>
      </c>
      <c r="Y514" t="s">
        <v>4176</v>
      </c>
      <c r="Z514" t="s">
        <v>4176</v>
      </c>
      <c r="AA514" t="s">
        <v>4176</v>
      </c>
      <c r="AB514" t="s">
        <v>4176</v>
      </c>
      <c r="AC514" t="s">
        <v>4176</v>
      </c>
      <c r="AD514" t="s">
        <v>4176</v>
      </c>
      <c r="AE514" t="s">
        <v>4176</v>
      </c>
      <c r="AF514" t="s">
        <v>4176</v>
      </c>
      <c r="AG514"/>
      <c r="AH514"/>
      <c r="AI514"/>
      <c r="AJ514"/>
      <c r="AK514"/>
      <c r="AL514"/>
      <c r="AM514"/>
      <c r="AN514"/>
      <c r="AO514"/>
      <c r="AP514" s="317"/>
      <c r="AQ514" t="s">
        <v>737</v>
      </c>
      <c r="AR514" s="299" t="s">
        <v>4181</v>
      </c>
      <c r="AS514" s="271"/>
    </row>
    <row r="515" spans="1:47" s="272" customFormat="1" ht="22.8" x14ac:dyDescent="0.4">
      <c r="A515">
        <v>213742</v>
      </c>
      <c r="B515" t="s">
        <v>485</v>
      </c>
      <c r="C515" t="s">
        <v>212</v>
      </c>
      <c r="D515" t="s">
        <v>212</v>
      </c>
      <c r="E515" t="s">
        <v>212</v>
      </c>
      <c r="F515" t="s">
        <v>214</v>
      </c>
      <c r="G515" t="s">
        <v>212</v>
      </c>
      <c r="H515" t="s">
        <v>214</v>
      </c>
      <c r="I515" t="s">
        <v>214</v>
      </c>
      <c r="J515" t="s">
        <v>212</v>
      </c>
      <c r="K515" t="s">
        <v>214</v>
      </c>
      <c r="L515" t="s">
        <v>214</v>
      </c>
      <c r="M515" t="s">
        <v>214</v>
      </c>
      <c r="N515" t="s">
        <v>212</v>
      </c>
      <c r="O515" t="s">
        <v>212</v>
      </c>
      <c r="P515" t="s">
        <v>214</v>
      </c>
      <c r="Q515" t="s">
        <v>214</v>
      </c>
      <c r="R515" t="s">
        <v>214</v>
      </c>
      <c r="S515" t="s">
        <v>214</v>
      </c>
      <c r="T515" t="s">
        <v>212</v>
      </c>
      <c r="U515" t="s">
        <v>214</v>
      </c>
      <c r="V515" t="s">
        <v>212</v>
      </c>
      <c r="W515" t="s">
        <v>212</v>
      </c>
      <c r="X515" t="s">
        <v>214</v>
      </c>
      <c r="Y515" t="s">
        <v>212</v>
      </c>
      <c r="Z515" t="s">
        <v>214</v>
      </c>
      <c r="AA515" t="s">
        <v>212</v>
      </c>
      <c r="AB515" t="s">
        <v>214</v>
      </c>
      <c r="AC515" t="s">
        <v>212</v>
      </c>
      <c r="AD515" t="s">
        <v>212</v>
      </c>
      <c r="AE515" t="s">
        <v>213</v>
      </c>
      <c r="AF515" t="s">
        <v>214</v>
      </c>
      <c r="AG515"/>
      <c r="AH515"/>
      <c r="AI515"/>
      <c r="AJ515"/>
      <c r="AK515"/>
      <c r="AL515"/>
      <c r="AM515"/>
      <c r="AN515"/>
      <c r="AO515"/>
      <c r="AP515" s="317"/>
      <c r="AQ515"/>
      <c r="AR515" s="299"/>
      <c r="AS515" s="273"/>
    </row>
    <row r="516" spans="1:47" s="272" customFormat="1" ht="22.8" x14ac:dyDescent="0.4">
      <c r="A516" s="314">
        <v>213745</v>
      </c>
      <c r="B516" t="s">
        <v>59</v>
      </c>
      <c r="C516" s="315" t="s">
        <v>212</v>
      </c>
      <c r="D516" s="315" t="s">
        <v>214</v>
      </c>
      <c r="E516" s="315" t="s">
        <v>214</v>
      </c>
      <c r="F516" s="315" t="s">
        <v>212</v>
      </c>
      <c r="G516" s="315" t="s">
        <v>212</v>
      </c>
      <c r="H516" s="315" t="s">
        <v>212</v>
      </c>
      <c r="I516" s="315" t="s">
        <v>214</v>
      </c>
      <c r="J516" s="315" t="s">
        <v>212</v>
      </c>
      <c r="K516" s="315" t="s">
        <v>214</v>
      </c>
      <c r="L516" s="315" t="s">
        <v>214</v>
      </c>
      <c r="M516" s="315" t="s">
        <v>212</v>
      </c>
      <c r="N516" s="315" t="s">
        <v>214</v>
      </c>
      <c r="O516" s="315" t="s">
        <v>214</v>
      </c>
      <c r="P516" s="315" t="s">
        <v>212</v>
      </c>
      <c r="Q516" s="315" t="s">
        <v>212</v>
      </c>
      <c r="R516" s="315" t="s">
        <v>214</v>
      </c>
      <c r="S516" s="315" t="s">
        <v>214</v>
      </c>
      <c r="T516" s="315" t="s">
        <v>214</v>
      </c>
      <c r="U516" s="315" t="s">
        <v>214</v>
      </c>
      <c r="V516" s="315" t="s">
        <v>214</v>
      </c>
      <c r="W516" s="315" t="s">
        <v>212</v>
      </c>
      <c r="X516" s="315" t="s">
        <v>214</v>
      </c>
      <c r="Y516" s="315" t="s">
        <v>212</v>
      </c>
      <c r="Z516" s="315" t="s">
        <v>212</v>
      </c>
      <c r="AA516" s="315" t="s">
        <v>212</v>
      </c>
      <c r="AB516" s="315" t="s">
        <v>212</v>
      </c>
      <c r="AC516" s="315" t="s">
        <v>214</v>
      </c>
      <c r="AD516" s="315" t="s">
        <v>214</v>
      </c>
      <c r="AE516" s="315" t="s">
        <v>212</v>
      </c>
      <c r="AF516" s="315" t="s">
        <v>214</v>
      </c>
      <c r="AG516" s="315" t="s">
        <v>214</v>
      </c>
      <c r="AH516" s="315" t="s">
        <v>214</v>
      </c>
      <c r="AI516" s="315" t="s">
        <v>214</v>
      </c>
      <c r="AJ516" s="315" t="s">
        <v>214</v>
      </c>
      <c r="AK516" s="315" t="s">
        <v>214</v>
      </c>
      <c r="AL516" s="315" t="s">
        <v>213</v>
      </c>
      <c r="AM516" s="315" t="s">
        <v>213</v>
      </c>
      <c r="AN516" s="315" t="s">
        <v>213</v>
      </c>
      <c r="AO516" s="315" t="s">
        <v>213</v>
      </c>
      <c r="AP516" s="316" t="s">
        <v>213</v>
      </c>
      <c r="AQ516"/>
      <c r="AR516" s="299"/>
      <c r="AS516" s="273"/>
    </row>
    <row r="517" spans="1:47" s="272" customFormat="1" ht="24" x14ac:dyDescent="0.5">
      <c r="A517" s="321">
        <v>213746</v>
      </c>
      <c r="B517" t="s">
        <v>59</v>
      </c>
      <c r="C517" s="272" t="s">
        <v>214</v>
      </c>
      <c r="D517" s="272" t="s">
        <v>214</v>
      </c>
      <c r="E517" s="272" t="s">
        <v>214</v>
      </c>
      <c r="F517" s="272" t="s">
        <v>212</v>
      </c>
      <c r="G517" s="272" t="s">
        <v>214</v>
      </c>
      <c r="H517" s="272" t="s">
        <v>214</v>
      </c>
      <c r="I517" s="272" t="s">
        <v>212</v>
      </c>
      <c r="J517" s="272" t="s">
        <v>212</v>
      </c>
      <c r="K517" s="272" t="s">
        <v>214</v>
      </c>
      <c r="L517" s="272" t="s">
        <v>214</v>
      </c>
      <c r="M517" s="272" t="s">
        <v>214</v>
      </c>
      <c r="N517" s="272" t="s">
        <v>214</v>
      </c>
      <c r="O517" s="272" t="s">
        <v>214</v>
      </c>
      <c r="P517" s="272" t="s">
        <v>214</v>
      </c>
      <c r="Q517" s="272" t="s">
        <v>214</v>
      </c>
      <c r="R517" s="272" t="s">
        <v>214</v>
      </c>
      <c r="S517" s="272" t="s">
        <v>212</v>
      </c>
      <c r="T517" s="272" t="s">
        <v>212</v>
      </c>
      <c r="U517" s="272" t="s">
        <v>214</v>
      </c>
      <c r="V517" s="272" t="s">
        <v>214</v>
      </c>
      <c r="W517" s="272" t="s">
        <v>212</v>
      </c>
      <c r="X517" s="272" t="s">
        <v>214</v>
      </c>
      <c r="Y517" s="272" t="s">
        <v>212</v>
      </c>
      <c r="Z517" s="272" t="s">
        <v>214</v>
      </c>
      <c r="AA517" s="272" t="s">
        <v>214</v>
      </c>
      <c r="AB517" s="272" t="s">
        <v>214</v>
      </c>
      <c r="AC517" s="272" t="s">
        <v>212</v>
      </c>
      <c r="AD517" s="272" t="s">
        <v>214</v>
      </c>
      <c r="AE517" s="272" t="s">
        <v>212</v>
      </c>
      <c r="AF517" s="272" t="s">
        <v>214</v>
      </c>
      <c r="AG517" s="272" t="s">
        <v>214</v>
      </c>
      <c r="AH517" s="272" t="s">
        <v>213</v>
      </c>
      <c r="AI517" s="272" t="s">
        <v>213</v>
      </c>
      <c r="AJ517" s="272" t="s">
        <v>214</v>
      </c>
      <c r="AK517" s="272" t="s">
        <v>213</v>
      </c>
      <c r="AL517" s="272" t="s">
        <v>213</v>
      </c>
      <c r="AM517" s="272" t="s">
        <v>213</v>
      </c>
      <c r="AN517" s="272" t="s">
        <v>213</v>
      </c>
      <c r="AO517" s="272" t="s">
        <v>213</v>
      </c>
      <c r="AP517" s="317" t="s">
        <v>213</v>
      </c>
      <c r="AQ517"/>
      <c r="AR517" s="299"/>
      <c r="AS517" s="273"/>
    </row>
    <row r="518" spans="1:47" s="272" customFormat="1" ht="22.8" x14ac:dyDescent="0.4">
      <c r="A518">
        <v>213750</v>
      </c>
      <c r="B518" t="s">
        <v>3630</v>
      </c>
      <c r="C518" t="s">
        <v>214</v>
      </c>
      <c r="D518" t="s">
        <v>214</v>
      </c>
      <c r="E518" t="s">
        <v>214</v>
      </c>
      <c r="F518" t="s">
        <v>212</v>
      </c>
      <c r="G518" t="s">
        <v>212</v>
      </c>
      <c r="H518" t="s">
        <v>212</v>
      </c>
      <c r="I518" t="s">
        <v>212</v>
      </c>
      <c r="J518" t="s">
        <v>214</v>
      </c>
      <c r="K518" t="s">
        <v>214</v>
      </c>
      <c r="L518" t="s">
        <v>214</v>
      </c>
      <c r="M518" t="s">
        <v>212</v>
      </c>
      <c r="N518" t="s">
        <v>212</v>
      </c>
      <c r="O518" t="s">
        <v>212</v>
      </c>
      <c r="P518" t="s">
        <v>212</v>
      </c>
      <c r="Q518" t="s">
        <v>212</v>
      </c>
      <c r="R518" t="s">
        <v>212</v>
      </c>
      <c r="S518" t="s">
        <v>212</v>
      </c>
      <c r="T518" t="s">
        <v>212</v>
      </c>
      <c r="U518" t="s">
        <v>212</v>
      </c>
      <c r="V518" t="s">
        <v>212</v>
      </c>
      <c r="W518" t="s">
        <v>214</v>
      </c>
      <c r="X518" t="s">
        <v>214</v>
      </c>
      <c r="Y518" t="s">
        <v>213</v>
      </c>
      <c r="Z518" t="s">
        <v>213</v>
      </c>
      <c r="AA518" t="s">
        <v>213</v>
      </c>
      <c r="AB518" s="325" t="s">
        <v>213</v>
      </c>
      <c r="AC518" s="325" t="s">
        <v>213</v>
      </c>
      <c r="AD518" s="325" t="s">
        <v>213</v>
      </c>
      <c r="AE518" s="325" t="s">
        <v>213</v>
      </c>
      <c r="AF518" s="325" t="s">
        <v>213</v>
      </c>
      <c r="AG518"/>
      <c r="AH518"/>
      <c r="AI518"/>
      <c r="AJ518"/>
      <c r="AK518"/>
      <c r="AL518"/>
      <c r="AM518"/>
      <c r="AN518"/>
      <c r="AO518"/>
      <c r="AP518" s="317"/>
      <c r="AQ518"/>
      <c r="AR518" s="299"/>
      <c r="AS518" s="271"/>
    </row>
    <row r="519" spans="1:47" s="272" customFormat="1" ht="22.8" x14ac:dyDescent="0.4">
      <c r="A519">
        <v>213753</v>
      </c>
      <c r="B519" t="s">
        <v>485</v>
      </c>
      <c r="C519" t="s">
        <v>4176</v>
      </c>
      <c r="D519" t="s">
        <v>4176</v>
      </c>
      <c r="E519" t="s">
        <v>4176</v>
      </c>
      <c r="F519" t="s">
        <v>4176</v>
      </c>
      <c r="G519" t="s">
        <v>4176</v>
      </c>
      <c r="H519" t="s">
        <v>4176</v>
      </c>
      <c r="I519" t="s">
        <v>4176</v>
      </c>
      <c r="J519" t="s">
        <v>4176</v>
      </c>
      <c r="K519" t="s">
        <v>4176</v>
      </c>
      <c r="L519" t="s">
        <v>4176</v>
      </c>
      <c r="M519" t="s">
        <v>4176</v>
      </c>
      <c r="N519" t="s">
        <v>4176</v>
      </c>
      <c r="O519" t="s">
        <v>4176</v>
      </c>
      <c r="P519" t="s">
        <v>4176</v>
      </c>
      <c r="Q519" t="s">
        <v>4176</v>
      </c>
      <c r="R519" t="s">
        <v>4176</v>
      </c>
      <c r="S519" t="s">
        <v>4176</v>
      </c>
      <c r="T519" t="s">
        <v>4176</v>
      </c>
      <c r="U519" t="s">
        <v>4176</v>
      </c>
      <c r="V519" t="s">
        <v>4176</v>
      </c>
      <c r="W519" t="s">
        <v>4176</v>
      </c>
      <c r="X519" t="s">
        <v>4176</v>
      </c>
      <c r="Y519" t="s">
        <v>4176</v>
      </c>
      <c r="Z519" t="s">
        <v>4176</v>
      </c>
      <c r="AA519" t="s">
        <v>4176</v>
      </c>
      <c r="AB519" t="s">
        <v>4176</v>
      </c>
      <c r="AC519" t="s">
        <v>4176</v>
      </c>
      <c r="AD519" t="s">
        <v>4176</v>
      </c>
      <c r="AE519" t="s">
        <v>4176</v>
      </c>
      <c r="AF519" t="s">
        <v>4176</v>
      </c>
      <c r="AG519"/>
      <c r="AH519"/>
      <c r="AI519"/>
      <c r="AJ519"/>
      <c r="AK519"/>
      <c r="AL519"/>
      <c r="AM519"/>
      <c r="AN519"/>
      <c r="AO519"/>
      <c r="AP519" s="317"/>
      <c r="AQ519" t="s">
        <v>737</v>
      </c>
      <c r="AR519" s="299" t="s">
        <v>4180</v>
      </c>
      <c r="AS519" s="271"/>
    </row>
    <row r="520" spans="1:47" s="272" customFormat="1" ht="22.8" x14ac:dyDescent="0.4">
      <c r="A520">
        <v>213771</v>
      </c>
      <c r="B520" t="s">
        <v>3629</v>
      </c>
      <c r="C520" t="s">
        <v>214</v>
      </c>
      <c r="D520" t="s">
        <v>212</v>
      </c>
      <c r="E520" t="s">
        <v>214</v>
      </c>
      <c r="F520" t="s">
        <v>214</v>
      </c>
      <c r="G520" t="s">
        <v>212</v>
      </c>
      <c r="H520" t="s">
        <v>212</v>
      </c>
      <c r="I520" t="s">
        <v>214</v>
      </c>
      <c r="J520" t="s">
        <v>214</v>
      </c>
      <c r="K520" t="s">
        <v>214</v>
      </c>
      <c r="L520" t="s">
        <v>214</v>
      </c>
      <c r="M520" t="s">
        <v>214</v>
      </c>
      <c r="N520" t="s">
        <v>214</v>
      </c>
      <c r="O520" t="s">
        <v>212</v>
      </c>
      <c r="P520" t="s">
        <v>212</v>
      </c>
      <c r="Q520" t="s">
        <v>212</v>
      </c>
      <c r="R520" t="s">
        <v>213</v>
      </c>
      <c r="S520" t="s">
        <v>214</v>
      </c>
      <c r="T520" t="s">
        <v>214</v>
      </c>
      <c r="U520" t="s">
        <v>214</v>
      </c>
      <c r="V520" t="s">
        <v>214</v>
      </c>
      <c r="W520" t="s">
        <v>214</v>
      </c>
      <c r="X520" t="s">
        <v>214</v>
      </c>
      <c r="Y520" t="s">
        <v>214</v>
      </c>
      <c r="Z520" t="s">
        <v>213</v>
      </c>
      <c r="AA520" t="s">
        <v>212</v>
      </c>
      <c r="AB520" t="s">
        <v>212</v>
      </c>
      <c r="AC520" t="s">
        <v>212</v>
      </c>
      <c r="AD520" t="s">
        <v>212</v>
      </c>
      <c r="AE520" t="s">
        <v>212</v>
      </c>
      <c r="AF520" t="s">
        <v>213</v>
      </c>
      <c r="AG520" t="s">
        <v>213</v>
      </c>
      <c r="AH520" t="s">
        <v>214</v>
      </c>
      <c r="AI520" t="s">
        <v>214</v>
      </c>
      <c r="AJ520" t="s">
        <v>213</v>
      </c>
      <c r="AK520" t="s">
        <v>214</v>
      </c>
      <c r="AL520" t="s">
        <v>214</v>
      </c>
      <c r="AM520" t="s">
        <v>213</v>
      </c>
      <c r="AN520" t="s">
        <v>213</v>
      </c>
      <c r="AO520" t="s">
        <v>214</v>
      </c>
      <c r="AP520" s="317" t="s">
        <v>214</v>
      </c>
      <c r="AQ520"/>
      <c r="AR520" s="299"/>
      <c r="AS520" s="271"/>
    </row>
    <row r="521" spans="1:47" s="272" customFormat="1" ht="22.8" x14ac:dyDescent="0.4">
      <c r="A521">
        <v>213772</v>
      </c>
      <c r="B521" t="s">
        <v>59</v>
      </c>
      <c r="C521" t="s">
        <v>214</v>
      </c>
      <c r="D521" t="s">
        <v>214</v>
      </c>
      <c r="E521" t="s">
        <v>214</v>
      </c>
      <c r="F521" t="s">
        <v>214</v>
      </c>
      <c r="G521" t="s">
        <v>214</v>
      </c>
      <c r="H521" t="s">
        <v>214</v>
      </c>
      <c r="I521" t="s">
        <v>214</v>
      </c>
      <c r="J521" t="s">
        <v>212</v>
      </c>
      <c r="K521" t="s">
        <v>214</v>
      </c>
      <c r="L521" t="s">
        <v>214</v>
      </c>
      <c r="M521" t="s">
        <v>214</v>
      </c>
      <c r="N521" t="s">
        <v>214</v>
      </c>
      <c r="O521" t="s">
        <v>214</v>
      </c>
      <c r="P521" t="s">
        <v>214</v>
      </c>
      <c r="Q521" t="s">
        <v>214</v>
      </c>
      <c r="R521" t="s">
        <v>214</v>
      </c>
      <c r="S521" t="s">
        <v>214</v>
      </c>
      <c r="T521" t="s">
        <v>214</v>
      </c>
      <c r="U521" t="s">
        <v>214</v>
      </c>
      <c r="V521" t="s">
        <v>214</v>
      </c>
      <c r="W521" t="s">
        <v>214</v>
      </c>
      <c r="X521" t="s">
        <v>214</v>
      </c>
      <c r="Y521" t="s">
        <v>214</v>
      </c>
      <c r="Z521" t="s">
        <v>214</v>
      </c>
      <c r="AA521" t="s">
        <v>212</v>
      </c>
      <c r="AB521" t="s">
        <v>214</v>
      </c>
      <c r="AC521" t="s">
        <v>214</v>
      </c>
      <c r="AD521" t="s">
        <v>214</v>
      </c>
      <c r="AE521" t="s">
        <v>212</v>
      </c>
      <c r="AF521" t="s">
        <v>214</v>
      </c>
      <c r="AG521" t="s">
        <v>214</v>
      </c>
      <c r="AH521" t="s">
        <v>214</v>
      </c>
      <c r="AI521" t="s">
        <v>214</v>
      </c>
      <c r="AJ521" t="s">
        <v>214</v>
      </c>
      <c r="AK521" t="s">
        <v>213</v>
      </c>
      <c r="AL521" t="s">
        <v>214</v>
      </c>
      <c r="AM521" t="s">
        <v>212</v>
      </c>
      <c r="AN521" t="s">
        <v>214</v>
      </c>
      <c r="AO521" t="s">
        <v>214</v>
      </c>
      <c r="AP521" s="317" t="s">
        <v>214</v>
      </c>
      <c r="AQ521"/>
      <c r="AR521" s="299"/>
      <c r="AS521" s="271"/>
    </row>
    <row r="522" spans="1:47" s="272" customFormat="1" ht="22.8" x14ac:dyDescent="0.4">
      <c r="A522">
        <v>213777</v>
      </c>
      <c r="B522" t="s">
        <v>59</v>
      </c>
      <c r="C522" t="s">
        <v>4176</v>
      </c>
      <c r="D522" t="s">
        <v>4176</v>
      </c>
      <c r="E522" t="s">
        <v>4176</v>
      </c>
      <c r="F522" t="s">
        <v>4176</v>
      </c>
      <c r="G522" t="s">
        <v>4176</v>
      </c>
      <c r="H522" t="s">
        <v>4176</v>
      </c>
      <c r="I522" t="s">
        <v>4176</v>
      </c>
      <c r="J522" t="s">
        <v>4176</v>
      </c>
      <c r="K522" t="s">
        <v>4176</v>
      </c>
      <c r="L522" t="s">
        <v>4176</v>
      </c>
      <c r="M522" t="s">
        <v>4176</v>
      </c>
      <c r="N522" t="s">
        <v>4176</v>
      </c>
      <c r="O522" t="s">
        <v>4176</v>
      </c>
      <c r="P522" t="s">
        <v>4176</v>
      </c>
      <c r="Q522" t="s">
        <v>4176</v>
      </c>
      <c r="R522" t="s">
        <v>4176</v>
      </c>
      <c r="S522" t="s">
        <v>4176</v>
      </c>
      <c r="T522" t="s">
        <v>4176</v>
      </c>
      <c r="U522" t="s">
        <v>4176</v>
      </c>
      <c r="V522" t="s">
        <v>4176</v>
      </c>
      <c r="W522" t="s">
        <v>4176</v>
      </c>
      <c r="X522" t="s">
        <v>4176</v>
      </c>
      <c r="Y522" t="s">
        <v>4176</v>
      </c>
      <c r="Z522" t="s">
        <v>4176</v>
      </c>
      <c r="AA522" t="s">
        <v>4176</v>
      </c>
      <c r="AB522" t="s">
        <v>4176</v>
      </c>
      <c r="AC522" t="s">
        <v>4176</v>
      </c>
      <c r="AD522" t="s">
        <v>4176</v>
      </c>
      <c r="AE522" t="s">
        <v>4176</v>
      </c>
      <c r="AF522" t="s">
        <v>4176</v>
      </c>
      <c r="AG522" t="s">
        <v>4176</v>
      </c>
      <c r="AH522" t="s">
        <v>4176</v>
      </c>
      <c r="AI522" t="s">
        <v>4176</v>
      </c>
      <c r="AJ522" t="s">
        <v>4176</v>
      </c>
      <c r="AK522" t="s">
        <v>4176</v>
      </c>
      <c r="AL522" t="s">
        <v>4176</v>
      </c>
      <c r="AM522" t="s">
        <v>4176</v>
      </c>
      <c r="AN522" t="s">
        <v>4176</v>
      </c>
      <c r="AO522" t="s">
        <v>4176</v>
      </c>
      <c r="AP522" s="317" t="s">
        <v>4176</v>
      </c>
      <c r="AQ522" t="s">
        <v>737</v>
      </c>
      <c r="AR522" s="299" t="s">
        <v>4180</v>
      </c>
      <c r="AS522" s="273"/>
    </row>
    <row r="523" spans="1:47" s="272" customFormat="1" ht="22.8" x14ac:dyDescent="0.4">
      <c r="A523">
        <v>213779</v>
      </c>
      <c r="B523" t="s">
        <v>3629</v>
      </c>
      <c r="C523" t="s">
        <v>212</v>
      </c>
      <c r="D523" t="s">
        <v>214</v>
      </c>
      <c r="E523" t="s">
        <v>212</v>
      </c>
      <c r="F523" t="s">
        <v>212</v>
      </c>
      <c r="G523" t="s">
        <v>214</v>
      </c>
      <c r="H523" t="s">
        <v>214</v>
      </c>
      <c r="I523" t="s">
        <v>212</v>
      </c>
      <c r="J523" t="s">
        <v>212</v>
      </c>
      <c r="K523" t="s">
        <v>212</v>
      </c>
      <c r="L523" t="s">
        <v>214</v>
      </c>
      <c r="M523" t="s">
        <v>214</v>
      </c>
      <c r="N523" t="s">
        <v>212</v>
      </c>
      <c r="O523" t="s">
        <v>214</v>
      </c>
      <c r="P523" t="s">
        <v>212</v>
      </c>
      <c r="Q523" t="s">
        <v>214</v>
      </c>
      <c r="R523" t="s">
        <v>212</v>
      </c>
      <c r="S523" t="s">
        <v>214</v>
      </c>
      <c r="T523" t="s">
        <v>212</v>
      </c>
      <c r="U523" t="s">
        <v>214</v>
      </c>
      <c r="V523" t="s">
        <v>212</v>
      </c>
      <c r="W523" t="s">
        <v>214</v>
      </c>
      <c r="X523" t="s">
        <v>214</v>
      </c>
      <c r="Y523" t="s">
        <v>214</v>
      </c>
      <c r="Z523" t="s">
        <v>213</v>
      </c>
      <c r="AA523" t="s">
        <v>214</v>
      </c>
      <c r="AB523" t="s">
        <v>214</v>
      </c>
      <c r="AC523" t="s">
        <v>212</v>
      </c>
      <c r="AD523" t="s">
        <v>212</v>
      </c>
      <c r="AE523" t="s">
        <v>214</v>
      </c>
      <c r="AF523" t="s">
        <v>212</v>
      </c>
      <c r="AG523" t="s">
        <v>213</v>
      </c>
      <c r="AH523" t="s">
        <v>213</v>
      </c>
      <c r="AI523" t="s">
        <v>213</v>
      </c>
      <c r="AJ523" t="s">
        <v>214</v>
      </c>
      <c r="AK523" t="s">
        <v>213</v>
      </c>
      <c r="AL523" t="s">
        <v>213</v>
      </c>
      <c r="AM523" t="s">
        <v>213</v>
      </c>
      <c r="AN523" t="s">
        <v>213</v>
      </c>
      <c r="AO523" t="s">
        <v>214</v>
      </c>
      <c r="AP523" s="317" t="s">
        <v>213</v>
      </c>
      <c r="AQ523"/>
      <c r="AR523" s="299"/>
      <c r="AS523" s="273"/>
    </row>
    <row r="524" spans="1:47" s="272" customFormat="1" ht="24" x14ac:dyDescent="0.5">
      <c r="A524" s="321">
        <v>213783</v>
      </c>
      <c r="B524" t="s">
        <v>485</v>
      </c>
      <c r="C524" s="272" t="s">
        <v>214</v>
      </c>
      <c r="D524" s="272" t="s">
        <v>214</v>
      </c>
      <c r="E524" s="272" t="s">
        <v>212</v>
      </c>
      <c r="F524" s="272" t="s">
        <v>212</v>
      </c>
      <c r="G524" s="272" t="s">
        <v>212</v>
      </c>
      <c r="H524" s="272" t="s">
        <v>214</v>
      </c>
      <c r="I524" s="272" t="s">
        <v>214</v>
      </c>
      <c r="J524" s="272" t="s">
        <v>212</v>
      </c>
      <c r="K524" s="272" t="s">
        <v>212</v>
      </c>
      <c r="L524" s="272" t="s">
        <v>212</v>
      </c>
      <c r="M524" s="272" t="s">
        <v>214</v>
      </c>
      <c r="N524" s="272" t="s">
        <v>212</v>
      </c>
      <c r="O524" s="272" t="s">
        <v>212</v>
      </c>
      <c r="P524" s="272" t="s">
        <v>214</v>
      </c>
      <c r="Q524" s="272" t="s">
        <v>214</v>
      </c>
      <c r="R524" s="272" t="s">
        <v>214</v>
      </c>
      <c r="S524" s="272" t="s">
        <v>214</v>
      </c>
      <c r="T524" s="272" t="s">
        <v>214</v>
      </c>
      <c r="U524" s="272" t="s">
        <v>214</v>
      </c>
      <c r="V524" s="272" t="s">
        <v>214</v>
      </c>
      <c r="W524" s="272" t="s">
        <v>213</v>
      </c>
      <c r="X524" s="272" t="s">
        <v>214</v>
      </c>
      <c r="Y524" s="272" t="s">
        <v>213</v>
      </c>
      <c r="Z524" s="272" t="s">
        <v>213</v>
      </c>
      <c r="AA524" s="272" t="s">
        <v>214</v>
      </c>
      <c r="AB524" s="272" t="s">
        <v>213</v>
      </c>
      <c r="AC524" s="272" t="s">
        <v>213</v>
      </c>
      <c r="AD524" s="272" t="s">
        <v>213</v>
      </c>
      <c r="AE524" s="272" t="s">
        <v>213</v>
      </c>
      <c r="AF524" s="272" t="s">
        <v>213</v>
      </c>
      <c r="AP524" s="317"/>
      <c r="AQ524"/>
      <c r="AR524" s="299"/>
      <c r="AS524" s="271"/>
    </row>
    <row r="525" spans="1:47" s="272" customFormat="1" ht="22.8" x14ac:dyDescent="0.4">
      <c r="A525">
        <v>213784</v>
      </c>
      <c r="B525" t="s">
        <v>3629</v>
      </c>
      <c r="C525" t="s">
        <v>212</v>
      </c>
      <c r="D525" t="s">
        <v>214</v>
      </c>
      <c r="E525" t="s">
        <v>214</v>
      </c>
      <c r="F525" t="s">
        <v>214</v>
      </c>
      <c r="G525" t="s">
        <v>212</v>
      </c>
      <c r="H525" t="s">
        <v>214</v>
      </c>
      <c r="I525" t="s">
        <v>214</v>
      </c>
      <c r="J525" t="s">
        <v>214</v>
      </c>
      <c r="K525" t="s">
        <v>214</v>
      </c>
      <c r="L525" t="s">
        <v>214</v>
      </c>
      <c r="M525" t="s">
        <v>214</v>
      </c>
      <c r="N525" t="s">
        <v>214</v>
      </c>
      <c r="O525" t="s">
        <v>214</v>
      </c>
      <c r="P525" t="s">
        <v>214</v>
      </c>
      <c r="Q525" t="s">
        <v>212</v>
      </c>
      <c r="R525" t="s">
        <v>213</v>
      </c>
      <c r="S525" t="s">
        <v>214</v>
      </c>
      <c r="T525" t="s">
        <v>214</v>
      </c>
      <c r="U525" t="s">
        <v>214</v>
      </c>
      <c r="V525" t="s">
        <v>214</v>
      </c>
      <c r="W525" t="s">
        <v>214</v>
      </c>
      <c r="X525" t="s">
        <v>212</v>
      </c>
      <c r="Y525" t="s">
        <v>214</v>
      </c>
      <c r="Z525" t="s">
        <v>212</v>
      </c>
      <c r="AA525" t="s">
        <v>212</v>
      </c>
      <c r="AB525" t="s">
        <v>212</v>
      </c>
      <c r="AC525" t="s">
        <v>214</v>
      </c>
      <c r="AD525" t="s">
        <v>214</v>
      </c>
      <c r="AE525" t="s">
        <v>212</v>
      </c>
      <c r="AF525" t="s">
        <v>214</v>
      </c>
      <c r="AG525" t="s">
        <v>214</v>
      </c>
      <c r="AH525" t="s">
        <v>214</v>
      </c>
      <c r="AI525" t="s">
        <v>214</v>
      </c>
      <c r="AJ525" t="s">
        <v>213</v>
      </c>
      <c r="AK525" t="s">
        <v>213</v>
      </c>
      <c r="AL525" t="s">
        <v>214</v>
      </c>
      <c r="AM525" t="s">
        <v>213</v>
      </c>
      <c r="AN525" t="s">
        <v>213</v>
      </c>
      <c r="AO525" t="s">
        <v>213</v>
      </c>
      <c r="AP525" s="317" t="s">
        <v>214</v>
      </c>
      <c r="AQ525"/>
      <c r="AR525" s="299"/>
      <c r="AS525" s="273"/>
    </row>
    <row r="526" spans="1:47" s="272" customFormat="1" ht="24" x14ac:dyDescent="0.5">
      <c r="A526" s="321">
        <v>213795</v>
      </c>
      <c r="B526" t="s">
        <v>485</v>
      </c>
      <c r="C526" s="271" t="s">
        <v>4176</v>
      </c>
      <c r="D526" s="271" t="s">
        <v>4176</v>
      </c>
      <c r="E526" s="271" t="s">
        <v>4176</v>
      </c>
      <c r="F526" s="271" t="s">
        <v>4176</v>
      </c>
      <c r="G526" s="271" t="s">
        <v>4176</v>
      </c>
      <c r="H526" s="271" t="s">
        <v>4176</v>
      </c>
      <c r="I526" s="271" t="s">
        <v>4176</v>
      </c>
      <c r="J526" s="271" t="s">
        <v>4176</v>
      </c>
      <c r="K526" s="271" t="s">
        <v>4176</v>
      </c>
      <c r="L526" s="271" t="s">
        <v>4176</v>
      </c>
      <c r="M526" s="271" t="s">
        <v>4176</v>
      </c>
      <c r="N526" s="271" t="s">
        <v>4176</v>
      </c>
      <c r="O526" s="271" t="s">
        <v>4176</v>
      </c>
      <c r="P526" s="271" t="s">
        <v>4176</v>
      </c>
      <c r="Q526" s="271" t="s">
        <v>4176</v>
      </c>
      <c r="R526" s="271" t="s">
        <v>4176</v>
      </c>
      <c r="S526" s="271" t="s">
        <v>4176</v>
      </c>
      <c r="T526" s="271" t="s">
        <v>4176</v>
      </c>
      <c r="U526" s="271" t="s">
        <v>4176</v>
      </c>
      <c r="V526" s="271" t="s">
        <v>4176</v>
      </c>
      <c r="W526" s="271" t="s">
        <v>4176</v>
      </c>
      <c r="X526" s="271" t="s">
        <v>4176</v>
      </c>
      <c r="Y526" s="271" t="s">
        <v>4176</v>
      </c>
      <c r="Z526" s="271" t="s">
        <v>4176</v>
      </c>
      <c r="AA526" s="271" t="s">
        <v>4176</v>
      </c>
      <c r="AB526" s="271" t="s">
        <v>4176</v>
      </c>
      <c r="AC526" s="271" t="s">
        <v>4176</v>
      </c>
      <c r="AD526" s="271" t="s">
        <v>4176</v>
      </c>
      <c r="AE526" s="271" t="s">
        <v>4176</v>
      </c>
      <c r="AF526" s="271" t="s">
        <v>4176</v>
      </c>
      <c r="AG526" s="271"/>
      <c r="AH526" s="271"/>
      <c r="AI526" s="271"/>
      <c r="AJ526" s="271"/>
      <c r="AK526" s="271"/>
      <c r="AL526" s="271"/>
      <c r="AM526" s="271"/>
      <c r="AN526" s="271"/>
      <c r="AO526" s="271"/>
      <c r="AP526" s="322"/>
      <c r="AQ526" t="s">
        <v>737</v>
      </c>
      <c r="AR526" s="299" t="s">
        <v>4180</v>
      </c>
      <c r="AS526" s="271"/>
    </row>
    <row r="527" spans="1:47" s="272" customFormat="1" ht="22.8" x14ac:dyDescent="0.4">
      <c r="A527">
        <v>213796</v>
      </c>
      <c r="B527" t="s">
        <v>3629</v>
      </c>
      <c r="C527" t="s">
        <v>212</v>
      </c>
      <c r="D527" t="s">
        <v>212</v>
      </c>
      <c r="E527" t="s">
        <v>212</v>
      </c>
      <c r="F527" t="s">
        <v>212</v>
      </c>
      <c r="G527" t="s">
        <v>212</v>
      </c>
      <c r="H527" t="s">
        <v>214</v>
      </c>
      <c r="I527" t="s">
        <v>214</v>
      </c>
      <c r="J527" t="s">
        <v>214</v>
      </c>
      <c r="K527" t="s">
        <v>212</v>
      </c>
      <c r="L527" t="s">
        <v>212</v>
      </c>
      <c r="M527" t="s">
        <v>214</v>
      </c>
      <c r="N527" t="s">
        <v>214</v>
      </c>
      <c r="O527" t="s">
        <v>214</v>
      </c>
      <c r="P527" t="s">
        <v>212</v>
      </c>
      <c r="Q527" t="s">
        <v>214</v>
      </c>
      <c r="R527" t="s">
        <v>212</v>
      </c>
      <c r="S527" t="s">
        <v>214</v>
      </c>
      <c r="T527" t="s">
        <v>212</v>
      </c>
      <c r="U527" t="s">
        <v>214</v>
      </c>
      <c r="V527" t="s">
        <v>214</v>
      </c>
      <c r="W527" t="s">
        <v>214</v>
      </c>
      <c r="X527" t="s">
        <v>214</v>
      </c>
      <c r="Y527" t="s">
        <v>214</v>
      </c>
      <c r="Z527" t="s">
        <v>212</v>
      </c>
      <c r="AA527" t="s">
        <v>214</v>
      </c>
      <c r="AB527" t="s">
        <v>214</v>
      </c>
      <c r="AC527" t="s">
        <v>214</v>
      </c>
      <c r="AD527" t="s">
        <v>214</v>
      </c>
      <c r="AE527" t="s">
        <v>212</v>
      </c>
      <c r="AF527" t="s">
        <v>212</v>
      </c>
      <c r="AG527" t="s">
        <v>212</v>
      </c>
      <c r="AH527" t="s">
        <v>214</v>
      </c>
      <c r="AI527" t="s">
        <v>212</v>
      </c>
      <c r="AJ527" t="s">
        <v>214</v>
      </c>
      <c r="AK527" t="s">
        <v>214</v>
      </c>
      <c r="AL527" t="s">
        <v>214</v>
      </c>
      <c r="AM527" t="s">
        <v>214</v>
      </c>
      <c r="AN527" t="s">
        <v>214</v>
      </c>
      <c r="AO527" t="s">
        <v>214</v>
      </c>
      <c r="AP527" s="317" t="s">
        <v>214</v>
      </c>
      <c r="AQ527"/>
      <c r="AR527" s="299"/>
      <c r="AS527" s="271"/>
    </row>
    <row r="528" spans="1:47" s="272" customFormat="1" ht="24" x14ac:dyDescent="0.5">
      <c r="A528" s="321">
        <v>213799</v>
      </c>
      <c r="B528" t="s">
        <v>59</v>
      </c>
      <c r="C528" s="272" t="s">
        <v>214</v>
      </c>
      <c r="D528" s="272" t="s">
        <v>214</v>
      </c>
      <c r="E528" s="272" t="s">
        <v>214</v>
      </c>
      <c r="F528" s="272" t="s">
        <v>212</v>
      </c>
      <c r="G528" s="272" t="s">
        <v>214</v>
      </c>
      <c r="H528" s="272" t="s">
        <v>214</v>
      </c>
      <c r="I528" s="272" t="s">
        <v>212</v>
      </c>
      <c r="J528" s="272" t="s">
        <v>212</v>
      </c>
      <c r="K528" s="272" t="s">
        <v>214</v>
      </c>
      <c r="L528" s="272" t="s">
        <v>214</v>
      </c>
      <c r="M528" s="272" t="s">
        <v>212</v>
      </c>
      <c r="N528" s="272" t="s">
        <v>214</v>
      </c>
      <c r="O528" s="272" t="s">
        <v>212</v>
      </c>
      <c r="P528" s="272" t="s">
        <v>212</v>
      </c>
      <c r="Q528" s="272" t="s">
        <v>212</v>
      </c>
      <c r="R528" s="272" t="s">
        <v>214</v>
      </c>
      <c r="S528" s="272" t="s">
        <v>212</v>
      </c>
      <c r="T528" s="272" t="s">
        <v>214</v>
      </c>
      <c r="U528" s="272" t="s">
        <v>214</v>
      </c>
      <c r="V528" s="272" t="s">
        <v>214</v>
      </c>
      <c r="W528" s="272" t="s">
        <v>214</v>
      </c>
      <c r="X528" s="272" t="s">
        <v>214</v>
      </c>
      <c r="Y528" s="272" t="s">
        <v>212</v>
      </c>
      <c r="Z528" s="272" t="s">
        <v>214</v>
      </c>
      <c r="AA528" s="272" t="s">
        <v>212</v>
      </c>
      <c r="AB528" s="272" t="s">
        <v>212</v>
      </c>
      <c r="AC528" s="272" t="s">
        <v>214</v>
      </c>
      <c r="AD528" s="272" t="s">
        <v>212</v>
      </c>
      <c r="AE528" s="272" t="s">
        <v>212</v>
      </c>
      <c r="AF528" s="272" t="s">
        <v>214</v>
      </c>
      <c r="AG528" s="272" t="s">
        <v>214</v>
      </c>
      <c r="AH528" s="272" t="s">
        <v>213</v>
      </c>
      <c r="AI528" s="272" t="s">
        <v>214</v>
      </c>
      <c r="AJ528" s="272" t="s">
        <v>214</v>
      </c>
      <c r="AK528" s="272" t="s">
        <v>213</v>
      </c>
      <c r="AL528" s="272" t="s">
        <v>214</v>
      </c>
      <c r="AM528" s="272" t="s">
        <v>213</v>
      </c>
      <c r="AN528" s="272" t="s">
        <v>213</v>
      </c>
      <c r="AO528" s="272" t="s">
        <v>213</v>
      </c>
      <c r="AP528" s="317" t="s">
        <v>212</v>
      </c>
      <c r="AQ528"/>
      <c r="AR528" s="299"/>
      <c r="AS528" s="271"/>
    </row>
    <row r="529" spans="1:45" s="272" customFormat="1" ht="22.8" x14ac:dyDescent="0.4">
      <c r="A529">
        <v>213801</v>
      </c>
      <c r="B529" t="s">
        <v>485</v>
      </c>
      <c r="C529" t="s">
        <v>4176</v>
      </c>
      <c r="D529" t="s">
        <v>4176</v>
      </c>
      <c r="E529" t="s">
        <v>4176</v>
      </c>
      <c r="F529" t="s">
        <v>4176</v>
      </c>
      <c r="G529" t="s">
        <v>4176</v>
      </c>
      <c r="H529" t="s">
        <v>4176</v>
      </c>
      <c r="I529" t="s">
        <v>4176</v>
      </c>
      <c r="J529" t="s">
        <v>4176</v>
      </c>
      <c r="K529" t="s">
        <v>4176</v>
      </c>
      <c r="L529" t="s">
        <v>4176</v>
      </c>
      <c r="M529" t="s">
        <v>4176</v>
      </c>
      <c r="N529" t="s">
        <v>4176</v>
      </c>
      <c r="O529" t="s">
        <v>4176</v>
      </c>
      <c r="P529" t="s">
        <v>4176</v>
      </c>
      <c r="Q529" t="s">
        <v>4176</v>
      </c>
      <c r="R529" t="s">
        <v>4176</v>
      </c>
      <c r="S529" t="s">
        <v>4176</v>
      </c>
      <c r="T529" t="s">
        <v>4176</v>
      </c>
      <c r="U529" t="s">
        <v>4176</v>
      </c>
      <c r="V529" t="s">
        <v>4176</v>
      </c>
      <c r="W529" t="s">
        <v>4176</v>
      </c>
      <c r="X529" t="s">
        <v>4176</v>
      </c>
      <c r="Y529" t="s">
        <v>4176</v>
      </c>
      <c r="Z529" t="s">
        <v>4176</v>
      </c>
      <c r="AA529" t="s">
        <v>4176</v>
      </c>
      <c r="AB529" t="s">
        <v>4176</v>
      </c>
      <c r="AC529" t="s">
        <v>4176</v>
      </c>
      <c r="AD529" t="s">
        <v>4176</v>
      </c>
      <c r="AE529" t="s">
        <v>4176</v>
      </c>
      <c r="AF529" t="s">
        <v>4176</v>
      </c>
      <c r="AG529"/>
      <c r="AH529"/>
      <c r="AI529"/>
      <c r="AJ529"/>
      <c r="AK529"/>
      <c r="AL529"/>
      <c r="AM529"/>
      <c r="AN529"/>
      <c r="AO529"/>
      <c r="AP529" s="317"/>
      <c r="AQ529" t="s">
        <v>737</v>
      </c>
      <c r="AR529" s="299" t="s">
        <v>4180</v>
      </c>
      <c r="AS529" s="271"/>
    </row>
    <row r="530" spans="1:45" s="272" customFormat="1" ht="22.8" x14ac:dyDescent="0.4">
      <c r="A530">
        <v>213804</v>
      </c>
      <c r="B530" t="s">
        <v>59</v>
      </c>
      <c r="C530" t="s">
        <v>214</v>
      </c>
      <c r="D530" t="s">
        <v>214</v>
      </c>
      <c r="E530" t="s">
        <v>214</v>
      </c>
      <c r="F530" t="s">
        <v>214</v>
      </c>
      <c r="G530" t="s">
        <v>214</v>
      </c>
      <c r="H530" t="s">
        <v>214</v>
      </c>
      <c r="I530" t="s">
        <v>214</v>
      </c>
      <c r="J530" t="s">
        <v>214</v>
      </c>
      <c r="K530" t="s">
        <v>214</v>
      </c>
      <c r="L530" t="s">
        <v>214</v>
      </c>
      <c r="M530" t="s">
        <v>214</v>
      </c>
      <c r="N530" t="s">
        <v>214</v>
      </c>
      <c r="O530" t="s">
        <v>214</v>
      </c>
      <c r="P530" t="s">
        <v>214</v>
      </c>
      <c r="Q530" t="s">
        <v>214</v>
      </c>
      <c r="R530" t="s">
        <v>214</v>
      </c>
      <c r="S530" t="s">
        <v>214</v>
      </c>
      <c r="T530" t="s">
        <v>214</v>
      </c>
      <c r="U530" t="s">
        <v>214</v>
      </c>
      <c r="V530" t="s">
        <v>214</v>
      </c>
      <c r="W530" t="s">
        <v>214</v>
      </c>
      <c r="X530" t="s">
        <v>214</v>
      </c>
      <c r="Y530" t="s">
        <v>212</v>
      </c>
      <c r="Z530" t="s">
        <v>214</v>
      </c>
      <c r="AA530" t="s">
        <v>214</v>
      </c>
      <c r="AB530" t="s">
        <v>214</v>
      </c>
      <c r="AC530" t="s">
        <v>214</v>
      </c>
      <c r="AD530" t="s">
        <v>214</v>
      </c>
      <c r="AE530" t="s">
        <v>212</v>
      </c>
      <c r="AF530" t="s">
        <v>214</v>
      </c>
      <c r="AG530" t="s">
        <v>214</v>
      </c>
      <c r="AH530" t="s">
        <v>212</v>
      </c>
      <c r="AI530" t="s">
        <v>212</v>
      </c>
      <c r="AJ530" t="s">
        <v>214</v>
      </c>
      <c r="AK530" t="s">
        <v>212</v>
      </c>
      <c r="AL530" t="s">
        <v>214</v>
      </c>
      <c r="AM530" t="s">
        <v>214</v>
      </c>
      <c r="AN530" t="s">
        <v>214</v>
      </c>
      <c r="AO530" t="s">
        <v>212</v>
      </c>
      <c r="AP530" s="317" t="s">
        <v>212</v>
      </c>
      <c r="AQ530"/>
      <c r="AR530" s="299"/>
      <c r="AS530" s="273"/>
    </row>
    <row r="531" spans="1:45" s="272" customFormat="1" ht="22.8" x14ac:dyDescent="0.4">
      <c r="A531">
        <v>213829</v>
      </c>
      <c r="B531" t="s">
        <v>3629</v>
      </c>
      <c r="C531" t="s">
        <v>214</v>
      </c>
      <c r="D531" t="s">
        <v>214</v>
      </c>
      <c r="E531" t="s">
        <v>214</v>
      </c>
      <c r="F531" t="s">
        <v>214</v>
      </c>
      <c r="G531" t="s">
        <v>214</v>
      </c>
      <c r="H531" t="s">
        <v>214</v>
      </c>
      <c r="I531" t="s">
        <v>214</v>
      </c>
      <c r="J531" t="s">
        <v>214</v>
      </c>
      <c r="K531" t="s">
        <v>214</v>
      </c>
      <c r="L531" t="s">
        <v>214</v>
      </c>
      <c r="M531" t="s">
        <v>214</v>
      </c>
      <c r="N531" t="s">
        <v>214</v>
      </c>
      <c r="O531" t="s">
        <v>214</v>
      </c>
      <c r="P531" t="s">
        <v>214</v>
      </c>
      <c r="Q531" t="s">
        <v>214</v>
      </c>
      <c r="R531" t="s">
        <v>214</v>
      </c>
      <c r="S531" t="s">
        <v>214</v>
      </c>
      <c r="T531" t="s">
        <v>214</v>
      </c>
      <c r="U531" t="s">
        <v>214</v>
      </c>
      <c r="V531" t="s">
        <v>214</v>
      </c>
      <c r="W531" t="s">
        <v>214</v>
      </c>
      <c r="X531" t="s">
        <v>212</v>
      </c>
      <c r="Y531" t="s">
        <v>213</v>
      </c>
      <c r="Z531" t="s">
        <v>212</v>
      </c>
      <c r="AA531" t="s">
        <v>212</v>
      </c>
      <c r="AB531" t="s">
        <v>212</v>
      </c>
      <c r="AC531" t="s">
        <v>214</v>
      </c>
      <c r="AD531" t="s">
        <v>212</v>
      </c>
      <c r="AE531" t="s">
        <v>214</v>
      </c>
      <c r="AF531" t="s">
        <v>212</v>
      </c>
      <c r="AG531" t="s">
        <v>213</v>
      </c>
      <c r="AH531" t="s">
        <v>214</v>
      </c>
      <c r="AI531" t="s">
        <v>213</v>
      </c>
      <c r="AJ531" t="s">
        <v>212</v>
      </c>
      <c r="AK531" t="s">
        <v>214</v>
      </c>
      <c r="AL531" t="s">
        <v>214</v>
      </c>
      <c r="AM531" t="s">
        <v>213</v>
      </c>
      <c r="AN531" t="s">
        <v>213</v>
      </c>
      <c r="AO531" t="s">
        <v>213</v>
      </c>
      <c r="AP531" s="317" t="s">
        <v>213</v>
      </c>
      <c r="AQ531"/>
      <c r="AR531" s="299"/>
      <c r="AS531" s="271"/>
    </row>
    <row r="532" spans="1:45" s="272" customFormat="1" ht="22.8" x14ac:dyDescent="0.4">
      <c r="A532">
        <v>213831</v>
      </c>
      <c r="B532" t="s">
        <v>3632</v>
      </c>
      <c r="C532" t="s">
        <v>4176</v>
      </c>
      <c r="D532" t="s">
        <v>4176</v>
      </c>
      <c r="E532" t="s">
        <v>4176</v>
      </c>
      <c r="F532" t="s">
        <v>4176</v>
      </c>
      <c r="G532" t="s">
        <v>4176</v>
      </c>
      <c r="H532" t="s">
        <v>4176</v>
      </c>
      <c r="I532" t="s">
        <v>4176</v>
      </c>
      <c r="J532" t="s">
        <v>4176</v>
      </c>
      <c r="K532" t="s">
        <v>4176</v>
      </c>
      <c r="L532" t="s">
        <v>4176</v>
      </c>
      <c r="M532" t="s">
        <v>4176</v>
      </c>
      <c r="N532" t="s">
        <v>4176</v>
      </c>
      <c r="O532" t="s">
        <v>4176</v>
      </c>
      <c r="P532" t="s">
        <v>4176</v>
      </c>
      <c r="Q532" t="s">
        <v>4176</v>
      </c>
      <c r="R532" t="s">
        <v>4176</v>
      </c>
      <c r="S532" t="s">
        <v>4176</v>
      </c>
      <c r="T532" t="s">
        <v>4176</v>
      </c>
      <c r="U532" t="s">
        <v>4176</v>
      </c>
      <c r="V532" t="s">
        <v>4176</v>
      </c>
      <c r="W532"/>
      <c r="X532"/>
      <c r="Y532"/>
      <c r="Z532"/>
      <c r="AA532"/>
      <c r="AB532"/>
      <c r="AC532"/>
      <c r="AD532"/>
      <c r="AE532"/>
      <c r="AF532"/>
      <c r="AG532"/>
      <c r="AH532"/>
      <c r="AI532"/>
      <c r="AJ532"/>
      <c r="AK532"/>
      <c r="AL532"/>
      <c r="AM532"/>
      <c r="AN532"/>
      <c r="AO532"/>
      <c r="AP532" s="317"/>
      <c r="AQ532" t="s">
        <v>737</v>
      </c>
      <c r="AR532" s="299" t="s">
        <v>4199</v>
      </c>
      <c r="AS532" s="273"/>
    </row>
    <row r="533" spans="1:45" s="272" customFormat="1" ht="24" x14ac:dyDescent="0.5">
      <c r="A533" s="326">
        <v>213834</v>
      </c>
      <c r="B533" t="s">
        <v>3629</v>
      </c>
      <c r="C533" s="272" t="s">
        <v>212</v>
      </c>
      <c r="D533" s="272" t="s">
        <v>214</v>
      </c>
      <c r="E533" s="272" t="s">
        <v>214</v>
      </c>
      <c r="F533" s="272" t="s">
        <v>212</v>
      </c>
      <c r="G533" s="272" t="s">
        <v>212</v>
      </c>
      <c r="H533" s="272" t="s">
        <v>214</v>
      </c>
      <c r="I533" s="272" t="s">
        <v>212</v>
      </c>
      <c r="J533" s="272" t="s">
        <v>214</v>
      </c>
      <c r="K533" s="272" t="s">
        <v>214</v>
      </c>
      <c r="L533" s="272" t="s">
        <v>214</v>
      </c>
      <c r="M533" s="272" t="s">
        <v>214</v>
      </c>
      <c r="N533" s="272" t="s">
        <v>212</v>
      </c>
      <c r="O533" s="272" t="s">
        <v>214</v>
      </c>
      <c r="P533" s="272" t="s">
        <v>214</v>
      </c>
      <c r="Q533" s="272" t="s">
        <v>214</v>
      </c>
      <c r="R533" s="272" t="s">
        <v>214</v>
      </c>
      <c r="S533" s="272" t="s">
        <v>214</v>
      </c>
      <c r="T533" s="272" t="s">
        <v>214</v>
      </c>
      <c r="U533" s="272" t="s">
        <v>214</v>
      </c>
      <c r="V533" s="272" t="s">
        <v>214</v>
      </c>
      <c r="W533" s="272" t="s">
        <v>212</v>
      </c>
      <c r="X533" s="272" t="s">
        <v>214</v>
      </c>
      <c r="Y533" s="272" t="s">
        <v>212</v>
      </c>
      <c r="Z533" s="272" t="s">
        <v>214</v>
      </c>
      <c r="AA533" s="272" t="s">
        <v>214</v>
      </c>
      <c r="AB533" s="272" t="s">
        <v>212</v>
      </c>
      <c r="AC533" s="272" t="s">
        <v>212</v>
      </c>
      <c r="AD533" s="272" t="s">
        <v>214</v>
      </c>
      <c r="AE533" s="272" t="s">
        <v>213</v>
      </c>
      <c r="AF533" s="272" t="s">
        <v>214</v>
      </c>
      <c r="AG533" s="272" t="s">
        <v>213</v>
      </c>
      <c r="AH533" s="272" t="s">
        <v>213</v>
      </c>
      <c r="AI533" s="272" t="s">
        <v>213</v>
      </c>
      <c r="AJ533" s="272" t="s">
        <v>214</v>
      </c>
      <c r="AK533" s="272" t="s">
        <v>213</v>
      </c>
      <c r="AL533" s="272" t="s">
        <v>213</v>
      </c>
      <c r="AM533" s="272" t="s">
        <v>213</v>
      </c>
      <c r="AN533" s="272" t="s">
        <v>213</v>
      </c>
      <c r="AO533" s="272" t="s">
        <v>213</v>
      </c>
      <c r="AP533" s="317" t="s">
        <v>213</v>
      </c>
      <c r="AQ533"/>
      <c r="AR533" s="299"/>
      <c r="AS533" s="273"/>
    </row>
    <row r="534" spans="1:45" s="272" customFormat="1" ht="24" x14ac:dyDescent="0.5">
      <c r="A534" s="321">
        <v>213844</v>
      </c>
      <c r="B534" t="s">
        <v>3630</v>
      </c>
      <c r="C534" s="272" t="s">
        <v>212</v>
      </c>
      <c r="D534" s="272" t="s">
        <v>212</v>
      </c>
      <c r="E534" s="272" t="s">
        <v>212</v>
      </c>
      <c r="F534" s="272" t="s">
        <v>212</v>
      </c>
      <c r="G534" s="272" t="s">
        <v>212</v>
      </c>
      <c r="H534" s="272" t="s">
        <v>214</v>
      </c>
      <c r="I534" s="272" t="s">
        <v>212</v>
      </c>
      <c r="J534" s="272" t="s">
        <v>212</v>
      </c>
      <c r="K534" s="272" t="s">
        <v>212</v>
      </c>
      <c r="L534" s="272" t="s">
        <v>212</v>
      </c>
      <c r="M534" s="272" t="s">
        <v>214</v>
      </c>
      <c r="N534" s="272" t="s">
        <v>214</v>
      </c>
      <c r="O534" s="272" t="s">
        <v>212</v>
      </c>
      <c r="P534" s="272" t="s">
        <v>214</v>
      </c>
      <c r="Q534" s="272" t="s">
        <v>214</v>
      </c>
      <c r="R534" s="272" t="s">
        <v>214</v>
      </c>
      <c r="S534" s="272" t="s">
        <v>212</v>
      </c>
      <c r="T534" s="272" t="s">
        <v>214</v>
      </c>
      <c r="U534" s="272" t="s">
        <v>214</v>
      </c>
      <c r="V534" s="272" t="s">
        <v>214</v>
      </c>
      <c r="W534" s="272" t="s">
        <v>212</v>
      </c>
      <c r="X534" s="272" t="s">
        <v>214</v>
      </c>
      <c r="Y534" s="272" t="s">
        <v>213</v>
      </c>
      <c r="Z534" s="272" t="s">
        <v>214</v>
      </c>
      <c r="AA534" s="272" t="s">
        <v>212</v>
      </c>
      <c r="AB534" s="272" t="s">
        <v>214</v>
      </c>
      <c r="AC534" s="272" t="s">
        <v>214</v>
      </c>
      <c r="AD534" s="272" t="s">
        <v>214</v>
      </c>
      <c r="AE534" s="272" t="s">
        <v>213</v>
      </c>
      <c r="AF534" s="272" t="s">
        <v>214</v>
      </c>
      <c r="AP534" s="317"/>
      <c r="AQ534"/>
      <c r="AR534" s="299"/>
      <c r="AS534" s="271"/>
    </row>
    <row r="535" spans="1:45" s="272" customFormat="1" ht="22.8" x14ac:dyDescent="0.4">
      <c r="A535">
        <v>213854</v>
      </c>
      <c r="B535" t="s">
        <v>3630</v>
      </c>
      <c r="C535" t="s">
        <v>212</v>
      </c>
      <c r="D535" t="s">
        <v>214</v>
      </c>
      <c r="E535" t="s">
        <v>212</v>
      </c>
      <c r="F535" t="s">
        <v>212</v>
      </c>
      <c r="G535" t="s">
        <v>212</v>
      </c>
      <c r="H535" t="s">
        <v>212</v>
      </c>
      <c r="I535" t="s">
        <v>212</v>
      </c>
      <c r="J535" t="s">
        <v>212</v>
      </c>
      <c r="K535" t="s">
        <v>212</v>
      </c>
      <c r="L535" t="s">
        <v>212</v>
      </c>
      <c r="M535" t="s">
        <v>214</v>
      </c>
      <c r="N535" t="s">
        <v>212</v>
      </c>
      <c r="O535" t="s">
        <v>214</v>
      </c>
      <c r="P535" t="s">
        <v>212</v>
      </c>
      <c r="Q535" t="s">
        <v>214</v>
      </c>
      <c r="R535" t="s">
        <v>212</v>
      </c>
      <c r="S535" t="s">
        <v>214</v>
      </c>
      <c r="T535" t="s">
        <v>214</v>
      </c>
      <c r="U535" t="s">
        <v>214</v>
      </c>
      <c r="V535" t="s">
        <v>212</v>
      </c>
      <c r="W535" t="s">
        <v>214</v>
      </c>
      <c r="X535" t="s">
        <v>212</v>
      </c>
      <c r="Y535" t="s">
        <v>212</v>
      </c>
      <c r="Z535" t="s">
        <v>212</v>
      </c>
      <c r="AA535" t="s">
        <v>212</v>
      </c>
      <c r="AB535" t="s">
        <v>212</v>
      </c>
      <c r="AC535" t="s">
        <v>212</v>
      </c>
      <c r="AD535" t="s">
        <v>212</v>
      </c>
      <c r="AE535" t="s">
        <v>214</v>
      </c>
      <c r="AF535" t="s">
        <v>214</v>
      </c>
      <c r="AG535"/>
      <c r="AH535"/>
      <c r="AI535"/>
      <c r="AJ535"/>
      <c r="AK535"/>
      <c r="AL535"/>
      <c r="AM535"/>
      <c r="AN535"/>
      <c r="AO535"/>
      <c r="AP535" s="317"/>
      <c r="AQ535"/>
      <c r="AR535" s="299"/>
      <c r="AS535" s="273"/>
    </row>
    <row r="536" spans="1:45" s="272" customFormat="1" ht="22.8" x14ac:dyDescent="0.4">
      <c r="A536">
        <v>213857</v>
      </c>
      <c r="B536" t="s">
        <v>3629</v>
      </c>
      <c r="C536" t="s">
        <v>214</v>
      </c>
      <c r="D536" t="s">
        <v>212</v>
      </c>
      <c r="E536" t="s">
        <v>212</v>
      </c>
      <c r="F536" t="s">
        <v>214</v>
      </c>
      <c r="G536" t="s">
        <v>212</v>
      </c>
      <c r="H536" t="s">
        <v>212</v>
      </c>
      <c r="I536" t="s">
        <v>214</v>
      </c>
      <c r="J536" t="s">
        <v>212</v>
      </c>
      <c r="K536" t="s">
        <v>212</v>
      </c>
      <c r="L536" t="s">
        <v>212</v>
      </c>
      <c r="M536" t="s">
        <v>212</v>
      </c>
      <c r="N536" t="s">
        <v>214</v>
      </c>
      <c r="O536" t="s">
        <v>212</v>
      </c>
      <c r="P536" t="s">
        <v>214</v>
      </c>
      <c r="Q536" t="s">
        <v>212</v>
      </c>
      <c r="R536" t="s">
        <v>214</v>
      </c>
      <c r="S536" t="s">
        <v>214</v>
      </c>
      <c r="T536" t="s">
        <v>212</v>
      </c>
      <c r="U536" t="s">
        <v>212</v>
      </c>
      <c r="V536" t="s">
        <v>212</v>
      </c>
      <c r="W536" t="s">
        <v>212</v>
      </c>
      <c r="X536" t="s">
        <v>212</v>
      </c>
      <c r="Y536" t="s">
        <v>212</v>
      </c>
      <c r="Z536" t="s">
        <v>214</v>
      </c>
      <c r="AA536" t="s">
        <v>212</v>
      </c>
      <c r="AB536" t="s">
        <v>212</v>
      </c>
      <c r="AC536" t="s">
        <v>212</v>
      </c>
      <c r="AD536" t="s">
        <v>214</v>
      </c>
      <c r="AE536" t="s">
        <v>212</v>
      </c>
      <c r="AF536" t="s">
        <v>212</v>
      </c>
      <c r="AG536" t="s">
        <v>213</v>
      </c>
      <c r="AH536" t="s">
        <v>212</v>
      </c>
      <c r="AI536" t="s">
        <v>214</v>
      </c>
      <c r="AJ536" t="s">
        <v>214</v>
      </c>
      <c r="AK536" t="s">
        <v>212</v>
      </c>
      <c r="AL536" t="s">
        <v>214</v>
      </c>
      <c r="AM536" t="s">
        <v>212</v>
      </c>
      <c r="AN536" t="s">
        <v>213</v>
      </c>
      <c r="AO536" t="s">
        <v>212</v>
      </c>
      <c r="AP536" s="317" t="s">
        <v>212</v>
      </c>
      <c r="AQ536"/>
      <c r="AR536" s="299"/>
      <c r="AS536" s="273"/>
    </row>
    <row r="537" spans="1:45" s="272" customFormat="1" ht="22.8" x14ac:dyDescent="0.4">
      <c r="A537">
        <v>213858</v>
      </c>
      <c r="B537" t="s">
        <v>485</v>
      </c>
      <c r="C537" t="s">
        <v>212</v>
      </c>
      <c r="D537" t="s">
        <v>212</v>
      </c>
      <c r="E537" t="s">
        <v>212</v>
      </c>
      <c r="F537" t="s">
        <v>212</v>
      </c>
      <c r="G537" t="s">
        <v>212</v>
      </c>
      <c r="H537" t="s">
        <v>214</v>
      </c>
      <c r="I537" t="s">
        <v>214</v>
      </c>
      <c r="J537" t="s">
        <v>212</v>
      </c>
      <c r="K537" t="s">
        <v>212</v>
      </c>
      <c r="L537" t="s">
        <v>214</v>
      </c>
      <c r="M537" t="s">
        <v>214</v>
      </c>
      <c r="N537" t="s">
        <v>214</v>
      </c>
      <c r="O537" t="s">
        <v>212</v>
      </c>
      <c r="P537" t="s">
        <v>212</v>
      </c>
      <c r="Q537" t="s">
        <v>214</v>
      </c>
      <c r="R537" t="s">
        <v>214</v>
      </c>
      <c r="S537" t="s">
        <v>214</v>
      </c>
      <c r="T537" t="s">
        <v>212</v>
      </c>
      <c r="U537" t="s">
        <v>212</v>
      </c>
      <c r="V537" t="s">
        <v>212</v>
      </c>
      <c r="W537" t="s">
        <v>212</v>
      </c>
      <c r="X537" t="s">
        <v>214</v>
      </c>
      <c r="Y537" t="s">
        <v>212</v>
      </c>
      <c r="Z537" t="s">
        <v>214</v>
      </c>
      <c r="AA537" t="s">
        <v>214</v>
      </c>
      <c r="AB537" t="s">
        <v>212</v>
      </c>
      <c r="AC537" t="s">
        <v>212</v>
      </c>
      <c r="AD537" t="s">
        <v>212</v>
      </c>
      <c r="AE537" t="s">
        <v>212</v>
      </c>
      <c r="AF537" t="s">
        <v>212</v>
      </c>
      <c r="AG537"/>
      <c r="AH537"/>
      <c r="AI537"/>
      <c r="AJ537"/>
      <c r="AK537"/>
      <c r="AL537"/>
      <c r="AM537"/>
      <c r="AN537"/>
      <c r="AO537"/>
      <c r="AP537" s="317"/>
      <c r="AQ537"/>
      <c r="AR537" s="299"/>
      <c r="AS537" s="271"/>
    </row>
    <row r="538" spans="1:45" s="272" customFormat="1" ht="22.8" x14ac:dyDescent="0.4">
      <c r="A538">
        <v>213860</v>
      </c>
      <c r="B538" t="s">
        <v>487</v>
      </c>
      <c r="C538" t="s">
        <v>4176</v>
      </c>
      <c r="D538" t="s">
        <v>4176</v>
      </c>
      <c r="E538" t="s">
        <v>4176</v>
      </c>
      <c r="F538" t="s">
        <v>4176</v>
      </c>
      <c r="G538" t="s">
        <v>4176</v>
      </c>
      <c r="H538" t="s">
        <v>4176</v>
      </c>
      <c r="I538" t="s">
        <v>4176</v>
      </c>
      <c r="J538" t="s">
        <v>4176</v>
      </c>
      <c r="K538" t="s">
        <v>4176</v>
      </c>
      <c r="L538" t="s">
        <v>4176</v>
      </c>
      <c r="M538" t="s">
        <v>4176</v>
      </c>
      <c r="N538" t="s">
        <v>4176</v>
      </c>
      <c r="O538" t="s">
        <v>4176</v>
      </c>
      <c r="P538" t="s">
        <v>4176</v>
      </c>
      <c r="Q538" t="s">
        <v>4176</v>
      </c>
      <c r="R538" t="s">
        <v>4176</v>
      </c>
      <c r="S538" t="s">
        <v>4176</v>
      </c>
      <c r="T538" t="s">
        <v>4176</v>
      </c>
      <c r="U538" t="s">
        <v>4176</v>
      </c>
      <c r="V538" t="s">
        <v>4176</v>
      </c>
      <c r="W538"/>
      <c r="X538"/>
      <c r="Y538"/>
      <c r="Z538"/>
      <c r="AA538"/>
      <c r="AB538"/>
      <c r="AC538"/>
      <c r="AD538"/>
      <c r="AE538"/>
      <c r="AF538"/>
      <c r="AG538"/>
      <c r="AH538"/>
      <c r="AI538"/>
      <c r="AJ538"/>
      <c r="AK538"/>
      <c r="AL538"/>
      <c r="AM538"/>
      <c r="AN538"/>
      <c r="AO538"/>
      <c r="AP538" s="317"/>
      <c r="AQ538" t="s">
        <v>737</v>
      </c>
      <c r="AR538" s="299" t="s">
        <v>4180</v>
      </c>
      <c r="AS538" s="273"/>
    </row>
    <row r="539" spans="1:45" s="272" customFormat="1" ht="22.8" x14ac:dyDescent="0.4">
      <c r="A539">
        <v>213861</v>
      </c>
      <c r="B539" t="s">
        <v>485</v>
      </c>
      <c r="C539" t="s">
        <v>4176</v>
      </c>
      <c r="D539" t="s">
        <v>4176</v>
      </c>
      <c r="E539" t="s">
        <v>4176</v>
      </c>
      <c r="F539" t="s">
        <v>4176</v>
      </c>
      <c r="G539" t="s">
        <v>4176</v>
      </c>
      <c r="H539" t="s">
        <v>4176</v>
      </c>
      <c r="I539" t="s">
        <v>4176</v>
      </c>
      <c r="J539" t="s">
        <v>4176</v>
      </c>
      <c r="K539" t="s">
        <v>4176</v>
      </c>
      <c r="L539" t="s">
        <v>4176</v>
      </c>
      <c r="M539" t="s">
        <v>4176</v>
      </c>
      <c r="N539" t="s">
        <v>4176</v>
      </c>
      <c r="O539" t="s">
        <v>4176</v>
      </c>
      <c r="P539" t="s">
        <v>4176</v>
      </c>
      <c r="Q539" t="s">
        <v>4176</v>
      </c>
      <c r="R539" t="s">
        <v>4176</v>
      </c>
      <c r="S539" t="s">
        <v>4176</v>
      </c>
      <c r="T539" t="s">
        <v>4176</v>
      </c>
      <c r="U539" t="s">
        <v>4176</v>
      </c>
      <c r="V539" t="s">
        <v>4176</v>
      </c>
      <c r="W539" t="s">
        <v>4176</v>
      </c>
      <c r="X539" t="s">
        <v>4176</v>
      </c>
      <c r="Y539" t="s">
        <v>4176</v>
      </c>
      <c r="Z539" t="s">
        <v>4176</v>
      </c>
      <c r="AA539" t="s">
        <v>4176</v>
      </c>
      <c r="AB539" t="s">
        <v>4176</v>
      </c>
      <c r="AC539" t="s">
        <v>4176</v>
      </c>
      <c r="AD539" t="s">
        <v>4176</v>
      </c>
      <c r="AE539" t="s">
        <v>4176</v>
      </c>
      <c r="AF539" t="s">
        <v>4176</v>
      </c>
      <c r="AG539"/>
      <c r="AH539"/>
      <c r="AI539"/>
      <c r="AJ539"/>
      <c r="AK539"/>
      <c r="AL539"/>
      <c r="AM539"/>
      <c r="AN539"/>
      <c r="AO539"/>
      <c r="AP539" s="317"/>
      <c r="AQ539" t="s">
        <v>737</v>
      </c>
      <c r="AR539" s="299" t="s">
        <v>4184</v>
      </c>
      <c r="AS539" s="273"/>
    </row>
    <row r="540" spans="1:45" s="272" customFormat="1" ht="24" x14ac:dyDescent="0.5">
      <c r="A540" s="321">
        <v>213878</v>
      </c>
      <c r="B540" t="s">
        <v>3629</v>
      </c>
      <c r="C540" s="272" t="s">
        <v>212</v>
      </c>
      <c r="D540" s="272" t="s">
        <v>214</v>
      </c>
      <c r="E540" s="272" t="s">
        <v>212</v>
      </c>
      <c r="F540" s="272" t="s">
        <v>212</v>
      </c>
      <c r="G540" s="272" t="s">
        <v>214</v>
      </c>
      <c r="H540" s="272" t="s">
        <v>212</v>
      </c>
      <c r="I540" s="272" t="s">
        <v>214</v>
      </c>
      <c r="J540" s="272" t="s">
        <v>214</v>
      </c>
      <c r="K540" s="272" t="s">
        <v>214</v>
      </c>
      <c r="L540" s="272" t="s">
        <v>214</v>
      </c>
      <c r="M540" s="272" t="s">
        <v>214</v>
      </c>
      <c r="N540" s="272" t="s">
        <v>212</v>
      </c>
      <c r="O540" s="272" t="s">
        <v>212</v>
      </c>
      <c r="P540" s="272" t="s">
        <v>214</v>
      </c>
      <c r="Q540" s="272" t="s">
        <v>214</v>
      </c>
      <c r="R540" s="272" t="s">
        <v>214</v>
      </c>
      <c r="S540" s="272" t="s">
        <v>214</v>
      </c>
      <c r="T540" s="272" t="s">
        <v>214</v>
      </c>
      <c r="U540" s="272" t="s">
        <v>214</v>
      </c>
      <c r="V540" s="272" t="s">
        <v>214</v>
      </c>
      <c r="W540" s="272" t="s">
        <v>214</v>
      </c>
      <c r="X540" s="272" t="s">
        <v>214</v>
      </c>
      <c r="Y540" s="272" t="s">
        <v>212</v>
      </c>
      <c r="Z540" s="272" t="s">
        <v>212</v>
      </c>
      <c r="AA540" s="272" t="s">
        <v>212</v>
      </c>
      <c r="AB540" s="272" t="s">
        <v>212</v>
      </c>
      <c r="AC540" s="272" t="s">
        <v>212</v>
      </c>
      <c r="AD540" s="272" t="s">
        <v>212</v>
      </c>
      <c r="AE540" s="272" t="s">
        <v>214</v>
      </c>
      <c r="AF540" s="272" t="s">
        <v>212</v>
      </c>
      <c r="AG540" s="272" t="s">
        <v>214</v>
      </c>
      <c r="AH540" s="272" t="s">
        <v>213</v>
      </c>
      <c r="AI540" s="272" t="s">
        <v>214</v>
      </c>
      <c r="AJ540" s="272" t="s">
        <v>214</v>
      </c>
      <c r="AK540" s="272" t="s">
        <v>213</v>
      </c>
      <c r="AL540" s="272" t="s">
        <v>213</v>
      </c>
      <c r="AM540" s="272" t="s">
        <v>213</v>
      </c>
      <c r="AN540" s="272" t="s">
        <v>213</v>
      </c>
      <c r="AO540" s="272" t="s">
        <v>213</v>
      </c>
      <c r="AP540" s="317" t="s">
        <v>213</v>
      </c>
      <c r="AQ540"/>
      <c r="AR540" s="299"/>
      <c r="AS540" s="271"/>
    </row>
    <row r="541" spans="1:45" s="272" customFormat="1" ht="22.8" x14ac:dyDescent="0.4">
      <c r="A541">
        <v>213879</v>
      </c>
      <c r="B541" t="s">
        <v>485</v>
      </c>
      <c r="C541" t="s">
        <v>4176</v>
      </c>
      <c r="D541" t="s">
        <v>4176</v>
      </c>
      <c r="E541" t="s">
        <v>4176</v>
      </c>
      <c r="F541" t="s">
        <v>4176</v>
      </c>
      <c r="G541" t="s">
        <v>4176</v>
      </c>
      <c r="H541" t="s">
        <v>4176</v>
      </c>
      <c r="I541" t="s">
        <v>4176</v>
      </c>
      <c r="J541" t="s">
        <v>4176</v>
      </c>
      <c r="K541" t="s">
        <v>4176</v>
      </c>
      <c r="L541" t="s">
        <v>4176</v>
      </c>
      <c r="M541" t="s">
        <v>4176</v>
      </c>
      <c r="N541" t="s">
        <v>4176</v>
      </c>
      <c r="O541" t="s">
        <v>4176</v>
      </c>
      <c r="P541" t="s">
        <v>4176</v>
      </c>
      <c r="Q541" t="s">
        <v>4176</v>
      </c>
      <c r="R541" t="s">
        <v>4176</v>
      </c>
      <c r="S541" t="s">
        <v>4176</v>
      </c>
      <c r="T541" t="s">
        <v>4176</v>
      </c>
      <c r="U541" t="s">
        <v>4176</v>
      </c>
      <c r="V541" t="s">
        <v>4176</v>
      </c>
      <c r="W541" t="s">
        <v>4176</v>
      </c>
      <c r="X541" t="s">
        <v>4176</v>
      </c>
      <c r="Y541" t="s">
        <v>4176</v>
      </c>
      <c r="Z541" t="s">
        <v>4176</v>
      </c>
      <c r="AA541" t="s">
        <v>4176</v>
      </c>
      <c r="AB541" t="s">
        <v>4176</v>
      </c>
      <c r="AC541" t="s">
        <v>4176</v>
      </c>
      <c r="AD541" t="s">
        <v>4176</v>
      </c>
      <c r="AE541" t="s">
        <v>4176</v>
      </c>
      <c r="AF541" t="s">
        <v>4176</v>
      </c>
      <c r="AG541"/>
      <c r="AH541"/>
      <c r="AI541"/>
      <c r="AJ541"/>
      <c r="AK541"/>
      <c r="AL541"/>
      <c r="AM541"/>
      <c r="AN541"/>
      <c r="AO541"/>
      <c r="AP541" s="317"/>
      <c r="AQ541" t="s">
        <v>737</v>
      </c>
      <c r="AR541" s="299" t="s">
        <v>4180</v>
      </c>
      <c r="AS541" s="273"/>
    </row>
    <row r="542" spans="1:45" s="272" customFormat="1" ht="22.8" x14ac:dyDescent="0.4">
      <c r="A542">
        <v>213896</v>
      </c>
      <c r="B542" t="s">
        <v>59</v>
      </c>
      <c r="C542" t="s">
        <v>214</v>
      </c>
      <c r="D542" t="s">
        <v>214</v>
      </c>
      <c r="E542" t="s">
        <v>214</v>
      </c>
      <c r="F542" t="s">
        <v>214</v>
      </c>
      <c r="G542" t="s">
        <v>214</v>
      </c>
      <c r="H542" t="s">
        <v>214</v>
      </c>
      <c r="I542" t="s">
        <v>214</v>
      </c>
      <c r="J542" t="s">
        <v>212</v>
      </c>
      <c r="K542" t="s">
        <v>214</v>
      </c>
      <c r="L542" t="s">
        <v>214</v>
      </c>
      <c r="M542" t="s">
        <v>214</v>
      </c>
      <c r="N542" t="s">
        <v>214</v>
      </c>
      <c r="O542" t="s">
        <v>214</v>
      </c>
      <c r="P542" t="s">
        <v>212</v>
      </c>
      <c r="Q542" t="s">
        <v>214</v>
      </c>
      <c r="R542" t="s">
        <v>214</v>
      </c>
      <c r="S542" t="s">
        <v>214</v>
      </c>
      <c r="T542" t="s">
        <v>214</v>
      </c>
      <c r="U542" t="s">
        <v>214</v>
      </c>
      <c r="V542" t="s">
        <v>214</v>
      </c>
      <c r="W542" t="s">
        <v>212</v>
      </c>
      <c r="X542" t="s">
        <v>214</v>
      </c>
      <c r="Y542" t="s">
        <v>212</v>
      </c>
      <c r="Z542" t="s">
        <v>214</v>
      </c>
      <c r="AA542" t="s">
        <v>212</v>
      </c>
      <c r="AB542" t="s">
        <v>212</v>
      </c>
      <c r="AC542" t="s">
        <v>214</v>
      </c>
      <c r="AD542" t="s">
        <v>212</v>
      </c>
      <c r="AE542" t="s">
        <v>212</v>
      </c>
      <c r="AF542" t="s">
        <v>212</v>
      </c>
      <c r="AG542" t="s">
        <v>214</v>
      </c>
      <c r="AH542" t="s">
        <v>212</v>
      </c>
      <c r="AI542" t="s">
        <v>212</v>
      </c>
      <c r="AJ542" t="s">
        <v>212</v>
      </c>
      <c r="AK542" t="s">
        <v>214</v>
      </c>
      <c r="AL542" t="s">
        <v>214</v>
      </c>
      <c r="AM542" t="s">
        <v>213</v>
      </c>
      <c r="AN542" t="s">
        <v>213</v>
      </c>
      <c r="AO542" t="s">
        <v>212</v>
      </c>
      <c r="AP542" s="317" t="s">
        <v>212</v>
      </c>
      <c r="AQ542"/>
      <c r="AR542" s="299"/>
      <c r="AS542" s="271"/>
    </row>
    <row r="543" spans="1:45" s="272" customFormat="1" ht="22.8" x14ac:dyDescent="0.4">
      <c r="A543">
        <v>213900</v>
      </c>
      <c r="B543" t="s">
        <v>3629</v>
      </c>
      <c r="C543" t="s">
        <v>212</v>
      </c>
      <c r="D543" t="s">
        <v>214</v>
      </c>
      <c r="E543" t="s">
        <v>214</v>
      </c>
      <c r="F543" t="s">
        <v>214</v>
      </c>
      <c r="G543" t="s">
        <v>214</v>
      </c>
      <c r="H543" t="s">
        <v>214</v>
      </c>
      <c r="I543" t="s">
        <v>214</v>
      </c>
      <c r="J543" t="s">
        <v>212</v>
      </c>
      <c r="K543" t="s">
        <v>214</v>
      </c>
      <c r="L543" t="s">
        <v>214</v>
      </c>
      <c r="M543" t="s">
        <v>214</v>
      </c>
      <c r="N543" t="s">
        <v>214</v>
      </c>
      <c r="O543" t="s">
        <v>214</v>
      </c>
      <c r="P543" t="s">
        <v>214</v>
      </c>
      <c r="Q543" t="s">
        <v>214</v>
      </c>
      <c r="R543" t="s">
        <v>214</v>
      </c>
      <c r="S543" t="s">
        <v>214</v>
      </c>
      <c r="T543" t="s">
        <v>214</v>
      </c>
      <c r="U543" t="s">
        <v>214</v>
      </c>
      <c r="V543" t="s">
        <v>214</v>
      </c>
      <c r="W543" t="s">
        <v>214</v>
      </c>
      <c r="X543" t="s">
        <v>214</v>
      </c>
      <c r="Y543" t="s">
        <v>212</v>
      </c>
      <c r="Z543" t="s">
        <v>214</v>
      </c>
      <c r="AA543" t="s">
        <v>212</v>
      </c>
      <c r="AB543" t="s">
        <v>212</v>
      </c>
      <c r="AC543" t="s">
        <v>212</v>
      </c>
      <c r="AD543" t="s">
        <v>212</v>
      </c>
      <c r="AE543" t="s">
        <v>212</v>
      </c>
      <c r="AF543" t="s">
        <v>212</v>
      </c>
      <c r="AG543" t="s">
        <v>214</v>
      </c>
      <c r="AH543" t="s">
        <v>214</v>
      </c>
      <c r="AI543" t="s">
        <v>214</v>
      </c>
      <c r="AJ543" t="s">
        <v>214</v>
      </c>
      <c r="AK543" t="s">
        <v>214</v>
      </c>
      <c r="AL543" t="s">
        <v>212</v>
      </c>
      <c r="AM543" t="s">
        <v>214</v>
      </c>
      <c r="AN543" t="s">
        <v>213</v>
      </c>
      <c r="AO543" t="s">
        <v>214</v>
      </c>
      <c r="AP543" s="317" t="s">
        <v>212</v>
      </c>
      <c r="AQ543"/>
      <c r="AR543" s="299"/>
      <c r="AS543" s="271"/>
    </row>
    <row r="544" spans="1:45" s="272" customFormat="1" ht="24" x14ac:dyDescent="0.5">
      <c r="A544" s="326">
        <v>213909</v>
      </c>
      <c r="B544" t="s">
        <v>485</v>
      </c>
      <c r="C544" s="272" t="s">
        <v>212</v>
      </c>
      <c r="D544" s="272" t="s">
        <v>212</v>
      </c>
      <c r="E544" s="272" t="s">
        <v>212</v>
      </c>
      <c r="F544" s="272" t="s">
        <v>212</v>
      </c>
      <c r="G544" s="272" t="s">
        <v>214</v>
      </c>
      <c r="H544" s="272" t="s">
        <v>213</v>
      </c>
      <c r="I544" s="272" t="s">
        <v>212</v>
      </c>
      <c r="J544" s="272" t="s">
        <v>212</v>
      </c>
      <c r="K544" s="272" t="s">
        <v>212</v>
      </c>
      <c r="L544" s="272" t="s">
        <v>212</v>
      </c>
      <c r="M544" s="272" t="s">
        <v>214</v>
      </c>
      <c r="N544" s="272" t="s">
        <v>214</v>
      </c>
      <c r="O544" s="272" t="s">
        <v>212</v>
      </c>
      <c r="P544" s="272" t="s">
        <v>214</v>
      </c>
      <c r="Q544" s="272" t="s">
        <v>214</v>
      </c>
      <c r="R544" s="272" t="s">
        <v>212</v>
      </c>
      <c r="S544" s="272" t="s">
        <v>214</v>
      </c>
      <c r="T544" s="272" t="s">
        <v>212</v>
      </c>
      <c r="U544" s="272" t="s">
        <v>212</v>
      </c>
      <c r="V544" s="272" t="s">
        <v>212</v>
      </c>
      <c r="W544" s="272" t="s">
        <v>212</v>
      </c>
      <c r="X544" s="272" t="s">
        <v>212</v>
      </c>
      <c r="Y544" s="272" t="s">
        <v>213</v>
      </c>
      <c r="Z544" s="272" t="s">
        <v>213</v>
      </c>
      <c r="AA544" s="272" t="s">
        <v>212</v>
      </c>
      <c r="AB544" s="272" t="s">
        <v>213</v>
      </c>
      <c r="AC544" s="272" t="s">
        <v>213</v>
      </c>
      <c r="AD544" s="272" t="s">
        <v>213</v>
      </c>
      <c r="AE544" s="272" t="s">
        <v>213</v>
      </c>
      <c r="AF544" s="272" t="s">
        <v>213</v>
      </c>
      <c r="AP544" s="317"/>
      <c r="AQ544"/>
      <c r="AR544" s="299"/>
      <c r="AS544" s="273"/>
    </row>
    <row r="545" spans="1:45" s="272" customFormat="1" ht="22.8" x14ac:dyDescent="0.4">
      <c r="A545">
        <v>213919</v>
      </c>
      <c r="B545" t="s">
        <v>3630</v>
      </c>
      <c r="C545" t="s">
        <v>4176</v>
      </c>
      <c r="D545" t="s">
        <v>4176</v>
      </c>
      <c r="E545" t="s">
        <v>4176</v>
      </c>
      <c r="F545" t="s">
        <v>4176</v>
      </c>
      <c r="G545" t="s">
        <v>4176</v>
      </c>
      <c r="H545" t="s">
        <v>4176</v>
      </c>
      <c r="I545" t="s">
        <v>4176</v>
      </c>
      <c r="J545" t="s">
        <v>4176</v>
      </c>
      <c r="K545" t="s">
        <v>4176</v>
      </c>
      <c r="L545" t="s">
        <v>4176</v>
      </c>
      <c r="M545" t="s">
        <v>4176</v>
      </c>
      <c r="N545" t="s">
        <v>4176</v>
      </c>
      <c r="O545" t="s">
        <v>4176</v>
      </c>
      <c r="P545" t="s">
        <v>4176</v>
      </c>
      <c r="Q545" t="s">
        <v>4176</v>
      </c>
      <c r="R545" t="s">
        <v>4176</v>
      </c>
      <c r="S545" t="s">
        <v>4176</v>
      </c>
      <c r="T545" t="s">
        <v>4176</v>
      </c>
      <c r="U545" t="s">
        <v>4176</v>
      </c>
      <c r="V545" t="s">
        <v>4176</v>
      </c>
      <c r="W545" t="s">
        <v>4176</v>
      </c>
      <c r="X545" t="s">
        <v>4176</v>
      </c>
      <c r="Y545" t="s">
        <v>4176</v>
      </c>
      <c r="Z545" t="s">
        <v>4176</v>
      </c>
      <c r="AA545" t="s">
        <v>4176</v>
      </c>
      <c r="AB545" t="s">
        <v>4176</v>
      </c>
      <c r="AC545" t="s">
        <v>4176</v>
      </c>
      <c r="AD545" t="s">
        <v>4176</v>
      </c>
      <c r="AE545" t="s">
        <v>4176</v>
      </c>
      <c r="AF545" t="s">
        <v>4176</v>
      </c>
      <c r="AG545"/>
      <c r="AH545"/>
      <c r="AI545"/>
      <c r="AJ545"/>
      <c r="AK545"/>
      <c r="AL545"/>
      <c r="AM545"/>
      <c r="AN545"/>
      <c r="AO545"/>
      <c r="AP545" s="317"/>
      <c r="AQ545" t="s">
        <v>737</v>
      </c>
      <c r="AR545" s="299" t="s">
        <v>4183</v>
      </c>
      <c r="AS545" s="273"/>
    </row>
    <row r="546" spans="1:45" s="272" customFormat="1" ht="22.8" x14ac:dyDescent="0.4">
      <c r="A546">
        <v>213921</v>
      </c>
      <c r="B546" t="s">
        <v>487</v>
      </c>
      <c r="C546" t="s">
        <v>4176</v>
      </c>
      <c r="D546" t="s">
        <v>4176</v>
      </c>
      <c r="E546" t="s">
        <v>4176</v>
      </c>
      <c r="F546" t="s">
        <v>4176</v>
      </c>
      <c r="G546" t="s">
        <v>4176</v>
      </c>
      <c r="H546" t="s">
        <v>4176</v>
      </c>
      <c r="I546" t="s">
        <v>4176</v>
      </c>
      <c r="J546" t="s">
        <v>4176</v>
      </c>
      <c r="K546" t="s">
        <v>4176</v>
      </c>
      <c r="L546" t="s">
        <v>4176</v>
      </c>
      <c r="M546" t="s">
        <v>4176</v>
      </c>
      <c r="N546" t="s">
        <v>4176</v>
      </c>
      <c r="O546" t="s">
        <v>4176</v>
      </c>
      <c r="P546" t="s">
        <v>4176</v>
      </c>
      <c r="Q546" t="s">
        <v>4176</v>
      </c>
      <c r="R546" t="s">
        <v>4176</v>
      </c>
      <c r="S546" t="s">
        <v>4176</v>
      </c>
      <c r="T546" t="s">
        <v>4176</v>
      </c>
      <c r="U546" t="s">
        <v>4176</v>
      </c>
      <c r="V546" t="s">
        <v>4176</v>
      </c>
      <c r="W546"/>
      <c r="X546"/>
      <c r="Y546"/>
      <c r="Z546"/>
      <c r="AA546"/>
      <c r="AB546"/>
      <c r="AC546"/>
      <c r="AD546"/>
      <c r="AE546"/>
      <c r="AF546"/>
      <c r="AG546"/>
      <c r="AH546"/>
      <c r="AI546"/>
      <c r="AJ546"/>
      <c r="AK546"/>
      <c r="AL546"/>
      <c r="AM546"/>
      <c r="AN546"/>
      <c r="AO546"/>
      <c r="AP546" s="317"/>
      <c r="AQ546" t="s">
        <v>737</v>
      </c>
      <c r="AR546" s="299" t="e">
        <v>#N/A</v>
      </c>
      <c r="AS546" s="271"/>
    </row>
    <row r="547" spans="1:45" s="272" customFormat="1" ht="22.8" x14ac:dyDescent="0.4">
      <c r="A547" s="314">
        <v>213925</v>
      </c>
      <c r="B547" t="s">
        <v>487</v>
      </c>
      <c r="C547" s="315" t="s">
        <v>212</v>
      </c>
      <c r="D547" s="315" t="s">
        <v>212</v>
      </c>
      <c r="E547" s="315" t="s">
        <v>212</v>
      </c>
      <c r="F547" s="315" t="s">
        <v>212</v>
      </c>
      <c r="G547" s="315" t="s">
        <v>212</v>
      </c>
      <c r="H547" s="315" t="s">
        <v>212</v>
      </c>
      <c r="I547" s="315" t="s">
        <v>212</v>
      </c>
      <c r="J547" s="315" t="s">
        <v>212</v>
      </c>
      <c r="K547" s="315" t="s">
        <v>212</v>
      </c>
      <c r="L547" s="315" t="s">
        <v>212</v>
      </c>
      <c r="M547" s="315" t="s">
        <v>212</v>
      </c>
      <c r="N547" s="315" t="s">
        <v>212</v>
      </c>
      <c r="O547" s="315" t="s">
        <v>212</v>
      </c>
      <c r="P547" s="315" t="s">
        <v>212</v>
      </c>
      <c r="Q547" s="315" t="s">
        <v>212</v>
      </c>
      <c r="R547" s="315" t="s">
        <v>212</v>
      </c>
      <c r="S547" s="315" t="s">
        <v>212</v>
      </c>
      <c r="T547" s="315" t="s">
        <v>212</v>
      </c>
      <c r="U547" s="315" t="s">
        <v>212</v>
      </c>
      <c r="V547" s="315" t="s">
        <v>212</v>
      </c>
      <c r="W547" s="315"/>
      <c r="X547" s="315"/>
      <c r="Y547" s="315"/>
      <c r="Z547" s="315"/>
      <c r="AA547" s="315"/>
      <c r="AB547" s="315"/>
      <c r="AC547" s="315"/>
      <c r="AD547" s="315"/>
      <c r="AE547" s="315"/>
      <c r="AF547" s="315"/>
      <c r="AG547" s="315"/>
      <c r="AH547" s="315"/>
      <c r="AI547" s="315"/>
      <c r="AJ547" s="315"/>
      <c r="AK547" s="315"/>
      <c r="AL547" s="315"/>
      <c r="AM547" s="315"/>
      <c r="AN547" s="315"/>
      <c r="AO547" s="315"/>
      <c r="AP547" s="316"/>
      <c r="AQ547"/>
      <c r="AR547" s="299"/>
      <c r="AS547" s="273"/>
    </row>
    <row r="548" spans="1:45" s="272" customFormat="1" ht="22.8" x14ac:dyDescent="0.4">
      <c r="A548">
        <v>213927</v>
      </c>
      <c r="B548" t="s">
        <v>3630</v>
      </c>
      <c r="C548" t="s">
        <v>212</v>
      </c>
      <c r="D548" t="s">
        <v>214</v>
      </c>
      <c r="E548" t="s">
        <v>212</v>
      </c>
      <c r="F548" t="s">
        <v>212</v>
      </c>
      <c r="G548" t="s">
        <v>212</v>
      </c>
      <c r="H548" t="s">
        <v>214</v>
      </c>
      <c r="I548" t="s">
        <v>212</v>
      </c>
      <c r="J548" t="s">
        <v>214</v>
      </c>
      <c r="K548" t="s">
        <v>212</v>
      </c>
      <c r="L548" t="s">
        <v>212</v>
      </c>
      <c r="M548" t="s">
        <v>212</v>
      </c>
      <c r="N548" t="s">
        <v>212</v>
      </c>
      <c r="O548" t="s">
        <v>212</v>
      </c>
      <c r="P548" t="s">
        <v>212</v>
      </c>
      <c r="Q548" t="s">
        <v>212</v>
      </c>
      <c r="R548" t="s">
        <v>212</v>
      </c>
      <c r="S548" t="s">
        <v>212</v>
      </c>
      <c r="T548" t="s">
        <v>214</v>
      </c>
      <c r="U548" t="s">
        <v>214</v>
      </c>
      <c r="V548" t="s">
        <v>212</v>
      </c>
      <c r="W548" t="s">
        <v>213</v>
      </c>
      <c r="X548" t="s">
        <v>212</v>
      </c>
      <c r="Y548" t="s">
        <v>214</v>
      </c>
      <c r="Z548" t="s">
        <v>212</v>
      </c>
      <c r="AA548" t="s">
        <v>212</v>
      </c>
      <c r="AB548" t="s">
        <v>214</v>
      </c>
      <c r="AC548" t="s">
        <v>214</v>
      </c>
      <c r="AD548" t="s">
        <v>213</v>
      </c>
      <c r="AE548" t="s">
        <v>213</v>
      </c>
      <c r="AF548" t="s">
        <v>214</v>
      </c>
      <c r="AG548"/>
      <c r="AH548"/>
      <c r="AI548"/>
      <c r="AJ548"/>
      <c r="AK548"/>
      <c r="AL548"/>
      <c r="AM548"/>
      <c r="AN548"/>
      <c r="AO548"/>
      <c r="AP548" s="317"/>
      <c r="AQ548"/>
      <c r="AR548" s="299"/>
      <c r="AS548" s="271"/>
    </row>
    <row r="549" spans="1:45" s="272" customFormat="1" ht="22.8" x14ac:dyDescent="0.4">
      <c r="A549">
        <v>213929</v>
      </c>
      <c r="B549" t="s">
        <v>59</v>
      </c>
      <c r="C549" t="s">
        <v>214</v>
      </c>
      <c r="D549" t="s">
        <v>214</v>
      </c>
      <c r="E549" t="s">
        <v>214</v>
      </c>
      <c r="F549" t="s">
        <v>214</v>
      </c>
      <c r="G549" t="s">
        <v>214</v>
      </c>
      <c r="H549" t="s">
        <v>214</v>
      </c>
      <c r="I549" t="s">
        <v>214</v>
      </c>
      <c r="J549" t="s">
        <v>214</v>
      </c>
      <c r="K549" t="s">
        <v>214</v>
      </c>
      <c r="L549" t="s">
        <v>214</v>
      </c>
      <c r="M549" t="s">
        <v>212</v>
      </c>
      <c r="N549" t="s">
        <v>214</v>
      </c>
      <c r="O549" t="s">
        <v>214</v>
      </c>
      <c r="P549" t="s">
        <v>214</v>
      </c>
      <c r="Q549" t="s">
        <v>214</v>
      </c>
      <c r="R549" t="s">
        <v>214</v>
      </c>
      <c r="S549" t="s">
        <v>212</v>
      </c>
      <c r="T549" t="s">
        <v>214</v>
      </c>
      <c r="U549" t="s">
        <v>214</v>
      </c>
      <c r="V549" t="s">
        <v>214</v>
      </c>
      <c r="W549" t="s">
        <v>214</v>
      </c>
      <c r="X549" t="s">
        <v>214</v>
      </c>
      <c r="Y549" t="s">
        <v>214</v>
      </c>
      <c r="Z549" t="s">
        <v>212</v>
      </c>
      <c r="AA549" t="s">
        <v>212</v>
      </c>
      <c r="AB549" t="s">
        <v>212</v>
      </c>
      <c r="AC549" t="s">
        <v>214</v>
      </c>
      <c r="AD549" t="s">
        <v>212</v>
      </c>
      <c r="AE549" t="s">
        <v>212</v>
      </c>
      <c r="AF549" t="s">
        <v>214</v>
      </c>
      <c r="AG549" t="s">
        <v>212</v>
      </c>
      <c r="AH549" t="s">
        <v>212</v>
      </c>
      <c r="AI549" t="s">
        <v>212</v>
      </c>
      <c r="AJ549" t="s">
        <v>212</v>
      </c>
      <c r="AK549" t="s">
        <v>214</v>
      </c>
      <c r="AL549" t="s">
        <v>212</v>
      </c>
      <c r="AM549" t="s">
        <v>212</v>
      </c>
      <c r="AN549" t="s">
        <v>214</v>
      </c>
      <c r="AO549" t="s">
        <v>214</v>
      </c>
      <c r="AP549" s="317" t="s">
        <v>212</v>
      </c>
      <c r="AQ549"/>
      <c r="AR549" s="299"/>
      <c r="AS549" s="273"/>
    </row>
    <row r="550" spans="1:45" s="272" customFormat="1" ht="22.8" x14ac:dyDescent="0.4">
      <c r="A550">
        <v>213931</v>
      </c>
      <c r="B550" t="s">
        <v>59</v>
      </c>
      <c r="C550" t="s">
        <v>214</v>
      </c>
      <c r="D550" t="s">
        <v>214</v>
      </c>
      <c r="E550" t="s">
        <v>212</v>
      </c>
      <c r="F550" t="s">
        <v>214</v>
      </c>
      <c r="G550" t="s">
        <v>214</v>
      </c>
      <c r="H550" t="s">
        <v>214</v>
      </c>
      <c r="I550" t="s">
        <v>214</v>
      </c>
      <c r="J550" t="s">
        <v>214</v>
      </c>
      <c r="K550" t="s">
        <v>214</v>
      </c>
      <c r="L550" t="s">
        <v>214</v>
      </c>
      <c r="M550" t="s">
        <v>212</v>
      </c>
      <c r="N550" t="s">
        <v>214</v>
      </c>
      <c r="O550" t="s">
        <v>214</v>
      </c>
      <c r="P550" t="s">
        <v>214</v>
      </c>
      <c r="Q550" t="s">
        <v>212</v>
      </c>
      <c r="R550" t="s">
        <v>214</v>
      </c>
      <c r="S550" t="s">
        <v>212</v>
      </c>
      <c r="T550" t="s">
        <v>213</v>
      </c>
      <c r="U550" t="s">
        <v>213</v>
      </c>
      <c r="V550" t="s">
        <v>212</v>
      </c>
      <c r="W550" t="s">
        <v>214</v>
      </c>
      <c r="X550" t="s">
        <v>214</v>
      </c>
      <c r="Y550" t="s">
        <v>212</v>
      </c>
      <c r="Z550" t="s">
        <v>212</v>
      </c>
      <c r="AA550" t="s">
        <v>214</v>
      </c>
      <c r="AB550" t="s">
        <v>214</v>
      </c>
      <c r="AC550" t="s">
        <v>214</v>
      </c>
      <c r="AD550" t="s">
        <v>214</v>
      </c>
      <c r="AE550" t="s">
        <v>214</v>
      </c>
      <c r="AF550" t="s">
        <v>214</v>
      </c>
      <c r="AG550" t="s">
        <v>214</v>
      </c>
      <c r="AH550" t="s">
        <v>214</v>
      </c>
      <c r="AI550" t="s">
        <v>214</v>
      </c>
      <c r="AJ550" t="s">
        <v>214</v>
      </c>
      <c r="AK550" t="s">
        <v>212</v>
      </c>
      <c r="AL550" t="s">
        <v>214</v>
      </c>
      <c r="AM550" t="s">
        <v>212</v>
      </c>
      <c r="AN550" t="s">
        <v>212</v>
      </c>
      <c r="AO550" t="s">
        <v>214</v>
      </c>
      <c r="AP550" s="317" t="s">
        <v>212</v>
      </c>
      <c r="AQ550"/>
      <c r="AR550" s="299"/>
      <c r="AS550" s="273"/>
    </row>
    <row r="551" spans="1:45" s="272" customFormat="1" ht="22.8" x14ac:dyDescent="0.4">
      <c r="A551">
        <v>213937</v>
      </c>
      <c r="B551" t="s">
        <v>59</v>
      </c>
      <c r="C551" t="s">
        <v>214</v>
      </c>
      <c r="D551" t="s">
        <v>214</v>
      </c>
      <c r="E551" t="s">
        <v>212</v>
      </c>
      <c r="F551" t="s">
        <v>214</v>
      </c>
      <c r="G551" t="s">
        <v>212</v>
      </c>
      <c r="H551" t="s">
        <v>212</v>
      </c>
      <c r="I551" t="s">
        <v>214</v>
      </c>
      <c r="J551" t="s">
        <v>214</v>
      </c>
      <c r="K551" t="s">
        <v>212</v>
      </c>
      <c r="L551" t="s">
        <v>214</v>
      </c>
      <c r="M551" t="s">
        <v>214</v>
      </c>
      <c r="N551" t="s">
        <v>212</v>
      </c>
      <c r="O551" t="s">
        <v>214</v>
      </c>
      <c r="P551" t="s">
        <v>212</v>
      </c>
      <c r="Q551" t="s">
        <v>212</v>
      </c>
      <c r="R551" t="s">
        <v>214</v>
      </c>
      <c r="S551" t="s">
        <v>212</v>
      </c>
      <c r="T551" t="s">
        <v>214</v>
      </c>
      <c r="U551" t="s">
        <v>214</v>
      </c>
      <c r="V551" t="s">
        <v>212</v>
      </c>
      <c r="W551" t="s">
        <v>212</v>
      </c>
      <c r="X551" t="s">
        <v>214</v>
      </c>
      <c r="Y551" t="s">
        <v>212</v>
      </c>
      <c r="Z551" t="s">
        <v>212</v>
      </c>
      <c r="AA551" t="s">
        <v>214</v>
      </c>
      <c r="AB551" t="s">
        <v>212</v>
      </c>
      <c r="AC551" t="s">
        <v>214</v>
      </c>
      <c r="AD551" t="s">
        <v>214</v>
      </c>
      <c r="AE551" t="s">
        <v>212</v>
      </c>
      <c r="AF551" t="s">
        <v>214</v>
      </c>
      <c r="AG551" t="s">
        <v>214</v>
      </c>
      <c r="AH551" t="s">
        <v>214</v>
      </c>
      <c r="AI551" t="s">
        <v>212</v>
      </c>
      <c r="AJ551" t="s">
        <v>214</v>
      </c>
      <c r="AK551" t="s">
        <v>212</v>
      </c>
      <c r="AL551" t="s">
        <v>212</v>
      </c>
      <c r="AM551" t="s">
        <v>214</v>
      </c>
      <c r="AN551" t="s">
        <v>212</v>
      </c>
      <c r="AO551" t="s">
        <v>214</v>
      </c>
      <c r="AP551" s="317" t="s">
        <v>212</v>
      </c>
      <c r="AQ551"/>
      <c r="AR551" s="299"/>
      <c r="AS551" s="273"/>
    </row>
    <row r="552" spans="1:45" s="272" customFormat="1" ht="22.8" x14ac:dyDescent="0.4">
      <c r="A552" s="314">
        <v>213938</v>
      </c>
      <c r="B552" t="s">
        <v>485</v>
      </c>
      <c r="C552" s="315" t="s">
        <v>212</v>
      </c>
      <c r="D552" s="315" t="s">
        <v>214</v>
      </c>
      <c r="E552" s="315" t="s">
        <v>214</v>
      </c>
      <c r="F552" s="315" t="s">
        <v>214</v>
      </c>
      <c r="G552" s="315" t="s">
        <v>212</v>
      </c>
      <c r="H552" s="315" t="s">
        <v>214</v>
      </c>
      <c r="I552" s="315" t="s">
        <v>214</v>
      </c>
      <c r="J552" s="315" t="s">
        <v>212</v>
      </c>
      <c r="K552" s="315" t="s">
        <v>214</v>
      </c>
      <c r="L552" s="315" t="s">
        <v>214</v>
      </c>
      <c r="M552" s="315" t="s">
        <v>214</v>
      </c>
      <c r="N552" s="315" t="s">
        <v>214</v>
      </c>
      <c r="O552" s="315" t="s">
        <v>214</v>
      </c>
      <c r="P552" s="315" t="s">
        <v>214</v>
      </c>
      <c r="Q552" s="315" t="s">
        <v>214</v>
      </c>
      <c r="R552" s="315" t="s">
        <v>214</v>
      </c>
      <c r="S552" s="315" t="s">
        <v>214</v>
      </c>
      <c r="T552" s="315" t="s">
        <v>214</v>
      </c>
      <c r="U552" s="315" t="s">
        <v>214</v>
      </c>
      <c r="V552" s="315" t="s">
        <v>214</v>
      </c>
      <c r="W552" s="315" t="s">
        <v>214</v>
      </c>
      <c r="X552" s="315" t="s">
        <v>214</v>
      </c>
      <c r="Y552" s="315" t="s">
        <v>213</v>
      </c>
      <c r="Z552" s="315" t="s">
        <v>213</v>
      </c>
      <c r="AA552" s="315" t="s">
        <v>213</v>
      </c>
      <c r="AB552" s="315" t="s">
        <v>213</v>
      </c>
      <c r="AC552" s="315" t="s">
        <v>213</v>
      </c>
      <c r="AD552" s="315" t="s">
        <v>213</v>
      </c>
      <c r="AE552" s="315" t="s">
        <v>213</v>
      </c>
      <c r="AF552" s="315" t="s">
        <v>213</v>
      </c>
      <c r="AG552" s="315"/>
      <c r="AH552" s="315"/>
      <c r="AI552" s="315"/>
      <c r="AJ552" s="315"/>
      <c r="AK552" s="315"/>
      <c r="AL552" s="315"/>
      <c r="AM552" s="315"/>
      <c r="AN552" s="315"/>
      <c r="AO552" s="315"/>
      <c r="AP552" s="316"/>
      <c r="AQ552"/>
      <c r="AR552" s="299"/>
      <c r="AS552" s="273"/>
    </row>
    <row r="553" spans="1:45" s="272" customFormat="1" ht="22.8" x14ac:dyDescent="0.4">
      <c r="A553">
        <v>213945</v>
      </c>
      <c r="B553" t="s">
        <v>59</v>
      </c>
      <c r="C553" t="s">
        <v>4176</v>
      </c>
      <c r="D553" t="s">
        <v>4176</v>
      </c>
      <c r="E553" t="s">
        <v>4176</v>
      </c>
      <c r="F553" t="s">
        <v>4176</v>
      </c>
      <c r="G553" t="s">
        <v>4176</v>
      </c>
      <c r="H553" t="s">
        <v>4176</v>
      </c>
      <c r="I553" t="s">
        <v>4176</v>
      </c>
      <c r="J553" t="s">
        <v>4176</v>
      </c>
      <c r="K553" t="s">
        <v>4176</v>
      </c>
      <c r="L553" t="s">
        <v>4176</v>
      </c>
      <c r="M553" t="s">
        <v>4176</v>
      </c>
      <c r="N553" t="s">
        <v>4176</v>
      </c>
      <c r="O553" t="s">
        <v>4176</v>
      </c>
      <c r="P553" t="s">
        <v>4176</v>
      </c>
      <c r="Q553" t="s">
        <v>4176</v>
      </c>
      <c r="R553" t="s">
        <v>4176</v>
      </c>
      <c r="S553" t="s">
        <v>4176</v>
      </c>
      <c r="T553" t="s">
        <v>4176</v>
      </c>
      <c r="U553" t="s">
        <v>4176</v>
      </c>
      <c r="V553" t="s">
        <v>4176</v>
      </c>
      <c r="W553" t="s">
        <v>4176</v>
      </c>
      <c r="X553" t="s">
        <v>4176</v>
      </c>
      <c r="Y553" t="s">
        <v>4176</v>
      </c>
      <c r="Z553" t="s">
        <v>4176</v>
      </c>
      <c r="AA553" t="s">
        <v>4176</v>
      </c>
      <c r="AB553" t="s">
        <v>4176</v>
      </c>
      <c r="AC553" t="s">
        <v>4176</v>
      </c>
      <c r="AD553" t="s">
        <v>4176</v>
      </c>
      <c r="AE553" t="s">
        <v>4176</v>
      </c>
      <c r="AF553" t="s">
        <v>4176</v>
      </c>
      <c r="AG553" t="s">
        <v>4176</v>
      </c>
      <c r="AH553" t="s">
        <v>4176</v>
      </c>
      <c r="AI553" t="s">
        <v>4176</v>
      </c>
      <c r="AJ553" t="s">
        <v>4176</v>
      </c>
      <c r="AK553" t="s">
        <v>4176</v>
      </c>
      <c r="AL553" t="s">
        <v>4176</v>
      </c>
      <c r="AM553" t="s">
        <v>4176</v>
      </c>
      <c r="AN553" t="s">
        <v>4176</v>
      </c>
      <c r="AO553" t="s">
        <v>4176</v>
      </c>
      <c r="AP553" s="317" t="s">
        <v>4176</v>
      </c>
      <c r="AQ553" t="s">
        <v>737</v>
      </c>
      <c r="AR553" s="299" t="s">
        <v>4180</v>
      </c>
      <c r="AS553" s="273"/>
    </row>
    <row r="554" spans="1:45" s="272" customFormat="1" ht="22.8" x14ac:dyDescent="0.4">
      <c r="A554">
        <v>213946</v>
      </c>
      <c r="B554" t="s">
        <v>59</v>
      </c>
      <c r="C554" t="s">
        <v>214</v>
      </c>
      <c r="D554" t="s">
        <v>214</v>
      </c>
      <c r="E554" t="s">
        <v>214</v>
      </c>
      <c r="F554" t="s">
        <v>214</v>
      </c>
      <c r="G554" t="s">
        <v>214</v>
      </c>
      <c r="H554" t="s">
        <v>214</v>
      </c>
      <c r="I554" t="s">
        <v>214</v>
      </c>
      <c r="J554" t="s">
        <v>214</v>
      </c>
      <c r="K554" t="s">
        <v>214</v>
      </c>
      <c r="L554" t="s">
        <v>214</v>
      </c>
      <c r="M554" t="s">
        <v>214</v>
      </c>
      <c r="N554" t="s">
        <v>214</v>
      </c>
      <c r="O554" t="s">
        <v>214</v>
      </c>
      <c r="P554" t="s">
        <v>214</v>
      </c>
      <c r="Q554" t="s">
        <v>214</v>
      </c>
      <c r="R554" t="s">
        <v>214</v>
      </c>
      <c r="S554" t="s">
        <v>214</v>
      </c>
      <c r="T554" t="s">
        <v>214</v>
      </c>
      <c r="U554" t="s">
        <v>214</v>
      </c>
      <c r="V554" t="s">
        <v>212</v>
      </c>
      <c r="W554" t="s">
        <v>214</v>
      </c>
      <c r="X554" t="s">
        <v>214</v>
      </c>
      <c r="Y554" t="s">
        <v>214</v>
      </c>
      <c r="Z554" t="s">
        <v>212</v>
      </c>
      <c r="AA554" t="s">
        <v>212</v>
      </c>
      <c r="AB554" t="s">
        <v>214</v>
      </c>
      <c r="AC554" t="s">
        <v>214</v>
      </c>
      <c r="AD554" t="s">
        <v>214</v>
      </c>
      <c r="AE554" t="s">
        <v>212</v>
      </c>
      <c r="AF554" t="s">
        <v>214</v>
      </c>
      <c r="AG554" t="s">
        <v>214</v>
      </c>
      <c r="AH554" t="s">
        <v>212</v>
      </c>
      <c r="AI554" t="s">
        <v>212</v>
      </c>
      <c r="AJ554" t="s">
        <v>214</v>
      </c>
      <c r="AK554" t="s">
        <v>212</v>
      </c>
      <c r="AL554" t="s">
        <v>212</v>
      </c>
      <c r="AM554" t="s">
        <v>212</v>
      </c>
      <c r="AN554" t="s">
        <v>212</v>
      </c>
      <c r="AO554" t="s">
        <v>214</v>
      </c>
      <c r="AP554" s="317" t="s">
        <v>214</v>
      </c>
      <c r="AQ554"/>
      <c r="AR554" s="299"/>
      <c r="AS554" s="273"/>
    </row>
    <row r="555" spans="1:45" s="272" customFormat="1" ht="22.8" x14ac:dyDescent="0.4">
      <c r="A555">
        <v>213952</v>
      </c>
      <c r="B555" t="s">
        <v>485</v>
      </c>
      <c r="C555" t="s">
        <v>4176</v>
      </c>
      <c r="D555" t="s">
        <v>4176</v>
      </c>
      <c r="E555" t="s">
        <v>4176</v>
      </c>
      <c r="F555" t="s">
        <v>4176</v>
      </c>
      <c r="G555" t="s">
        <v>4176</v>
      </c>
      <c r="H555" t="s">
        <v>4176</v>
      </c>
      <c r="I555" t="s">
        <v>4176</v>
      </c>
      <c r="J555" t="s">
        <v>4176</v>
      </c>
      <c r="K555" t="s">
        <v>4176</v>
      </c>
      <c r="L555" t="s">
        <v>4176</v>
      </c>
      <c r="M555" t="s">
        <v>4176</v>
      </c>
      <c r="N555" t="s">
        <v>4176</v>
      </c>
      <c r="O555" t="s">
        <v>4176</v>
      </c>
      <c r="P555" t="s">
        <v>4176</v>
      </c>
      <c r="Q555" t="s">
        <v>4176</v>
      </c>
      <c r="R555" t="s">
        <v>4176</v>
      </c>
      <c r="S555" t="s">
        <v>4176</v>
      </c>
      <c r="T555" t="s">
        <v>4176</v>
      </c>
      <c r="U555" t="s">
        <v>4176</v>
      </c>
      <c r="V555" t="s">
        <v>4176</v>
      </c>
      <c r="W555" t="s">
        <v>4176</v>
      </c>
      <c r="X555" t="s">
        <v>4176</v>
      </c>
      <c r="Y555" t="s">
        <v>4176</v>
      </c>
      <c r="Z555" t="s">
        <v>4176</v>
      </c>
      <c r="AA555" t="s">
        <v>4176</v>
      </c>
      <c r="AB555" t="s">
        <v>4176</v>
      </c>
      <c r="AC555" t="s">
        <v>4176</v>
      </c>
      <c r="AD555" t="s">
        <v>4176</v>
      </c>
      <c r="AE555" t="s">
        <v>4176</v>
      </c>
      <c r="AF555" t="s">
        <v>4176</v>
      </c>
      <c r="AG555"/>
      <c r="AH555"/>
      <c r="AI555"/>
      <c r="AJ555"/>
      <c r="AK555"/>
      <c r="AL555"/>
      <c r="AM555"/>
      <c r="AN555"/>
      <c r="AO555"/>
      <c r="AP555" s="317"/>
      <c r="AQ555" t="s">
        <v>737</v>
      </c>
      <c r="AR555" s="299" t="s">
        <v>4180</v>
      </c>
      <c r="AS555" s="273"/>
    </row>
    <row r="556" spans="1:45" s="272" customFormat="1" ht="22.8" x14ac:dyDescent="0.4">
      <c r="A556" s="314">
        <v>213956</v>
      </c>
      <c r="B556" t="s">
        <v>487</v>
      </c>
      <c r="C556" s="315" t="s">
        <v>4176</v>
      </c>
      <c r="D556" s="315" t="s">
        <v>4176</v>
      </c>
      <c r="E556" s="315" t="s">
        <v>4176</v>
      </c>
      <c r="F556" s="315" t="s">
        <v>4176</v>
      </c>
      <c r="G556" s="315" t="s">
        <v>4176</v>
      </c>
      <c r="H556" s="315" t="s">
        <v>4176</v>
      </c>
      <c r="I556" s="315" t="s">
        <v>4176</v>
      </c>
      <c r="J556" s="315" t="s">
        <v>4176</v>
      </c>
      <c r="K556" s="315" t="s">
        <v>4176</v>
      </c>
      <c r="L556" s="315" t="s">
        <v>4176</v>
      </c>
      <c r="M556" s="315" t="s">
        <v>4176</v>
      </c>
      <c r="N556" s="315" t="s">
        <v>4176</v>
      </c>
      <c r="O556" s="315" t="s">
        <v>4176</v>
      </c>
      <c r="P556" s="315" t="s">
        <v>4176</v>
      </c>
      <c r="Q556" s="315" t="s">
        <v>4176</v>
      </c>
      <c r="R556" s="315" t="s">
        <v>4176</v>
      </c>
      <c r="S556" s="315" t="s">
        <v>4176</v>
      </c>
      <c r="T556" s="315" t="s">
        <v>4176</v>
      </c>
      <c r="U556" s="315" t="s">
        <v>4176</v>
      </c>
      <c r="V556" s="315" t="s">
        <v>4176</v>
      </c>
      <c r="W556" s="315"/>
      <c r="X556" s="315"/>
      <c r="Y556" s="315"/>
      <c r="Z556" s="315"/>
      <c r="AA556" s="315"/>
      <c r="AB556" s="315"/>
      <c r="AC556" s="315"/>
      <c r="AD556" s="315"/>
      <c r="AE556" s="315"/>
      <c r="AF556" s="315"/>
      <c r="AG556" s="315"/>
      <c r="AH556" s="315"/>
      <c r="AI556" s="315"/>
      <c r="AJ556" s="315"/>
      <c r="AK556" s="315"/>
      <c r="AL556" s="315"/>
      <c r="AM556" s="315"/>
      <c r="AN556" s="315"/>
      <c r="AO556" s="315"/>
      <c r="AP556" s="316"/>
      <c r="AQ556" t="s">
        <v>737</v>
      </c>
      <c r="AR556" s="299" t="s">
        <v>4181</v>
      </c>
      <c r="AS556" s="273"/>
    </row>
    <row r="557" spans="1:45" s="272" customFormat="1" ht="22.8" x14ac:dyDescent="0.4">
      <c r="A557">
        <v>213958</v>
      </c>
      <c r="B557" t="s">
        <v>59</v>
      </c>
      <c r="C557" t="s">
        <v>4176</v>
      </c>
      <c r="D557" t="s">
        <v>4176</v>
      </c>
      <c r="E557" t="s">
        <v>4176</v>
      </c>
      <c r="F557" t="s">
        <v>4176</v>
      </c>
      <c r="G557" t="s">
        <v>4176</v>
      </c>
      <c r="H557" t="s">
        <v>4176</v>
      </c>
      <c r="I557" t="s">
        <v>4176</v>
      </c>
      <c r="J557" t="s">
        <v>4176</v>
      </c>
      <c r="K557" t="s">
        <v>4176</v>
      </c>
      <c r="L557" t="s">
        <v>4176</v>
      </c>
      <c r="M557" t="s">
        <v>4176</v>
      </c>
      <c r="N557" t="s">
        <v>4176</v>
      </c>
      <c r="O557" t="s">
        <v>4176</v>
      </c>
      <c r="P557" t="s">
        <v>4176</v>
      </c>
      <c r="Q557" t="s">
        <v>4176</v>
      </c>
      <c r="R557" t="s">
        <v>4176</v>
      </c>
      <c r="S557" t="s">
        <v>4176</v>
      </c>
      <c r="T557" t="s">
        <v>4176</v>
      </c>
      <c r="U557" t="s">
        <v>4176</v>
      </c>
      <c r="V557" t="s">
        <v>4176</v>
      </c>
      <c r="W557" t="s">
        <v>4176</v>
      </c>
      <c r="X557" t="s">
        <v>4176</v>
      </c>
      <c r="Y557" t="s">
        <v>4176</v>
      </c>
      <c r="Z557" t="s">
        <v>4176</v>
      </c>
      <c r="AA557" t="s">
        <v>4176</v>
      </c>
      <c r="AB557" t="s">
        <v>4176</v>
      </c>
      <c r="AC557" t="s">
        <v>4176</v>
      </c>
      <c r="AD557" t="s">
        <v>4176</v>
      </c>
      <c r="AE557" t="s">
        <v>4176</v>
      </c>
      <c r="AF557" t="s">
        <v>4176</v>
      </c>
      <c r="AG557" t="s">
        <v>4176</v>
      </c>
      <c r="AH557" t="s">
        <v>4176</v>
      </c>
      <c r="AI557" t="s">
        <v>4176</v>
      </c>
      <c r="AJ557" t="s">
        <v>4176</v>
      </c>
      <c r="AK557" t="s">
        <v>4176</v>
      </c>
      <c r="AL557" t="s">
        <v>4176</v>
      </c>
      <c r="AM557" t="s">
        <v>4176</v>
      </c>
      <c r="AN557" t="s">
        <v>4176</v>
      </c>
      <c r="AO557" t="s">
        <v>4176</v>
      </c>
      <c r="AP557" s="317" t="s">
        <v>4176</v>
      </c>
      <c r="AQ557" t="s">
        <v>737</v>
      </c>
      <c r="AR557" s="299" t="s">
        <v>4184</v>
      </c>
      <c r="AS557" s="273"/>
    </row>
    <row r="558" spans="1:45" s="272" customFormat="1" ht="22.8" x14ac:dyDescent="0.4">
      <c r="A558">
        <v>213973</v>
      </c>
      <c r="B558" t="s">
        <v>3630</v>
      </c>
      <c r="C558" t="s">
        <v>212</v>
      </c>
      <c r="D558" t="s">
        <v>212</v>
      </c>
      <c r="E558" t="s">
        <v>212</v>
      </c>
      <c r="F558" t="s">
        <v>214</v>
      </c>
      <c r="G558" t="s">
        <v>214</v>
      </c>
      <c r="H558" t="s">
        <v>212</v>
      </c>
      <c r="I558" t="s">
        <v>212</v>
      </c>
      <c r="J558" t="s">
        <v>212</v>
      </c>
      <c r="K558" t="s">
        <v>212</v>
      </c>
      <c r="L558" t="s">
        <v>214</v>
      </c>
      <c r="M558" t="s">
        <v>212</v>
      </c>
      <c r="N558" t="s">
        <v>212</v>
      </c>
      <c r="O558" t="s">
        <v>212</v>
      </c>
      <c r="P558" t="s">
        <v>214</v>
      </c>
      <c r="Q558" t="s">
        <v>213</v>
      </c>
      <c r="R558" t="s">
        <v>214</v>
      </c>
      <c r="S558" t="s">
        <v>212</v>
      </c>
      <c r="T558" t="s">
        <v>212</v>
      </c>
      <c r="U558" t="s">
        <v>214</v>
      </c>
      <c r="V558" t="s">
        <v>214</v>
      </c>
      <c r="W558" t="s">
        <v>214</v>
      </c>
      <c r="X558" t="s">
        <v>214</v>
      </c>
      <c r="Y558" t="s">
        <v>212</v>
      </c>
      <c r="Z558" t="s">
        <v>214</v>
      </c>
      <c r="AA558" t="s">
        <v>214</v>
      </c>
      <c r="AB558" t="s">
        <v>214</v>
      </c>
      <c r="AC558" t="s">
        <v>213</v>
      </c>
      <c r="AD558" t="s">
        <v>213</v>
      </c>
      <c r="AE558" t="s">
        <v>214</v>
      </c>
      <c r="AF558" t="s">
        <v>212</v>
      </c>
      <c r="AG558"/>
      <c r="AH558"/>
      <c r="AI558"/>
      <c r="AJ558"/>
      <c r="AK558"/>
      <c r="AL558"/>
      <c r="AM558"/>
      <c r="AN558"/>
      <c r="AO558"/>
      <c r="AP558" s="317"/>
      <c r="AQ558"/>
      <c r="AR558" s="299"/>
      <c r="AS558" s="273"/>
    </row>
    <row r="559" spans="1:45" s="272" customFormat="1" ht="24" x14ac:dyDescent="0.5">
      <c r="A559" s="321">
        <v>213975</v>
      </c>
      <c r="B559" t="s">
        <v>485</v>
      </c>
      <c r="C559" s="272" t="s">
        <v>212</v>
      </c>
      <c r="D559" s="272" t="s">
        <v>214</v>
      </c>
      <c r="E559" s="272" t="s">
        <v>214</v>
      </c>
      <c r="F559" s="272" t="s">
        <v>214</v>
      </c>
      <c r="G559" s="272" t="s">
        <v>212</v>
      </c>
      <c r="H559" s="272" t="s">
        <v>213</v>
      </c>
      <c r="I559" s="272" t="s">
        <v>214</v>
      </c>
      <c r="J559" s="272" t="s">
        <v>214</v>
      </c>
      <c r="K559" s="272" t="s">
        <v>214</v>
      </c>
      <c r="L559" s="272" t="s">
        <v>214</v>
      </c>
      <c r="M559" s="272" t="s">
        <v>214</v>
      </c>
      <c r="N559" s="272" t="s">
        <v>214</v>
      </c>
      <c r="O559" s="272" t="s">
        <v>214</v>
      </c>
      <c r="P559" s="272" t="s">
        <v>214</v>
      </c>
      <c r="Q559" s="272" t="s">
        <v>214</v>
      </c>
      <c r="R559" s="272" t="s">
        <v>212</v>
      </c>
      <c r="S559" s="272" t="s">
        <v>212</v>
      </c>
      <c r="T559" s="272" t="s">
        <v>212</v>
      </c>
      <c r="U559" s="272" t="s">
        <v>212</v>
      </c>
      <c r="V559" s="272" t="s">
        <v>212</v>
      </c>
      <c r="W559" s="272" t="s">
        <v>214</v>
      </c>
      <c r="X559" s="272" t="s">
        <v>214</v>
      </c>
      <c r="Y559" s="272" t="s">
        <v>214</v>
      </c>
      <c r="Z559" s="272" t="s">
        <v>214</v>
      </c>
      <c r="AA559" s="272" t="s">
        <v>214</v>
      </c>
      <c r="AB559" s="272" t="s">
        <v>213</v>
      </c>
      <c r="AC559" s="272" t="s">
        <v>213</v>
      </c>
      <c r="AD559" s="272" t="s">
        <v>213</v>
      </c>
      <c r="AE559" s="272" t="s">
        <v>213</v>
      </c>
      <c r="AF559" s="272" t="s">
        <v>213</v>
      </c>
      <c r="AP559" s="317"/>
      <c r="AQ559"/>
      <c r="AR559" s="299"/>
      <c r="AS559" s="273"/>
    </row>
    <row r="560" spans="1:45" s="272" customFormat="1" ht="22.8" x14ac:dyDescent="0.4">
      <c r="A560" s="314">
        <v>213978</v>
      </c>
      <c r="B560" t="s">
        <v>485</v>
      </c>
      <c r="C560" s="315" t="s">
        <v>4176</v>
      </c>
      <c r="D560" s="315" t="s">
        <v>4176</v>
      </c>
      <c r="E560" s="315" t="s">
        <v>4176</v>
      </c>
      <c r="F560" s="315" t="s">
        <v>4176</v>
      </c>
      <c r="G560" s="315" t="s">
        <v>4176</v>
      </c>
      <c r="H560" s="315" t="s">
        <v>4176</v>
      </c>
      <c r="I560" s="315" t="s">
        <v>4176</v>
      </c>
      <c r="J560" s="315" t="s">
        <v>4176</v>
      </c>
      <c r="K560" s="315" t="s">
        <v>4176</v>
      </c>
      <c r="L560" s="315" t="s">
        <v>4176</v>
      </c>
      <c r="M560" s="315" t="s">
        <v>4176</v>
      </c>
      <c r="N560" s="315" t="s">
        <v>4176</v>
      </c>
      <c r="O560" s="315" t="s">
        <v>4176</v>
      </c>
      <c r="P560" s="315" t="s">
        <v>4176</v>
      </c>
      <c r="Q560" s="315" t="s">
        <v>4176</v>
      </c>
      <c r="R560" s="315" t="s">
        <v>4176</v>
      </c>
      <c r="S560" s="315" t="s">
        <v>4176</v>
      </c>
      <c r="T560" s="315" t="s">
        <v>4176</v>
      </c>
      <c r="U560" s="315" t="s">
        <v>4176</v>
      </c>
      <c r="V560" s="315" t="s">
        <v>4176</v>
      </c>
      <c r="W560" s="315" t="s">
        <v>4176</v>
      </c>
      <c r="X560" s="315" t="s">
        <v>4176</v>
      </c>
      <c r="Y560" s="315" t="s">
        <v>4176</v>
      </c>
      <c r="Z560" s="315" t="s">
        <v>4176</v>
      </c>
      <c r="AA560" s="315" t="s">
        <v>4176</v>
      </c>
      <c r="AB560" s="315" t="s">
        <v>4176</v>
      </c>
      <c r="AC560" s="315" t="s">
        <v>4176</v>
      </c>
      <c r="AD560" s="315" t="s">
        <v>4176</v>
      </c>
      <c r="AE560" s="315" t="s">
        <v>4176</v>
      </c>
      <c r="AF560" s="315" t="s">
        <v>4176</v>
      </c>
      <c r="AG560" s="315"/>
      <c r="AH560" s="315"/>
      <c r="AI560" s="315"/>
      <c r="AJ560" s="315"/>
      <c r="AK560" s="315"/>
      <c r="AL560" s="315"/>
      <c r="AM560" s="315"/>
      <c r="AN560" s="315"/>
      <c r="AO560" s="315"/>
      <c r="AP560" s="316"/>
      <c r="AQ560" t="s">
        <v>737</v>
      </c>
      <c r="AR560" s="299" t="s">
        <v>4180</v>
      </c>
      <c r="AS560" s="271"/>
    </row>
    <row r="561" spans="1:45" s="272" customFormat="1" ht="22.8" x14ac:dyDescent="0.4">
      <c r="A561">
        <v>213983</v>
      </c>
      <c r="B561" t="s">
        <v>3629</v>
      </c>
      <c r="C561" t="s">
        <v>212</v>
      </c>
      <c r="D561" t="s">
        <v>212</v>
      </c>
      <c r="E561" t="s">
        <v>212</v>
      </c>
      <c r="F561" t="s">
        <v>212</v>
      </c>
      <c r="G561" t="s">
        <v>212</v>
      </c>
      <c r="H561" t="s">
        <v>212</v>
      </c>
      <c r="I561" t="s">
        <v>214</v>
      </c>
      <c r="J561" t="s">
        <v>214</v>
      </c>
      <c r="K561" t="s">
        <v>212</v>
      </c>
      <c r="L561" t="s">
        <v>212</v>
      </c>
      <c r="M561" t="s">
        <v>214</v>
      </c>
      <c r="N561" t="s">
        <v>214</v>
      </c>
      <c r="O561" t="s">
        <v>212</v>
      </c>
      <c r="P561" t="s">
        <v>213</v>
      </c>
      <c r="Q561" t="s">
        <v>212</v>
      </c>
      <c r="R561" t="s">
        <v>214</v>
      </c>
      <c r="S561" t="s">
        <v>214</v>
      </c>
      <c r="T561" t="s">
        <v>214</v>
      </c>
      <c r="U561" t="s">
        <v>214</v>
      </c>
      <c r="V561" t="s">
        <v>214</v>
      </c>
      <c r="W561" t="s">
        <v>212</v>
      </c>
      <c r="X561" t="s">
        <v>212</v>
      </c>
      <c r="Y561" t="s">
        <v>212</v>
      </c>
      <c r="Z561" t="s">
        <v>212</v>
      </c>
      <c r="AA561" t="s">
        <v>212</v>
      </c>
      <c r="AB561" t="s">
        <v>214</v>
      </c>
      <c r="AC561" t="s">
        <v>212</v>
      </c>
      <c r="AD561" t="s">
        <v>214</v>
      </c>
      <c r="AE561" t="s">
        <v>212</v>
      </c>
      <c r="AF561" t="s">
        <v>212</v>
      </c>
      <c r="AG561" t="s">
        <v>213</v>
      </c>
      <c r="AH561" t="s">
        <v>214</v>
      </c>
      <c r="AI561" t="s">
        <v>213</v>
      </c>
      <c r="AJ561" t="s">
        <v>214</v>
      </c>
      <c r="AK561" t="s">
        <v>214</v>
      </c>
      <c r="AL561" t="s">
        <v>213</v>
      </c>
      <c r="AM561" t="s">
        <v>213</v>
      </c>
      <c r="AN561" t="s">
        <v>213</v>
      </c>
      <c r="AO561" t="s">
        <v>213</v>
      </c>
      <c r="AP561" s="317" t="s">
        <v>213</v>
      </c>
      <c r="AQ561"/>
      <c r="AR561" s="299"/>
      <c r="AS561" s="271"/>
    </row>
    <row r="562" spans="1:45" s="272" customFormat="1" ht="22.8" x14ac:dyDescent="0.4">
      <c r="A562">
        <v>213992</v>
      </c>
      <c r="B562" t="s">
        <v>3629</v>
      </c>
      <c r="C562" t="s">
        <v>212</v>
      </c>
      <c r="D562" t="s">
        <v>214</v>
      </c>
      <c r="E562" t="s">
        <v>214</v>
      </c>
      <c r="F562" t="s">
        <v>214</v>
      </c>
      <c r="G562" t="s">
        <v>212</v>
      </c>
      <c r="H562" t="s">
        <v>214</v>
      </c>
      <c r="I562" t="s">
        <v>214</v>
      </c>
      <c r="J562" t="s">
        <v>214</v>
      </c>
      <c r="K562" t="s">
        <v>214</v>
      </c>
      <c r="L562" t="s">
        <v>214</v>
      </c>
      <c r="M562" t="s">
        <v>212</v>
      </c>
      <c r="N562" t="s">
        <v>214</v>
      </c>
      <c r="O562" t="s">
        <v>214</v>
      </c>
      <c r="P562" t="s">
        <v>214</v>
      </c>
      <c r="Q562" t="s">
        <v>212</v>
      </c>
      <c r="R562" t="s">
        <v>212</v>
      </c>
      <c r="S562" t="s">
        <v>214</v>
      </c>
      <c r="T562" t="s">
        <v>214</v>
      </c>
      <c r="U562" t="s">
        <v>214</v>
      </c>
      <c r="V562" t="s">
        <v>214</v>
      </c>
      <c r="W562" t="s">
        <v>212</v>
      </c>
      <c r="X562" t="s">
        <v>214</v>
      </c>
      <c r="Y562" t="s">
        <v>214</v>
      </c>
      <c r="Z562" t="s">
        <v>214</v>
      </c>
      <c r="AA562" t="s">
        <v>212</v>
      </c>
      <c r="AB562" t="s">
        <v>212</v>
      </c>
      <c r="AC562" t="s">
        <v>214</v>
      </c>
      <c r="AD562" t="s">
        <v>212</v>
      </c>
      <c r="AE562" t="s">
        <v>214</v>
      </c>
      <c r="AF562" t="s">
        <v>214</v>
      </c>
      <c r="AG562" t="s">
        <v>214</v>
      </c>
      <c r="AH562" t="s">
        <v>214</v>
      </c>
      <c r="AI562" t="s">
        <v>212</v>
      </c>
      <c r="AJ562" t="s">
        <v>214</v>
      </c>
      <c r="AK562" t="s">
        <v>214</v>
      </c>
      <c r="AL562" t="s">
        <v>212</v>
      </c>
      <c r="AM562" t="s">
        <v>212</v>
      </c>
      <c r="AN562" t="s">
        <v>214</v>
      </c>
      <c r="AO562" t="s">
        <v>214</v>
      </c>
      <c r="AP562" s="317" t="s">
        <v>214</v>
      </c>
      <c r="AQ562"/>
      <c r="AR562" s="299"/>
      <c r="AS562" s="273"/>
    </row>
    <row r="563" spans="1:45" s="272" customFormat="1" ht="22.8" x14ac:dyDescent="0.4">
      <c r="A563">
        <v>213993</v>
      </c>
      <c r="B563" t="s">
        <v>3629</v>
      </c>
      <c r="C563" t="s">
        <v>212</v>
      </c>
      <c r="D563" t="s">
        <v>214</v>
      </c>
      <c r="E563" t="s">
        <v>212</v>
      </c>
      <c r="F563" t="s">
        <v>214</v>
      </c>
      <c r="G563" t="s">
        <v>214</v>
      </c>
      <c r="H563" t="s">
        <v>214</v>
      </c>
      <c r="I563" t="s">
        <v>212</v>
      </c>
      <c r="J563" t="s">
        <v>214</v>
      </c>
      <c r="K563" t="s">
        <v>214</v>
      </c>
      <c r="L563" t="s">
        <v>214</v>
      </c>
      <c r="M563" t="s">
        <v>212</v>
      </c>
      <c r="N563" t="s">
        <v>214</v>
      </c>
      <c r="O563" t="s">
        <v>214</v>
      </c>
      <c r="P563" t="s">
        <v>212</v>
      </c>
      <c r="Q563" t="s">
        <v>214</v>
      </c>
      <c r="R563" t="s">
        <v>214</v>
      </c>
      <c r="S563" t="s">
        <v>214</v>
      </c>
      <c r="T563" t="s">
        <v>214</v>
      </c>
      <c r="U563" t="s">
        <v>214</v>
      </c>
      <c r="V563" t="s">
        <v>212</v>
      </c>
      <c r="W563" t="s">
        <v>212</v>
      </c>
      <c r="X563" t="s">
        <v>214</v>
      </c>
      <c r="Y563" t="s">
        <v>212</v>
      </c>
      <c r="Z563" t="s">
        <v>212</v>
      </c>
      <c r="AA563" t="s">
        <v>212</v>
      </c>
      <c r="AB563" t="s">
        <v>212</v>
      </c>
      <c r="AC563" t="s">
        <v>212</v>
      </c>
      <c r="AD563" t="s">
        <v>212</v>
      </c>
      <c r="AE563" t="s">
        <v>212</v>
      </c>
      <c r="AF563" t="s">
        <v>214</v>
      </c>
      <c r="AG563" t="s">
        <v>214</v>
      </c>
      <c r="AH563" t="s">
        <v>213</v>
      </c>
      <c r="AI563" t="s">
        <v>213</v>
      </c>
      <c r="AJ563" t="s">
        <v>214</v>
      </c>
      <c r="AK563" t="s">
        <v>214</v>
      </c>
      <c r="AL563" t="s">
        <v>213</v>
      </c>
      <c r="AM563" t="s">
        <v>214</v>
      </c>
      <c r="AN563" t="s">
        <v>213</v>
      </c>
      <c r="AO563" t="s">
        <v>214</v>
      </c>
      <c r="AP563" s="317" t="s">
        <v>214</v>
      </c>
      <c r="AQ563"/>
      <c r="AR563" s="299"/>
      <c r="AS563" s="273"/>
    </row>
    <row r="564" spans="1:45" s="272" customFormat="1" ht="22.8" x14ac:dyDescent="0.4">
      <c r="A564">
        <v>213996</v>
      </c>
      <c r="B564" t="s">
        <v>59</v>
      </c>
      <c r="C564" t="s">
        <v>4176</v>
      </c>
      <c r="D564" t="s">
        <v>4176</v>
      </c>
      <c r="E564" t="s">
        <v>4176</v>
      </c>
      <c r="F564" t="s">
        <v>4176</v>
      </c>
      <c r="G564" t="s">
        <v>4176</v>
      </c>
      <c r="H564" t="s">
        <v>4176</v>
      </c>
      <c r="I564" t="s">
        <v>4176</v>
      </c>
      <c r="J564" t="s">
        <v>4176</v>
      </c>
      <c r="K564" t="s">
        <v>4176</v>
      </c>
      <c r="L564" t="s">
        <v>4176</v>
      </c>
      <c r="M564" t="s">
        <v>4176</v>
      </c>
      <c r="N564" t="s">
        <v>4176</v>
      </c>
      <c r="O564" t="s">
        <v>4176</v>
      </c>
      <c r="P564" t="s">
        <v>4176</v>
      </c>
      <c r="Q564" t="s">
        <v>4176</v>
      </c>
      <c r="R564" t="s">
        <v>4176</v>
      </c>
      <c r="S564" t="s">
        <v>4176</v>
      </c>
      <c r="T564" t="s">
        <v>4176</v>
      </c>
      <c r="U564" t="s">
        <v>4176</v>
      </c>
      <c r="V564" t="s">
        <v>4176</v>
      </c>
      <c r="W564" t="s">
        <v>4176</v>
      </c>
      <c r="X564" t="s">
        <v>4176</v>
      </c>
      <c r="Y564" t="s">
        <v>4176</v>
      </c>
      <c r="Z564" t="s">
        <v>4176</v>
      </c>
      <c r="AA564" t="s">
        <v>4176</v>
      </c>
      <c r="AB564" t="s">
        <v>4176</v>
      </c>
      <c r="AC564" t="s">
        <v>4176</v>
      </c>
      <c r="AD564" t="s">
        <v>4176</v>
      </c>
      <c r="AE564" t="s">
        <v>4176</v>
      </c>
      <c r="AF564" t="s">
        <v>4176</v>
      </c>
      <c r="AG564" t="s">
        <v>4176</v>
      </c>
      <c r="AH564" t="s">
        <v>4176</v>
      </c>
      <c r="AI564" t="s">
        <v>4176</v>
      </c>
      <c r="AJ564" t="s">
        <v>4176</v>
      </c>
      <c r="AK564" t="s">
        <v>4176</v>
      </c>
      <c r="AL564" t="s">
        <v>4176</v>
      </c>
      <c r="AM564" t="s">
        <v>4176</v>
      </c>
      <c r="AN564" t="s">
        <v>4176</v>
      </c>
      <c r="AO564" t="s">
        <v>4176</v>
      </c>
      <c r="AP564" s="317" t="s">
        <v>4176</v>
      </c>
      <c r="AQ564" t="s">
        <v>737</v>
      </c>
      <c r="AR564" s="299" t="s">
        <v>4180</v>
      </c>
      <c r="AS564" s="271"/>
    </row>
    <row r="565" spans="1:45" s="272" customFormat="1" ht="22.8" x14ac:dyDescent="0.4">
      <c r="A565" s="330">
        <v>213998</v>
      </c>
      <c r="B565" s="323" t="s">
        <v>3629</v>
      </c>
      <c r="C565" s="272" t="s">
        <v>212</v>
      </c>
      <c r="D565" s="272" t="s">
        <v>212</v>
      </c>
      <c r="E565" s="272" t="s">
        <v>212</v>
      </c>
      <c r="F565" s="272" t="s">
        <v>212</v>
      </c>
      <c r="G565" s="272" t="s">
        <v>212</v>
      </c>
      <c r="H565" s="272" t="s">
        <v>212</v>
      </c>
      <c r="I565" s="272" t="s">
        <v>212</v>
      </c>
      <c r="J565" s="272" t="s">
        <v>212</v>
      </c>
      <c r="K565" s="272" t="s">
        <v>212</v>
      </c>
      <c r="L565" s="272" t="s">
        <v>212</v>
      </c>
      <c r="M565" s="272" t="s">
        <v>212</v>
      </c>
      <c r="N565" s="272" t="s">
        <v>212</v>
      </c>
      <c r="O565" s="272" t="s">
        <v>212</v>
      </c>
      <c r="P565" s="272" t="s">
        <v>212</v>
      </c>
      <c r="Q565" s="272" t="s">
        <v>212</v>
      </c>
      <c r="R565" s="272" t="s">
        <v>212</v>
      </c>
      <c r="S565" s="272" t="s">
        <v>212</v>
      </c>
      <c r="T565" s="272" t="s">
        <v>212</v>
      </c>
      <c r="U565" s="272" t="s">
        <v>212</v>
      </c>
      <c r="V565" s="272" t="s">
        <v>212</v>
      </c>
      <c r="W565" s="272" t="s">
        <v>212</v>
      </c>
      <c r="X565" s="272" t="s">
        <v>212</v>
      </c>
      <c r="Y565" s="272" t="s">
        <v>212</v>
      </c>
      <c r="Z565" s="272" t="s">
        <v>212</v>
      </c>
      <c r="AA565" s="272" t="s">
        <v>212</v>
      </c>
      <c r="AB565" s="272" t="s">
        <v>212</v>
      </c>
      <c r="AC565" s="272" t="s">
        <v>212</v>
      </c>
      <c r="AD565" s="272" t="s">
        <v>212</v>
      </c>
      <c r="AE565" s="272" t="s">
        <v>212</v>
      </c>
      <c r="AF565" s="272" t="s">
        <v>212</v>
      </c>
      <c r="AG565" s="272" t="s">
        <v>212</v>
      </c>
      <c r="AH565" s="272" t="s">
        <v>212</v>
      </c>
      <c r="AI565" s="272" t="s">
        <v>212</v>
      </c>
      <c r="AJ565" s="331" t="s">
        <v>4176</v>
      </c>
      <c r="AK565" s="331" t="s">
        <v>4176</v>
      </c>
      <c r="AL565" s="323" t="s">
        <v>4176</v>
      </c>
      <c r="AM565" s="323" t="s">
        <v>4176</v>
      </c>
      <c r="AN565" s="323" t="s">
        <v>4176</v>
      </c>
      <c r="AO565" s="323" t="s">
        <v>4176</v>
      </c>
      <c r="AP565" s="323" t="s">
        <v>4176</v>
      </c>
      <c r="AQ565" s="323"/>
      <c r="AR565" s="299"/>
      <c r="AS565" s="271"/>
    </row>
    <row r="566" spans="1:45" s="272" customFormat="1" ht="22.8" x14ac:dyDescent="0.4">
      <c r="A566" s="314">
        <v>214005</v>
      </c>
      <c r="B566" t="s">
        <v>485</v>
      </c>
      <c r="C566" s="315" t="s">
        <v>4176</v>
      </c>
      <c r="D566" s="315" t="s">
        <v>4176</v>
      </c>
      <c r="E566" s="315" t="s">
        <v>4176</v>
      </c>
      <c r="F566" s="315" t="s">
        <v>4176</v>
      </c>
      <c r="G566" s="315" t="s">
        <v>4176</v>
      </c>
      <c r="H566" s="315" t="s">
        <v>4176</v>
      </c>
      <c r="I566" s="315" t="s">
        <v>4176</v>
      </c>
      <c r="J566" s="315" t="s">
        <v>4176</v>
      </c>
      <c r="K566" s="315" t="s">
        <v>4176</v>
      </c>
      <c r="L566" s="315" t="s">
        <v>4176</v>
      </c>
      <c r="M566" s="315" t="s">
        <v>4176</v>
      </c>
      <c r="N566" s="315" t="s">
        <v>4176</v>
      </c>
      <c r="O566" s="315" t="s">
        <v>4176</v>
      </c>
      <c r="P566" s="315" t="s">
        <v>4176</v>
      </c>
      <c r="Q566" s="315" t="s">
        <v>4176</v>
      </c>
      <c r="R566" s="315" t="s">
        <v>4176</v>
      </c>
      <c r="S566" s="315" t="s">
        <v>4176</v>
      </c>
      <c r="T566" s="315" t="s">
        <v>4176</v>
      </c>
      <c r="U566" s="315" t="s">
        <v>4176</v>
      </c>
      <c r="V566" s="315" t="s">
        <v>4176</v>
      </c>
      <c r="W566" s="315" t="s">
        <v>4176</v>
      </c>
      <c r="X566" s="315" t="s">
        <v>4176</v>
      </c>
      <c r="Y566" s="315" t="s">
        <v>4176</v>
      </c>
      <c r="Z566" s="315" t="s">
        <v>4176</v>
      </c>
      <c r="AA566" s="315" t="s">
        <v>4176</v>
      </c>
      <c r="AB566" s="315" t="s">
        <v>4176</v>
      </c>
      <c r="AC566" s="315" t="s">
        <v>4176</v>
      </c>
      <c r="AD566" s="315" t="s">
        <v>4176</v>
      </c>
      <c r="AE566" s="315" t="s">
        <v>4176</v>
      </c>
      <c r="AF566" s="315" t="s">
        <v>4176</v>
      </c>
      <c r="AG566" s="315"/>
      <c r="AH566" s="315"/>
      <c r="AI566" s="315"/>
      <c r="AJ566" s="315"/>
      <c r="AK566" s="315"/>
      <c r="AL566" s="315"/>
      <c r="AM566" s="315"/>
      <c r="AN566" s="315"/>
      <c r="AO566" s="315"/>
      <c r="AP566" s="316"/>
      <c r="AQ566" t="s">
        <v>737</v>
      </c>
      <c r="AR566" s="299" t="s">
        <v>4180</v>
      </c>
      <c r="AS566" s="271"/>
    </row>
    <row r="567" spans="1:45" s="272" customFormat="1" ht="22.8" x14ac:dyDescent="0.4">
      <c r="A567">
        <v>214007</v>
      </c>
      <c r="B567" t="s">
        <v>485</v>
      </c>
      <c r="C567" t="s">
        <v>214</v>
      </c>
      <c r="D567" t="s">
        <v>214</v>
      </c>
      <c r="E567" t="s">
        <v>214</v>
      </c>
      <c r="F567" t="s">
        <v>214</v>
      </c>
      <c r="G567" t="s">
        <v>212</v>
      </c>
      <c r="H567" t="s">
        <v>213</v>
      </c>
      <c r="I567" t="s">
        <v>214</v>
      </c>
      <c r="J567" t="s">
        <v>214</v>
      </c>
      <c r="K567" t="s">
        <v>212</v>
      </c>
      <c r="L567" t="s">
        <v>214</v>
      </c>
      <c r="M567" t="s">
        <v>212</v>
      </c>
      <c r="N567" t="s">
        <v>214</v>
      </c>
      <c r="O567" t="s">
        <v>214</v>
      </c>
      <c r="P567" t="s">
        <v>212</v>
      </c>
      <c r="Q567" t="s">
        <v>212</v>
      </c>
      <c r="R567" t="s">
        <v>212</v>
      </c>
      <c r="S567" t="s">
        <v>214</v>
      </c>
      <c r="T567" t="s">
        <v>214</v>
      </c>
      <c r="U567" t="s">
        <v>212</v>
      </c>
      <c r="V567" t="s">
        <v>212</v>
      </c>
      <c r="W567" t="s">
        <v>212</v>
      </c>
      <c r="X567" t="s">
        <v>214</v>
      </c>
      <c r="Y567" t="s">
        <v>212</v>
      </c>
      <c r="Z567" t="s">
        <v>212</v>
      </c>
      <c r="AA567" t="s">
        <v>212</v>
      </c>
      <c r="AB567" t="s">
        <v>212</v>
      </c>
      <c r="AC567" t="s">
        <v>214</v>
      </c>
      <c r="AD567" t="s">
        <v>212</v>
      </c>
      <c r="AE567" t="s">
        <v>212</v>
      </c>
      <c r="AF567" t="s">
        <v>213</v>
      </c>
      <c r="AG567"/>
      <c r="AH567"/>
      <c r="AI567"/>
      <c r="AJ567"/>
      <c r="AK567"/>
      <c r="AL567"/>
      <c r="AM567"/>
      <c r="AN567"/>
      <c r="AO567"/>
      <c r="AP567" s="317"/>
      <c r="AQ567"/>
      <c r="AR567" s="299"/>
      <c r="AS567" s="271"/>
    </row>
    <row r="568" spans="1:45" s="272" customFormat="1" ht="22.8" x14ac:dyDescent="0.4">
      <c r="A568">
        <v>214013</v>
      </c>
      <c r="B568" t="s">
        <v>59</v>
      </c>
      <c r="C568" t="s">
        <v>212</v>
      </c>
      <c r="D568" t="s">
        <v>212</v>
      </c>
      <c r="E568" t="s">
        <v>212</v>
      </c>
      <c r="F568" t="s">
        <v>212</v>
      </c>
      <c r="G568" t="s">
        <v>212</v>
      </c>
      <c r="H568" t="s">
        <v>214</v>
      </c>
      <c r="I568" t="s">
        <v>214</v>
      </c>
      <c r="J568" t="s">
        <v>212</v>
      </c>
      <c r="K568" t="s">
        <v>214</v>
      </c>
      <c r="L568" t="s">
        <v>214</v>
      </c>
      <c r="M568" t="s">
        <v>214</v>
      </c>
      <c r="N568" t="s">
        <v>212</v>
      </c>
      <c r="O568" t="s">
        <v>212</v>
      </c>
      <c r="P568" t="s">
        <v>212</v>
      </c>
      <c r="Q568" t="s">
        <v>214</v>
      </c>
      <c r="R568" t="s">
        <v>212</v>
      </c>
      <c r="S568" t="s">
        <v>214</v>
      </c>
      <c r="T568" t="s">
        <v>214</v>
      </c>
      <c r="U568" t="s">
        <v>214</v>
      </c>
      <c r="V568" t="s">
        <v>214</v>
      </c>
      <c r="W568" t="s">
        <v>214</v>
      </c>
      <c r="X568" t="s">
        <v>214</v>
      </c>
      <c r="Y568" t="s">
        <v>212</v>
      </c>
      <c r="Z568" t="s">
        <v>214</v>
      </c>
      <c r="AA568" t="s">
        <v>212</v>
      </c>
      <c r="AB568" t="s">
        <v>214</v>
      </c>
      <c r="AC568" t="s">
        <v>214</v>
      </c>
      <c r="AD568" t="s">
        <v>212</v>
      </c>
      <c r="AE568" t="s">
        <v>212</v>
      </c>
      <c r="AF568" t="s">
        <v>214</v>
      </c>
      <c r="AG568" t="s">
        <v>212</v>
      </c>
      <c r="AH568" t="s">
        <v>214</v>
      </c>
      <c r="AI568" t="s">
        <v>212</v>
      </c>
      <c r="AJ568" t="s">
        <v>214</v>
      </c>
      <c r="AK568" t="s">
        <v>212</v>
      </c>
      <c r="AL568" t="s">
        <v>212</v>
      </c>
      <c r="AM568" t="s">
        <v>212</v>
      </c>
      <c r="AN568" t="s">
        <v>213</v>
      </c>
      <c r="AO568" t="s">
        <v>213</v>
      </c>
      <c r="AP568" s="317" t="s">
        <v>212</v>
      </c>
      <c r="AQ568"/>
      <c r="AR568" s="299"/>
      <c r="AS568" s="271"/>
    </row>
    <row r="569" spans="1:45" s="272" customFormat="1" ht="22.8" x14ac:dyDescent="0.4">
      <c r="A569" s="330">
        <v>214016</v>
      </c>
      <c r="B569" s="323" t="s">
        <v>485</v>
      </c>
      <c r="C569" s="331" t="s">
        <v>4176</v>
      </c>
      <c r="D569" s="331" t="s">
        <v>4176</v>
      </c>
      <c r="E569" s="331" t="s">
        <v>4176</v>
      </c>
      <c r="F569" s="331" t="s">
        <v>4176</v>
      </c>
      <c r="G569" s="331" t="s">
        <v>4176</v>
      </c>
      <c r="H569" s="331" t="s">
        <v>4176</v>
      </c>
      <c r="I569" s="331" t="s">
        <v>4176</v>
      </c>
      <c r="J569" s="331" t="s">
        <v>4176</v>
      </c>
      <c r="K569" s="331" t="s">
        <v>4176</v>
      </c>
      <c r="L569" s="331" t="s">
        <v>4176</v>
      </c>
      <c r="M569" s="331" t="s">
        <v>4176</v>
      </c>
      <c r="N569" s="331" t="s">
        <v>4176</v>
      </c>
      <c r="O569" s="331" t="s">
        <v>4176</v>
      </c>
      <c r="P569" s="331" t="s">
        <v>4176</v>
      </c>
      <c r="Q569" s="331" t="s">
        <v>4176</v>
      </c>
      <c r="R569" s="331" t="s">
        <v>4176</v>
      </c>
      <c r="S569" s="331" t="s">
        <v>4176</v>
      </c>
      <c r="T569" s="331" t="s">
        <v>4176</v>
      </c>
      <c r="U569" s="331" t="s">
        <v>4176</v>
      </c>
      <c r="V569" s="331" t="s">
        <v>4176</v>
      </c>
      <c r="W569" s="331" t="s">
        <v>4176</v>
      </c>
      <c r="X569" s="331" t="s">
        <v>4176</v>
      </c>
      <c r="Y569" s="331" t="s">
        <v>4176</v>
      </c>
      <c r="Z569" s="331" t="s">
        <v>4176</v>
      </c>
      <c r="AA569" s="331" t="s">
        <v>4176</v>
      </c>
      <c r="AB569" s="331" t="s">
        <v>4176</v>
      </c>
      <c r="AC569" s="331" t="s">
        <v>4176</v>
      </c>
      <c r="AD569" s="331" t="s">
        <v>4176</v>
      </c>
      <c r="AE569" s="331" t="s">
        <v>4176</v>
      </c>
      <c r="AF569" s="331" t="s">
        <v>4176</v>
      </c>
      <c r="AG569" s="331"/>
      <c r="AH569" s="331"/>
      <c r="AI569" s="331"/>
      <c r="AJ569" s="331"/>
      <c r="AK569" s="331"/>
      <c r="AL569" s="331"/>
      <c r="AM569" s="331"/>
      <c r="AN569" s="331"/>
      <c r="AO569" s="331"/>
      <c r="AP569" s="331"/>
      <c r="AQ569" s="323"/>
      <c r="AR569" s="299"/>
      <c r="AS569" s="273"/>
    </row>
    <row r="570" spans="1:45" s="272" customFormat="1" ht="24" x14ac:dyDescent="0.5">
      <c r="A570" s="321">
        <v>214018</v>
      </c>
      <c r="B570" t="s">
        <v>59</v>
      </c>
      <c r="C570" s="272" t="s">
        <v>214</v>
      </c>
      <c r="D570" s="272" t="s">
        <v>214</v>
      </c>
      <c r="E570" s="272" t="s">
        <v>212</v>
      </c>
      <c r="F570" s="272" t="s">
        <v>212</v>
      </c>
      <c r="G570" s="272" t="s">
        <v>212</v>
      </c>
      <c r="H570" s="272" t="s">
        <v>214</v>
      </c>
      <c r="I570" s="272" t="s">
        <v>214</v>
      </c>
      <c r="J570" s="272" t="s">
        <v>212</v>
      </c>
      <c r="K570" s="272" t="s">
        <v>214</v>
      </c>
      <c r="L570" s="272" t="s">
        <v>214</v>
      </c>
      <c r="M570" s="272" t="s">
        <v>214</v>
      </c>
      <c r="N570" s="272" t="s">
        <v>214</v>
      </c>
      <c r="O570" s="272" t="s">
        <v>214</v>
      </c>
      <c r="P570" s="272" t="s">
        <v>214</v>
      </c>
      <c r="Q570" s="272" t="s">
        <v>214</v>
      </c>
      <c r="R570" s="272" t="s">
        <v>212</v>
      </c>
      <c r="S570" s="272" t="s">
        <v>214</v>
      </c>
      <c r="T570" s="272" t="s">
        <v>214</v>
      </c>
      <c r="U570" s="272" t="s">
        <v>214</v>
      </c>
      <c r="V570" s="272" t="s">
        <v>214</v>
      </c>
      <c r="W570" s="272" t="s">
        <v>214</v>
      </c>
      <c r="X570" s="272" t="s">
        <v>214</v>
      </c>
      <c r="Y570" s="272" t="s">
        <v>212</v>
      </c>
      <c r="Z570" s="272" t="s">
        <v>212</v>
      </c>
      <c r="AA570" s="272" t="s">
        <v>212</v>
      </c>
      <c r="AB570" s="272" t="s">
        <v>214</v>
      </c>
      <c r="AC570" s="272" t="s">
        <v>214</v>
      </c>
      <c r="AD570" s="272" t="s">
        <v>214</v>
      </c>
      <c r="AE570" s="272" t="s">
        <v>214</v>
      </c>
      <c r="AF570" s="272" t="s">
        <v>214</v>
      </c>
      <c r="AG570" s="272" t="s">
        <v>213</v>
      </c>
      <c r="AH570" s="272" t="s">
        <v>212</v>
      </c>
      <c r="AI570" s="272" t="s">
        <v>214</v>
      </c>
      <c r="AJ570" s="272" t="s">
        <v>213</v>
      </c>
      <c r="AK570" s="272" t="s">
        <v>212</v>
      </c>
      <c r="AL570" s="272" t="s">
        <v>213</v>
      </c>
      <c r="AM570" s="272" t="s">
        <v>213</v>
      </c>
      <c r="AN570" s="272" t="s">
        <v>213</v>
      </c>
      <c r="AO570" s="272" t="s">
        <v>213</v>
      </c>
      <c r="AP570" s="317" t="s">
        <v>213</v>
      </c>
      <c r="AQ570"/>
      <c r="AR570" s="299"/>
      <c r="AS570" s="271"/>
    </row>
    <row r="571" spans="1:45" s="272" customFormat="1" ht="22.8" x14ac:dyDescent="0.4">
      <c r="A571">
        <v>214019</v>
      </c>
      <c r="B571" t="s">
        <v>3631</v>
      </c>
      <c r="C571" t="s">
        <v>4176</v>
      </c>
      <c r="D571" t="s">
        <v>4176</v>
      </c>
      <c r="E571" t="s">
        <v>4176</v>
      </c>
      <c r="F571" t="s">
        <v>4176</v>
      </c>
      <c r="G571" t="s">
        <v>4176</v>
      </c>
      <c r="H571" t="s">
        <v>4176</v>
      </c>
      <c r="I571" t="s">
        <v>4176</v>
      </c>
      <c r="J571" t="s">
        <v>4176</v>
      </c>
      <c r="K571" t="s">
        <v>4176</v>
      </c>
      <c r="L571" t="s">
        <v>4176</v>
      </c>
      <c r="M571"/>
      <c r="N571"/>
      <c r="O571"/>
      <c r="P571"/>
      <c r="Q571"/>
      <c r="R571"/>
      <c r="S571"/>
      <c r="T571"/>
      <c r="U571"/>
      <c r="V571"/>
      <c r="W571"/>
      <c r="X571"/>
      <c r="Y571"/>
      <c r="Z571"/>
      <c r="AA571"/>
      <c r="AB571"/>
      <c r="AC571"/>
      <c r="AD571"/>
      <c r="AE571"/>
      <c r="AF571"/>
      <c r="AG571"/>
      <c r="AH571"/>
      <c r="AI571"/>
      <c r="AJ571"/>
      <c r="AK571"/>
      <c r="AL571"/>
      <c r="AM571"/>
      <c r="AN571"/>
      <c r="AO571"/>
      <c r="AP571" s="317"/>
      <c r="AQ571" t="s">
        <v>737</v>
      </c>
      <c r="AR571" s="299" t="s">
        <v>4214</v>
      </c>
      <c r="AS571" s="273"/>
    </row>
    <row r="572" spans="1:45" s="272" customFormat="1" ht="22.8" x14ac:dyDescent="0.4">
      <c r="A572">
        <v>214025</v>
      </c>
      <c r="B572" t="s">
        <v>485</v>
      </c>
      <c r="C572" t="s">
        <v>214</v>
      </c>
      <c r="D572" t="s">
        <v>214</v>
      </c>
      <c r="E572" t="s">
        <v>212</v>
      </c>
      <c r="F572" t="s">
        <v>212</v>
      </c>
      <c r="G572" t="s">
        <v>212</v>
      </c>
      <c r="H572" t="s">
        <v>214</v>
      </c>
      <c r="I572" t="s">
        <v>212</v>
      </c>
      <c r="J572" t="s">
        <v>212</v>
      </c>
      <c r="K572" t="s">
        <v>212</v>
      </c>
      <c r="L572" t="s">
        <v>214</v>
      </c>
      <c r="M572" t="s">
        <v>214</v>
      </c>
      <c r="N572" t="s">
        <v>212</v>
      </c>
      <c r="O572" t="s">
        <v>212</v>
      </c>
      <c r="P572" t="s">
        <v>212</v>
      </c>
      <c r="Q572" t="s">
        <v>214</v>
      </c>
      <c r="R572" t="s">
        <v>214</v>
      </c>
      <c r="S572" t="s">
        <v>214</v>
      </c>
      <c r="T572" t="s">
        <v>212</v>
      </c>
      <c r="U572" t="s">
        <v>212</v>
      </c>
      <c r="V572" t="s">
        <v>212</v>
      </c>
      <c r="W572" t="s">
        <v>214</v>
      </c>
      <c r="X572" t="s">
        <v>214</v>
      </c>
      <c r="Y572" t="s">
        <v>212</v>
      </c>
      <c r="Z572" t="s">
        <v>212</v>
      </c>
      <c r="AA572" t="s">
        <v>212</v>
      </c>
      <c r="AB572" t="s">
        <v>212</v>
      </c>
      <c r="AC572" t="s">
        <v>212</v>
      </c>
      <c r="AD572" t="s">
        <v>212</v>
      </c>
      <c r="AE572" t="s">
        <v>212</v>
      </c>
      <c r="AF572" t="s">
        <v>212</v>
      </c>
      <c r="AG572"/>
      <c r="AH572"/>
      <c r="AI572"/>
      <c r="AJ572"/>
      <c r="AK572"/>
      <c r="AL572"/>
      <c r="AM572"/>
      <c r="AN572"/>
      <c r="AO572"/>
      <c r="AP572" s="317"/>
      <c r="AQ572"/>
      <c r="AR572" s="299"/>
      <c r="AS572" s="271"/>
    </row>
    <row r="573" spans="1:45" s="272" customFormat="1" ht="22.8" x14ac:dyDescent="0.4">
      <c r="A573">
        <v>214032</v>
      </c>
      <c r="B573" t="s">
        <v>485</v>
      </c>
      <c r="C573" t="s">
        <v>4176</v>
      </c>
      <c r="D573" t="s">
        <v>4176</v>
      </c>
      <c r="E573" t="s">
        <v>4176</v>
      </c>
      <c r="F573" t="s">
        <v>4176</v>
      </c>
      <c r="G573" t="s">
        <v>4176</v>
      </c>
      <c r="H573" t="s">
        <v>4176</v>
      </c>
      <c r="I573" t="s">
        <v>4176</v>
      </c>
      <c r="J573" t="s">
        <v>4176</v>
      </c>
      <c r="K573" t="s">
        <v>4176</v>
      </c>
      <c r="L573" t="s">
        <v>4176</v>
      </c>
      <c r="M573" t="s">
        <v>4176</v>
      </c>
      <c r="N573" t="s">
        <v>4176</v>
      </c>
      <c r="O573" t="s">
        <v>4176</v>
      </c>
      <c r="P573" t="s">
        <v>4176</v>
      </c>
      <c r="Q573" t="s">
        <v>4176</v>
      </c>
      <c r="R573" t="s">
        <v>4176</v>
      </c>
      <c r="S573" t="s">
        <v>4176</v>
      </c>
      <c r="T573" t="s">
        <v>4176</v>
      </c>
      <c r="U573" t="s">
        <v>4176</v>
      </c>
      <c r="V573" t="s">
        <v>4176</v>
      </c>
      <c r="W573" t="s">
        <v>4176</v>
      </c>
      <c r="X573" t="s">
        <v>4176</v>
      </c>
      <c r="Y573" t="s">
        <v>4176</v>
      </c>
      <c r="Z573" t="s">
        <v>4176</v>
      </c>
      <c r="AA573" t="s">
        <v>4176</v>
      </c>
      <c r="AB573" t="s">
        <v>4176</v>
      </c>
      <c r="AC573" t="s">
        <v>4176</v>
      </c>
      <c r="AD573" t="s">
        <v>4176</v>
      </c>
      <c r="AE573" t="s">
        <v>4176</v>
      </c>
      <c r="AF573" t="s">
        <v>4176</v>
      </c>
      <c r="AG573"/>
      <c r="AH573"/>
      <c r="AI573"/>
      <c r="AJ573"/>
      <c r="AK573"/>
      <c r="AL573"/>
      <c r="AM573"/>
      <c r="AN573"/>
      <c r="AO573"/>
      <c r="AP573" s="317"/>
      <c r="AQ573" t="s">
        <v>737</v>
      </c>
      <c r="AR573" s="299" t="s">
        <v>4180</v>
      </c>
      <c r="AS573" s="273"/>
    </row>
    <row r="574" spans="1:45" s="272" customFormat="1" ht="22.8" x14ac:dyDescent="0.4">
      <c r="A574">
        <v>214036</v>
      </c>
      <c r="B574" t="s">
        <v>487</v>
      </c>
      <c r="C574" t="s">
        <v>4176</v>
      </c>
      <c r="D574" t="s">
        <v>4176</v>
      </c>
      <c r="E574" t="s">
        <v>4176</v>
      </c>
      <c r="F574" t="s">
        <v>4176</v>
      </c>
      <c r="G574" t="s">
        <v>4176</v>
      </c>
      <c r="H574" t="s">
        <v>4176</v>
      </c>
      <c r="I574" t="s">
        <v>4176</v>
      </c>
      <c r="J574" t="s">
        <v>4176</v>
      </c>
      <c r="K574" t="s">
        <v>4176</v>
      </c>
      <c r="L574" t="s">
        <v>4176</v>
      </c>
      <c r="M574" t="s">
        <v>4176</v>
      </c>
      <c r="N574" t="s">
        <v>4176</v>
      </c>
      <c r="O574" t="s">
        <v>4176</v>
      </c>
      <c r="P574" t="s">
        <v>4176</v>
      </c>
      <c r="Q574" t="s">
        <v>4176</v>
      </c>
      <c r="R574" t="s">
        <v>4176</v>
      </c>
      <c r="S574" t="s">
        <v>4176</v>
      </c>
      <c r="T574" t="s">
        <v>4176</v>
      </c>
      <c r="U574" t="s">
        <v>4176</v>
      </c>
      <c r="V574" t="s">
        <v>4176</v>
      </c>
      <c r="W574"/>
      <c r="X574"/>
      <c r="Y574"/>
      <c r="Z574"/>
      <c r="AA574"/>
      <c r="AB574"/>
      <c r="AC574"/>
      <c r="AD574"/>
      <c r="AE574"/>
      <c r="AF574"/>
      <c r="AG574"/>
      <c r="AH574"/>
      <c r="AI574"/>
      <c r="AJ574"/>
      <c r="AK574"/>
      <c r="AL574"/>
      <c r="AM574"/>
      <c r="AN574"/>
      <c r="AO574"/>
      <c r="AP574" s="317"/>
      <c r="AQ574" t="s">
        <v>737</v>
      </c>
      <c r="AR574" s="299" t="s">
        <v>4181</v>
      </c>
      <c r="AS574" s="271"/>
    </row>
    <row r="575" spans="1:45" s="272" customFormat="1" ht="22.8" x14ac:dyDescent="0.4">
      <c r="A575">
        <v>214048</v>
      </c>
      <c r="B575" t="s">
        <v>59</v>
      </c>
      <c r="C575" t="s">
        <v>212</v>
      </c>
      <c r="D575" t="s">
        <v>212</v>
      </c>
      <c r="E575" t="s">
        <v>212</v>
      </c>
      <c r="F575" t="s">
        <v>212</v>
      </c>
      <c r="G575" t="s">
        <v>212</v>
      </c>
      <c r="H575" t="s">
        <v>214</v>
      </c>
      <c r="I575" t="s">
        <v>212</v>
      </c>
      <c r="J575" t="s">
        <v>214</v>
      </c>
      <c r="K575" t="s">
        <v>214</v>
      </c>
      <c r="L575" t="s">
        <v>214</v>
      </c>
      <c r="M575" t="s">
        <v>212</v>
      </c>
      <c r="N575" t="s">
        <v>214</v>
      </c>
      <c r="O575" t="s">
        <v>214</v>
      </c>
      <c r="P575" t="s">
        <v>214</v>
      </c>
      <c r="Q575" t="s">
        <v>212</v>
      </c>
      <c r="R575" t="s">
        <v>214</v>
      </c>
      <c r="S575" t="s">
        <v>214</v>
      </c>
      <c r="T575" t="s">
        <v>214</v>
      </c>
      <c r="U575" t="s">
        <v>214</v>
      </c>
      <c r="V575" t="s">
        <v>214</v>
      </c>
      <c r="W575" t="s">
        <v>212</v>
      </c>
      <c r="X575" t="s">
        <v>212</v>
      </c>
      <c r="Y575" t="s">
        <v>212</v>
      </c>
      <c r="Z575" t="s">
        <v>212</v>
      </c>
      <c r="AA575" t="s">
        <v>212</v>
      </c>
      <c r="AB575" t="s">
        <v>212</v>
      </c>
      <c r="AC575" t="s">
        <v>212</v>
      </c>
      <c r="AD575" t="s">
        <v>214</v>
      </c>
      <c r="AE575" t="s">
        <v>212</v>
      </c>
      <c r="AF575" t="s">
        <v>212</v>
      </c>
      <c r="AG575" t="s">
        <v>214</v>
      </c>
      <c r="AH575" t="s">
        <v>214</v>
      </c>
      <c r="AI575" t="s">
        <v>214</v>
      </c>
      <c r="AJ575" t="s">
        <v>214</v>
      </c>
      <c r="AK575" t="s">
        <v>212</v>
      </c>
      <c r="AL575" t="s">
        <v>213</v>
      </c>
      <c r="AM575" t="s">
        <v>213</v>
      </c>
      <c r="AN575" t="s">
        <v>214</v>
      </c>
      <c r="AO575" t="s">
        <v>213</v>
      </c>
      <c r="AP575" s="317" t="s">
        <v>214</v>
      </c>
      <c r="AQ575"/>
      <c r="AR575" s="299"/>
      <c r="AS575" s="273"/>
    </row>
    <row r="576" spans="1:45" s="272" customFormat="1" ht="22.8" x14ac:dyDescent="0.4">
      <c r="A576">
        <v>214050</v>
      </c>
      <c r="B576" t="s">
        <v>3629</v>
      </c>
      <c r="C576" t="s">
        <v>214</v>
      </c>
      <c r="D576" t="s">
        <v>214</v>
      </c>
      <c r="E576" t="s">
        <v>212</v>
      </c>
      <c r="F576" t="s">
        <v>212</v>
      </c>
      <c r="G576" t="s">
        <v>214</v>
      </c>
      <c r="H576" t="s">
        <v>214</v>
      </c>
      <c r="I576" t="s">
        <v>214</v>
      </c>
      <c r="J576" t="s">
        <v>214</v>
      </c>
      <c r="K576" t="s">
        <v>214</v>
      </c>
      <c r="L576" t="s">
        <v>214</v>
      </c>
      <c r="M576" t="s">
        <v>212</v>
      </c>
      <c r="N576" t="s">
        <v>212</v>
      </c>
      <c r="O576" t="s">
        <v>214</v>
      </c>
      <c r="P576" t="s">
        <v>214</v>
      </c>
      <c r="Q576" t="s">
        <v>212</v>
      </c>
      <c r="R576" t="s">
        <v>214</v>
      </c>
      <c r="S576" t="s">
        <v>214</v>
      </c>
      <c r="T576" t="s">
        <v>214</v>
      </c>
      <c r="U576" t="s">
        <v>214</v>
      </c>
      <c r="V576" t="s">
        <v>212</v>
      </c>
      <c r="W576" t="s">
        <v>214</v>
      </c>
      <c r="X576" t="s">
        <v>212</v>
      </c>
      <c r="Y576" t="s">
        <v>212</v>
      </c>
      <c r="Z576" t="s">
        <v>214</v>
      </c>
      <c r="AA576" t="s">
        <v>214</v>
      </c>
      <c r="AB576" t="s">
        <v>212</v>
      </c>
      <c r="AC576" t="s">
        <v>212</v>
      </c>
      <c r="AD576" t="s">
        <v>212</v>
      </c>
      <c r="AE576" t="s">
        <v>212</v>
      </c>
      <c r="AF576" t="s">
        <v>212</v>
      </c>
      <c r="AG576" t="s">
        <v>212</v>
      </c>
      <c r="AH576" t="s">
        <v>213</v>
      </c>
      <c r="AI576" t="s">
        <v>213</v>
      </c>
      <c r="AJ576" t="s">
        <v>214</v>
      </c>
      <c r="AK576" t="s">
        <v>212</v>
      </c>
      <c r="AL576" t="s">
        <v>213</v>
      </c>
      <c r="AM576" t="s">
        <v>214</v>
      </c>
      <c r="AN576" t="s">
        <v>214</v>
      </c>
      <c r="AO576" t="s">
        <v>214</v>
      </c>
      <c r="AP576" s="317" t="s">
        <v>214</v>
      </c>
      <c r="AQ576"/>
      <c r="AR576" s="299"/>
      <c r="AS576" s="271"/>
    </row>
    <row r="577" spans="1:45" s="272" customFormat="1" ht="22.8" x14ac:dyDescent="0.4">
      <c r="A577" s="314">
        <v>214057</v>
      </c>
      <c r="B577" t="s">
        <v>59</v>
      </c>
      <c r="C577" s="315" t="s">
        <v>212</v>
      </c>
      <c r="D577" s="315" t="s">
        <v>212</v>
      </c>
      <c r="E577" s="315" t="s">
        <v>212</v>
      </c>
      <c r="F577" s="315" t="s">
        <v>212</v>
      </c>
      <c r="G577" s="315" t="s">
        <v>212</v>
      </c>
      <c r="H577" s="315" t="s">
        <v>212</v>
      </c>
      <c r="I577" s="315" t="s">
        <v>212</v>
      </c>
      <c r="J577" s="315" t="s">
        <v>212</v>
      </c>
      <c r="K577" s="315" t="s">
        <v>212</v>
      </c>
      <c r="L577" s="315" t="s">
        <v>212</v>
      </c>
      <c r="M577" s="315" t="s">
        <v>212</v>
      </c>
      <c r="N577" s="315" t="s">
        <v>212</v>
      </c>
      <c r="O577" s="315" t="s">
        <v>212</v>
      </c>
      <c r="P577" s="315" t="s">
        <v>212</v>
      </c>
      <c r="Q577" s="315" t="s">
        <v>212</v>
      </c>
      <c r="R577" s="315" t="s">
        <v>212</v>
      </c>
      <c r="S577" s="315" t="s">
        <v>212</v>
      </c>
      <c r="T577" s="315" t="s">
        <v>212</v>
      </c>
      <c r="U577" s="315" t="s">
        <v>212</v>
      </c>
      <c r="V577" s="315" t="s">
        <v>212</v>
      </c>
      <c r="W577" s="315" t="s">
        <v>212</v>
      </c>
      <c r="X577" s="315" t="s">
        <v>212</v>
      </c>
      <c r="Y577" s="315" t="s">
        <v>212</v>
      </c>
      <c r="Z577" s="315" t="s">
        <v>212</v>
      </c>
      <c r="AA577" s="315" t="s">
        <v>212</v>
      </c>
      <c r="AB577" s="315" t="s">
        <v>212</v>
      </c>
      <c r="AC577" s="315" t="s">
        <v>212</v>
      </c>
      <c r="AD577" s="315" t="s">
        <v>212</v>
      </c>
      <c r="AE577" s="315" t="s">
        <v>212</v>
      </c>
      <c r="AF577" s="315" t="s">
        <v>212</v>
      </c>
      <c r="AG577" s="315" t="s">
        <v>214</v>
      </c>
      <c r="AH577" s="315" t="s">
        <v>214</v>
      </c>
      <c r="AI577" s="315" t="s">
        <v>214</v>
      </c>
      <c r="AJ577" s="315" t="s">
        <v>214</v>
      </c>
      <c r="AK577" s="315" t="s">
        <v>214</v>
      </c>
      <c r="AL577" s="315" t="s">
        <v>213</v>
      </c>
      <c r="AM577" s="315" t="s">
        <v>213</v>
      </c>
      <c r="AN577" s="315" t="s">
        <v>213</v>
      </c>
      <c r="AO577" s="315" t="s">
        <v>213</v>
      </c>
      <c r="AP577" s="316" t="s">
        <v>213</v>
      </c>
      <c r="AQ577"/>
      <c r="AR577" s="299"/>
      <c r="AS577" s="273"/>
    </row>
    <row r="578" spans="1:45" s="272" customFormat="1" ht="22.8" x14ac:dyDescent="0.4">
      <c r="A578">
        <v>214062</v>
      </c>
      <c r="B578" t="s">
        <v>485</v>
      </c>
      <c r="C578" t="s">
        <v>212</v>
      </c>
      <c r="D578" t="s">
        <v>212</v>
      </c>
      <c r="E578" t="s">
        <v>212</v>
      </c>
      <c r="F578" t="s">
        <v>212</v>
      </c>
      <c r="G578" t="s">
        <v>212</v>
      </c>
      <c r="H578" t="s">
        <v>212</v>
      </c>
      <c r="I578" t="s">
        <v>212</v>
      </c>
      <c r="J578" t="s">
        <v>212</v>
      </c>
      <c r="K578" t="s">
        <v>212</v>
      </c>
      <c r="L578" t="s">
        <v>212</v>
      </c>
      <c r="M578" t="s">
        <v>212</v>
      </c>
      <c r="N578" t="s">
        <v>212</v>
      </c>
      <c r="O578" t="s">
        <v>212</v>
      </c>
      <c r="P578" t="s">
        <v>212</v>
      </c>
      <c r="Q578" t="s">
        <v>212</v>
      </c>
      <c r="R578" t="s">
        <v>212</v>
      </c>
      <c r="S578" t="s">
        <v>212</v>
      </c>
      <c r="T578" t="s">
        <v>212</v>
      </c>
      <c r="U578" t="s">
        <v>212</v>
      </c>
      <c r="V578" t="s">
        <v>212</v>
      </c>
      <c r="W578" t="s">
        <v>212</v>
      </c>
      <c r="X578" t="s">
        <v>212</v>
      </c>
      <c r="Y578" t="s">
        <v>212</v>
      </c>
      <c r="Z578" t="s">
        <v>212</v>
      </c>
      <c r="AA578" t="s">
        <v>212</v>
      </c>
      <c r="AB578" t="s">
        <v>212</v>
      </c>
      <c r="AC578" t="s">
        <v>212</v>
      </c>
      <c r="AD578" t="s">
        <v>212</v>
      </c>
      <c r="AE578" t="s">
        <v>212</v>
      </c>
      <c r="AF578" t="s">
        <v>212</v>
      </c>
      <c r="AG578"/>
      <c r="AH578"/>
      <c r="AI578"/>
      <c r="AJ578"/>
      <c r="AK578"/>
      <c r="AL578"/>
      <c r="AM578"/>
      <c r="AN578"/>
      <c r="AO578"/>
      <c r="AP578" s="317"/>
      <c r="AQ578"/>
      <c r="AR578" s="299"/>
      <c r="AS578" s="271"/>
    </row>
    <row r="579" spans="1:45" s="272" customFormat="1" ht="22.8" x14ac:dyDescent="0.4">
      <c r="A579">
        <v>214069</v>
      </c>
      <c r="B579" t="s">
        <v>485</v>
      </c>
      <c r="C579" t="s">
        <v>212</v>
      </c>
      <c r="D579" t="s">
        <v>212</v>
      </c>
      <c r="E579" t="s">
        <v>212</v>
      </c>
      <c r="F579" t="s">
        <v>212</v>
      </c>
      <c r="G579" t="s">
        <v>212</v>
      </c>
      <c r="H579" t="s">
        <v>212</v>
      </c>
      <c r="I579" t="s">
        <v>212</v>
      </c>
      <c r="J579" t="s">
        <v>212</v>
      </c>
      <c r="K579" t="s">
        <v>212</v>
      </c>
      <c r="L579" t="s">
        <v>212</v>
      </c>
      <c r="M579" t="s">
        <v>214</v>
      </c>
      <c r="N579" t="s">
        <v>212</v>
      </c>
      <c r="O579" t="s">
        <v>212</v>
      </c>
      <c r="P579" t="s">
        <v>212</v>
      </c>
      <c r="Q579" t="s">
        <v>212</v>
      </c>
      <c r="R579" t="s">
        <v>214</v>
      </c>
      <c r="S579" t="s">
        <v>212</v>
      </c>
      <c r="T579" t="s">
        <v>212</v>
      </c>
      <c r="U579" t="s">
        <v>212</v>
      </c>
      <c r="V579" t="s">
        <v>212</v>
      </c>
      <c r="W579" t="s">
        <v>212</v>
      </c>
      <c r="X579" t="s">
        <v>212</v>
      </c>
      <c r="Y579" t="s">
        <v>212</v>
      </c>
      <c r="Z579" t="s">
        <v>214</v>
      </c>
      <c r="AA579" t="s">
        <v>212</v>
      </c>
      <c r="AB579" t="s">
        <v>212</v>
      </c>
      <c r="AC579" t="s">
        <v>212</v>
      </c>
      <c r="AD579" t="s">
        <v>212</v>
      </c>
      <c r="AE579" t="s">
        <v>212</v>
      </c>
      <c r="AF579" t="s">
        <v>212</v>
      </c>
      <c r="AG579"/>
      <c r="AH579"/>
      <c r="AI579"/>
      <c r="AJ579"/>
      <c r="AK579"/>
      <c r="AL579"/>
      <c r="AM579"/>
      <c r="AN579"/>
      <c r="AO579"/>
      <c r="AP579" s="317"/>
      <c r="AQ579"/>
      <c r="AR579" s="299"/>
      <c r="AS579" s="273"/>
    </row>
    <row r="580" spans="1:45" s="272" customFormat="1" ht="24" x14ac:dyDescent="0.5">
      <c r="A580" s="321">
        <v>214071</v>
      </c>
      <c r="B580" t="s">
        <v>59</v>
      </c>
      <c r="C580" s="272" t="s">
        <v>212</v>
      </c>
      <c r="D580" s="272" t="s">
        <v>212</v>
      </c>
      <c r="E580" s="272" t="s">
        <v>212</v>
      </c>
      <c r="F580" s="272" t="s">
        <v>212</v>
      </c>
      <c r="G580" s="272" t="s">
        <v>212</v>
      </c>
      <c r="H580" s="272" t="s">
        <v>214</v>
      </c>
      <c r="I580" s="272" t="s">
        <v>214</v>
      </c>
      <c r="J580" s="272" t="s">
        <v>214</v>
      </c>
      <c r="K580" s="272" t="s">
        <v>212</v>
      </c>
      <c r="L580" s="272" t="s">
        <v>214</v>
      </c>
      <c r="M580" s="272" t="s">
        <v>212</v>
      </c>
      <c r="N580" s="272" t="s">
        <v>214</v>
      </c>
      <c r="O580" s="272" t="s">
        <v>214</v>
      </c>
      <c r="P580" s="272" t="s">
        <v>212</v>
      </c>
      <c r="Q580" s="272" t="s">
        <v>212</v>
      </c>
      <c r="R580" s="272" t="s">
        <v>214</v>
      </c>
      <c r="S580" s="272" t="s">
        <v>214</v>
      </c>
      <c r="T580" s="272" t="s">
        <v>214</v>
      </c>
      <c r="U580" s="272" t="s">
        <v>214</v>
      </c>
      <c r="V580" s="272" t="s">
        <v>214</v>
      </c>
      <c r="W580" s="272" t="s">
        <v>212</v>
      </c>
      <c r="X580" s="272" t="s">
        <v>212</v>
      </c>
      <c r="Y580" s="272" t="s">
        <v>214</v>
      </c>
      <c r="Z580" s="272" t="s">
        <v>214</v>
      </c>
      <c r="AA580" s="272" t="s">
        <v>212</v>
      </c>
      <c r="AB580" s="272" t="s">
        <v>212</v>
      </c>
      <c r="AC580" s="272" t="s">
        <v>212</v>
      </c>
      <c r="AD580" s="272" t="s">
        <v>212</v>
      </c>
      <c r="AE580" s="272" t="s">
        <v>212</v>
      </c>
      <c r="AF580" s="272" t="s">
        <v>212</v>
      </c>
      <c r="AG580" s="272" t="s">
        <v>212</v>
      </c>
      <c r="AH580" s="272" t="s">
        <v>212</v>
      </c>
      <c r="AI580" s="272" t="s">
        <v>213</v>
      </c>
      <c r="AJ580" s="272" t="s">
        <v>212</v>
      </c>
      <c r="AK580" s="272" t="s">
        <v>212</v>
      </c>
      <c r="AL580" s="272" t="s">
        <v>214</v>
      </c>
      <c r="AM580" s="272" t="s">
        <v>214</v>
      </c>
      <c r="AN580" s="272" t="s">
        <v>214</v>
      </c>
      <c r="AO580" s="272" t="s">
        <v>214</v>
      </c>
      <c r="AP580" s="317" t="s">
        <v>212</v>
      </c>
      <c r="AQ580"/>
      <c r="AR580" s="299"/>
      <c r="AS580" s="273"/>
    </row>
    <row r="581" spans="1:45" s="272" customFormat="1" ht="22.8" x14ac:dyDescent="0.4">
      <c r="A581">
        <v>214072</v>
      </c>
      <c r="B581" t="s">
        <v>3629</v>
      </c>
      <c r="C581" t="s">
        <v>212</v>
      </c>
      <c r="D581" t="s">
        <v>214</v>
      </c>
      <c r="E581" t="s">
        <v>214</v>
      </c>
      <c r="F581" t="s">
        <v>212</v>
      </c>
      <c r="G581" t="s">
        <v>212</v>
      </c>
      <c r="H581" t="s">
        <v>214</v>
      </c>
      <c r="I581" t="s">
        <v>212</v>
      </c>
      <c r="J581" t="s">
        <v>212</v>
      </c>
      <c r="K581" t="s">
        <v>212</v>
      </c>
      <c r="L581" t="s">
        <v>214</v>
      </c>
      <c r="M581" t="s">
        <v>214</v>
      </c>
      <c r="N581" t="s">
        <v>214</v>
      </c>
      <c r="O581" t="s">
        <v>214</v>
      </c>
      <c r="P581" t="s">
        <v>214</v>
      </c>
      <c r="Q581" t="s">
        <v>214</v>
      </c>
      <c r="R581" t="s">
        <v>212</v>
      </c>
      <c r="S581" t="s">
        <v>214</v>
      </c>
      <c r="T581" t="s">
        <v>214</v>
      </c>
      <c r="U581" t="s">
        <v>214</v>
      </c>
      <c r="V581" t="s">
        <v>212</v>
      </c>
      <c r="W581" t="s">
        <v>214</v>
      </c>
      <c r="X581" t="s">
        <v>214</v>
      </c>
      <c r="Y581" t="s">
        <v>212</v>
      </c>
      <c r="Z581" t="s">
        <v>212</v>
      </c>
      <c r="AA581" t="s">
        <v>212</v>
      </c>
      <c r="AB581" t="s">
        <v>214</v>
      </c>
      <c r="AC581" t="s">
        <v>212</v>
      </c>
      <c r="AD581" t="s">
        <v>212</v>
      </c>
      <c r="AE581" t="s">
        <v>212</v>
      </c>
      <c r="AF581" t="s">
        <v>212</v>
      </c>
      <c r="AG581" t="s">
        <v>214</v>
      </c>
      <c r="AH581" t="s">
        <v>214</v>
      </c>
      <c r="AI581" t="s">
        <v>214</v>
      </c>
      <c r="AJ581" t="s">
        <v>214</v>
      </c>
      <c r="AK581" t="s">
        <v>213</v>
      </c>
      <c r="AL581" t="s">
        <v>214</v>
      </c>
      <c r="AM581" t="s">
        <v>214</v>
      </c>
      <c r="AN581" t="s">
        <v>213</v>
      </c>
      <c r="AO581" t="s">
        <v>214</v>
      </c>
      <c r="AP581" s="317" t="s">
        <v>214</v>
      </c>
      <c r="AQ581"/>
      <c r="AR581" s="299"/>
      <c r="AS581" s="273"/>
    </row>
    <row r="582" spans="1:45" s="272" customFormat="1" ht="22.8" x14ac:dyDescent="0.4">
      <c r="A582">
        <v>214078</v>
      </c>
      <c r="B582" t="s">
        <v>3629</v>
      </c>
      <c r="C582" t="s">
        <v>212</v>
      </c>
      <c r="D582" t="s">
        <v>212</v>
      </c>
      <c r="E582" t="s">
        <v>212</v>
      </c>
      <c r="F582" t="s">
        <v>212</v>
      </c>
      <c r="G582" t="s">
        <v>212</v>
      </c>
      <c r="H582" t="s">
        <v>212</v>
      </c>
      <c r="I582" t="s">
        <v>212</v>
      </c>
      <c r="J582" t="s">
        <v>212</v>
      </c>
      <c r="K582" t="s">
        <v>212</v>
      </c>
      <c r="L582" t="s">
        <v>212</v>
      </c>
      <c r="M582" t="s">
        <v>214</v>
      </c>
      <c r="N582" t="s">
        <v>212</v>
      </c>
      <c r="O582" t="s">
        <v>214</v>
      </c>
      <c r="P582" t="s">
        <v>212</v>
      </c>
      <c r="Q582" t="s">
        <v>214</v>
      </c>
      <c r="R582" t="s">
        <v>212</v>
      </c>
      <c r="S582" t="s">
        <v>214</v>
      </c>
      <c r="T582" t="s">
        <v>212</v>
      </c>
      <c r="U582" t="s">
        <v>212</v>
      </c>
      <c r="V582" t="s">
        <v>212</v>
      </c>
      <c r="W582" t="s">
        <v>214</v>
      </c>
      <c r="X582" t="s">
        <v>214</v>
      </c>
      <c r="Y582" t="s">
        <v>212</v>
      </c>
      <c r="Z582" t="s">
        <v>214</v>
      </c>
      <c r="AA582" t="s">
        <v>214</v>
      </c>
      <c r="AB582" t="s">
        <v>214</v>
      </c>
      <c r="AC582" t="s">
        <v>212</v>
      </c>
      <c r="AD582" t="s">
        <v>214</v>
      </c>
      <c r="AE582" t="s">
        <v>212</v>
      </c>
      <c r="AF582" t="s">
        <v>212</v>
      </c>
      <c r="AG582" t="s">
        <v>212</v>
      </c>
      <c r="AH582" t="s">
        <v>214</v>
      </c>
      <c r="AI582" t="s">
        <v>214</v>
      </c>
      <c r="AJ582" t="s">
        <v>214</v>
      </c>
      <c r="AK582" t="s">
        <v>212</v>
      </c>
      <c r="AL582" t="s">
        <v>214</v>
      </c>
      <c r="AM582" t="s">
        <v>214</v>
      </c>
      <c r="AN582" t="s">
        <v>214</v>
      </c>
      <c r="AO582" t="s">
        <v>214</v>
      </c>
      <c r="AP582" s="317" t="s">
        <v>214</v>
      </c>
      <c r="AQ582"/>
      <c r="AR582" s="299"/>
      <c r="AS582" s="273"/>
    </row>
    <row r="583" spans="1:45" s="272" customFormat="1" ht="22.8" x14ac:dyDescent="0.4">
      <c r="A583">
        <v>214091</v>
      </c>
      <c r="B583" t="s">
        <v>3629</v>
      </c>
      <c r="C583" t="s">
        <v>212</v>
      </c>
      <c r="D583" t="s">
        <v>212</v>
      </c>
      <c r="E583" t="s">
        <v>212</v>
      </c>
      <c r="F583" t="s">
        <v>214</v>
      </c>
      <c r="G583" t="s">
        <v>214</v>
      </c>
      <c r="H583" t="s">
        <v>214</v>
      </c>
      <c r="I583" t="s">
        <v>214</v>
      </c>
      <c r="J583" t="s">
        <v>214</v>
      </c>
      <c r="K583" t="s">
        <v>214</v>
      </c>
      <c r="L583" t="s">
        <v>214</v>
      </c>
      <c r="M583" t="s">
        <v>212</v>
      </c>
      <c r="N583" t="s">
        <v>214</v>
      </c>
      <c r="O583" t="s">
        <v>214</v>
      </c>
      <c r="P583" t="s">
        <v>214</v>
      </c>
      <c r="Q583" t="s">
        <v>212</v>
      </c>
      <c r="R583" t="s">
        <v>214</v>
      </c>
      <c r="S583" t="s">
        <v>214</v>
      </c>
      <c r="T583" t="s">
        <v>214</v>
      </c>
      <c r="U583" t="s">
        <v>214</v>
      </c>
      <c r="V583" t="s">
        <v>212</v>
      </c>
      <c r="W583" t="s">
        <v>212</v>
      </c>
      <c r="X583" t="s">
        <v>212</v>
      </c>
      <c r="Y583" t="s">
        <v>214</v>
      </c>
      <c r="Z583" t="s">
        <v>212</v>
      </c>
      <c r="AA583" t="s">
        <v>212</v>
      </c>
      <c r="AB583" t="s">
        <v>214</v>
      </c>
      <c r="AC583" t="s">
        <v>212</v>
      </c>
      <c r="AD583" t="s">
        <v>212</v>
      </c>
      <c r="AE583" t="s">
        <v>214</v>
      </c>
      <c r="AF583" t="s">
        <v>212</v>
      </c>
      <c r="AG583" t="s">
        <v>213</v>
      </c>
      <c r="AH583" t="s">
        <v>214</v>
      </c>
      <c r="AI583" t="s">
        <v>213</v>
      </c>
      <c r="AJ583" t="s">
        <v>214</v>
      </c>
      <c r="AK583" t="s">
        <v>213</v>
      </c>
      <c r="AL583" t="s">
        <v>213</v>
      </c>
      <c r="AM583" t="s">
        <v>213</v>
      </c>
      <c r="AN583" t="s">
        <v>213</v>
      </c>
      <c r="AO583" t="s">
        <v>213</v>
      </c>
      <c r="AP583" s="317" t="s">
        <v>213</v>
      </c>
      <c r="AQ583"/>
      <c r="AR583" s="299"/>
      <c r="AS583" s="273"/>
    </row>
    <row r="584" spans="1:45" s="272" customFormat="1" ht="22.8" x14ac:dyDescent="0.4">
      <c r="A584">
        <v>214093</v>
      </c>
      <c r="B584" t="s">
        <v>59</v>
      </c>
      <c r="C584" t="s">
        <v>212</v>
      </c>
      <c r="D584" t="s">
        <v>212</v>
      </c>
      <c r="E584" t="s">
        <v>214</v>
      </c>
      <c r="F584" t="s">
        <v>212</v>
      </c>
      <c r="G584" t="s">
        <v>212</v>
      </c>
      <c r="H584" t="s">
        <v>214</v>
      </c>
      <c r="I584" t="s">
        <v>214</v>
      </c>
      <c r="J584" t="s">
        <v>212</v>
      </c>
      <c r="K584" t="s">
        <v>214</v>
      </c>
      <c r="L584" t="s">
        <v>214</v>
      </c>
      <c r="M584" t="s">
        <v>212</v>
      </c>
      <c r="N584" t="s">
        <v>214</v>
      </c>
      <c r="O584" t="s">
        <v>214</v>
      </c>
      <c r="P584" t="s">
        <v>214</v>
      </c>
      <c r="Q584" t="s">
        <v>212</v>
      </c>
      <c r="R584" t="s">
        <v>212</v>
      </c>
      <c r="S584" t="s">
        <v>212</v>
      </c>
      <c r="T584" t="s">
        <v>214</v>
      </c>
      <c r="U584" t="s">
        <v>214</v>
      </c>
      <c r="V584" t="s">
        <v>212</v>
      </c>
      <c r="W584" t="s">
        <v>214</v>
      </c>
      <c r="X584" t="s">
        <v>214</v>
      </c>
      <c r="Y584" t="s">
        <v>212</v>
      </c>
      <c r="Z584" t="s">
        <v>212</v>
      </c>
      <c r="AA584" t="s">
        <v>214</v>
      </c>
      <c r="AB584" t="s">
        <v>212</v>
      </c>
      <c r="AC584" t="s">
        <v>212</v>
      </c>
      <c r="AD584" t="s">
        <v>212</v>
      </c>
      <c r="AE584" t="s">
        <v>214</v>
      </c>
      <c r="AF584" t="s">
        <v>212</v>
      </c>
      <c r="AG584" t="s">
        <v>214</v>
      </c>
      <c r="AH584" t="s">
        <v>213</v>
      </c>
      <c r="AI584" t="s">
        <v>214</v>
      </c>
      <c r="AJ584" t="s">
        <v>214</v>
      </c>
      <c r="AK584" t="s">
        <v>214</v>
      </c>
      <c r="AL584" t="s">
        <v>212</v>
      </c>
      <c r="AM584" t="s">
        <v>214</v>
      </c>
      <c r="AN584" t="s">
        <v>214</v>
      </c>
      <c r="AO584" t="s">
        <v>214</v>
      </c>
      <c r="AP584" s="317" t="s">
        <v>212</v>
      </c>
      <c r="AQ584"/>
      <c r="AR584" s="299"/>
      <c r="AS584" s="271"/>
    </row>
    <row r="585" spans="1:45" s="272" customFormat="1" ht="22.8" x14ac:dyDescent="0.4">
      <c r="A585">
        <v>214100</v>
      </c>
      <c r="B585" t="s">
        <v>487</v>
      </c>
      <c r="C585" t="s">
        <v>4176</v>
      </c>
      <c r="D585" t="s">
        <v>4176</v>
      </c>
      <c r="E585" t="s">
        <v>4176</v>
      </c>
      <c r="F585" t="s">
        <v>4176</v>
      </c>
      <c r="G585" t="s">
        <v>4176</v>
      </c>
      <c r="H585" t="s">
        <v>4176</v>
      </c>
      <c r="I585" t="s">
        <v>4176</v>
      </c>
      <c r="J585" t="s">
        <v>4176</v>
      </c>
      <c r="K585" t="s">
        <v>4176</v>
      </c>
      <c r="L585" t="s">
        <v>4176</v>
      </c>
      <c r="M585" t="s">
        <v>4176</v>
      </c>
      <c r="N585" t="s">
        <v>4176</v>
      </c>
      <c r="O585" t="s">
        <v>4176</v>
      </c>
      <c r="P585" t="s">
        <v>4176</v>
      </c>
      <c r="Q585" t="s">
        <v>4176</v>
      </c>
      <c r="R585" t="s">
        <v>4176</v>
      </c>
      <c r="S585" t="s">
        <v>4176</v>
      </c>
      <c r="T585" t="s">
        <v>4176</v>
      </c>
      <c r="U585" t="s">
        <v>4176</v>
      </c>
      <c r="V585" t="s">
        <v>4176</v>
      </c>
      <c r="W585"/>
      <c r="X585"/>
      <c r="Y585"/>
      <c r="Z585"/>
      <c r="AA585"/>
      <c r="AB585"/>
      <c r="AC585"/>
      <c r="AD585"/>
      <c r="AE585"/>
      <c r="AF585"/>
      <c r="AG585"/>
      <c r="AH585"/>
      <c r="AI585"/>
      <c r="AJ585"/>
      <c r="AK585"/>
      <c r="AL585"/>
      <c r="AM585"/>
      <c r="AN585"/>
      <c r="AO585"/>
      <c r="AP585" s="317"/>
      <c r="AQ585" t="s">
        <v>737</v>
      </c>
      <c r="AR585" s="299" t="s">
        <v>4180</v>
      </c>
      <c r="AS585" s="273"/>
    </row>
    <row r="586" spans="1:45" s="272" customFormat="1" ht="22.8" x14ac:dyDescent="0.4">
      <c r="A586">
        <v>214101</v>
      </c>
      <c r="B586" t="s">
        <v>3629</v>
      </c>
      <c r="C586" t="s">
        <v>214</v>
      </c>
      <c r="D586" t="s">
        <v>214</v>
      </c>
      <c r="E586" t="s">
        <v>212</v>
      </c>
      <c r="F586" t="s">
        <v>214</v>
      </c>
      <c r="G586" t="s">
        <v>214</v>
      </c>
      <c r="H586" t="s">
        <v>212</v>
      </c>
      <c r="I586" t="s">
        <v>214</v>
      </c>
      <c r="J586" t="s">
        <v>212</v>
      </c>
      <c r="K586" t="s">
        <v>214</v>
      </c>
      <c r="L586" t="s">
        <v>214</v>
      </c>
      <c r="M586" t="s">
        <v>212</v>
      </c>
      <c r="N586" t="s">
        <v>214</v>
      </c>
      <c r="O586" t="s">
        <v>214</v>
      </c>
      <c r="P586" t="s">
        <v>214</v>
      </c>
      <c r="Q586" t="s">
        <v>212</v>
      </c>
      <c r="R586" t="s">
        <v>214</v>
      </c>
      <c r="S586" t="s">
        <v>214</v>
      </c>
      <c r="T586" t="s">
        <v>214</v>
      </c>
      <c r="U586" t="s">
        <v>214</v>
      </c>
      <c r="V586" t="s">
        <v>212</v>
      </c>
      <c r="W586" t="s">
        <v>214</v>
      </c>
      <c r="X586" t="s">
        <v>214</v>
      </c>
      <c r="Y586" t="s">
        <v>212</v>
      </c>
      <c r="Z586" t="s">
        <v>212</v>
      </c>
      <c r="AA586" t="s">
        <v>212</v>
      </c>
      <c r="AB586" t="s">
        <v>212</v>
      </c>
      <c r="AC586" t="s">
        <v>214</v>
      </c>
      <c r="AD586" t="s">
        <v>214</v>
      </c>
      <c r="AE586" t="s">
        <v>212</v>
      </c>
      <c r="AF586" t="s">
        <v>212</v>
      </c>
      <c r="AG586" t="s">
        <v>212</v>
      </c>
      <c r="AH586" t="s">
        <v>213</v>
      </c>
      <c r="AI586" t="s">
        <v>214</v>
      </c>
      <c r="AJ586" t="s">
        <v>212</v>
      </c>
      <c r="AK586" t="s">
        <v>214</v>
      </c>
      <c r="AL586" t="s">
        <v>214</v>
      </c>
      <c r="AM586" t="s">
        <v>214</v>
      </c>
      <c r="AN586" t="s">
        <v>213</v>
      </c>
      <c r="AO586" t="s">
        <v>214</v>
      </c>
      <c r="AP586" s="317" t="s">
        <v>214</v>
      </c>
      <c r="AQ586"/>
      <c r="AR586" s="299"/>
      <c r="AS586" s="271"/>
    </row>
    <row r="587" spans="1:45" s="272" customFormat="1" ht="22.8" x14ac:dyDescent="0.4">
      <c r="A587">
        <v>214102</v>
      </c>
      <c r="B587" t="s">
        <v>485</v>
      </c>
      <c r="C587" t="s">
        <v>212</v>
      </c>
      <c r="D587" t="s">
        <v>214</v>
      </c>
      <c r="E587" t="s">
        <v>212</v>
      </c>
      <c r="F587" t="s">
        <v>212</v>
      </c>
      <c r="G587" t="s">
        <v>214</v>
      </c>
      <c r="H587" t="s">
        <v>214</v>
      </c>
      <c r="I587" t="s">
        <v>214</v>
      </c>
      <c r="J587" t="s">
        <v>212</v>
      </c>
      <c r="K587" t="s">
        <v>212</v>
      </c>
      <c r="L587" t="s">
        <v>214</v>
      </c>
      <c r="M587" t="s">
        <v>214</v>
      </c>
      <c r="N587" t="s">
        <v>212</v>
      </c>
      <c r="O587" t="s">
        <v>212</v>
      </c>
      <c r="P587" t="s">
        <v>214</v>
      </c>
      <c r="Q587" t="s">
        <v>214</v>
      </c>
      <c r="R587" t="s">
        <v>212</v>
      </c>
      <c r="S587" t="s">
        <v>214</v>
      </c>
      <c r="T587" t="s">
        <v>214</v>
      </c>
      <c r="U587" t="s">
        <v>212</v>
      </c>
      <c r="V587" t="s">
        <v>212</v>
      </c>
      <c r="W587" t="s">
        <v>212</v>
      </c>
      <c r="X587" t="s">
        <v>212</v>
      </c>
      <c r="Y587" t="s">
        <v>212</v>
      </c>
      <c r="Z587" t="s">
        <v>212</v>
      </c>
      <c r="AA587" t="s">
        <v>212</v>
      </c>
      <c r="AB587" t="s">
        <v>214</v>
      </c>
      <c r="AC587" t="s">
        <v>214</v>
      </c>
      <c r="AD587" t="s">
        <v>214</v>
      </c>
      <c r="AE587" t="s">
        <v>214</v>
      </c>
      <c r="AF587" t="s">
        <v>214</v>
      </c>
      <c r="AG587"/>
      <c r="AH587"/>
      <c r="AI587"/>
      <c r="AJ587"/>
      <c r="AK587"/>
      <c r="AL587"/>
      <c r="AM587"/>
      <c r="AN587"/>
      <c r="AO587"/>
      <c r="AP587" s="317"/>
      <c r="AQ587"/>
      <c r="AR587" s="299"/>
      <c r="AS587" s="271"/>
    </row>
    <row r="588" spans="1:45" s="272" customFormat="1" ht="22.8" x14ac:dyDescent="0.4">
      <c r="A588">
        <v>214103</v>
      </c>
      <c r="B588" t="s">
        <v>485</v>
      </c>
      <c r="C588" t="s">
        <v>212</v>
      </c>
      <c r="D588" t="s">
        <v>212</v>
      </c>
      <c r="E588" t="s">
        <v>214</v>
      </c>
      <c r="F588" t="s">
        <v>212</v>
      </c>
      <c r="G588" t="s">
        <v>212</v>
      </c>
      <c r="H588" t="s">
        <v>212</v>
      </c>
      <c r="I588" t="s">
        <v>212</v>
      </c>
      <c r="J588" t="s">
        <v>212</v>
      </c>
      <c r="K588" t="s">
        <v>214</v>
      </c>
      <c r="L588" t="s">
        <v>212</v>
      </c>
      <c r="M588" t="s">
        <v>214</v>
      </c>
      <c r="N588" t="s">
        <v>212</v>
      </c>
      <c r="O588" t="s">
        <v>212</v>
      </c>
      <c r="P588" t="s">
        <v>212</v>
      </c>
      <c r="Q588" t="s">
        <v>214</v>
      </c>
      <c r="R588" t="s">
        <v>212</v>
      </c>
      <c r="S588" t="s">
        <v>214</v>
      </c>
      <c r="T588" t="s">
        <v>212</v>
      </c>
      <c r="U588" t="s">
        <v>212</v>
      </c>
      <c r="V588" t="s">
        <v>212</v>
      </c>
      <c r="W588" t="s">
        <v>214</v>
      </c>
      <c r="X588" t="s">
        <v>214</v>
      </c>
      <c r="Y588" t="s">
        <v>212</v>
      </c>
      <c r="Z588" t="s">
        <v>212</v>
      </c>
      <c r="AA588" t="s">
        <v>214</v>
      </c>
      <c r="AB588" t="s">
        <v>212</v>
      </c>
      <c r="AC588" t="s">
        <v>212</v>
      </c>
      <c r="AD588" t="s">
        <v>214</v>
      </c>
      <c r="AE588" t="s">
        <v>212</v>
      </c>
      <c r="AF588" t="s">
        <v>212</v>
      </c>
      <c r="AG588"/>
      <c r="AH588"/>
      <c r="AI588"/>
      <c r="AJ588"/>
      <c r="AK588"/>
      <c r="AL588"/>
      <c r="AM588"/>
      <c r="AN588"/>
      <c r="AO588"/>
      <c r="AP588" s="317"/>
      <c r="AQ588"/>
      <c r="AR588" s="299"/>
      <c r="AS588" s="273"/>
    </row>
    <row r="589" spans="1:45" s="272" customFormat="1" ht="22.8" x14ac:dyDescent="0.4">
      <c r="A589">
        <v>214104</v>
      </c>
      <c r="B589" t="s">
        <v>487</v>
      </c>
      <c r="C589" t="s">
        <v>212</v>
      </c>
      <c r="D589" t="s">
        <v>212</v>
      </c>
      <c r="E589" t="s">
        <v>212</v>
      </c>
      <c r="F589" t="s">
        <v>212</v>
      </c>
      <c r="G589" t="s">
        <v>214</v>
      </c>
      <c r="H589" t="s">
        <v>213</v>
      </c>
      <c r="I589" t="s">
        <v>214</v>
      </c>
      <c r="J589" t="s">
        <v>212</v>
      </c>
      <c r="K589" t="s">
        <v>212</v>
      </c>
      <c r="L589" t="s">
        <v>214</v>
      </c>
      <c r="M589" t="s">
        <v>212</v>
      </c>
      <c r="N589" t="s">
        <v>214</v>
      </c>
      <c r="O589" t="s">
        <v>212</v>
      </c>
      <c r="P589" t="s">
        <v>213</v>
      </c>
      <c r="Q589" t="s">
        <v>212</v>
      </c>
      <c r="R589" t="s">
        <v>213</v>
      </c>
      <c r="S589" t="s">
        <v>214</v>
      </c>
      <c r="T589" t="s">
        <v>214</v>
      </c>
      <c r="U589" t="s">
        <v>214</v>
      </c>
      <c r="V589" t="s">
        <v>212</v>
      </c>
      <c r="W589"/>
      <c r="X589"/>
      <c r="Y589"/>
      <c r="Z589"/>
      <c r="AA589"/>
      <c r="AB589"/>
      <c r="AC589"/>
      <c r="AD589"/>
      <c r="AE589"/>
      <c r="AF589"/>
      <c r="AG589"/>
      <c r="AH589"/>
      <c r="AI589"/>
      <c r="AJ589"/>
      <c r="AK589"/>
      <c r="AL589"/>
      <c r="AM589"/>
      <c r="AN589"/>
      <c r="AO589"/>
      <c r="AP589" s="317"/>
      <c r="AQ589"/>
      <c r="AR589" s="299"/>
      <c r="AS589" s="273"/>
    </row>
    <row r="590" spans="1:45" s="272" customFormat="1" ht="22.8" x14ac:dyDescent="0.4">
      <c r="A590">
        <v>214108</v>
      </c>
      <c r="B590" t="s">
        <v>59</v>
      </c>
      <c r="C590" t="s">
        <v>214</v>
      </c>
      <c r="D590" t="s">
        <v>214</v>
      </c>
      <c r="E590" t="s">
        <v>214</v>
      </c>
      <c r="F590" t="s">
        <v>214</v>
      </c>
      <c r="G590" t="s">
        <v>212</v>
      </c>
      <c r="H590" t="s">
        <v>214</v>
      </c>
      <c r="I590" t="s">
        <v>214</v>
      </c>
      <c r="J590" t="s">
        <v>214</v>
      </c>
      <c r="K590" t="s">
        <v>214</v>
      </c>
      <c r="L590" t="s">
        <v>214</v>
      </c>
      <c r="M590" t="s">
        <v>212</v>
      </c>
      <c r="N590" t="s">
        <v>214</v>
      </c>
      <c r="O590" t="s">
        <v>214</v>
      </c>
      <c r="P590" t="s">
        <v>214</v>
      </c>
      <c r="Q590" t="s">
        <v>212</v>
      </c>
      <c r="R590" t="s">
        <v>213</v>
      </c>
      <c r="S590" t="s">
        <v>212</v>
      </c>
      <c r="T590" t="s">
        <v>214</v>
      </c>
      <c r="U590" t="s">
        <v>214</v>
      </c>
      <c r="V590" t="s">
        <v>214</v>
      </c>
      <c r="W590" t="s">
        <v>212</v>
      </c>
      <c r="X590" t="s">
        <v>214</v>
      </c>
      <c r="Y590" t="s">
        <v>212</v>
      </c>
      <c r="Z590" t="s">
        <v>214</v>
      </c>
      <c r="AA590" t="s">
        <v>212</v>
      </c>
      <c r="AB590" t="s">
        <v>212</v>
      </c>
      <c r="AC590" t="s">
        <v>214</v>
      </c>
      <c r="AD590" t="s">
        <v>214</v>
      </c>
      <c r="AE590" t="s">
        <v>212</v>
      </c>
      <c r="AF590" t="s">
        <v>213</v>
      </c>
      <c r="AG590" t="s">
        <v>214</v>
      </c>
      <c r="AH590" t="s">
        <v>214</v>
      </c>
      <c r="AI590" t="s">
        <v>214</v>
      </c>
      <c r="AJ590" t="s">
        <v>214</v>
      </c>
      <c r="AK590" t="s">
        <v>214</v>
      </c>
      <c r="AL590" t="s">
        <v>214</v>
      </c>
      <c r="AM590" t="s">
        <v>213</v>
      </c>
      <c r="AN590" t="s">
        <v>213</v>
      </c>
      <c r="AO590" t="s">
        <v>212</v>
      </c>
      <c r="AP590" s="317" t="s">
        <v>213</v>
      </c>
      <c r="AQ590"/>
      <c r="AR590" s="299"/>
      <c r="AS590" s="273"/>
    </row>
    <row r="591" spans="1:45" s="272" customFormat="1" ht="22.8" x14ac:dyDescent="0.4">
      <c r="A591">
        <v>214109</v>
      </c>
      <c r="B591" t="s">
        <v>3629</v>
      </c>
      <c r="C591" t="s">
        <v>4176</v>
      </c>
      <c r="D591" t="s">
        <v>4176</v>
      </c>
      <c r="E591" t="s">
        <v>4176</v>
      </c>
      <c r="F591" t="s">
        <v>4176</v>
      </c>
      <c r="G591" t="s">
        <v>4176</v>
      </c>
      <c r="H591" t="s">
        <v>4176</v>
      </c>
      <c r="I591" t="s">
        <v>4176</v>
      </c>
      <c r="J591" t="s">
        <v>4176</v>
      </c>
      <c r="K591" t="s">
        <v>4176</v>
      </c>
      <c r="L591" t="s">
        <v>4176</v>
      </c>
      <c r="M591" t="s">
        <v>4176</v>
      </c>
      <c r="N591" t="s">
        <v>4176</v>
      </c>
      <c r="O591" t="s">
        <v>4176</v>
      </c>
      <c r="P591" t="s">
        <v>4176</v>
      </c>
      <c r="Q591" t="s">
        <v>4176</v>
      </c>
      <c r="R591" t="s">
        <v>4176</v>
      </c>
      <c r="S591" t="s">
        <v>4176</v>
      </c>
      <c r="T591" t="s">
        <v>4176</v>
      </c>
      <c r="U591" t="s">
        <v>4176</v>
      </c>
      <c r="V591" t="s">
        <v>4176</v>
      </c>
      <c r="W591" t="s">
        <v>4176</v>
      </c>
      <c r="X591" t="s">
        <v>4176</v>
      </c>
      <c r="Y591" t="s">
        <v>4176</v>
      </c>
      <c r="Z591" t="s">
        <v>4176</v>
      </c>
      <c r="AA591" t="s">
        <v>4176</v>
      </c>
      <c r="AB591" t="s">
        <v>4176</v>
      </c>
      <c r="AC591" t="s">
        <v>4176</v>
      </c>
      <c r="AD591" t="s">
        <v>4176</v>
      </c>
      <c r="AE591" t="s">
        <v>4176</v>
      </c>
      <c r="AF591" t="s">
        <v>4176</v>
      </c>
      <c r="AG591" t="s">
        <v>4176</v>
      </c>
      <c r="AH591" t="s">
        <v>4176</v>
      </c>
      <c r="AI591" t="s">
        <v>4176</v>
      </c>
      <c r="AJ591" t="s">
        <v>4176</v>
      </c>
      <c r="AK591" t="s">
        <v>4176</v>
      </c>
      <c r="AL591" t="s">
        <v>4176</v>
      </c>
      <c r="AM591" t="s">
        <v>4176</v>
      </c>
      <c r="AN591" t="s">
        <v>4176</v>
      </c>
      <c r="AO591" t="s">
        <v>4176</v>
      </c>
      <c r="AP591" s="317" t="s">
        <v>4176</v>
      </c>
      <c r="AQ591" t="s">
        <v>737</v>
      </c>
      <c r="AR591" s="299" t="s">
        <v>4183</v>
      </c>
      <c r="AS591" s="273"/>
    </row>
    <row r="592" spans="1:45" s="272" customFormat="1" ht="24" x14ac:dyDescent="0.5">
      <c r="A592" s="326">
        <v>214110</v>
      </c>
      <c r="B592" t="s">
        <v>59</v>
      </c>
      <c r="C592" s="271" t="s">
        <v>4176</v>
      </c>
      <c r="D592" s="271" t="s">
        <v>4176</v>
      </c>
      <c r="E592" s="271" t="s">
        <v>4176</v>
      </c>
      <c r="F592" s="271" t="s">
        <v>4176</v>
      </c>
      <c r="G592" s="271" t="s">
        <v>4176</v>
      </c>
      <c r="H592" s="271" t="s">
        <v>4176</v>
      </c>
      <c r="I592" s="271" t="s">
        <v>4176</v>
      </c>
      <c r="J592" s="271" t="s">
        <v>4176</v>
      </c>
      <c r="K592" s="271" t="s">
        <v>4176</v>
      </c>
      <c r="L592" s="271" t="s">
        <v>4176</v>
      </c>
      <c r="M592" s="271" t="s">
        <v>4176</v>
      </c>
      <c r="N592" s="271" t="s">
        <v>4176</v>
      </c>
      <c r="O592" s="271" t="s">
        <v>4176</v>
      </c>
      <c r="P592" s="271" t="s">
        <v>4176</v>
      </c>
      <c r="Q592" s="271" t="s">
        <v>4176</v>
      </c>
      <c r="R592" s="271" t="s">
        <v>4176</v>
      </c>
      <c r="S592" s="271" t="s">
        <v>4176</v>
      </c>
      <c r="T592" s="271" t="s">
        <v>4176</v>
      </c>
      <c r="U592" s="271" t="s">
        <v>4176</v>
      </c>
      <c r="V592" s="271" t="s">
        <v>4176</v>
      </c>
      <c r="W592" s="271" t="s">
        <v>4176</v>
      </c>
      <c r="X592" s="271" t="s">
        <v>4176</v>
      </c>
      <c r="Y592" s="271" t="s">
        <v>4176</v>
      </c>
      <c r="Z592" s="271" t="s">
        <v>4176</v>
      </c>
      <c r="AA592" s="271" t="s">
        <v>4176</v>
      </c>
      <c r="AB592" s="271" t="s">
        <v>4176</v>
      </c>
      <c r="AC592" s="271" t="s">
        <v>4176</v>
      </c>
      <c r="AD592" s="271" t="s">
        <v>4176</v>
      </c>
      <c r="AE592" s="271" t="s">
        <v>4176</v>
      </c>
      <c r="AF592" s="271" t="s">
        <v>4176</v>
      </c>
      <c r="AG592" s="271" t="s">
        <v>4176</v>
      </c>
      <c r="AH592" s="271" t="s">
        <v>4176</v>
      </c>
      <c r="AI592" s="271" t="s">
        <v>4176</v>
      </c>
      <c r="AJ592" s="271" t="s">
        <v>4176</v>
      </c>
      <c r="AK592" s="271" t="s">
        <v>4176</v>
      </c>
      <c r="AL592" s="271" t="s">
        <v>4176</v>
      </c>
      <c r="AM592" s="271" t="s">
        <v>4176</v>
      </c>
      <c r="AN592" s="271" t="s">
        <v>4176</v>
      </c>
      <c r="AO592" s="271" t="s">
        <v>4176</v>
      </c>
      <c r="AP592" s="322" t="s">
        <v>4176</v>
      </c>
      <c r="AQ592" t="s">
        <v>737</v>
      </c>
      <c r="AR592" s="299" t="s">
        <v>4180</v>
      </c>
      <c r="AS592" s="273"/>
    </row>
    <row r="593" spans="1:45" s="272" customFormat="1" ht="22.8" x14ac:dyDescent="0.4">
      <c r="A593">
        <v>214112</v>
      </c>
      <c r="B593" t="s">
        <v>3629</v>
      </c>
      <c r="C593" t="s">
        <v>212</v>
      </c>
      <c r="D593" t="s">
        <v>212</v>
      </c>
      <c r="E593" t="s">
        <v>214</v>
      </c>
      <c r="F593" t="s">
        <v>212</v>
      </c>
      <c r="G593" t="s">
        <v>214</v>
      </c>
      <c r="H593" t="s">
        <v>214</v>
      </c>
      <c r="I593" t="s">
        <v>214</v>
      </c>
      <c r="J593" t="s">
        <v>212</v>
      </c>
      <c r="K593" t="s">
        <v>214</v>
      </c>
      <c r="L593" t="s">
        <v>212</v>
      </c>
      <c r="M593" t="s">
        <v>214</v>
      </c>
      <c r="N593" t="s">
        <v>214</v>
      </c>
      <c r="O593" t="s">
        <v>214</v>
      </c>
      <c r="P593" t="s">
        <v>214</v>
      </c>
      <c r="Q593" t="s">
        <v>214</v>
      </c>
      <c r="R593" t="s">
        <v>212</v>
      </c>
      <c r="S593" t="s">
        <v>212</v>
      </c>
      <c r="T593" t="s">
        <v>214</v>
      </c>
      <c r="U593" t="s">
        <v>214</v>
      </c>
      <c r="V593" t="s">
        <v>212</v>
      </c>
      <c r="W593" t="s">
        <v>212</v>
      </c>
      <c r="X593" t="s">
        <v>214</v>
      </c>
      <c r="Y593" t="s">
        <v>214</v>
      </c>
      <c r="Z593" t="s">
        <v>212</v>
      </c>
      <c r="AA593" t="s">
        <v>212</v>
      </c>
      <c r="AB593" t="s">
        <v>212</v>
      </c>
      <c r="AC593" t="s">
        <v>212</v>
      </c>
      <c r="AD593" t="s">
        <v>213</v>
      </c>
      <c r="AE593" t="s">
        <v>214</v>
      </c>
      <c r="AF593" t="s">
        <v>212</v>
      </c>
      <c r="AG593" t="s">
        <v>212</v>
      </c>
      <c r="AH593" t="s">
        <v>213</v>
      </c>
      <c r="AI593" t="s">
        <v>213</v>
      </c>
      <c r="AJ593" t="s">
        <v>214</v>
      </c>
      <c r="AK593" t="s">
        <v>214</v>
      </c>
      <c r="AL593" t="s">
        <v>213</v>
      </c>
      <c r="AM593" t="s">
        <v>213</v>
      </c>
      <c r="AN593" t="s">
        <v>213</v>
      </c>
      <c r="AO593" t="s">
        <v>214</v>
      </c>
      <c r="AP593" s="317" t="s">
        <v>214</v>
      </c>
      <c r="AQ593"/>
      <c r="AR593" s="299"/>
      <c r="AS593" s="273"/>
    </row>
    <row r="594" spans="1:45" s="272" customFormat="1" ht="22.8" x14ac:dyDescent="0.4">
      <c r="A594" s="314">
        <v>214114</v>
      </c>
      <c r="B594" t="s">
        <v>487</v>
      </c>
      <c r="C594" s="315" t="s">
        <v>4176</v>
      </c>
      <c r="D594" s="315" t="s">
        <v>4176</v>
      </c>
      <c r="E594" s="315" t="s">
        <v>4176</v>
      </c>
      <c r="F594" s="315" t="s">
        <v>4176</v>
      </c>
      <c r="G594" s="315" t="s">
        <v>4176</v>
      </c>
      <c r="H594" s="315" t="s">
        <v>4176</v>
      </c>
      <c r="I594" s="315" t="s">
        <v>4176</v>
      </c>
      <c r="J594" s="315" t="s">
        <v>4176</v>
      </c>
      <c r="K594" s="315" t="s">
        <v>4176</v>
      </c>
      <c r="L594" s="315" t="s">
        <v>4176</v>
      </c>
      <c r="M594" s="315" t="s">
        <v>4176</v>
      </c>
      <c r="N594" s="315" t="s">
        <v>4176</v>
      </c>
      <c r="O594" s="315" t="s">
        <v>4176</v>
      </c>
      <c r="P594" s="315" t="s">
        <v>4176</v>
      </c>
      <c r="Q594" s="315" t="s">
        <v>4176</v>
      </c>
      <c r="R594" s="315" t="s">
        <v>4176</v>
      </c>
      <c r="S594" s="315" t="s">
        <v>4176</v>
      </c>
      <c r="T594" s="315" t="s">
        <v>4176</v>
      </c>
      <c r="U594" s="315" t="s">
        <v>4176</v>
      </c>
      <c r="V594" s="315" t="s">
        <v>4176</v>
      </c>
      <c r="W594" s="315"/>
      <c r="X594" s="315"/>
      <c r="Y594" s="315"/>
      <c r="Z594" s="315"/>
      <c r="AA594" s="315"/>
      <c r="AB594" s="315"/>
      <c r="AC594" s="315"/>
      <c r="AD594" s="315"/>
      <c r="AE594" s="315"/>
      <c r="AF594" s="315"/>
      <c r="AG594" s="315"/>
      <c r="AH594" s="315"/>
      <c r="AI594" s="315"/>
      <c r="AJ594" s="315"/>
      <c r="AK594" s="315"/>
      <c r="AL594" s="315"/>
      <c r="AM594" s="315"/>
      <c r="AN594" s="315"/>
      <c r="AO594" s="315"/>
      <c r="AP594" s="316"/>
      <c r="AQ594" t="s">
        <v>737</v>
      </c>
      <c r="AR594" s="299" t="s">
        <v>4181</v>
      </c>
      <c r="AS594" s="271"/>
    </row>
    <row r="595" spans="1:45" s="272" customFormat="1" ht="22.8" x14ac:dyDescent="0.4">
      <c r="A595">
        <v>214115</v>
      </c>
      <c r="B595" t="s">
        <v>485</v>
      </c>
      <c r="C595" t="s">
        <v>4176</v>
      </c>
      <c r="D595" t="s">
        <v>4176</v>
      </c>
      <c r="E595" t="s">
        <v>4176</v>
      </c>
      <c r="F595" t="s">
        <v>4176</v>
      </c>
      <c r="G595" t="s">
        <v>4176</v>
      </c>
      <c r="H595" t="s">
        <v>4176</v>
      </c>
      <c r="I595" t="s">
        <v>4176</v>
      </c>
      <c r="J595" t="s">
        <v>4176</v>
      </c>
      <c r="K595" t="s">
        <v>4176</v>
      </c>
      <c r="L595" t="s">
        <v>4176</v>
      </c>
      <c r="M595" t="s">
        <v>4176</v>
      </c>
      <c r="N595" t="s">
        <v>4176</v>
      </c>
      <c r="O595" t="s">
        <v>4176</v>
      </c>
      <c r="P595" t="s">
        <v>4176</v>
      </c>
      <c r="Q595" t="s">
        <v>4176</v>
      </c>
      <c r="R595" t="s">
        <v>4176</v>
      </c>
      <c r="S595" t="s">
        <v>4176</v>
      </c>
      <c r="T595" t="s">
        <v>4176</v>
      </c>
      <c r="U595" t="s">
        <v>4176</v>
      </c>
      <c r="V595" t="s">
        <v>4176</v>
      </c>
      <c r="W595" t="s">
        <v>4176</v>
      </c>
      <c r="X595" t="s">
        <v>4176</v>
      </c>
      <c r="Y595" t="s">
        <v>4176</v>
      </c>
      <c r="Z595" t="s">
        <v>4176</v>
      </c>
      <c r="AA595" t="s">
        <v>4176</v>
      </c>
      <c r="AB595" t="s">
        <v>4176</v>
      </c>
      <c r="AC595" t="s">
        <v>4176</v>
      </c>
      <c r="AD595" t="s">
        <v>4176</v>
      </c>
      <c r="AE595" t="s">
        <v>4176</v>
      </c>
      <c r="AF595" t="s">
        <v>4176</v>
      </c>
      <c r="AG595"/>
      <c r="AH595"/>
      <c r="AI595"/>
      <c r="AJ595"/>
      <c r="AK595"/>
      <c r="AL595"/>
      <c r="AM595"/>
      <c r="AN595"/>
      <c r="AO595"/>
      <c r="AP595" s="317"/>
      <c r="AQ595" t="s">
        <v>737</v>
      </c>
      <c r="AR595" s="299" t="s">
        <v>4183</v>
      </c>
      <c r="AS595" s="271"/>
    </row>
    <row r="596" spans="1:45" s="272" customFormat="1" ht="22.8" x14ac:dyDescent="0.4">
      <c r="A596">
        <v>214119</v>
      </c>
      <c r="B596" t="s">
        <v>59</v>
      </c>
      <c r="C596" t="s">
        <v>4176</v>
      </c>
      <c r="D596" t="s">
        <v>4176</v>
      </c>
      <c r="E596" t="s">
        <v>4176</v>
      </c>
      <c r="F596" t="s">
        <v>4176</v>
      </c>
      <c r="G596" t="s">
        <v>4176</v>
      </c>
      <c r="H596" t="s">
        <v>4176</v>
      </c>
      <c r="I596" t="s">
        <v>4176</v>
      </c>
      <c r="J596" t="s">
        <v>4176</v>
      </c>
      <c r="K596" t="s">
        <v>4176</v>
      </c>
      <c r="L596" t="s">
        <v>4176</v>
      </c>
      <c r="M596" t="s">
        <v>4176</v>
      </c>
      <c r="N596" t="s">
        <v>4176</v>
      </c>
      <c r="O596" t="s">
        <v>4176</v>
      </c>
      <c r="P596" t="s">
        <v>4176</v>
      </c>
      <c r="Q596" t="s">
        <v>4176</v>
      </c>
      <c r="R596" t="s">
        <v>4176</v>
      </c>
      <c r="S596" t="s">
        <v>4176</v>
      </c>
      <c r="T596" t="s">
        <v>4176</v>
      </c>
      <c r="U596" t="s">
        <v>4176</v>
      </c>
      <c r="V596" t="s">
        <v>4176</v>
      </c>
      <c r="W596" t="s">
        <v>4176</v>
      </c>
      <c r="X596" t="s">
        <v>4176</v>
      </c>
      <c r="Y596" t="s">
        <v>4176</v>
      </c>
      <c r="Z596" t="s">
        <v>4176</v>
      </c>
      <c r="AA596" t="s">
        <v>4176</v>
      </c>
      <c r="AB596" t="s">
        <v>4176</v>
      </c>
      <c r="AC596" t="s">
        <v>4176</v>
      </c>
      <c r="AD596" t="s">
        <v>4176</v>
      </c>
      <c r="AE596" t="s">
        <v>4176</v>
      </c>
      <c r="AF596" t="s">
        <v>4176</v>
      </c>
      <c r="AG596" t="s">
        <v>4176</v>
      </c>
      <c r="AH596" t="s">
        <v>4176</v>
      </c>
      <c r="AI596" t="s">
        <v>4176</v>
      </c>
      <c r="AJ596" t="s">
        <v>4176</v>
      </c>
      <c r="AK596" t="s">
        <v>4176</v>
      </c>
      <c r="AL596" t="s">
        <v>4176</v>
      </c>
      <c r="AM596" t="s">
        <v>4176</v>
      </c>
      <c r="AN596" t="s">
        <v>4176</v>
      </c>
      <c r="AO596" t="s">
        <v>4176</v>
      </c>
      <c r="AP596" s="317" t="s">
        <v>4176</v>
      </c>
      <c r="AQ596" t="s">
        <v>737</v>
      </c>
      <c r="AR596" s="299" t="s">
        <v>4180</v>
      </c>
      <c r="AS596" s="271"/>
    </row>
    <row r="597" spans="1:45" s="272" customFormat="1" ht="22.8" x14ac:dyDescent="0.4">
      <c r="A597" s="314">
        <v>214123</v>
      </c>
      <c r="B597" t="s">
        <v>59</v>
      </c>
      <c r="C597" s="315" t="s">
        <v>4176</v>
      </c>
      <c r="D597" s="315" t="s">
        <v>4176</v>
      </c>
      <c r="E597" s="315" t="s">
        <v>4176</v>
      </c>
      <c r="F597" s="315" t="s">
        <v>4176</v>
      </c>
      <c r="G597" s="315" t="s">
        <v>4176</v>
      </c>
      <c r="H597" s="315" t="s">
        <v>4176</v>
      </c>
      <c r="I597" s="315" t="s">
        <v>4176</v>
      </c>
      <c r="J597" s="315" t="s">
        <v>4176</v>
      </c>
      <c r="K597" s="315" t="s">
        <v>4176</v>
      </c>
      <c r="L597" s="315" t="s">
        <v>4176</v>
      </c>
      <c r="M597" s="315" t="s">
        <v>4176</v>
      </c>
      <c r="N597" s="315" t="s">
        <v>4176</v>
      </c>
      <c r="O597" s="315" t="s">
        <v>4176</v>
      </c>
      <c r="P597" s="315" t="s">
        <v>4176</v>
      </c>
      <c r="Q597" s="315" t="s">
        <v>4176</v>
      </c>
      <c r="R597" s="315" t="s">
        <v>4176</v>
      </c>
      <c r="S597" s="315" t="s">
        <v>4176</v>
      </c>
      <c r="T597" s="315" t="s">
        <v>4176</v>
      </c>
      <c r="U597" s="315" t="s">
        <v>4176</v>
      </c>
      <c r="V597" s="315" t="s">
        <v>4176</v>
      </c>
      <c r="W597" s="315" t="s">
        <v>4176</v>
      </c>
      <c r="X597" s="315" t="s">
        <v>4176</v>
      </c>
      <c r="Y597" s="315" t="s">
        <v>4176</v>
      </c>
      <c r="Z597" s="315" t="s">
        <v>4176</v>
      </c>
      <c r="AA597" s="315" t="s">
        <v>4176</v>
      </c>
      <c r="AB597" s="315" t="s">
        <v>4176</v>
      </c>
      <c r="AC597" s="315" t="s">
        <v>4176</v>
      </c>
      <c r="AD597" s="315" t="s">
        <v>4176</v>
      </c>
      <c r="AE597" s="315" t="s">
        <v>4176</v>
      </c>
      <c r="AF597" s="315" t="s">
        <v>4176</v>
      </c>
      <c r="AG597" s="315" t="s">
        <v>4176</v>
      </c>
      <c r="AH597" s="315" t="s">
        <v>4176</v>
      </c>
      <c r="AI597" s="315" t="s">
        <v>4176</v>
      </c>
      <c r="AJ597" s="315" t="s">
        <v>4176</v>
      </c>
      <c r="AK597" s="315" t="s">
        <v>4176</v>
      </c>
      <c r="AL597" s="315" t="s">
        <v>4176</v>
      </c>
      <c r="AM597" s="315" t="s">
        <v>4176</v>
      </c>
      <c r="AN597" s="315" t="s">
        <v>4176</v>
      </c>
      <c r="AO597" s="315" t="s">
        <v>4176</v>
      </c>
      <c r="AP597" s="316" t="s">
        <v>4176</v>
      </c>
      <c r="AQ597" t="s">
        <v>737</v>
      </c>
      <c r="AR597" s="299" t="s">
        <v>4180</v>
      </c>
      <c r="AS597" s="271"/>
    </row>
    <row r="598" spans="1:45" s="272" customFormat="1" ht="22.8" x14ac:dyDescent="0.4">
      <c r="A598">
        <v>214124</v>
      </c>
      <c r="B598" t="s">
        <v>3629</v>
      </c>
      <c r="C598" t="s">
        <v>212</v>
      </c>
      <c r="D598" t="s">
        <v>214</v>
      </c>
      <c r="E598" t="s">
        <v>214</v>
      </c>
      <c r="F598" t="s">
        <v>214</v>
      </c>
      <c r="G598" t="s">
        <v>212</v>
      </c>
      <c r="H598" t="s">
        <v>214</v>
      </c>
      <c r="I598" t="s">
        <v>214</v>
      </c>
      <c r="J598" t="s">
        <v>214</v>
      </c>
      <c r="K598" t="s">
        <v>214</v>
      </c>
      <c r="L598" t="s">
        <v>214</v>
      </c>
      <c r="M598" t="s">
        <v>212</v>
      </c>
      <c r="N598" t="s">
        <v>214</v>
      </c>
      <c r="O598" t="s">
        <v>214</v>
      </c>
      <c r="P598" t="s">
        <v>212</v>
      </c>
      <c r="Q598" t="s">
        <v>212</v>
      </c>
      <c r="R598" t="s">
        <v>212</v>
      </c>
      <c r="S598" t="s">
        <v>212</v>
      </c>
      <c r="T598" t="s">
        <v>214</v>
      </c>
      <c r="U598" t="s">
        <v>214</v>
      </c>
      <c r="V598" t="s">
        <v>212</v>
      </c>
      <c r="W598" t="s">
        <v>214</v>
      </c>
      <c r="X598" t="s">
        <v>214</v>
      </c>
      <c r="Y598" t="s">
        <v>214</v>
      </c>
      <c r="Z598" t="s">
        <v>213</v>
      </c>
      <c r="AA598" t="s">
        <v>212</v>
      </c>
      <c r="AB598" t="s">
        <v>212</v>
      </c>
      <c r="AC598" t="s">
        <v>214</v>
      </c>
      <c r="AD598" t="s">
        <v>214</v>
      </c>
      <c r="AE598" t="s">
        <v>213</v>
      </c>
      <c r="AF598" t="s">
        <v>212</v>
      </c>
      <c r="AG598" t="s">
        <v>213</v>
      </c>
      <c r="AH598" t="s">
        <v>213</v>
      </c>
      <c r="AI598" t="s">
        <v>213</v>
      </c>
      <c r="AJ598" t="s">
        <v>213</v>
      </c>
      <c r="AK598" t="s">
        <v>213</v>
      </c>
      <c r="AL598" t="s">
        <v>213</v>
      </c>
      <c r="AM598" t="s">
        <v>213</v>
      </c>
      <c r="AN598" t="s">
        <v>213</v>
      </c>
      <c r="AO598" t="s">
        <v>213</v>
      </c>
      <c r="AP598" s="317" t="s">
        <v>213</v>
      </c>
      <c r="AQ598"/>
      <c r="AR598" s="299"/>
      <c r="AS598" s="271"/>
    </row>
    <row r="599" spans="1:45" s="272" customFormat="1" ht="24" x14ac:dyDescent="0.5">
      <c r="A599" s="321">
        <v>214125</v>
      </c>
      <c r="B599" t="s">
        <v>3629</v>
      </c>
      <c r="C599" s="272" t="s">
        <v>4176</v>
      </c>
      <c r="D599" s="272" t="s">
        <v>4176</v>
      </c>
      <c r="E599" s="272" t="s">
        <v>4176</v>
      </c>
      <c r="F599" s="272" t="s">
        <v>4176</v>
      </c>
      <c r="G599" s="272" t="s">
        <v>4176</v>
      </c>
      <c r="H599" s="272" t="s">
        <v>4176</v>
      </c>
      <c r="I599" s="272" t="s">
        <v>4176</v>
      </c>
      <c r="J599" s="272" t="s">
        <v>4176</v>
      </c>
      <c r="K599" s="272" t="s">
        <v>4176</v>
      </c>
      <c r="L599" s="272" t="s">
        <v>4176</v>
      </c>
      <c r="M599" s="272" t="s">
        <v>4176</v>
      </c>
      <c r="N599" s="272" t="s">
        <v>4176</v>
      </c>
      <c r="O599" s="272" t="s">
        <v>4176</v>
      </c>
      <c r="P599" s="272" t="s">
        <v>4176</v>
      </c>
      <c r="Q599" s="272" t="s">
        <v>4176</v>
      </c>
      <c r="R599" s="272" t="s">
        <v>4176</v>
      </c>
      <c r="S599" s="272" t="s">
        <v>4176</v>
      </c>
      <c r="T599" s="272" t="s">
        <v>4176</v>
      </c>
      <c r="U599" s="272" t="s">
        <v>4176</v>
      </c>
      <c r="V599" s="272" t="s">
        <v>4176</v>
      </c>
      <c r="W599" s="272" t="s">
        <v>4176</v>
      </c>
      <c r="X599" s="272" t="s">
        <v>4176</v>
      </c>
      <c r="Y599" s="272" t="s">
        <v>4176</v>
      </c>
      <c r="Z599" s="272" t="s">
        <v>4176</v>
      </c>
      <c r="AA599" s="272" t="s">
        <v>4176</v>
      </c>
      <c r="AB599" s="272" t="s">
        <v>4176</v>
      </c>
      <c r="AC599" s="272" t="s">
        <v>4176</v>
      </c>
      <c r="AD599" s="272" t="s">
        <v>4176</v>
      </c>
      <c r="AE599" s="272" t="s">
        <v>4176</v>
      </c>
      <c r="AF599" s="272" t="s">
        <v>4176</v>
      </c>
      <c r="AG599" s="272" t="s">
        <v>4176</v>
      </c>
      <c r="AH599" s="272" t="s">
        <v>4176</v>
      </c>
      <c r="AI599" s="272" t="s">
        <v>4176</v>
      </c>
      <c r="AJ599" s="272" t="s">
        <v>4176</v>
      </c>
      <c r="AK599" s="272" t="s">
        <v>4176</v>
      </c>
      <c r="AL599" s="272" t="s">
        <v>4176</v>
      </c>
      <c r="AM599" s="272" t="s">
        <v>4176</v>
      </c>
      <c r="AN599" s="272" t="s">
        <v>4176</v>
      </c>
      <c r="AO599" s="272" t="s">
        <v>4176</v>
      </c>
      <c r="AP599" s="317" t="s">
        <v>4176</v>
      </c>
      <c r="AQ599" t="s">
        <v>737</v>
      </c>
      <c r="AR599" s="299" t="s">
        <v>4186</v>
      </c>
      <c r="AS599" s="271"/>
    </row>
    <row r="600" spans="1:45" s="272" customFormat="1" ht="22.8" x14ac:dyDescent="0.4">
      <c r="A600">
        <v>214126</v>
      </c>
      <c r="B600" t="s">
        <v>59</v>
      </c>
      <c r="C600" t="s">
        <v>212</v>
      </c>
      <c r="D600" t="s">
        <v>212</v>
      </c>
      <c r="E600" t="s">
        <v>212</v>
      </c>
      <c r="F600" t="s">
        <v>214</v>
      </c>
      <c r="G600" t="s">
        <v>212</v>
      </c>
      <c r="H600" t="s">
        <v>214</v>
      </c>
      <c r="I600" t="s">
        <v>214</v>
      </c>
      <c r="J600" t="s">
        <v>212</v>
      </c>
      <c r="K600" t="s">
        <v>214</v>
      </c>
      <c r="L600" t="s">
        <v>212</v>
      </c>
      <c r="M600" t="s">
        <v>212</v>
      </c>
      <c r="N600" t="s">
        <v>212</v>
      </c>
      <c r="O600" t="s">
        <v>214</v>
      </c>
      <c r="P600" t="s">
        <v>214</v>
      </c>
      <c r="Q600" t="s">
        <v>212</v>
      </c>
      <c r="R600" t="s">
        <v>214</v>
      </c>
      <c r="S600" t="s">
        <v>212</v>
      </c>
      <c r="T600" t="s">
        <v>212</v>
      </c>
      <c r="U600" t="s">
        <v>214</v>
      </c>
      <c r="V600" t="s">
        <v>212</v>
      </c>
      <c r="W600" t="s">
        <v>214</v>
      </c>
      <c r="X600" t="s">
        <v>212</v>
      </c>
      <c r="Y600" t="s">
        <v>212</v>
      </c>
      <c r="Z600" t="s">
        <v>212</v>
      </c>
      <c r="AA600" t="s">
        <v>212</v>
      </c>
      <c r="AB600" t="s">
        <v>214</v>
      </c>
      <c r="AC600" t="s">
        <v>214</v>
      </c>
      <c r="AD600" t="s">
        <v>214</v>
      </c>
      <c r="AE600" t="s">
        <v>212</v>
      </c>
      <c r="AF600" t="s">
        <v>212</v>
      </c>
      <c r="AG600" t="s">
        <v>214</v>
      </c>
      <c r="AH600" t="s">
        <v>212</v>
      </c>
      <c r="AI600" t="s">
        <v>212</v>
      </c>
      <c r="AJ600" t="s">
        <v>212</v>
      </c>
      <c r="AK600" t="s">
        <v>212</v>
      </c>
      <c r="AL600" t="s">
        <v>212</v>
      </c>
      <c r="AM600" t="s">
        <v>212</v>
      </c>
      <c r="AN600" t="s">
        <v>212</v>
      </c>
      <c r="AO600" t="s">
        <v>214</v>
      </c>
      <c r="AP600" s="317" t="s">
        <v>212</v>
      </c>
      <c r="AQ600"/>
      <c r="AR600" s="299"/>
      <c r="AS600" s="271"/>
    </row>
    <row r="601" spans="1:45" s="272" customFormat="1" ht="22.8" x14ac:dyDescent="0.4">
      <c r="A601">
        <v>214128</v>
      </c>
      <c r="B601" t="s">
        <v>3629</v>
      </c>
      <c r="C601" t="s">
        <v>212</v>
      </c>
      <c r="D601" t="s">
        <v>214</v>
      </c>
      <c r="E601" t="s">
        <v>212</v>
      </c>
      <c r="F601" t="s">
        <v>212</v>
      </c>
      <c r="G601" t="s">
        <v>214</v>
      </c>
      <c r="H601" t="s">
        <v>214</v>
      </c>
      <c r="I601" t="s">
        <v>214</v>
      </c>
      <c r="J601" t="s">
        <v>214</v>
      </c>
      <c r="K601" t="s">
        <v>214</v>
      </c>
      <c r="L601" t="s">
        <v>214</v>
      </c>
      <c r="M601" t="s">
        <v>214</v>
      </c>
      <c r="N601" t="s">
        <v>214</v>
      </c>
      <c r="O601" t="s">
        <v>212</v>
      </c>
      <c r="P601" t="s">
        <v>212</v>
      </c>
      <c r="Q601" t="s">
        <v>214</v>
      </c>
      <c r="R601" t="s">
        <v>214</v>
      </c>
      <c r="S601" t="s">
        <v>212</v>
      </c>
      <c r="T601" t="s">
        <v>212</v>
      </c>
      <c r="U601" t="s">
        <v>212</v>
      </c>
      <c r="V601" t="s">
        <v>214</v>
      </c>
      <c r="W601" t="s">
        <v>214</v>
      </c>
      <c r="X601" t="s">
        <v>214</v>
      </c>
      <c r="Y601" t="s">
        <v>212</v>
      </c>
      <c r="Z601" t="s">
        <v>214</v>
      </c>
      <c r="AA601" t="s">
        <v>212</v>
      </c>
      <c r="AB601" t="s">
        <v>212</v>
      </c>
      <c r="AC601" t="s">
        <v>212</v>
      </c>
      <c r="AD601" t="s">
        <v>214</v>
      </c>
      <c r="AE601" t="s">
        <v>212</v>
      </c>
      <c r="AF601" t="s">
        <v>212</v>
      </c>
      <c r="AG601" t="s">
        <v>214</v>
      </c>
      <c r="AH601" t="s">
        <v>214</v>
      </c>
      <c r="AI601" t="s">
        <v>214</v>
      </c>
      <c r="AJ601" t="s">
        <v>214</v>
      </c>
      <c r="AK601" t="s">
        <v>214</v>
      </c>
      <c r="AL601" t="s">
        <v>213</v>
      </c>
      <c r="AM601" t="s">
        <v>213</v>
      </c>
      <c r="AN601" t="s">
        <v>213</v>
      </c>
      <c r="AO601" t="s">
        <v>213</v>
      </c>
      <c r="AP601" s="317" t="s">
        <v>213</v>
      </c>
      <c r="AQ601"/>
      <c r="AR601" s="299"/>
      <c r="AS601" s="271"/>
    </row>
    <row r="602" spans="1:45" s="272" customFormat="1" ht="24" x14ac:dyDescent="0.5">
      <c r="A602" s="321">
        <v>214129</v>
      </c>
      <c r="B602" t="s">
        <v>59</v>
      </c>
      <c r="C602" s="271" t="s">
        <v>4176</v>
      </c>
      <c r="D602" s="271" t="s">
        <v>4176</v>
      </c>
      <c r="E602" s="271" t="s">
        <v>4176</v>
      </c>
      <c r="F602" s="271" t="s">
        <v>4176</v>
      </c>
      <c r="G602" s="271" t="s">
        <v>4176</v>
      </c>
      <c r="H602" s="271" t="s">
        <v>4176</v>
      </c>
      <c r="I602" s="271" t="s">
        <v>4176</v>
      </c>
      <c r="J602" s="271" t="s">
        <v>4176</v>
      </c>
      <c r="K602" s="271" t="s">
        <v>4176</v>
      </c>
      <c r="L602" s="271" t="s">
        <v>4176</v>
      </c>
      <c r="M602" s="271" t="s">
        <v>4176</v>
      </c>
      <c r="N602" s="271" t="s">
        <v>4176</v>
      </c>
      <c r="O602" s="271" t="s">
        <v>4176</v>
      </c>
      <c r="P602" s="271" t="s">
        <v>4176</v>
      </c>
      <c r="Q602" s="271" t="s">
        <v>4176</v>
      </c>
      <c r="R602" s="271" t="s">
        <v>4176</v>
      </c>
      <c r="S602" s="271" t="s">
        <v>4176</v>
      </c>
      <c r="T602" s="271" t="s">
        <v>4176</v>
      </c>
      <c r="U602" s="271" t="s">
        <v>4176</v>
      </c>
      <c r="V602" s="271" t="s">
        <v>4176</v>
      </c>
      <c r="W602" s="271" t="s">
        <v>4176</v>
      </c>
      <c r="X602" s="271" t="s">
        <v>4176</v>
      </c>
      <c r="Y602" s="271" t="s">
        <v>4176</v>
      </c>
      <c r="Z602" s="271" t="s">
        <v>4176</v>
      </c>
      <c r="AA602" s="271" t="s">
        <v>4176</v>
      </c>
      <c r="AB602" s="271" t="s">
        <v>4176</v>
      </c>
      <c r="AC602" s="271" t="s">
        <v>4176</v>
      </c>
      <c r="AD602" s="271" t="s">
        <v>4176</v>
      </c>
      <c r="AE602" s="271" t="s">
        <v>4176</v>
      </c>
      <c r="AF602" s="271" t="s">
        <v>4176</v>
      </c>
      <c r="AG602" s="271" t="s">
        <v>4176</v>
      </c>
      <c r="AH602" s="271" t="s">
        <v>4176</v>
      </c>
      <c r="AI602" s="271" t="s">
        <v>4176</v>
      </c>
      <c r="AJ602" s="271" t="s">
        <v>4176</v>
      </c>
      <c r="AK602" s="271" t="s">
        <v>4176</v>
      </c>
      <c r="AL602" s="271" t="s">
        <v>4176</v>
      </c>
      <c r="AM602" s="271" t="s">
        <v>4176</v>
      </c>
      <c r="AN602" s="271" t="s">
        <v>4176</v>
      </c>
      <c r="AO602" s="271" t="s">
        <v>4176</v>
      </c>
      <c r="AP602" s="322" t="s">
        <v>4176</v>
      </c>
      <c r="AQ602" t="s">
        <v>737</v>
      </c>
      <c r="AR602" s="299" t="s">
        <v>4180</v>
      </c>
      <c r="AS602" s="271"/>
    </row>
    <row r="603" spans="1:45" s="272" customFormat="1" ht="24" x14ac:dyDescent="0.5">
      <c r="A603" s="321">
        <v>214131</v>
      </c>
      <c r="B603" t="s">
        <v>59</v>
      </c>
      <c r="C603" s="271" t="s">
        <v>212</v>
      </c>
      <c r="D603" s="271" t="s">
        <v>214</v>
      </c>
      <c r="E603" s="271" t="s">
        <v>212</v>
      </c>
      <c r="F603" s="271" t="s">
        <v>212</v>
      </c>
      <c r="G603" s="271" t="s">
        <v>214</v>
      </c>
      <c r="H603" s="271" t="s">
        <v>214</v>
      </c>
      <c r="I603" s="271" t="s">
        <v>214</v>
      </c>
      <c r="J603" s="271" t="s">
        <v>214</v>
      </c>
      <c r="K603" s="271" t="s">
        <v>214</v>
      </c>
      <c r="L603" s="271" t="s">
        <v>214</v>
      </c>
      <c r="M603" s="271" t="s">
        <v>212</v>
      </c>
      <c r="N603" s="271" t="s">
        <v>212</v>
      </c>
      <c r="O603" s="271" t="s">
        <v>212</v>
      </c>
      <c r="P603" s="271" t="s">
        <v>212</v>
      </c>
      <c r="Q603" s="271" t="s">
        <v>212</v>
      </c>
      <c r="R603" s="271" t="s">
        <v>214</v>
      </c>
      <c r="S603" s="271" t="s">
        <v>214</v>
      </c>
      <c r="T603" s="271" t="s">
        <v>214</v>
      </c>
      <c r="U603" s="271" t="s">
        <v>214</v>
      </c>
      <c r="V603" s="271" t="s">
        <v>214</v>
      </c>
      <c r="W603" s="271" t="s">
        <v>212</v>
      </c>
      <c r="X603" s="271" t="s">
        <v>212</v>
      </c>
      <c r="Y603" s="271" t="s">
        <v>212</v>
      </c>
      <c r="Z603" s="271" t="s">
        <v>212</v>
      </c>
      <c r="AA603" s="271" t="s">
        <v>212</v>
      </c>
      <c r="AB603" s="271" t="s">
        <v>212</v>
      </c>
      <c r="AC603" s="271" t="s">
        <v>212</v>
      </c>
      <c r="AD603" s="271" t="s">
        <v>214</v>
      </c>
      <c r="AE603" s="271" t="s">
        <v>212</v>
      </c>
      <c r="AF603" s="271" t="s">
        <v>214</v>
      </c>
      <c r="AG603" s="271" t="s">
        <v>212</v>
      </c>
      <c r="AH603" s="271" t="s">
        <v>213</v>
      </c>
      <c r="AI603" s="271" t="s">
        <v>212</v>
      </c>
      <c r="AJ603" s="271" t="s">
        <v>213</v>
      </c>
      <c r="AK603" s="271" t="s">
        <v>214</v>
      </c>
      <c r="AL603" s="271" t="s">
        <v>213</v>
      </c>
      <c r="AM603" s="271" t="s">
        <v>213</v>
      </c>
      <c r="AN603" s="271" t="s">
        <v>213</v>
      </c>
      <c r="AO603" s="271" t="s">
        <v>213</v>
      </c>
      <c r="AP603" s="322" t="s">
        <v>213</v>
      </c>
      <c r="AQ603"/>
      <c r="AR603" s="299"/>
      <c r="AS603" s="271"/>
    </row>
    <row r="604" spans="1:45" s="272" customFormat="1" ht="22.8" x14ac:dyDescent="0.4">
      <c r="A604">
        <v>214137</v>
      </c>
      <c r="B604" t="s">
        <v>3629</v>
      </c>
      <c r="C604" t="s">
        <v>214</v>
      </c>
      <c r="D604" t="s">
        <v>214</v>
      </c>
      <c r="E604" t="s">
        <v>212</v>
      </c>
      <c r="F604" t="s">
        <v>212</v>
      </c>
      <c r="G604" t="s">
        <v>212</v>
      </c>
      <c r="H604" t="s">
        <v>214</v>
      </c>
      <c r="I604" t="s">
        <v>214</v>
      </c>
      <c r="J604" t="s">
        <v>212</v>
      </c>
      <c r="K604" t="s">
        <v>214</v>
      </c>
      <c r="L604" t="s">
        <v>212</v>
      </c>
      <c r="M604" t="s">
        <v>214</v>
      </c>
      <c r="N604" t="s">
        <v>214</v>
      </c>
      <c r="O604" t="s">
        <v>214</v>
      </c>
      <c r="P604" t="s">
        <v>214</v>
      </c>
      <c r="Q604" t="s">
        <v>212</v>
      </c>
      <c r="R604" t="s">
        <v>214</v>
      </c>
      <c r="S604" t="s">
        <v>214</v>
      </c>
      <c r="T604" t="s">
        <v>212</v>
      </c>
      <c r="U604" t="s">
        <v>212</v>
      </c>
      <c r="V604" t="s">
        <v>214</v>
      </c>
      <c r="W604" t="s">
        <v>214</v>
      </c>
      <c r="X604" t="s">
        <v>214</v>
      </c>
      <c r="Y604" t="s">
        <v>212</v>
      </c>
      <c r="Z604" t="s">
        <v>214</v>
      </c>
      <c r="AA604" t="s">
        <v>214</v>
      </c>
      <c r="AB604" t="s">
        <v>212</v>
      </c>
      <c r="AC604" t="s">
        <v>214</v>
      </c>
      <c r="AD604" t="s">
        <v>212</v>
      </c>
      <c r="AE604" t="s">
        <v>214</v>
      </c>
      <c r="AF604" t="s">
        <v>212</v>
      </c>
      <c r="AG604" t="s">
        <v>214</v>
      </c>
      <c r="AH604" t="s">
        <v>214</v>
      </c>
      <c r="AI604" t="s">
        <v>213</v>
      </c>
      <c r="AJ604" t="s">
        <v>214</v>
      </c>
      <c r="AK604" t="s">
        <v>214</v>
      </c>
      <c r="AL604" t="s">
        <v>213</v>
      </c>
      <c r="AM604" t="s">
        <v>213</v>
      </c>
      <c r="AN604" t="s">
        <v>213</v>
      </c>
      <c r="AO604" t="s">
        <v>213</v>
      </c>
      <c r="AP604" s="317" t="s">
        <v>213</v>
      </c>
      <c r="AQ604"/>
      <c r="AR604" s="299"/>
      <c r="AS604" s="271"/>
    </row>
    <row r="605" spans="1:45" s="272" customFormat="1" ht="22.8" x14ac:dyDescent="0.4">
      <c r="A605">
        <v>214144</v>
      </c>
      <c r="B605" t="s">
        <v>487</v>
      </c>
      <c r="C605" t="s">
        <v>4176</v>
      </c>
      <c r="D605" t="s">
        <v>4176</v>
      </c>
      <c r="E605" t="s">
        <v>4176</v>
      </c>
      <c r="F605" t="s">
        <v>4176</v>
      </c>
      <c r="G605" t="s">
        <v>4176</v>
      </c>
      <c r="H605" t="s">
        <v>4176</v>
      </c>
      <c r="I605" t="s">
        <v>4176</v>
      </c>
      <c r="J605" t="s">
        <v>4176</v>
      </c>
      <c r="K605" t="s">
        <v>4176</v>
      </c>
      <c r="L605" t="s">
        <v>4176</v>
      </c>
      <c r="M605" t="s">
        <v>4176</v>
      </c>
      <c r="N605" t="s">
        <v>4176</v>
      </c>
      <c r="O605" t="s">
        <v>4176</v>
      </c>
      <c r="P605" t="s">
        <v>4176</v>
      </c>
      <c r="Q605" t="s">
        <v>4176</v>
      </c>
      <c r="R605" t="s">
        <v>4176</v>
      </c>
      <c r="S605" t="s">
        <v>4176</v>
      </c>
      <c r="T605" t="s">
        <v>4176</v>
      </c>
      <c r="U605" t="s">
        <v>4176</v>
      </c>
      <c r="V605" t="s">
        <v>4176</v>
      </c>
      <c r="W605"/>
      <c r="X605"/>
      <c r="Y605"/>
      <c r="Z605"/>
      <c r="AA605"/>
      <c r="AB605"/>
      <c r="AC605"/>
      <c r="AD605"/>
      <c r="AE605"/>
      <c r="AF605"/>
      <c r="AG605"/>
      <c r="AH605"/>
      <c r="AI605"/>
      <c r="AJ605"/>
      <c r="AK605"/>
      <c r="AL605"/>
      <c r="AM605"/>
      <c r="AN605"/>
      <c r="AO605"/>
      <c r="AP605" s="317"/>
      <c r="AQ605" t="s">
        <v>737</v>
      </c>
      <c r="AR605" s="299" t="s">
        <v>4184</v>
      </c>
      <c r="AS605" s="273"/>
    </row>
    <row r="606" spans="1:45" s="272" customFormat="1" ht="22.8" x14ac:dyDescent="0.4">
      <c r="A606" s="314">
        <v>214146</v>
      </c>
      <c r="B606" t="s">
        <v>485</v>
      </c>
      <c r="C606" s="315" t="s">
        <v>4176</v>
      </c>
      <c r="D606" s="315" t="s">
        <v>4176</v>
      </c>
      <c r="E606" s="315" t="s">
        <v>4176</v>
      </c>
      <c r="F606" s="315" t="s">
        <v>4176</v>
      </c>
      <c r="G606" s="315" t="s">
        <v>4176</v>
      </c>
      <c r="H606" s="315" t="s">
        <v>4176</v>
      </c>
      <c r="I606" s="315" t="s">
        <v>4176</v>
      </c>
      <c r="J606" s="315" t="s">
        <v>4176</v>
      </c>
      <c r="K606" s="315" t="s">
        <v>4176</v>
      </c>
      <c r="L606" s="315" t="s">
        <v>4176</v>
      </c>
      <c r="M606" s="315" t="s">
        <v>4176</v>
      </c>
      <c r="N606" s="315" t="s">
        <v>4176</v>
      </c>
      <c r="O606" s="315" t="s">
        <v>4176</v>
      </c>
      <c r="P606" s="315" t="s">
        <v>4176</v>
      </c>
      <c r="Q606" s="315" t="s">
        <v>4176</v>
      </c>
      <c r="R606" s="315" t="s">
        <v>4176</v>
      </c>
      <c r="S606" s="315" t="s">
        <v>4176</v>
      </c>
      <c r="T606" s="315" t="s">
        <v>4176</v>
      </c>
      <c r="U606" s="315" t="s">
        <v>4176</v>
      </c>
      <c r="V606" s="315" t="s">
        <v>4176</v>
      </c>
      <c r="W606" s="315" t="s">
        <v>4176</v>
      </c>
      <c r="X606" s="315" t="s">
        <v>4176</v>
      </c>
      <c r="Y606" s="315" t="s">
        <v>4176</v>
      </c>
      <c r="Z606" s="315" t="s">
        <v>4176</v>
      </c>
      <c r="AA606" s="315" t="s">
        <v>4176</v>
      </c>
      <c r="AB606" s="315" t="s">
        <v>4176</v>
      </c>
      <c r="AC606" s="315" t="s">
        <v>4176</v>
      </c>
      <c r="AD606" s="315" t="s">
        <v>4176</v>
      </c>
      <c r="AE606" s="315" t="s">
        <v>4176</v>
      </c>
      <c r="AF606" s="315" t="s">
        <v>4176</v>
      </c>
      <c r="AG606" s="315"/>
      <c r="AH606" s="315"/>
      <c r="AI606" s="315"/>
      <c r="AJ606" s="315"/>
      <c r="AK606" s="315"/>
      <c r="AL606" s="315"/>
      <c r="AM606" s="315"/>
      <c r="AN606" s="315"/>
      <c r="AO606" s="315"/>
      <c r="AP606" s="316"/>
      <c r="AQ606" t="s">
        <v>737</v>
      </c>
      <c r="AR606" s="299" t="s">
        <v>4180</v>
      </c>
      <c r="AS606" s="273"/>
    </row>
    <row r="607" spans="1:45" s="272" customFormat="1" ht="22.8" x14ac:dyDescent="0.4">
      <c r="A607">
        <v>214159</v>
      </c>
      <c r="B607" t="s">
        <v>3629</v>
      </c>
      <c r="C607" t="s">
        <v>212</v>
      </c>
      <c r="D607" t="s">
        <v>212</v>
      </c>
      <c r="E607" t="s">
        <v>212</v>
      </c>
      <c r="F607" t="s">
        <v>212</v>
      </c>
      <c r="G607" t="s">
        <v>212</v>
      </c>
      <c r="H607" t="s">
        <v>212</v>
      </c>
      <c r="I607" t="s">
        <v>212</v>
      </c>
      <c r="J607" t="s">
        <v>212</v>
      </c>
      <c r="K607" t="s">
        <v>212</v>
      </c>
      <c r="L607" t="s">
        <v>212</v>
      </c>
      <c r="M607" t="s">
        <v>212</v>
      </c>
      <c r="N607" t="s">
        <v>212</v>
      </c>
      <c r="O607" t="s">
        <v>212</v>
      </c>
      <c r="P607" t="s">
        <v>212</v>
      </c>
      <c r="Q607" t="s">
        <v>212</v>
      </c>
      <c r="R607" t="s">
        <v>212</v>
      </c>
      <c r="S607" t="s">
        <v>212</v>
      </c>
      <c r="T607" t="s">
        <v>212</v>
      </c>
      <c r="U607" t="s">
        <v>212</v>
      </c>
      <c r="V607" t="s">
        <v>212</v>
      </c>
      <c r="W607" t="s">
        <v>212</v>
      </c>
      <c r="X607" t="s">
        <v>212</v>
      </c>
      <c r="Y607" t="s">
        <v>212</v>
      </c>
      <c r="Z607" t="s">
        <v>212</v>
      </c>
      <c r="AA607" t="s">
        <v>212</v>
      </c>
      <c r="AB607" t="s">
        <v>212</v>
      </c>
      <c r="AC607" t="s">
        <v>212</v>
      </c>
      <c r="AD607" t="s">
        <v>212</v>
      </c>
      <c r="AE607" t="s">
        <v>212</v>
      </c>
      <c r="AF607" t="s">
        <v>212</v>
      </c>
      <c r="AG607" t="s">
        <v>212</v>
      </c>
      <c r="AH607" t="s">
        <v>212</v>
      </c>
      <c r="AI607" t="s">
        <v>212</v>
      </c>
      <c r="AJ607" t="s">
        <v>212</v>
      </c>
      <c r="AK607" t="s">
        <v>212</v>
      </c>
      <c r="AL607" t="s">
        <v>214</v>
      </c>
      <c r="AM607" t="s">
        <v>214</v>
      </c>
      <c r="AN607" t="s">
        <v>214</v>
      </c>
      <c r="AO607" t="s">
        <v>214</v>
      </c>
      <c r="AP607" s="317" t="s">
        <v>214</v>
      </c>
      <c r="AQ607"/>
      <c r="AR607" s="299"/>
      <c r="AS607" s="273"/>
    </row>
    <row r="608" spans="1:45" s="272" customFormat="1" ht="22.8" x14ac:dyDescent="0.4">
      <c r="A608">
        <v>214160</v>
      </c>
      <c r="B608" t="s">
        <v>3629</v>
      </c>
      <c r="C608" t="s">
        <v>212</v>
      </c>
      <c r="D608" t="s">
        <v>212</v>
      </c>
      <c r="E608" t="s">
        <v>212</v>
      </c>
      <c r="F608" t="s">
        <v>212</v>
      </c>
      <c r="G608" t="s">
        <v>212</v>
      </c>
      <c r="H608" t="s">
        <v>212</v>
      </c>
      <c r="I608" t="s">
        <v>214</v>
      </c>
      <c r="J608" t="s">
        <v>212</v>
      </c>
      <c r="K608" t="s">
        <v>212</v>
      </c>
      <c r="L608" t="s">
        <v>214</v>
      </c>
      <c r="M608" t="s">
        <v>212</v>
      </c>
      <c r="N608" t="s">
        <v>214</v>
      </c>
      <c r="O608" t="s">
        <v>212</v>
      </c>
      <c r="P608" t="s">
        <v>214</v>
      </c>
      <c r="Q608" t="s">
        <v>212</v>
      </c>
      <c r="R608" t="s">
        <v>212</v>
      </c>
      <c r="S608" t="s">
        <v>214</v>
      </c>
      <c r="T608" t="s">
        <v>212</v>
      </c>
      <c r="U608" t="s">
        <v>212</v>
      </c>
      <c r="V608" t="s">
        <v>212</v>
      </c>
      <c r="W608" t="s">
        <v>214</v>
      </c>
      <c r="X608" t="s">
        <v>214</v>
      </c>
      <c r="Y608" t="s">
        <v>212</v>
      </c>
      <c r="Z608" t="s">
        <v>212</v>
      </c>
      <c r="AA608" t="s">
        <v>214</v>
      </c>
      <c r="AB608" t="s">
        <v>212</v>
      </c>
      <c r="AC608" t="s">
        <v>214</v>
      </c>
      <c r="AD608" t="s">
        <v>214</v>
      </c>
      <c r="AE608" t="s">
        <v>212</v>
      </c>
      <c r="AF608" t="s">
        <v>214</v>
      </c>
      <c r="AG608" t="s">
        <v>214</v>
      </c>
      <c r="AH608" t="s">
        <v>212</v>
      </c>
      <c r="AI608" t="s">
        <v>214</v>
      </c>
      <c r="AJ608" t="s">
        <v>212</v>
      </c>
      <c r="AK608" t="s">
        <v>214</v>
      </c>
      <c r="AL608" t="s">
        <v>214</v>
      </c>
      <c r="AM608" t="s">
        <v>214</v>
      </c>
      <c r="AN608" t="s">
        <v>214</v>
      </c>
      <c r="AO608" t="s">
        <v>214</v>
      </c>
      <c r="AP608" s="317" t="s">
        <v>214</v>
      </c>
      <c r="AQ608"/>
      <c r="AR608" s="299"/>
      <c r="AS608" s="271"/>
    </row>
    <row r="609" spans="1:45" s="272" customFormat="1" ht="22.8" x14ac:dyDescent="0.4">
      <c r="A609">
        <v>214172</v>
      </c>
      <c r="B609" t="s">
        <v>485</v>
      </c>
      <c r="C609" t="s">
        <v>4176</v>
      </c>
      <c r="D609" t="s">
        <v>4176</v>
      </c>
      <c r="E609" t="s">
        <v>4176</v>
      </c>
      <c r="F609" t="s">
        <v>4176</v>
      </c>
      <c r="G609" t="s">
        <v>4176</v>
      </c>
      <c r="H609" t="s">
        <v>4176</v>
      </c>
      <c r="I609" t="s">
        <v>4176</v>
      </c>
      <c r="J609" t="s">
        <v>4176</v>
      </c>
      <c r="K609" t="s">
        <v>4176</v>
      </c>
      <c r="L609" t="s">
        <v>4176</v>
      </c>
      <c r="M609" t="s">
        <v>4176</v>
      </c>
      <c r="N609" t="s">
        <v>4176</v>
      </c>
      <c r="O609" t="s">
        <v>4176</v>
      </c>
      <c r="P609" t="s">
        <v>4176</v>
      </c>
      <c r="Q609" t="s">
        <v>4176</v>
      </c>
      <c r="R609" t="s">
        <v>4176</v>
      </c>
      <c r="S609" t="s">
        <v>4176</v>
      </c>
      <c r="T609" t="s">
        <v>4176</v>
      </c>
      <c r="U609" t="s">
        <v>4176</v>
      </c>
      <c r="V609" t="s">
        <v>4176</v>
      </c>
      <c r="W609" t="s">
        <v>4176</v>
      </c>
      <c r="X609" t="s">
        <v>4176</v>
      </c>
      <c r="Y609" t="s">
        <v>4176</v>
      </c>
      <c r="Z609" t="s">
        <v>4176</v>
      </c>
      <c r="AA609" t="s">
        <v>4176</v>
      </c>
      <c r="AB609" t="s">
        <v>4176</v>
      </c>
      <c r="AC609" t="s">
        <v>4176</v>
      </c>
      <c r="AD609" t="s">
        <v>4176</v>
      </c>
      <c r="AE609" t="s">
        <v>4176</v>
      </c>
      <c r="AF609" t="s">
        <v>4176</v>
      </c>
      <c r="AG609"/>
      <c r="AH609"/>
      <c r="AI609"/>
      <c r="AJ609"/>
      <c r="AK609"/>
      <c r="AL609"/>
      <c r="AM609"/>
      <c r="AN609"/>
      <c r="AO609"/>
      <c r="AP609" s="317"/>
      <c r="AQ609" t="s">
        <v>737</v>
      </c>
      <c r="AR609" s="299" t="s">
        <v>4180</v>
      </c>
      <c r="AS609" s="271"/>
    </row>
    <row r="610" spans="1:45" s="272" customFormat="1" ht="22.8" x14ac:dyDescent="0.4">
      <c r="A610">
        <v>214195</v>
      </c>
      <c r="B610" t="s">
        <v>3629</v>
      </c>
      <c r="C610" t="s">
        <v>212</v>
      </c>
      <c r="D610" t="s">
        <v>212</v>
      </c>
      <c r="E610" t="s">
        <v>212</v>
      </c>
      <c r="F610" t="s">
        <v>214</v>
      </c>
      <c r="G610" t="s">
        <v>212</v>
      </c>
      <c r="H610" t="s">
        <v>214</v>
      </c>
      <c r="I610" t="s">
        <v>214</v>
      </c>
      <c r="J610" t="s">
        <v>212</v>
      </c>
      <c r="K610" t="s">
        <v>212</v>
      </c>
      <c r="L610" t="s">
        <v>214</v>
      </c>
      <c r="M610" t="s">
        <v>214</v>
      </c>
      <c r="N610" t="s">
        <v>214</v>
      </c>
      <c r="O610" t="s">
        <v>214</v>
      </c>
      <c r="P610" t="s">
        <v>214</v>
      </c>
      <c r="Q610" t="s">
        <v>214</v>
      </c>
      <c r="R610" t="s">
        <v>214</v>
      </c>
      <c r="S610" t="s">
        <v>212</v>
      </c>
      <c r="T610" t="s">
        <v>214</v>
      </c>
      <c r="U610" t="s">
        <v>214</v>
      </c>
      <c r="V610" t="s">
        <v>214</v>
      </c>
      <c r="W610" t="s">
        <v>214</v>
      </c>
      <c r="X610" t="s">
        <v>212</v>
      </c>
      <c r="Y610" t="s">
        <v>212</v>
      </c>
      <c r="Z610" t="s">
        <v>214</v>
      </c>
      <c r="AA610" t="s">
        <v>214</v>
      </c>
      <c r="AB610" t="s">
        <v>212</v>
      </c>
      <c r="AC610" t="s">
        <v>212</v>
      </c>
      <c r="AD610" t="s">
        <v>212</v>
      </c>
      <c r="AE610" t="s">
        <v>212</v>
      </c>
      <c r="AF610" t="s">
        <v>212</v>
      </c>
      <c r="AG610" t="s">
        <v>213</v>
      </c>
      <c r="AH610" t="s">
        <v>213</v>
      </c>
      <c r="AI610" t="s">
        <v>213</v>
      </c>
      <c r="AJ610" t="s">
        <v>213</v>
      </c>
      <c r="AK610" t="s">
        <v>213</v>
      </c>
      <c r="AL610" t="s">
        <v>213</v>
      </c>
      <c r="AM610" t="s">
        <v>213</v>
      </c>
      <c r="AN610" t="s">
        <v>213</v>
      </c>
      <c r="AO610" t="s">
        <v>213</v>
      </c>
      <c r="AP610" s="317" t="s">
        <v>213</v>
      </c>
      <c r="AQ610"/>
      <c r="AR610" s="299"/>
      <c r="AS610" s="273"/>
    </row>
    <row r="611" spans="1:45" s="272" customFormat="1" ht="22.8" x14ac:dyDescent="0.4">
      <c r="A611">
        <v>214198</v>
      </c>
      <c r="B611" t="s">
        <v>3629</v>
      </c>
      <c r="C611" t="s">
        <v>214</v>
      </c>
      <c r="D611" t="s">
        <v>214</v>
      </c>
      <c r="E611" t="s">
        <v>212</v>
      </c>
      <c r="F611" t="s">
        <v>212</v>
      </c>
      <c r="G611" t="s">
        <v>212</v>
      </c>
      <c r="H611" t="s">
        <v>214</v>
      </c>
      <c r="I611" t="s">
        <v>214</v>
      </c>
      <c r="J611" t="s">
        <v>212</v>
      </c>
      <c r="K611" t="s">
        <v>214</v>
      </c>
      <c r="L611" t="s">
        <v>212</v>
      </c>
      <c r="M611" t="s">
        <v>212</v>
      </c>
      <c r="N611" t="s">
        <v>214</v>
      </c>
      <c r="O611" t="s">
        <v>212</v>
      </c>
      <c r="P611" t="s">
        <v>214</v>
      </c>
      <c r="Q611" t="s">
        <v>212</v>
      </c>
      <c r="R611" t="s">
        <v>212</v>
      </c>
      <c r="S611" t="s">
        <v>212</v>
      </c>
      <c r="T611" t="s">
        <v>214</v>
      </c>
      <c r="U611" t="s">
        <v>214</v>
      </c>
      <c r="V611" t="s">
        <v>214</v>
      </c>
      <c r="W611" t="s">
        <v>212</v>
      </c>
      <c r="X611" t="s">
        <v>212</v>
      </c>
      <c r="Y611" t="s">
        <v>212</v>
      </c>
      <c r="Z611" t="s">
        <v>212</v>
      </c>
      <c r="AA611" t="s">
        <v>212</v>
      </c>
      <c r="AB611" t="s">
        <v>212</v>
      </c>
      <c r="AC611" t="s">
        <v>214</v>
      </c>
      <c r="AD611" t="s">
        <v>212</v>
      </c>
      <c r="AE611" t="s">
        <v>212</v>
      </c>
      <c r="AF611" t="s">
        <v>212</v>
      </c>
      <c r="AG611" t="s">
        <v>214</v>
      </c>
      <c r="AH611" t="s">
        <v>214</v>
      </c>
      <c r="AI611" t="s">
        <v>213</v>
      </c>
      <c r="AJ611" t="s">
        <v>214</v>
      </c>
      <c r="AK611" t="s">
        <v>213</v>
      </c>
      <c r="AL611" t="s">
        <v>214</v>
      </c>
      <c r="AM611" t="s">
        <v>213</v>
      </c>
      <c r="AN611" t="s">
        <v>213</v>
      </c>
      <c r="AO611" t="s">
        <v>213</v>
      </c>
      <c r="AP611" s="317" t="s">
        <v>214</v>
      </c>
      <c r="AQ611"/>
      <c r="AR611" s="299"/>
      <c r="AS611" s="271"/>
    </row>
    <row r="612" spans="1:45" s="272" customFormat="1" ht="22.8" x14ac:dyDescent="0.4">
      <c r="A612">
        <v>214202</v>
      </c>
      <c r="B612" t="s">
        <v>485</v>
      </c>
      <c r="C612" t="s">
        <v>4176</v>
      </c>
      <c r="D612" t="s">
        <v>4176</v>
      </c>
      <c r="E612" t="s">
        <v>4176</v>
      </c>
      <c r="F612" t="s">
        <v>4176</v>
      </c>
      <c r="G612" t="s">
        <v>4176</v>
      </c>
      <c r="H612" t="s">
        <v>4176</v>
      </c>
      <c r="I612" t="s">
        <v>4176</v>
      </c>
      <c r="J612" t="s">
        <v>4176</v>
      </c>
      <c r="K612" t="s">
        <v>4176</v>
      </c>
      <c r="L612" t="s">
        <v>4176</v>
      </c>
      <c r="M612" t="s">
        <v>4176</v>
      </c>
      <c r="N612" t="s">
        <v>4176</v>
      </c>
      <c r="O612" t="s">
        <v>4176</v>
      </c>
      <c r="P612" t="s">
        <v>4176</v>
      </c>
      <c r="Q612" t="s">
        <v>4176</v>
      </c>
      <c r="R612" t="s">
        <v>4176</v>
      </c>
      <c r="S612" t="s">
        <v>4176</v>
      </c>
      <c r="T612" t="s">
        <v>4176</v>
      </c>
      <c r="U612" t="s">
        <v>4176</v>
      </c>
      <c r="V612" t="s">
        <v>4176</v>
      </c>
      <c r="W612" t="s">
        <v>4176</v>
      </c>
      <c r="X612" t="s">
        <v>4176</v>
      </c>
      <c r="Y612" t="s">
        <v>4176</v>
      </c>
      <c r="Z612" t="s">
        <v>4176</v>
      </c>
      <c r="AA612" t="s">
        <v>4176</v>
      </c>
      <c r="AB612" t="s">
        <v>4176</v>
      </c>
      <c r="AC612" t="s">
        <v>4176</v>
      </c>
      <c r="AD612" t="s">
        <v>4176</v>
      </c>
      <c r="AE612" t="s">
        <v>4176</v>
      </c>
      <c r="AF612" t="s">
        <v>4176</v>
      </c>
      <c r="AG612"/>
      <c r="AH612"/>
      <c r="AI612"/>
      <c r="AJ612"/>
      <c r="AK612"/>
      <c r="AL612"/>
      <c r="AM612"/>
      <c r="AN612"/>
      <c r="AO612"/>
      <c r="AP612" s="317"/>
      <c r="AQ612" t="s">
        <v>737</v>
      </c>
      <c r="AR612" s="299" t="s">
        <v>4180</v>
      </c>
      <c r="AS612" s="273"/>
    </row>
    <row r="613" spans="1:45" s="272" customFormat="1" ht="22.8" x14ac:dyDescent="0.4">
      <c r="A613" s="314">
        <v>214203</v>
      </c>
      <c r="B613" t="s">
        <v>485</v>
      </c>
      <c r="C613" s="315" t="s">
        <v>212</v>
      </c>
      <c r="D613" s="315" t="s">
        <v>212</v>
      </c>
      <c r="E613" s="315" t="s">
        <v>212</v>
      </c>
      <c r="F613" s="315" t="s">
        <v>212</v>
      </c>
      <c r="G613" s="315" t="s">
        <v>212</v>
      </c>
      <c r="H613" s="315" t="s">
        <v>212</v>
      </c>
      <c r="I613" s="315" t="s">
        <v>212</v>
      </c>
      <c r="J613" s="315" t="s">
        <v>214</v>
      </c>
      <c r="K613" s="315" t="s">
        <v>212</v>
      </c>
      <c r="L613" s="315" t="s">
        <v>214</v>
      </c>
      <c r="M613" s="315" t="s">
        <v>214</v>
      </c>
      <c r="N613" s="315" t="s">
        <v>214</v>
      </c>
      <c r="O613" s="315" t="s">
        <v>212</v>
      </c>
      <c r="P613" s="315" t="s">
        <v>214</v>
      </c>
      <c r="Q613" s="315" t="s">
        <v>212</v>
      </c>
      <c r="R613" s="315" t="s">
        <v>214</v>
      </c>
      <c r="S613" s="315" t="s">
        <v>214</v>
      </c>
      <c r="T613" s="315" t="s">
        <v>212</v>
      </c>
      <c r="U613" s="315" t="s">
        <v>212</v>
      </c>
      <c r="V613" s="315" t="s">
        <v>212</v>
      </c>
      <c r="W613" s="315" t="s">
        <v>213</v>
      </c>
      <c r="X613" s="315" t="s">
        <v>214</v>
      </c>
      <c r="Y613" s="315" t="s">
        <v>213</v>
      </c>
      <c r="Z613" s="315" t="s">
        <v>213</v>
      </c>
      <c r="AA613" s="315" t="s">
        <v>214</v>
      </c>
      <c r="AB613" s="315" t="s">
        <v>212</v>
      </c>
      <c r="AC613" s="315" t="s">
        <v>212</v>
      </c>
      <c r="AD613" s="315" t="s">
        <v>213</v>
      </c>
      <c r="AE613" s="315" t="s">
        <v>213</v>
      </c>
      <c r="AF613" s="315" t="s">
        <v>213</v>
      </c>
      <c r="AG613" s="315"/>
      <c r="AH613" s="315"/>
      <c r="AI613" s="315"/>
      <c r="AJ613" s="315"/>
      <c r="AK613" s="315"/>
      <c r="AL613" s="315"/>
      <c r="AM613" s="315"/>
      <c r="AN613" s="315"/>
      <c r="AO613" s="315"/>
      <c r="AP613" s="316"/>
      <c r="AQ613"/>
      <c r="AR613" s="299"/>
      <c r="AS613" s="271"/>
    </row>
    <row r="614" spans="1:45" s="272" customFormat="1" ht="22.8" x14ac:dyDescent="0.4">
      <c r="A614" s="314">
        <v>214210</v>
      </c>
      <c r="B614" t="s">
        <v>3629</v>
      </c>
      <c r="C614" s="315" t="s">
        <v>212</v>
      </c>
      <c r="D614" s="315" t="s">
        <v>214</v>
      </c>
      <c r="E614" s="315" t="s">
        <v>212</v>
      </c>
      <c r="F614" s="315" t="s">
        <v>212</v>
      </c>
      <c r="G614" s="315" t="s">
        <v>214</v>
      </c>
      <c r="H614" s="315" t="s">
        <v>212</v>
      </c>
      <c r="I614" s="315" t="s">
        <v>212</v>
      </c>
      <c r="J614" s="315" t="s">
        <v>212</v>
      </c>
      <c r="K614" s="315" t="s">
        <v>212</v>
      </c>
      <c r="L614" s="315" t="s">
        <v>214</v>
      </c>
      <c r="M614" s="315" t="s">
        <v>214</v>
      </c>
      <c r="N614" s="315" t="s">
        <v>214</v>
      </c>
      <c r="O614" s="315" t="s">
        <v>214</v>
      </c>
      <c r="P614" s="315" t="s">
        <v>214</v>
      </c>
      <c r="Q614" s="315" t="s">
        <v>214</v>
      </c>
      <c r="R614" s="315" t="s">
        <v>214</v>
      </c>
      <c r="S614" s="315" t="s">
        <v>214</v>
      </c>
      <c r="T614" s="315" t="s">
        <v>214</v>
      </c>
      <c r="U614" s="315" t="s">
        <v>214</v>
      </c>
      <c r="V614" s="315" t="s">
        <v>214</v>
      </c>
      <c r="W614" s="315" t="s">
        <v>214</v>
      </c>
      <c r="X614" s="315" t="s">
        <v>214</v>
      </c>
      <c r="Y614" s="315" t="s">
        <v>212</v>
      </c>
      <c r="Z614" s="315" t="s">
        <v>214</v>
      </c>
      <c r="AA614" s="315" t="s">
        <v>214</v>
      </c>
      <c r="AB614" s="315" t="s">
        <v>212</v>
      </c>
      <c r="AC614" s="315" t="s">
        <v>214</v>
      </c>
      <c r="AD614" s="315" t="s">
        <v>214</v>
      </c>
      <c r="AE614" s="315" t="s">
        <v>212</v>
      </c>
      <c r="AF614" s="315" t="s">
        <v>212</v>
      </c>
      <c r="AG614" s="315" t="s">
        <v>213</v>
      </c>
      <c r="AH614" s="315" t="s">
        <v>213</v>
      </c>
      <c r="AI614" s="315" t="s">
        <v>213</v>
      </c>
      <c r="AJ614" s="315" t="s">
        <v>213</v>
      </c>
      <c r="AK614" s="315" t="s">
        <v>213</v>
      </c>
      <c r="AL614" s="315" t="s">
        <v>213</v>
      </c>
      <c r="AM614" s="315" t="s">
        <v>213</v>
      </c>
      <c r="AN614" s="315" t="s">
        <v>213</v>
      </c>
      <c r="AO614" s="315" t="s">
        <v>213</v>
      </c>
      <c r="AP614" s="316" t="s">
        <v>213</v>
      </c>
      <c r="AQ614"/>
      <c r="AR614" s="299"/>
      <c r="AS614" s="271"/>
    </row>
    <row r="615" spans="1:45" s="272" customFormat="1" ht="24" x14ac:dyDescent="0.5">
      <c r="A615" s="321">
        <v>214213</v>
      </c>
      <c r="B615" t="s">
        <v>487</v>
      </c>
      <c r="C615" s="271" t="s">
        <v>4176</v>
      </c>
      <c r="D615" s="271" t="s">
        <v>4176</v>
      </c>
      <c r="E615" s="271" t="s">
        <v>4176</v>
      </c>
      <c r="F615" s="271" t="s">
        <v>4176</v>
      </c>
      <c r="G615" s="271" t="s">
        <v>4176</v>
      </c>
      <c r="H615" s="271" t="s">
        <v>4176</v>
      </c>
      <c r="I615" s="271" t="s">
        <v>4176</v>
      </c>
      <c r="J615" s="271" t="s">
        <v>4176</v>
      </c>
      <c r="K615" s="271" t="s">
        <v>4176</v>
      </c>
      <c r="L615" s="271" t="s">
        <v>4176</v>
      </c>
      <c r="M615" s="271"/>
      <c r="N615" s="271"/>
      <c r="O615" s="271"/>
      <c r="P615" s="271"/>
      <c r="Q615" s="271"/>
      <c r="R615" s="271"/>
      <c r="S615" s="271"/>
      <c r="T615" s="271"/>
      <c r="U615" s="271"/>
      <c r="V615" s="271"/>
      <c r="W615" s="271"/>
      <c r="X615" s="271"/>
      <c r="Y615" s="271"/>
      <c r="Z615" s="271"/>
      <c r="AA615" s="271"/>
      <c r="AB615" s="271"/>
      <c r="AC615" s="271"/>
      <c r="AD615" s="271"/>
      <c r="AE615" s="271"/>
      <c r="AF615" s="271"/>
      <c r="AG615" s="271"/>
      <c r="AH615" s="271"/>
      <c r="AI615" s="271"/>
      <c r="AJ615" s="271"/>
      <c r="AK615" s="271"/>
      <c r="AL615" s="271"/>
      <c r="AM615" s="271"/>
      <c r="AN615" s="271"/>
      <c r="AO615" s="271"/>
      <c r="AP615" s="322"/>
      <c r="AQ615" t="s">
        <v>737</v>
      </c>
      <c r="AR615" s="299" t="s">
        <v>4183</v>
      </c>
      <c r="AS615" s="271"/>
    </row>
    <row r="616" spans="1:45" s="272" customFormat="1" ht="22.8" x14ac:dyDescent="0.4">
      <c r="A616">
        <v>214214</v>
      </c>
      <c r="B616" t="s">
        <v>485</v>
      </c>
      <c r="C616" t="s">
        <v>212</v>
      </c>
      <c r="D616" t="s">
        <v>212</v>
      </c>
      <c r="E616" t="s">
        <v>212</v>
      </c>
      <c r="F616" t="s">
        <v>212</v>
      </c>
      <c r="G616" t="s">
        <v>212</v>
      </c>
      <c r="H616" t="s">
        <v>214</v>
      </c>
      <c r="I616" t="s">
        <v>214</v>
      </c>
      <c r="J616" t="s">
        <v>212</v>
      </c>
      <c r="K616" t="s">
        <v>212</v>
      </c>
      <c r="L616" t="s">
        <v>214</v>
      </c>
      <c r="M616" t="s">
        <v>212</v>
      </c>
      <c r="N616" t="s">
        <v>214</v>
      </c>
      <c r="O616" t="s">
        <v>214</v>
      </c>
      <c r="P616" t="s">
        <v>214</v>
      </c>
      <c r="Q616" t="s">
        <v>212</v>
      </c>
      <c r="R616" t="s">
        <v>212</v>
      </c>
      <c r="S616" t="s">
        <v>212</v>
      </c>
      <c r="T616" t="s">
        <v>212</v>
      </c>
      <c r="U616" t="s">
        <v>212</v>
      </c>
      <c r="V616" t="s">
        <v>212</v>
      </c>
      <c r="W616" t="s">
        <v>214</v>
      </c>
      <c r="X616" t="s">
        <v>214</v>
      </c>
      <c r="Y616" t="s">
        <v>212</v>
      </c>
      <c r="Z616" t="s">
        <v>214</v>
      </c>
      <c r="AA616" t="s">
        <v>212</v>
      </c>
      <c r="AB616" t="s">
        <v>214</v>
      </c>
      <c r="AC616" t="s">
        <v>212</v>
      </c>
      <c r="AD616" t="s">
        <v>214</v>
      </c>
      <c r="AE616" t="s">
        <v>212</v>
      </c>
      <c r="AF616" t="s">
        <v>214</v>
      </c>
      <c r="AG616"/>
      <c r="AH616"/>
      <c r="AI616"/>
      <c r="AJ616"/>
      <c r="AK616"/>
      <c r="AL616"/>
      <c r="AM616"/>
      <c r="AN616"/>
      <c r="AO616"/>
      <c r="AP616" s="317"/>
      <c r="AQ616"/>
      <c r="AR616" s="299"/>
      <c r="AS616" s="271"/>
    </row>
    <row r="617" spans="1:45" s="272" customFormat="1" ht="22.8" x14ac:dyDescent="0.4">
      <c r="A617">
        <v>214219</v>
      </c>
      <c r="B617" t="s">
        <v>3630</v>
      </c>
      <c r="C617" t="s">
        <v>212</v>
      </c>
      <c r="D617" t="s">
        <v>214</v>
      </c>
      <c r="E617" t="s">
        <v>212</v>
      </c>
      <c r="F617" t="s">
        <v>214</v>
      </c>
      <c r="G617" t="s">
        <v>212</v>
      </c>
      <c r="H617" t="s">
        <v>212</v>
      </c>
      <c r="I617" t="s">
        <v>212</v>
      </c>
      <c r="J617" t="s">
        <v>212</v>
      </c>
      <c r="K617" t="s">
        <v>212</v>
      </c>
      <c r="L617" t="s">
        <v>212</v>
      </c>
      <c r="M617" t="s">
        <v>212</v>
      </c>
      <c r="N617" t="s">
        <v>212</v>
      </c>
      <c r="O617" t="s">
        <v>212</v>
      </c>
      <c r="P617" t="s">
        <v>212</v>
      </c>
      <c r="Q617" t="s">
        <v>212</v>
      </c>
      <c r="R617" t="s">
        <v>212</v>
      </c>
      <c r="S617" t="s">
        <v>212</v>
      </c>
      <c r="T617" t="s">
        <v>212</v>
      </c>
      <c r="U617" t="s">
        <v>214</v>
      </c>
      <c r="V617" t="s">
        <v>212</v>
      </c>
      <c r="W617" t="s">
        <v>213</v>
      </c>
      <c r="X617" t="s">
        <v>214</v>
      </c>
      <c r="Y617" t="s">
        <v>212</v>
      </c>
      <c r="Z617" t="s">
        <v>214</v>
      </c>
      <c r="AA617" t="s">
        <v>212</v>
      </c>
      <c r="AB617" t="s">
        <v>214</v>
      </c>
      <c r="AC617" t="s">
        <v>212</v>
      </c>
      <c r="AD617" t="s">
        <v>213</v>
      </c>
      <c r="AE617" t="s">
        <v>212</v>
      </c>
      <c r="AF617" t="s">
        <v>214</v>
      </c>
      <c r="AG617"/>
      <c r="AH617"/>
      <c r="AI617"/>
      <c r="AJ617"/>
      <c r="AK617"/>
      <c r="AL617"/>
      <c r="AM617"/>
      <c r="AN617"/>
      <c r="AO617"/>
      <c r="AP617" s="317"/>
      <c r="AQ617"/>
      <c r="AR617" s="299"/>
      <c r="AS617" s="271"/>
    </row>
    <row r="618" spans="1:45" s="272" customFormat="1" ht="22.8" x14ac:dyDescent="0.4">
      <c r="A618">
        <v>214224</v>
      </c>
      <c r="B618" t="s">
        <v>3630</v>
      </c>
      <c r="C618" t="s">
        <v>212</v>
      </c>
      <c r="D618" t="s">
        <v>212</v>
      </c>
      <c r="E618" t="s">
        <v>212</v>
      </c>
      <c r="F618" t="s">
        <v>212</v>
      </c>
      <c r="G618" t="s">
        <v>212</v>
      </c>
      <c r="H618" t="s">
        <v>212</v>
      </c>
      <c r="I618" t="s">
        <v>212</v>
      </c>
      <c r="J618" t="s">
        <v>212</v>
      </c>
      <c r="K618" t="s">
        <v>214</v>
      </c>
      <c r="L618" t="s">
        <v>214</v>
      </c>
      <c r="M618" t="s">
        <v>212</v>
      </c>
      <c r="N618" t="s">
        <v>212</v>
      </c>
      <c r="O618" t="s">
        <v>212</v>
      </c>
      <c r="P618" t="s">
        <v>212</v>
      </c>
      <c r="Q618" t="s">
        <v>212</v>
      </c>
      <c r="R618" t="s">
        <v>212</v>
      </c>
      <c r="S618" t="s">
        <v>214</v>
      </c>
      <c r="T618" t="s">
        <v>214</v>
      </c>
      <c r="U618" t="s">
        <v>212</v>
      </c>
      <c r="V618" t="s">
        <v>212</v>
      </c>
      <c r="W618" t="s">
        <v>212</v>
      </c>
      <c r="X618" t="s">
        <v>212</v>
      </c>
      <c r="Y618" t="s">
        <v>214</v>
      </c>
      <c r="Z618" t="s">
        <v>213</v>
      </c>
      <c r="AA618" t="s">
        <v>212</v>
      </c>
      <c r="AB618" t="s">
        <v>213</v>
      </c>
      <c r="AC618" t="s">
        <v>214</v>
      </c>
      <c r="AD618" t="s">
        <v>213</v>
      </c>
      <c r="AE618" t="s">
        <v>213</v>
      </c>
      <c r="AF618" t="s">
        <v>213</v>
      </c>
      <c r="AG618"/>
      <c r="AH618"/>
      <c r="AI618"/>
      <c r="AJ618"/>
      <c r="AK618"/>
      <c r="AL618"/>
      <c r="AM618"/>
      <c r="AN618"/>
      <c r="AO618"/>
      <c r="AP618" s="317"/>
      <c r="AQ618"/>
      <c r="AR618" s="299"/>
      <c r="AS618" s="273"/>
    </row>
    <row r="619" spans="1:45" s="272" customFormat="1" ht="24" x14ac:dyDescent="0.5">
      <c r="A619" s="321">
        <v>214228</v>
      </c>
      <c r="B619" t="s">
        <v>3629</v>
      </c>
      <c r="C619" s="271" t="s">
        <v>4176</v>
      </c>
      <c r="D619" s="271" t="s">
        <v>4176</v>
      </c>
      <c r="E619" s="271" t="s">
        <v>4176</v>
      </c>
      <c r="F619" s="271" t="s">
        <v>4176</v>
      </c>
      <c r="G619" s="271" t="s">
        <v>4176</v>
      </c>
      <c r="H619" s="271" t="s">
        <v>4176</v>
      </c>
      <c r="I619" s="271" t="s">
        <v>4176</v>
      </c>
      <c r="J619" s="271" t="s">
        <v>4176</v>
      </c>
      <c r="K619" s="271" t="s">
        <v>4176</v>
      </c>
      <c r="L619" s="271" t="s">
        <v>4176</v>
      </c>
      <c r="M619" s="271" t="s">
        <v>4176</v>
      </c>
      <c r="N619" s="271" t="s">
        <v>4176</v>
      </c>
      <c r="O619" s="271" t="s">
        <v>4176</v>
      </c>
      <c r="P619" s="271" t="s">
        <v>4176</v>
      </c>
      <c r="Q619" s="271" t="s">
        <v>4176</v>
      </c>
      <c r="R619" s="271" t="s">
        <v>4176</v>
      </c>
      <c r="S619" s="271" t="s">
        <v>4176</v>
      </c>
      <c r="T619" s="271" t="s">
        <v>4176</v>
      </c>
      <c r="U619" s="271" t="s">
        <v>4176</v>
      </c>
      <c r="V619" s="271" t="s">
        <v>4176</v>
      </c>
      <c r="W619" s="271" t="s">
        <v>4176</v>
      </c>
      <c r="X619" s="271" t="s">
        <v>4176</v>
      </c>
      <c r="Y619" s="271" t="s">
        <v>4176</v>
      </c>
      <c r="Z619" s="271" t="s">
        <v>4176</v>
      </c>
      <c r="AA619" s="271" t="s">
        <v>4176</v>
      </c>
      <c r="AB619" s="271" t="s">
        <v>4176</v>
      </c>
      <c r="AC619" s="271" t="s">
        <v>4176</v>
      </c>
      <c r="AD619" s="271" t="s">
        <v>4176</v>
      </c>
      <c r="AE619" s="271" t="s">
        <v>4176</v>
      </c>
      <c r="AF619" s="271" t="s">
        <v>4176</v>
      </c>
      <c r="AG619" s="271" t="s">
        <v>4176</v>
      </c>
      <c r="AH619" s="271" t="s">
        <v>4176</v>
      </c>
      <c r="AI619" s="271" t="s">
        <v>4176</v>
      </c>
      <c r="AJ619" s="271" t="s">
        <v>4176</v>
      </c>
      <c r="AK619" s="271" t="s">
        <v>4176</v>
      </c>
      <c r="AL619" s="272" t="s">
        <v>4176</v>
      </c>
      <c r="AM619" s="272" t="s">
        <v>4176</v>
      </c>
      <c r="AN619" s="272" t="s">
        <v>4176</v>
      </c>
      <c r="AO619" s="272" t="s">
        <v>4176</v>
      </c>
      <c r="AP619" s="317" t="s">
        <v>4176</v>
      </c>
      <c r="AQ619" t="s">
        <v>737</v>
      </c>
      <c r="AR619" s="299" t="s">
        <v>4183</v>
      </c>
      <c r="AS619" s="273"/>
    </row>
    <row r="620" spans="1:45" s="272" customFormat="1" ht="22.8" x14ac:dyDescent="0.4">
      <c r="A620">
        <v>214236</v>
      </c>
      <c r="B620" t="s">
        <v>485</v>
      </c>
      <c r="C620" t="s">
        <v>4176</v>
      </c>
      <c r="D620" t="s">
        <v>4176</v>
      </c>
      <c r="E620" t="s">
        <v>4176</v>
      </c>
      <c r="F620" t="s">
        <v>4176</v>
      </c>
      <c r="G620" t="s">
        <v>4176</v>
      </c>
      <c r="H620" t="s">
        <v>4176</v>
      </c>
      <c r="I620" t="s">
        <v>4176</v>
      </c>
      <c r="J620" t="s">
        <v>4176</v>
      </c>
      <c r="K620" t="s">
        <v>4176</v>
      </c>
      <c r="L620" t="s">
        <v>4176</v>
      </c>
      <c r="M620" t="s">
        <v>4176</v>
      </c>
      <c r="N620" t="s">
        <v>4176</v>
      </c>
      <c r="O620" t="s">
        <v>4176</v>
      </c>
      <c r="P620" t="s">
        <v>4176</v>
      </c>
      <c r="Q620" t="s">
        <v>4176</v>
      </c>
      <c r="R620" t="s">
        <v>4176</v>
      </c>
      <c r="S620" t="s">
        <v>4176</v>
      </c>
      <c r="T620" t="s">
        <v>4176</v>
      </c>
      <c r="U620" t="s">
        <v>4176</v>
      </c>
      <c r="V620" t="s">
        <v>4176</v>
      </c>
      <c r="W620" t="s">
        <v>4176</v>
      </c>
      <c r="X620" t="s">
        <v>4176</v>
      </c>
      <c r="Y620" t="s">
        <v>4176</v>
      </c>
      <c r="Z620" t="s">
        <v>4176</v>
      </c>
      <c r="AA620" t="s">
        <v>4176</v>
      </c>
      <c r="AB620" t="s">
        <v>4176</v>
      </c>
      <c r="AC620" t="s">
        <v>4176</v>
      </c>
      <c r="AD620" t="s">
        <v>4176</v>
      </c>
      <c r="AE620" t="s">
        <v>4176</v>
      </c>
      <c r="AF620" t="s">
        <v>4176</v>
      </c>
      <c r="AG620"/>
      <c r="AH620"/>
      <c r="AI620"/>
      <c r="AJ620"/>
      <c r="AK620"/>
      <c r="AL620"/>
      <c r="AM620"/>
      <c r="AN620"/>
      <c r="AO620"/>
      <c r="AP620" s="317"/>
      <c r="AQ620" t="s">
        <v>737</v>
      </c>
      <c r="AR620" s="299" t="s">
        <v>4180</v>
      </c>
      <c r="AS620" s="271"/>
    </row>
    <row r="621" spans="1:45" s="272" customFormat="1" ht="22.8" x14ac:dyDescent="0.4">
      <c r="A621">
        <v>214237</v>
      </c>
      <c r="B621" t="s">
        <v>3630</v>
      </c>
      <c r="C621" t="s">
        <v>4176</v>
      </c>
      <c r="D621" t="s">
        <v>4176</v>
      </c>
      <c r="E621" t="s">
        <v>4176</v>
      </c>
      <c r="F621" t="s">
        <v>4176</v>
      </c>
      <c r="G621" t="s">
        <v>4176</v>
      </c>
      <c r="H621" t="s">
        <v>4176</v>
      </c>
      <c r="I621" t="s">
        <v>4176</v>
      </c>
      <c r="J621" t="s">
        <v>4176</v>
      </c>
      <c r="K621" t="s">
        <v>4176</v>
      </c>
      <c r="L621" t="s">
        <v>4176</v>
      </c>
      <c r="M621" t="s">
        <v>4176</v>
      </c>
      <c r="N621" t="s">
        <v>4176</v>
      </c>
      <c r="O621" t="s">
        <v>4176</v>
      </c>
      <c r="P621" t="s">
        <v>4176</v>
      </c>
      <c r="Q621" t="s">
        <v>4176</v>
      </c>
      <c r="R621" t="s">
        <v>4176</v>
      </c>
      <c r="S621" t="s">
        <v>4176</v>
      </c>
      <c r="T621" t="s">
        <v>4176</v>
      </c>
      <c r="U621" t="s">
        <v>4176</v>
      </c>
      <c r="V621" t="s">
        <v>4176</v>
      </c>
      <c r="W621" t="s">
        <v>4176</v>
      </c>
      <c r="X621" t="s">
        <v>4176</v>
      </c>
      <c r="Y621" t="s">
        <v>4176</v>
      </c>
      <c r="Z621" t="s">
        <v>4176</v>
      </c>
      <c r="AA621" t="s">
        <v>4176</v>
      </c>
      <c r="AB621" t="s">
        <v>4176</v>
      </c>
      <c r="AC621" t="s">
        <v>4176</v>
      </c>
      <c r="AD621" t="s">
        <v>4176</v>
      </c>
      <c r="AE621" t="s">
        <v>4176</v>
      </c>
      <c r="AF621" t="s">
        <v>4176</v>
      </c>
      <c r="AG621"/>
      <c r="AH621"/>
      <c r="AI621"/>
      <c r="AJ621"/>
      <c r="AK621"/>
      <c r="AL621"/>
      <c r="AM621"/>
      <c r="AN621"/>
      <c r="AO621"/>
      <c r="AP621" s="317"/>
      <c r="AQ621" t="s">
        <v>737</v>
      </c>
      <c r="AR621" s="299" t="s">
        <v>4183</v>
      </c>
      <c r="AS621" s="273"/>
    </row>
    <row r="622" spans="1:45" s="272" customFormat="1" ht="22.8" x14ac:dyDescent="0.4">
      <c r="A622">
        <v>214239</v>
      </c>
      <c r="B622" t="s">
        <v>487</v>
      </c>
      <c r="C622" t="s">
        <v>4176</v>
      </c>
      <c r="D622" t="s">
        <v>4176</v>
      </c>
      <c r="E622" t="s">
        <v>4176</v>
      </c>
      <c r="F622" t="s">
        <v>4176</v>
      </c>
      <c r="G622" t="s">
        <v>4176</v>
      </c>
      <c r="H622" t="s">
        <v>4176</v>
      </c>
      <c r="I622" t="s">
        <v>4176</v>
      </c>
      <c r="J622" t="s">
        <v>4176</v>
      </c>
      <c r="K622" t="s">
        <v>4176</v>
      </c>
      <c r="L622" t="s">
        <v>4176</v>
      </c>
      <c r="M622" t="s">
        <v>4176</v>
      </c>
      <c r="N622" t="s">
        <v>4176</v>
      </c>
      <c r="O622" t="s">
        <v>4176</v>
      </c>
      <c r="P622" t="s">
        <v>4176</v>
      </c>
      <c r="Q622" t="s">
        <v>4176</v>
      </c>
      <c r="R622" t="s">
        <v>4176</v>
      </c>
      <c r="S622" t="s">
        <v>4176</v>
      </c>
      <c r="T622" t="s">
        <v>4176</v>
      </c>
      <c r="U622" t="s">
        <v>4176</v>
      </c>
      <c r="V622" t="s">
        <v>4176</v>
      </c>
      <c r="W622"/>
      <c r="X622"/>
      <c r="Y622"/>
      <c r="Z622"/>
      <c r="AA622"/>
      <c r="AB622"/>
      <c r="AC622"/>
      <c r="AD622"/>
      <c r="AE622"/>
      <c r="AF622"/>
      <c r="AG622"/>
      <c r="AH622"/>
      <c r="AI622"/>
      <c r="AJ622"/>
      <c r="AK622"/>
      <c r="AL622"/>
      <c r="AM622"/>
      <c r="AN622"/>
      <c r="AO622"/>
      <c r="AP622" s="317"/>
      <c r="AQ622" t="s">
        <v>737</v>
      </c>
      <c r="AR622" s="299" t="s">
        <v>4180</v>
      </c>
      <c r="AS622" s="271"/>
    </row>
    <row r="623" spans="1:45" s="272" customFormat="1" ht="22.8" x14ac:dyDescent="0.4">
      <c r="A623">
        <v>214243</v>
      </c>
      <c r="B623" t="s">
        <v>3629</v>
      </c>
      <c r="C623" t="s">
        <v>212</v>
      </c>
      <c r="D623" t="s">
        <v>212</v>
      </c>
      <c r="E623" t="s">
        <v>212</v>
      </c>
      <c r="F623" t="s">
        <v>212</v>
      </c>
      <c r="G623" t="s">
        <v>212</v>
      </c>
      <c r="H623" t="s">
        <v>214</v>
      </c>
      <c r="I623" t="s">
        <v>214</v>
      </c>
      <c r="J623" t="s">
        <v>212</v>
      </c>
      <c r="K623" t="s">
        <v>214</v>
      </c>
      <c r="L623" t="s">
        <v>214</v>
      </c>
      <c r="M623" t="s">
        <v>214</v>
      </c>
      <c r="N623" t="s">
        <v>214</v>
      </c>
      <c r="O623" t="s">
        <v>212</v>
      </c>
      <c r="P623" t="s">
        <v>214</v>
      </c>
      <c r="Q623" t="s">
        <v>212</v>
      </c>
      <c r="R623" t="s">
        <v>214</v>
      </c>
      <c r="S623" t="s">
        <v>214</v>
      </c>
      <c r="T623" t="s">
        <v>212</v>
      </c>
      <c r="U623" t="s">
        <v>214</v>
      </c>
      <c r="V623" t="s">
        <v>212</v>
      </c>
      <c r="W623" t="s">
        <v>214</v>
      </c>
      <c r="X623" t="s">
        <v>212</v>
      </c>
      <c r="Y623" t="s">
        <v>212</v>
      </c>
      <c r="Z623" t="s">
        <v>214</v>
      </c>
      <c r="AA623" t="s">
        <v>212</v>
      </c>
      <c r="AB623" t="s">
        <v>214</v>
      </c>
      <c r="AC623" t="s">
        <v>214</v>
      </c>
      <c r="AD623" t="s">
        <v>212</v>
      </c>
      <c r="AE623" t="s">
        <v>212</v>
      </c>
      <c r="AF623" t="s">
        <v>212</v>
      </c>
      <c r="AG623" t="s">
        <v>213</v>
      </c>
      <c r="AH623" t="s">
        <v>214</v>
      </c>
      <c r="AI623" t="s">
        <v>213</v>
      </c>
      <c r="AJ623" t="s">
        <v>213</v>
      </c>
      <c r="AK623" t="s">
        <v>214</v>
      </c>
      <c r="AL623" t="s">
        <v>213</v>
      </c>
      <c r="AM623" t="s">
        <v>213</v>
      </c>
      <c r="AN623" t="s">
        <v>213</v>
      </c>
      <c r="AO623" t="s">
        <v>213</v>
      </c>
      <c r="AP623" s="317" t="s">
        <v>213</v>
      </c>
      <c r="AQ623"/>
      <c r="AR623" s="299"/>
      <c r="AS623" s="271"/>
    </row>
    <row r="624" spans="1:45" s="272" customFormat="1" ht="22.8" x14ac:dyDescent="0.4">
      <c r="A624">
        <v>214244</v>
      </c>
      <c r="B624" t="s">
        <v>3629</v>
      </c>
      <c r="C624" t="s">
        <v>212</v>
      </c>
      <c r="D624" t="s">
        <v>214</v>
      </c>
      <c r="E624" t="s">
        <v>214</v>
      </c>
      <c r="F624" t="s">
        <v>214</v>
      </c>
      <c r="G624" t="s">
        <v>212</v>
      </c>
      <c r="H624" t="s">
        <v>212</v>
      </c>
      <c r="I624" t="s">
        <v>214</v>
      </c>
      <c r="J624" t="s">
        <v>214</v>
      </c>
      <c r="K624" t="s">
        <v>214</v>
      </c>
      <c r="L624" t="s">
        <v>214</v>
      </c>
      <c r="M624" t="s">
        <v>214</v>
      </c>
      <c r="N624" t="s">
        <v>214</v>
      </c>
      <c r="O624" t="s">
        <v>214</v>
      </c>
      <c r="P624" t="s">
        <v>214</v>
      </c>
      <c r="Q624" t="s">
        <v>214</v>
      </c>
      <c r="R624" t="s">
        <v>214</v>
      </c>
      <c r="S624" t="s">
        <v>214</v>
      </c>
      <c r="T624" t="s">
        <v>214</v>
      </c>
      <c r="U624" t="s">
        <v>214</v>
      </c>
      <c r="V624" t="s">
        <v>212</v>
      </c>
      <c r="W624" t="s">
        <v>212</v>
      </c>
      <c r="X624" t="s">
        <v>214</v>
      </c>
      <c r="Y624" t="s">
        <v>212</v>
      </c>
      <c r="Z624" t="s">
        <v>212</v>
      </c>
      <c r="AA624" t="s">
        <v>212</v>
      </c>
      <c r="AB624" t="s">
        <v>214</v>
      </c>
      <c r="AC624" t="s">
        <v>214</v>
      </c>
      <c r="AD624" t="s">
        <v>214</v>
      </c>
      <c r="AE624" t="s">
        <v>212</v>
      </c>
      <c r="AF624" t="s">
        <v>212</v>
      </c>
      <c r="AG624" t="s">
        <v>213</v>
      </c>
      <c r="AH624" t="s">
        <v>214</v>
      </c>
      <c r="AI624" t="s">
        <v>214</v>
      </c>
      <c r="AJ624" t="s">
        <v>214</v>
      </c>
      <c r="AK624" t="s">
        <v>212</v>
      </c>
      <c r="AL624" t="s">
        <v>214</v>
      </c>
      <c r="AM624" t="s">
        <v>214</v>
      </c>
      <c r="AN624" t="s">
        <v>213</v>
      </c>
      <c r="AO624" t="s">
        <v>214</v>
      </c>
      <c r="AP624" s="317" t="s">
        <v>214</v>
      </c>
      <c r="AQ624"/>
      <c r="AR624" s="299"/>
      <c r="AS624" s="271"/>
    </row>
    <row r="625" spans="1:47" s="272" customFormat="1" ht="22.8" x14ac:dyDescent="0.4">
      <c r="A625">
        <v>214246</v>
      </c>
      <c r="B625" t="s">
        <v>59</v>
      </c>
      <c r="C625" t="s">
        <v>214</v>
      </c>
      <c r="D625" t="s">
        <v>214</v>
      </c>
      <c r="E625" t="s">
        <v>214</v>
      </c>
      <c r="F625" t="s">
        <v>214</v>
      </c>
      <c r="G625" t="s">
        <v>212</v>
      </c>
      <c r="H625" t="s">
        <v>212</v>
      </c>
      <c r="I625" t="s">
        <v>214</v>
      </c>
      <c r="J625" t="s">
        <v>214</v>
      </c>
      <c r="K625" t="s">
        <v>214</v>
      </c>
      <c r="L625" t="s">
        <v>214</v>
      </c>
      <c r="M625" t="s">
        <v>214</v>
      </c>
      <c r="N625" t="s">
        <v>214</v>
      </c>
      <c r="O625" t="s">
        <v>214</v>
      </c>
      <c r="P625" t="s">
        <v>212</v>
      </c>
      <c r="Q625" t="s">
        <v>212</v>
      </c>
      <c r="R625" t="s">
        <v>214</v>
      </c>
      <c r="S625" t="s">
        <v>212</v>
      </c>
      <c r="T625" t="s">
        <v>214</v>
      </c>
      <c r="U625" t="s">
        <v>214</v>
      </c>
      <c r="V625" t="s">
        <v>212</v>
      </c>
      <c r="W625" t="s">
        <v>214</v>
      </c>
      <c r="X625" t="s">
        <v>214</v>
      </c>
      <c r="Y625" t="s">
        <v>214</v>
      </c>
      <c r="Z625" t="s">
        <v>214</v>
      </c>
      <c r="AA625" t="s">
        <v>212</v>
      </c>
      <c r="AB625" t="s">
        <v>212</v>
      </c>
      <c r="AC625" t="s">
        <v>214</v>
      </c>
      <c r="AD625" t="s">
        <v>214</v>
      </c>
      <c r="AE625" t="s">
        <v>214</v>
      </c>
      <c r="AF625" t="s">
        <v>214</v>
      </c>
      <c r="AG625" t="s">
        <v>212</v>
      </c>
      <c r="AH625" t="s">
        <v>212</v>
      </c>
      <c r="AI625" t="s">
        <v>212</v>
      </c>
      <c r="AJ625" t="s">
        <v>212</v>
      </c>
      <c r="AK625" t="s">
        <v>212</v>
      </c>
      <c r="AL625" t="s">
        <v>212</v>
      </c>
      <c r="AM625" t="s">
        <v>212</v>
      </c>
      <c r="AN625" t="s">
        <v>214</v>
      </c>
      <c r="AO625" t="s">
        <v>214</v>
      </c>
      <c r="AP625" s="317" t="s">
        <v>212</v>
      </c>
      <c r="AQ625"/>
      <c r="AR625" s="299"/>
      <c r="AS625" s="271"/>
    </row>
    <row r="626" spans="1:47" s="272" customFormat="1" ht="22.8" x14ac:dyDescent="0.4">
      <c r="A626">
        <v>214248</v>
      </c>
      <c r="B626" t="s">
        <v>59</v>
      </c>
      <c r="C626" t="s">
        <v>214</v>
      </c>
      <c r="D626" t="s">
        <v>212</v>
      </c>
      <c r="E626" t="s">
        <v>212</v>
      </c>
      <c r="F626" t="s">
        <v>212</v>
      </c>
      <c r="G626" t="s">
        <v>212</v>
      </c>
      <c r="H626" t="s">
        <v>212</v>
      </c>
      <c r="I626" t="s">
        <v>214</v>
      </c>
      <c r="J626" t="s">
        <v>212</v>
      </c>
      <c r="K626" t="s">
        <v>214</v>
      </c>
      <c r="L626" t="s">
        <v>214</v>
      </c>
      <c r="M626" t="s">
        <v>212</v>
      </c>
      <c r="N626" t="s">
        <v>214</v>
      </c>
      <c r="O626" t="s">
        <v>212</v>
      </c>
      <c r="P626" t="s">
        <v>212</v>
      </c>
      <c r="Q626" t="s">
        <v>212</v>
      </c>
      <c r="R626" t="s">
        <v>212</v>
      </c>
      <c r="S626" t="s">
        <v>212</v>
      </c>
      <c r="T626" t="s">
        <v>214</v>
      </c>
      <c r="U626" t="s">
        <v>214</v>
      </c>
      <c r="V626" t="s">
        <v>214</v>
      </c>
      <c r="W626" t="s">
        <v>212</v>
      </c>
      <c r="X626" t="s">
        <v>212</v>
      </c>
      <c r="Y626" t="s">
        <v>212</v>
      </c>
      <c r="Z626" t="s">
        <v>212</v>
      </c>
      <c r="AA626" t="s">
        <v>212</v>
      </c>
      <c r="AB626" t="s">
        <v>212</v>
      </c>
      <c r="AC626" t="s">
        <v>212</v>
      </c>
      <c r="AD626" t="s">
        <v>214</v>
      </c>
      <c r="AE626" t="s">
        <v>214</v>
      </c>
      <c r="AF626" t="s">
        <v>212</v>
      </c>
      <c r="AG626" t="s">
        <v>212</v>
      </c>
      <c r="AH626" t="s">
        <v>214</v>
      </c>
      <c r="AI626" t="s">
        <v>212</v>
      </c>
      <c r="AJ626" t="s">
        <v>212</v>
      </c>
      <c r="AK626" t="s">
        <v>212</v>
      </c>
      <c r="AL626" t="s">
        <v>214</v>
      </c>
      <c r="AM626" t="s">
        <v>214</v>
      </c>
      <c r="AN626" t="s">
        <v>214</v>
      </c>
      <c r="AO626" t="s">
        <v>214</v>
      </c>
      <c r="AP626" s="317" t="s">
        <v>212</v>
      </c>
      <c r="AQ626"/>
      <c r="AR626" s="299"/>
      <c r="AS626" s="271"/>
    </row>
    <row r="627" spans="1:47" s="272" customFormat="1" ht="22.8" x14ac:dyDescent="0.4">
      <c r="A627">
        <v>214250</v>
      </c>
      <c r="B627" t="s">
        <v>59</v>
      </c>
      <c r="C627" t="s">
        <v>4176</v>
      </c>
      <c r="D627" t="s">
        <v>4176</v>
      </c>
      <c r="E627" t="s">
        <v>4176</v>
      </c>
      <c r="F627" t="s">
        <v>4176</v>
      </c>
      <c r="G627" t="s">
        <v>4176</v>
      </c>
      <c r="H627" t="s">
        <v>4176</v>
      </c>
      <c r="I627" t="s">
        <v>4176</v>
      </c>
      <c r="J627" t="s">
        <v>4176</v>
      </c>
      <c r="K627" t="s">
        <v>4176</v>
      </c>
      <c r="L627" t="s">
        <v>4176</v>
      </c>
      <c r="M627" t="s">
        <v>4176</v>
      </c>
      <c r="N627" t="s">
        <v>4176</v>
      </c>
      <c r="O627" t="s">
        <v>4176</v>
      </c>
      <c r="P627" t="s">
        <v>4176</v>
      </c>
      <c r="Q627" t="s">
        <v>4176</v>
      </c>
      <c r="R627" t="s">
        <v>4176</v>
      </c>
      <c r="S627" t="s">
        <v>4176</v>
      </c>
      <c r="T627" t="s">
        <v>4176</v>
      </c>
      <c r="U627" t="s">
        <v>4176</v>
      </c>
      <c r="V627" t="s">
        <v>4176</v>
      </c>
      <c r="W627" t="s">
        <v>4176</v>
      </c>
      <c r="X627" t="s">
        <v>4176</v>
      </c>
      <c r="Y627" t="s">
        <v>4176</v>
      </c>
      <c r="Z627" t="s">
        <v>4176</v>
      </c>
      <c r="AA627" t="s">
        <v>4176</v>
      </c>
      <c r="AB627" t="s">
        <v>4176</v>
      </c>
      <c r="AC627" t="s">
        <v>4176</v>
      </c>
      <c r="AD627" t="s">
        <v>4176</v>
      </c>
      <c r="AE627" t="s">
        <v>4176</v>
      </c>
      <c r="AF627" t="s">
        <v>4176</v>
      </c>
      <c r="AG627" t="s">
        <v>4176</v>
      </c>
      <c r="AH627" t="s">
        <v>4176</v>
      </c>
      <c r="AI627" t="s">
        <v>4176</v>
      </c>
      <c r="AJ627" t="s">
        <v>4176</v>
      </c>
      <c r="AK627" t="s">
        <v>4176</v>
      </c>
      <c r="AL627" t="s">
        <v>4176</v>
      </c>
      <c r="AM627" t="s">
        <v>4176</v>
      </c>
      <c r="AN627" t="s">
        <v>4176</v>
      </c>
      <c r="AO627" t="s">
        <v>4176</v>
      </c>
      <c r="AP627" s="317" t="s">
        <v>4176</v>
      </c>
      <c r="AQ627" t="s">
        <v>737</v>
      </c>
      <c r="AR627" s="299" t="s">
        <v>4180</v>
      </c>
      <c r="AS627" s="273"/>
    </row>
    <row r="628" spans="1:47" s="272" customFormat="1" ht="22.8" x14ac:dyDescent="0.4">
      <c r="A628">
        <v>214251</v>
      </c>
      <c r="B628" t="s">
        <v>3629</v>
      </c>
      <c r="C628" t="s">
        <v>212</v>
      </c>
      <c r="D628" t="s">
        <v>214</v>
      </c>
      <c r="E628" t="s">
        <v>214</v>
      </c>
      <c r="F628" t="s">
        <v>214</v>
      </c>
      <c r="G628" t="s">
        <v>212</v>
      </c>
      <c r="H628" t="s">
        <v>214</v>
      </c>
      <c r="I628" t="s">
        <v>214</v>
      </c>
      <c r="J628" t="s">
        <v>214</v>
      </c>
      <c r="K628" t="s">
        <v>214</v>
      </c>
      <c r="L628" t="s">
        <v>214</v>
      </c>
      <c r="M628" t="s">
        <v>212</v>
      </c>
      <c r="N628" t="s">
        <v>214</v>
      </c>
      <c r="O628" t="s">
        <v>214</v>
      </c>
      <c r="P628" t="s">
        <v>214</v>
      </c>
      <c r="Q628" t="s">
        <v>214</v>
      </c>
      <c r="R628" t="s">
        <v>213</v>
      </c>
      <c r="S628" t="s">
        <v>212</v>
      </c>
      <c r="T628" t="s">
        <v>214</v>
      </c>
      <c r="U628" t="s">
        <v>214</v>
      </c>
      <c r="V628" t="s">
        <v>214</v>
      </c>
      <c r="W628" t="s">
        <v>214</v>
      </c>
      <c r="X628" t="s">
        <v>214</v>
      </c>
      <c r="Y628" t="s">
        <v>214</v>
      </c>
      <c r="Z628" t="s">
        <v>212</v>
      </c>
      <c r="AA628" t="s">
        <v>214</v>
      </c>
      <c r="AB628" t="s">
        <v>212</v>
      </c>
      <c r="AC628" t="s">
        <v>214</v>
      </c>
      <c r="AD628" t="s">
        <v>212</v>
      </c>
      <c r="AE628" t="s">
        <v>212</v>
      </c>
      <c r="AF628" t="s">
        <v>214</v>
      </c>
      <c r="AG628" t="s">
        <v>213</v>
      </c>
      <c r="AH628" t="s">
        <v>212</v>
      </c>
      <c r="AI628" t="s">
        <v>213</v>
      </c>
      <c r="AJ628" t="s">
        <v>214</v>
      </c>
      <c r="AK628" t="s">
        <v>214</v>
      </c>
      <c r="AL628" t="s">
        <v>213</v>
      </c>
      <c r="AM628" t="s">
        <v>213</v>
      </c>
      <c r="AN628" t="s">
        <v>213</v>
      </c>
      <c r="AO628" t="s">
        <v>214</v>
      </c>
      <c r="AP628" s="317" t="s">
        <v>214</v>
      </c>
      <c r="AQ628"/>
      <c r="AR628" s="299"/>
      <c r="AS628" s="271"/>
    </row>
    <row r="629" spans="1:47" s="272" customFormat="1" ht="22.8" x14ac:dyDescent="0.4">
      <c r="A629" s="314">
        <v>214279</v>
      </c>
      <c r="B629" t="s">
        <v>485</v>
      </c>
      <c r="C629" s="315" t="s">
        <v>4176</v>
      </c>
      <c r="D629" s="315" t="s">
        <v>4176</v>
      </c>
      <c r="E629" s="315" t="s">
        <v>4176</v>
      </c>
      <c r="F629" s="315" t="s">
        <v>4176</v>
      </c>
      <c r="G629" s="315" t="s">
        <v>4176</v>
      </c>
      <c r="H629" s="315" t="s">
        <v>4176</v>
      </c>
      <c r="I629" s="315" t="s">
        <v>4176</v>
      </c>
      <c r="J629" s="315" t="s">
        <v>4176</v>
      </c>
      <c r="K629" s="315" t="s">
        <v>4176</v>
      </c>
      <c r="L629" s="315" t="s">
        <v>4176</v>
      </c>
      <c r="M629" s="315" t="s">
        <v>4176</v>
      </c>
      <c r="N629" s="315" t="s">
        <v>4176</v>
      </c>
      <c r="O629" s="315" t="s">
        <v>4176</v>
      </c>
      <c r="P629" s="315" t="s">
        <v>4176</v>
      </c>
      <c r="Q629" s="315" t="s">
        <v>4176</v>
      </c>
      <c r="R629" s="315" t="s">
        <v>4176</v>
      </c>
      <c r="S629" s="315" t="s">
        <v>4176</v>
      </c>
      <c r="T629" s="315" t="s">
        <v>4176</v>
      </c>
      <c r="U629" s="315" t="s">
        <v>4176</v>
      </c>
      <c r="V629" s="315" t="s">
        <v>4176</v>
      </c>
      <c r="W629" s="315" t="s">
        <v>4176</v>
      </c>
      <c r="X629" s="315" t="s">
        <v>4176</v>
      </c>
      <c r="Y629" s="315" t="s">
        <v>4176</v>
      </c>
      <c r="Z629" s="315" t="s">
        <v>4176</v>
      </c>
      <c r="AA629" s="315" t="s">
        <v>4176</v>
      </c>
      <c r="AB629" s="315" t="s">
        <v>4176</v>
      </c>
      <c r="AC629" s="315" t="s">
        <v>4176</v>
      </c>
      <c r="AD629" s="315" t="s">
        <v>4176</v>
      </c>
      <c r="AE629" s="315" t="s">
        <v>4176</v>
      </c>
      <c r="AF629" s="315" t="s">
        <v>4176</v>
      </c>
      <c r="AG629" s="315"/>
      <c r="AH629" s="315"/>
      <c r="AI629" s="315"/>
      <c r="AJ629" s="315"/>
      <c r="AK629" s="315"/>
      <c r="AL629" s="315"/>
      <c r="AM629" s="315"/>
      <c r="AN629" s="315"/>
      <c r="AO629" s="315"/>
      <c r="AP629" s="316"/>
      <c r="AQ629" t="s">
        <v>737</v>
      </c>
      <c r="AR629" s="299" t="s">
        <v>4180</v>
      </c>
      <c r="AS629" s="271"/>
    </row>
    <row r="630" spans="1:47" s="272" customFormat="1" ht="22.8" x14ac:dyDescent="0.4">
      <c r="A630">
        <v>214284</v>
      </c>
      <c r="B630" t="s">
        <v>59</v>
      </c>
      <c r="C630" t="s">
        <v>212</v>
      </c>
      <c r="D630" t="s">
        <v>214</v>
      </c>
      <c r="E630" t="s">
        <v>214</v>
      </c>
      <c r="F630" t="s">
        <v>214</v>
      </c>
      <c r="G630" t="s">
        <v>212</v>
      </c>
      <c r="H630" t="s">
        <v>214</v>
      </c>
      <c r="I630" t="s">
        <v>214</v>
      </c>
      <c r="J630" t="s">
        <v>214</v>
      </c>
      <c r="K630" t="s">
        <v>214</v>
      </c>
      <c r="L630" t="s">
        <v>214</v>
      </c>
      <c r="M630" t="s">
        <v>212</v>
      </c>
      <c r="N630" t="s">
        <v>212</v>
      </c>
      <c r="O630" t="s">
        <v>214</v>
      </c>
      <c r="P630" t="s">
        <v>212</v>
      </c>
      <c r="Q630" t="s">
        <v>212</v>
      </c>
      <c r="R630" t="s">
        <v>214</v>
      </c>
      <c r="S630" t="s">
        <v>214</v>
      </c>
      <c r="T630" t="s">
        <v>214</v>
      </c>
      <c r="U630" t="s">
        <v>214</v>
      </c>
      <c r="V630" t="s">
        <v>214</v>
      </c>
      <c r="W630" t="s">
        <v>214</v>
      </c>
      <c r="X630" t="s">
        <v>214</v>
      </c>
      <c r="Y630" t="s">
        <v>214</v>
      </c>
      <c r="Z630" t="s">
        <v>214</v>
      </c>
      <c r="AA630" t="s">
        <v>214</v>
      </c>
      <c r="AB630" t="s">
        <v>213</v>
      </c>
      <c r="AC630" t="s">
        <v>214</v>
      </c>
      <c r="AD630" t="s">
        <v>214</v>
      </c>
      <c r="AE630" t="s">
        <v>212</v>
      </c>
      <c r="AF630" t="s">
        <v>214</v>
      </c>
      <c r="AG630" t="s">
        <v>212</v>
      </c>
      <c r="AH630" t="s">
        <v>212</v>
      </c>
      <c r="AI630" t="s">
        <v>212</v>
      </c>
      <c r="AJ630" t="s">
        <v>212</v>
      </c>
      <c r="AK630" t="s">
        <v>212</v>
      </c>
      <c r="AL630" t="s">
        <v>214</v>
      </c>
      <c r="AM630" t="s">
        <v>213</v>
      </c>
      <c r="AN630" t="s">
        <v>213</v>
      </c>
      <c r="AO630" t="s">
        <v>214</v>
      </c>
      <c r="AP630" s="317" t="s">
        <v>212</v>
      </c>
      <c r="AQ630"/>
      <c r="AR630" s="299"/>
      <c r="AS630" s="273"/>
      <c r="AU630" s="273"/>
    </row>
    <row r="631" spans="1:47" s="272" customFormat="1" ht="22.8" x14ac:dyDescent="0.4">
      <c r="A631">
        <v>214289</v>
      </c>
      <c r="B631" t="s">
        <v>3629</v>
      </c>
      <c r="C631" t="s">
        <v>212</v>
      </c>
      <c r="D631" t="s">
        <v>212</v>
      </c>
      <c r="E631" t="s">
        <v>214</v>
      </c>
      <c r="F631" t="s">
        <v>214</v>
      </c>
      <c r="G631" t="s">
        <v>212</v>
      </c>
      <c r="H631" t="s">
        <v>214</v>
      </c>
      <c r="I631" t="s">
        <v>212</v>
      </c>
      <c r="J631" t="s">
        <v>212</v>
      </c>
      <c r="K631" t="s">
        <v>212</v>
      </c>
      <c r="L631" t="s">
        <v>212</v>
      </c>
      <c r="M631" t="s">
        <v>214</v>
      </c>
      <c r="N631" t="s">
        <v>214</v>
      </c>
      <c r="O631" t="s">
        <v>212</v>
      </c>
      <c r="P631" t="s">
        <v>214</v>
      </c>
      <c r="Q631" t="s">
        <v>214</v>
      </c>
      <c r="R631" t="s">
        <v>214</v>
      </c>
      <c r="S631" t="s">
        <v>214</v>
      </c>
      <c r="T631" t="s">
        <v>212</v>
      </c>
      <c r="U631" t="s">
        <v>212</v>
      </c>
      <c r="V631" t="s">
        <v>214</v>
      </c>
      <c r="W631" t="s">
        <v>212</v>
      </c>
      <c r="X631" t="s">
        <v>214</v>
      </c>
      <c r="Y631" t="s">
        <v>212</v>
      </c>
      <c r="Z631" t="s">
        <v>214</v>
      </c>
      <c r="AA631" t="s">
        <v>212</v>
      </c>
      <c r="AB631" t="s">
        <v>214</v>
      </c>
      <c r="AC631" t="s">
        <v>214</v>
      </c>
      <c r="AD631" t="s">
        <v>212</v>
      </c>
      <c r="AE631" t="s">
        <v>212</v>
      </c>
      <c r="AF631" t="s">
        <v>213</v>
      </c>
      <c r="AG631" t="s">
        <v>213</v>
      </c>
      <c r="AH631" t="s">
        <v>213</v>
      </c>
      <c r="AI631" t="s">
        <v>213</v>
      </c>
      <c r="AJ631" t="s">
        <v>213</v>
      </c>
      <c r="AK631" t="s">
        <v>213</v>
      </c>
      <c r="AL631" t="s">
        <v>213</v>
      </c>
      <c r="AM631" t="s">
        <v>213</v>
      </c>
      <c r="AN631" t="s">
        <v>213</v>
      </c>
      <c r="AO631" t="s">
        <v>213</v>
      </c>
      <c r="AP631" s="317" t="s">
        <v>213</v>
      </c>
      <c r="AQ631"/>
      <c r="AR631" s="299"/>
      <c r="AS631" s="271"/>
      <c r="AU631" s="273"/>
    </row>
    <row r="632" spans="1:47" s="272" customFormat="1" ht="22.8" x14ac:dyDescent="0.4">
      <c r="A632">
        <v>214298</v>
      </c>
      <c r="B632" t="s">
        <v>3629</v>
      </c>
      <c r="C632" t="s">
        <v>4176</v>
      </c>
      <c r="D632" t="s">
        <v>4176</v>
      </c>
      <c r="E632" t="s">
        <v>4176</v>
      </c>
      <c r="F632" t="s">
        <v>4176</v>
      </c>
      <c r="G632" t="s">
        <v>4176</v>
      </c>
      <c r="H632" t="s">
        <v>4176</v>
      </c>
      <c r="I632" t="s">
        <v>4176</v>
      </c>
      <c r="J632" t="s">
        <v>4176</v>
      </c>
      <c r="K632" t="s">
        <v>4176</v>
      </c>
      <c r="L632" t="s">
        <v>4176</v>
      </c>
      <c r="M632" t="s">
        <v>4176</v>
      </c>
      <c r="N632" t="s">
        <v>4176</v>
      </c>
      <c r="O632" t="s">
        <v>4176</v>
      </c>
      <c r="P632" t="s">
        <v>4176</v>
      </c>
      <c r="Q632" t="s">
        <v>4176</v>
      </c>
      <c r="R632" t="s">
        <v>4176</v>
      </c>
      <c r="S632" t="s">
        <v>4176</v>
      </c>
      <c r="T632" t="s">
        <v>4176</v>
      </c>
      <c r="U632" t="s">
        <v>4176</v>
      </c>
      <c r="V632" t="s">
        <v>4176</v>
      </c>
      <c r="W632" t="s">
        <v>4176</v>
      </c>
      <c r="X632" t="s">
        <v>4176</v>
      </c>
      <c r="Y632" t="s">
        <v>4176</v>
      </c>
      <c r="Z632" t="s">
        <v>4176</v>
      </c>
      <c r="AA632" t="s">
        <v>4176</v>
      </c>
      <c r="AB632" t="s">
        <v>4176</v>
      </c>
      <c r="AC632" t="s">
        <v>4176</v>
      </c>
      <c r="AD632" t="s">
        <v>4176</v>
      </c>
      <c r="AE632" t="s">
        <v>4176</v>
      </c>
      <c r="AF632" t="s">
        <v>4176</v>
      </c>
      <c r="AG632" t="s">
        <v>4176</v>
      </c>
      <c r="AH632" t="s">
        <v>4176</v>
      </c>
      <c r="AI632" t="s">
        <v>4176</v>
      </c>
      <c r="AJ632" t="s">
        <v>4176</v>
      </c>
      <c r="AK632" t="s">
        <v>4176</v>
      </c>
      <c r="AL632" t="s">
        <v>4176</v>
      </c>
      <c r="AM632" t="s">
        <v>4176</v>
      </c>
      <c r="AN632" t="s">
        <v>4176</v>
      </c>
      <c r="AO632" t="s">
        <v>4176</v>
      </c>
      <c r="AP632" s="317" t="s">
        <v>4176</v>
      </c>
      <c r="AQ632" t="s">
        <v>737</v>
      </c>
      <c r="AR632" s="299" t="s">
        <v>4183</v>
      </c>
      <c r="AS632" s="271"/>
      <c r="AU632" s="273"/>
    </row>
    <row r="633" spans="1:47" s="272" customFormat="1" ht="22.8" x14ac:dyDescent="0.4">
      <c r="A633">
        <v>214299</v>
      </c>
      <c r="B633" t="s">
        <v>65</v>
      </c>
      <c r="C633" t="s">
        <v>212</v>
      </c>
      <c r="D633" t="s">
        <v>212</v>
      </c>
      <c r="E633" t="s">
        <v>212</v>
      </c>
      <c r="F633" t="s">
        <v>214</v>
      </c>
      <c r="G633" t="s">
        <v>212</v>
      </c>
      <c r="H633" t="s">
        <v>214</v>
      </c>
      <c r="I633" t="s">
        <v>214</v>
      </c>
      <c r="J633" t="s">
        <v>214</v>
      </c>
      <c r="K633" t="s">
        <v>212</v>
      </c>
      <c r="L633" t="s">
        <v>212</v>
      </c>
      <c r="M633" t="s">
        <v>212</v>
      </c>
      <c r="N633" t="s">
        <v>214</v>
      </c>
      <c r="O633" t="s">
        <v>214</v>
      </c>
      <c r="P633" t="s">
        <v>214</v>
      </c>
      <c r="Q633" t="s">
        <v>214</v>
      </c>
      <c r="R633" t="s">
        <v>212</v>
      </c>
      <c r="S633" t="s">
        <v>212</v>
      </c>
      <c r="T633" t="s">
        <v>212</v>
      </c>
      <c r="U633" t="s">
        <v>214</v>
      </c>
      <c r="V633" t="s">
        <v>214</v>
      </c>
      <c r="W633" t="s">
        <v>212</v>
      </c>
      <c r="X633" t="s">
        <v>214</v>
      </c>
      <c r="Y633" t="s">
        <v>212</v>
      </c>
      <c r="Z633" t="s">
        <v>212</v>
      </c>
      <c r="AA633" t="s">
        <v>212</v>
      </c>
      <c r="AB633" t="s">
        <v>214</v>
      </c>
      <c r="AC633" t="s">
        <v>212</v>
      </c>
      <c r="AD633" t="s">
        <v>212</v>
      </c>
      <c r="AE633" t="s">
        <v>212</v>
      </c>
      <c r="AF633" t="s">
        <v>214</v>
      </c>
      <c r="AG633" t="s">
        <v>213</v>
      </c>
      <c r="AH633" t="s">
        <v>213</v>
      </c>
      <c r="AI633" t="s">
        <v>213</v>
      </c>
      <c r="AJ633" t="s">
        <v>213</v>
      </c>
      <c r="AK633" t="s">
        <v>213</v>
      </c>
      <c r="AL633"/>
      <c r="AM633"/>
      <c r="AN633"/>
      <c r="AO633"/>
      <c r="AP633" s="317"/>
      <c r="AQ633"/>
      <c r="AR633" s="299"/>
      <c r="AS633" s="271"/>
      <c r="AU633" s="273"/>
    </row>
    <row r="634" spans="1:47" s="272" customFormat="1" ht="22.8" x14ac:dyDescent="0.4">
      <c r="A634" s="314">
        <v>214302</v>
      </c>
      <c r="B634" t="s">
        <v>485</v>
      </c>
      <c r="C634" s="315" t="s">
        <v>4176</v>
      </c>
      <c r="D634" s="315" t="s">
        <v>4176</v>
      </c>
      <c r="E634" s="315" t="s">
        <v>4176</v>
      </c>
      <c r="F634" s="315" t="s">
        <v>4176</v>
      </c>
      <c r="G634" s="315" t="s">
        <v>4176</v>
      </c>
      <c r="H634" s="315" t="s">
        <v>4176</v>
      </c>
      <c r="I634" s="315" t="s">
        <v>4176</v>
      </c>
      <c r="J634" s="315" t="s">
        <v>4176</v>
      </c>
      <c r="K634" s="315" t="s">
        <v>4176</v>
      </c>
      <c r="L634" s="315" t="s">
        <v>4176</v>
      </c>
      <c r="M634" s="315" t="s">
        <v>4176</v>
      </c>
      <c r="N634" s="315" t="s">
        <v>4176</v>
      </c>
      <c r="O634" s="315" t="s">
        <v>4176</v>
      </c>
      <c r="P634" s="315" t="s">
        <v>4176</v>
      </c>
      <c r="Q634" s="315" t="s">
        <v>4176</v>
      </c>
      <c r="R634" s="315" t="s">
        <v>4176</v>
      </c>
      <c r="S634" s="315" t="s">
        <v>4176</v>
      </c>
      <c r="T634" s="315" t="s">
        <v>4176</v>
      </c>
      <c r="U634" s="315" t="s">
        <v>4176</v>
      </c>
      <c r="V634" s="315" t="s">
        <v>4176</v>
      </c>
      <c r="W634" s="315" t="s">
        <v>4176</v>
      </c>
      <c r="X634" s="315" t="s">
        <v>4176</v>
      </c>
      <c r="Y634" s="315" t="s">
        <v>4176</v>
      </c>
      <c r="Z634" s="315" t="s">
        <v>4176</v>
      </c>
      <c r="AA634" s="315" t="s">
        <v>4176</v>
      </c>
      <c r="AB634" s="315" t="s">
        <v>4176</v>
      </c>
      <c r="AC634" s="315" t="s">
        <v>4176</v>
      </c>
      <c r="AD634" s="315" t="s">
        <v>4176</v>
      </c>
      <c r="AE634" s="315" t="s">
        <v>4176</v>
      </c>
      <c r="AF634" s="315" t="s">
        <v>4176</v>
      </c>
      <c r="AG634" s="315"/>
      <c r="AH634" s="315"/>
      <c r="AI634" s="315"/>
      <c r="AJ634" s="315"/>
      <c r="AK634" s="315"/>
      <c r="AL634" s="315"/>
      <c r="AM634" s="315"/>
      <c r="AN634" s="315"/>
      <c r="AO634" s="315"/>
      <c r="AP634" s="316"/>
      <c r="AQ634" t="s">
        <v>737</v>
      </c>
      <c r="AR634" s="299" t="s">
        <v>4180</v>
      </c>
      <c r="AS634" s="271"/>
      <c r="AU634" s="273"/>
    </row>
    <row r="635" spans="1:47" s="272" customFormat="1" ht="24" x14ac:dyDescent="0.5">
      <c r="A635" s="321">
        <v>214308</v>
      </c>
      <c r="B635" t="s">
        <v>59</v>
      </c>
      <c r="C635" s="272" t="s">
        <v>214</v>
      </c>
      <c r="D635" s="272" t="s">
        <v>212</v>
      </c>
      <c r="E635" s="272" t="s">
        <v>212</v>
      </c>
      <c r="F635" s="272" t="s">
        <v>212</v>
      </c>
      <c r="G635" s="272" t="s">
        <v>214</v>
      </c>
      <c r="H635" s="272" t="s">
        <v>214</v>
      </c>
      <c r="I635" s="272" t="s">
        <v>214</v>
      </c>
      <c r="J635" s="272" t="s">
        <v>214</v>
      </c>
      <c r="K635" s="272" t="s">
        <v>214</v>
      </c>
      <c r="L635" s="272" t="s">
        <v>214</v>
      </c>
      <c r="M635" s="272" t="s">
        <v>214</v>
      </c>
      <c r="N635" s="272" t="s">
        <v>214</v>
      </c>
      <c r="O635" s="272" t="s">
        <v>214</v>
      </c>
      <c r="P635" s="272" t="s">
        <v>212</v>
      </c>
      <c r="Q635" s="272" t="s">
        <v>212</v>
      </c>
      <c r="R635" s="272" t="s">
        <v>214</v>
      </c>
      <c r="S635" s="272" t="s">
        <v>214</v>
      </c>
      <c r="T635" s="272" t="s">
        <v>214</v>
      </c>
      <c r="U635" s="272" t="s">
        <v>214</v>
      </c>
      <c r="V635" s="272" t="s">
        <v>212</v>
      </c>
      <c r="W635" s="272" t="s">
        <v>214</v>
      </c>
      <c r="X635" s="272" t="s">
        <v>212</v>
      </c>
      <c r="Y635" s="272" t="s">
        <v>212</v>
      </c>
      <c r="Z635" s="272" t="s">
        <v>212</v>
      </c>
      <c r="AA635" s="272" t="s">
        <v>212</v>
      </c>
      <c r="AB635" s="272" t="s">
        <v>212</v>
      </c>
      <c r="AC635" s="272" t="s">
        <v>212</v>
      </c>
      <c r="AD635" s="272" t="s">
        <v>212</v>
      </c>
      <c r="AE635" s="272" t="s">
        <v>4179</v>
      </c>
      <c r="AF635" s="272" t="s">
        <v>214</v>
      </c>
      <c r="AG635" s="272" t="s">
        <v>213</v>
      </c>
      <c r="AH635" s="272" t="s">
        <v>213</v>
      </c>
      <c r="AI635" s="272" t="s">
        <v>214</v>
      </c>
      <c r="AJ635" s="272" t="s">
        <v>214</v>
      </c>
      <c r="AK635" s="272" t="s">
        <v>213</v>
      </c>
      <c r="AL635" s="272" t="s">
        <v>213</v>
      </c>
      <c r="AM635" s="272" t="s">
        <v>214</v>
      </c>
      <c r="AN635" s="272" t="s">
        <v>213</v>
      </c>
      <c r="AO635" s="272" t="s">
        <v>214</v>
      </c>
      <c r="AP635" s="317" t="s">
        <v>214</v>
      </c>
      <c r="AQ635"/>
      <c r="AR635" s="299"/>
      <c r="AS635" s="271"/>
      <c r="AU635" s="273"/>
    </row>
    <row r="636" spans="1:47" s="272" customFormat="1" ht="22.8" x14ac:dyDescent="0.4">
      <c r="A636" s="314">
        <v>214311</v>
      </c>
      <c r="B636" t="s">
        <v>59</v>
      </c>
      <c r="C636" s="315" t="s">
        <v>4176</v>
      </c>
      <c r="D636" s="315" t="s">
        <v>4176</v>
      </c>
      <c r="E636" s="315" t="s">
        <v>4176</v>
      </c>
      <c r="F636" s="315" t="s">
        <v>4176</v>
      </c>
      <c r="G636" s="315" t="s">
        <v>4176</v>
      </c>
      <c r="H636" s="315" t="s">
        <v>4176</v>
      </c>
      <c r="I636" s="315" t="s">
        <v>4176</v>
      </c>
      <c r="J636" s="315" t="s">
        <v>4176</v>
      </c>
      <c r="K636" s="315" t="s">
        <v>4176</v>
      </c>
      <c r="L636" s="315" t="s">
        <v>4176</v>
      </c>
      <c r="M636" s="315" t="s">
        <v>4176</v>
      </c>
      <c r="N636" s="315" t="s">
        <v>4176</v>
      </c>
      <c r="O636" s="315" t="s">
        <v>4176</v>
      </c>
      <c r="P636" s="315" t="s">
        <v>4176</v>
      </c>
      <c r="Q636" s="315" t="s">
        <v>4176</v>
      </c>
      <c r="R636" s="315" t="s">
        <v>4176</v>
      </c>
      <c r="S636" s="315" t="s">
        <v>4176</v>
      </c>
      <c r="T636" s="315" t="s">
        <v>4176</v>
      </c>
      <c r="U636" s="315" t="s">
        <v>4176</v>
      </c>
      <c r="V636" s="315" t="s">
        <v>4176</v>
      </c>
      <c r="W636" s="315" t="s">
        <v>4176</v>
      </c>
      <c r="X636" s="315" t="s">
        <v>4176</v>
      </c>
      <c r="Y636" s="315" t="s">
        <v>4176</v>
      </c>
      <c r="Z636" s="315" t="s">
        <v>4176</v>
      </c>
      <c r="AA636" s="315" t="s">
        <v>4176</v>
      </c>
      <c r="AB636" s="315" t="s">
        <v>4176</v>
      </c>
      <c r="AC636" s="315" t="s">
        <v>4176</v>
      </c>
      <c r="AD636" s="315" t="s">
        <v>4176</v>
      </c>
      <c r="AE636" s="315" t="s">
        <v>4176</v>
      </c>
      <c r="AF636" s="315" t="s">
        <v>4176</v>
      </c>
      <c r="AG636" s="315" t="s">
        <v>4176</v>
      </c>
      <c r="AH636" s="315" t="s">
        <v>4176</v>
      </c>
      <c r="AI636" s="315" t="s">
        <v>4176</v>
      </c>
      <c r="AJ636" s="315" t="s">
        <v>4176</v>
      </c>
      <c r="AK636" s="315" t="s">
        <v>4176</v>
      </c>
      <c r="AL636" s="315" t="s">
        <v>4176</v>
      </c>
      <c r="AM636" s="315" t="s">
        <v>4176</v>
      </c>
      <c r="AN636" s="315" t="s">
        <v>4176</v>
      </c>
      <c r="AO636" s="315" t="s">
        <v>4176</v>
      </c>
      <c r="AP636" s="316" t="s">
        <v>4176</v>
      </c>
      <c r="AQ636" t="s">
        <v>737</v>
      </c>
      <c r="AR636" s="299" t="s">
        <v>4180</v>
      </c>
      <c r="AS636" s="271"/>
      <c r="AU636" s="273"/>
    </row>
    <row r="637" spans="1:47" s="272" customFormat="1" ht="22.8" x14ac:dyDescent="0.4">
      <c r="A637">
        <v>214313</v>
      </c>
      <c r="B637" t="s">
        <v>485</v>
      </c>
      <c r="C637" t="s">
        <v>4176</v>
      </c>
      <c r="D637" t="s">
        <v>4176</v>
      </c>
      <c r="E637" t="s">
        <v>4176</v>
      </c>
      <c r="F637" t="s">
        <v>4176</v>
      </c>
      <c r="G637" t="s">
        <v>4176</v>
      </c>
      <c r="H637" t="s">
        <v>4176</v>
      </c>
      <c r="I637" t="s">
        <v>4176</v>
      </c>
      <c r="J637" t="s">
        <v>4176</v>
      </c>
      <c r="K637" t="s">
        <v>4176</v>
      </c>
      <c r="L637" t="s">
        <v>4176</v>
      </c>
      <c r="M637" t="s">
        <v>4176</v>
      </c>
      <c r="N637" t="s">
        <v>4176</v>
      </c>
      <c r="O637" t="s">
        <v>4176</v>
      </c>
      <c r="P637" t="s">
        <v>4176</v>
      </c>
      <c r="Q637" t="s">
        <v>4176</v>
      </c>
      <c r="R637" t="s">
        <v>4176</v>
      </c>
      <c r="S637" t="s">
        <v>4176</v>
      </c>
      <c r="T637" t="s">
        <v>4176</v>
      </c>
      <c r="U637" t="s">
        <v>4176</v>
      </c>
      <c r="V637" t="s">
        <v>4176</v>
      </c>
      <c r="W637" t="s">
        <v>4176</v>
      </c>
      <c r="X637" t="s">
        <v>4176</v>
      </c>
      <c r="Y637" t="s">
        <v>4176</v>
      </c>
      <c r="Z637" t="s">
        <v>4176</v>
      </c>
      <c r="AA637" t="s">
        <v>4176</v>
      </c>
      <c r="AB637" t="s">
        <v>4176</v>
      </c>
      <c r="AC637" t="s">
        <v>4176</v>
      </c>
      <c r="AD637" t="s">
        <v>4176</v>
      </c>
      <c r="AE637" t="s">
        <v>4176</v>
      </c>
      <c r="AF637" t="s">
        <v>4176</v>
      </c>
      <c r="AG637"/>
      <c r="AH637"/>
      <c r="AI637"/>
      <c r="AJ637"/>
      <c r="AK637"/>
      <c r="AL637"/>
      <c r="AM637"/>
      <c r="AN637"/>
      <c r="AO637"/>
      <c r="AP637" s="317"/>
      <c r="AQ637" t="s">
        <v>737</v>
      </c>
      <c r="AR637" s="299" t="s">
        <v>4184</v>
      </c>
      <c r="AS637" s="271"/>
      <c r="AU637" s="273"/>
    </row>
    <row r="638" spans="1:47" s="272" customFormat="1" ht="22.8" x14ac:dyDescent="0.4">
      <c r="A638" s="314">
        <v>214317</v>
      </c>
      <c r="B638" t="s">
        <v>485</v>
      </c>
      <c r="C638" s="315" t="s">
        <v>4176</v>
      </c>
      <c r="D638" s="315" t="s">
        <v>4176</v>
      </c>
      <c r="E638" s="315" t="s">
        <v>4176</v>
      </c>
      <c r="F638" s="315" t="s">
        <v>4176</v>
      </c>
      <c r="G638" s="315" t="s">
        <v>4176</v>
      </c>
      <c r="H638" s="315" t="s">
        <v>4176</v>
      </c>
      <c r="I638" s="315" t="s">
        <v>4176</v>
      </c>
      <c r="J638" s="315" t="s">
        <v>4176</v>
      </c>
      <c r="K638" s="315" t="s">
        <v>4176</v>
      </c>
      <c r="L638" s="315" t="s">
        <v>4176</v>
      </c>
      <c r="M638" s="315" t="s">
        <v>4176</v>
      </c>
      <c r="N638" s="315" t="s">
        <v>4176</v>
      </c>
      <c r="O638" s="315" t="s">
        <v>4176</v>
      </c>
      <c r="P638" s="315" t="s">
        <v>4176</v>
      </c>
      <c r="Q638" s="315" t="s">
        <v>4176</v>
      </c>
      <c r="R638" s="315" t="s">
        <v>4176</v>
      </c>
      <c r="S638" s="315" t="s">
        <v>4176</v>
      </c>
      <c r="T638" s="315" t="s">
        <v>4176</v>
      </c>
      <c r="U638" s="315" t="s">
        <v>4176</v>
      </c>
      <c r="V638" s="315" t="s">
        <v>4176</v>
      </c>
      <c r="W638" s="315" t="s">
        <v>4176</v>
      </c>
      <c r="X638" s="315" t="s">
        <v>4176</v>
      </c>
      <c r="Y638" s="315" t="s">
        <v>4176</v>
      </c>
      <c r="Z638" s="315" t="s">
        <v>4176</v>
      </c>
      <c r="AA638" s="315" t="s">
        <v>4176</v>
      </c>
      <c r="AB638" s="315" t="s">
        <v>4176</v>
      </c>
      <c r="AC638" s="315" t="s">
        <v>4176</v>
      </c>
      <c r="AD638" s="315" t="s">
        <v>4176</v>
      </c>
      <c r="AE638" s="315" t="s">
        <v>4176</v>
      </c>
      <c r="AF638" s="315" t="s">
        <v>4176</v>
      </c>
      <c r="AG638" s="315"/>
      <c r="AH638" s="315"/>
      <c r="AI638" s="315"/>
      <c r="AJ638" s="315"/>
      <c r="AK638" s="315"/>
      <c r="AL638" s="315"/>
      <c r="AM638" s="315"/>
      <c r="AN638" s="315"/>
      <c r="AO638" s="315"/>
      <c r="AP638" s="316"/>
      <c r="AQ638" t="s">
        <v>737</v>
      </c>
      <c r="AR638" s="299" t="s">
        <v>4180</v>
      </c>
      <c r="AS638" s="271"/>
    </row>
    <row r="639" spans="1:47" s="272" customFormat="1" ht="22.8" x14ac:dyDescent="0.4">
      <c r="A639">
        <v>214319</v>
      </c>
      <c r="B639" t="s">
        <v>3629</v>
      </c>
      <c r="C639" t="s">
        <v>212</v>
      </c>
      <c r="D639" t="s">
        <v>214</v>
      </c>
      <c r="E639" t="s">
        <v>214</v>
      </c>
      <c r="F639" t="s">
        <v>214</v>
      </c>
      <c r="G639" t="s">
        <v>214</v>
      </c>
      <c r="H639" t="s">
        <v>212</v>
      </c>
      <c r="I639" t="s">
        <v>214</v>
      </c>
      <c r="J639" t="s">
        <v>214</v>
      </c>
      <c r="K639" t="s">
        <v>214</v>
      </c>
      <c r="L639" t="s">
        <v>214</v>
      </c>
      <c r="M639" t="s">
        <v>214</v>
      </c>
      <c r="N639" t="s">
        <v>214</v>
      </c>
      <c r="O639" t="s">
        <v>212</v>
      </c>
      <c r="P639" t="s">
        <v>212</v>
      </c>
      <c r="Q639" t="s">
        <v>212</v>
      </c>
      <c r="R639" t="s">
        <v>212</v>
      </c>
      <c r="S639" t="s">
        <v>212</v>
      </c>
      <c r="T639" t="s">
        <v>212</v>
      </c>
      <c r="U639" t="s">
        <v>214</v>
      </c>
      <c r="V639" t="s">
        <v>214</v>
      </c>
      <c r="W639" t="s">
        <v>212</v>
      </c>
      <c r="X639" t="s">
        <v>214</v>
      </c>
      <c r="Y639" t="s">
        <v>212</v>
      </c>
      <c r="Z639" t="s">
        <v>214</v>
      </c>
      <c r="AA639" t="s">
        <v>212</v>
      </c>
      <c r="AB639" t="s">
        <v>212</v>
      </c>
      <c r="AC639" t="s">
        <v>214</v>
      </c>
      <c r="AD639" t="s">
        <v>214</v>
      </c>
      <c r="AE639" t="s">
        <v>213</v>
      </c>
      <c r="AF639" t="s">
        <v>214</v>
      </c>
      <c r="AG639" t="s">
        <v>214</v>
      </c>
      <c r="AH639" t="s">
        <v>214</v>
      </c>
      <c r="AI639" t="s">
        <v>214</v>
      </c>
      <c r="AJ639" t="s">
        <v>214</v>
      </c>
      <c r="AK639" t="s">
        <v>212</v>
      </c>
      <c r="AL639" t="s">
        <v>214</v>
      </c>
      <c r="AM639" t="s">
        <v>214</v>
      </c>
      <c r="AN639" t="s">
        <v>214</v>
      </c>
      <c r="AO639" t="s">
        <v>214</v>
      </c>
      <c r="AP639" s="317" t="s">
        <v>214</v>
      </c>
      <c r="AQ639"/>
      <c r="AR639" s="299"/>
      <c r="AS639" s="271"/>
      <c r="AU639" s="273"/>
    </row>
    <row r="640" spans="1:47" s="272" customFormat="1" ht="22.8" x14ac:dyDescent="0.4">
      <c r="A640">
        <v>214325</v>
      </c>
      <c r="B640" t="s">
        <v>485</v>
      </c>
      <c r="C640" t="s">
        <v>4176</v>
      </c>
      <c r="D640" t="s">
        <v>4176</v>
      </c>
      <c r="E640" t="s">
        <v>4176</v>
      </c>
      <c r="F640" t="s">
        <v>4176</v>
      </c>
      <c r="G640" t="s">
        <v>4176</v>
      </c>
      <c r="H640" t="s">
        <v>4176</v>
      </c>
      <c r="I640" t="s">
        <v>4176</v>
      </c>
      <c r="J640" t="s">
        <v>4176</v>
      </c>
      <c r="K640" t="s">
        <v>4176</v>
      </c>
      <c r="L640" t="s">
        <v>4176</v>
      </c>
      <c r="M640" t="s">
        <v>4176</v>
      </c>
      <c r="N640" t="s">
        <v>4176</v>
      </c>
      <c r="O640" t="s">
        <v>4176</v>
      </c>
      <c r="P640" t="s">
        <v>4176</v>
      </c>
      <c r="Q640" t="s">
        <v>4176</v>
      </c>
      <c r="R640" t="s">
        <v>4176</v>
      </c>
      <c r="S640" t="s">
        <v>4176</v>
      </c>
      <c r="T640" t="s">
        <v>4176</v>
      </c>
      <c r="U640" t="s">
        <v>4176</v>
      </c>
      <c r="V640" t="s">
        <v>4176</v>
      </c>
      <c r="W640" t="s">
        <v>4176</v>
      </c>
      <c r="X640" t="s">
        <v>4176</v>
      </c>
      <c r="Y640" t="s">
        <v>4176</v>
      </c>
      <c r="Z640" t="s">
        <v>4176</v>
      </c>
      <c r="AA640" t="s">
        <v>4176</v>
      </c>
      <c r="AB640" t="s">
        <v>4176</v>
      </c>
      <c r="AC640" t="s">
        <v>4176</v>
      </c>
      <c r="AD640" t="s">
        <v>4176</v>
      </c>
      <c r="AE640" t="s">
        <v>4176</v>
      </c>
      <c r="AF640" t="s">
        <v>4176</v>
      </c>
      <c r="AG640"/>
      <c r="AH640"/>
      <c r="AI640"/>
      <c r="AJ640"/>
      <c r="AK640"/>
      <c r="AL640"/>
      <c r="AM640"/>
      <c r="AN640"/>
      <c r="AO640"/>
      <c r="AP640" s="317"/>
      <c r="AQ640" t="s">
        <v>737</v>
      </c>
      <c r="AR640" s="299" t="s">
        <v>4180</v>
      </c>
      <c r="AS640" s="273"/>
      <c r="AU640" s="273"/>
    </row>
    <row r="641" spans="1:47" s="272" customFormat="1" ht="24" x14ac:dyDescent="0.5">
      <c r="A641" s="321">
        <v>214329</v>
      </c>
      <c r="B641" t="s">
        <v>485</v>
      </c>
      <c r="C641" s="271" t="s">
        <v>4176</v>
      </c>
      <c r="D641" s="271" t="s">
        <v>4176</v>
      </c>
      <c r="E641" s="271" t="s">
        <v>4176</v>
      </c>
      <c r="F641" s="271" t="s">
        <v>4176</v>
      </c>
      <c r="G641" s="271" t="s">
        <v>4176</v>
      </c>
      <c r="H641" s="271" t="s">
        <v>4176</v>
      </c>
      <c r="I641" s="271" t="s">
        <v>4176</v>
      </c>
      <c r="J641" s="271" t="s">
        <v>4176</v>
      </c>
      <c r="K641" s="271" t="s">
        <v>4176</v>
      </c>
      <c r="L641" s="271" t="s">
        <v>4176</v>
      </c>
      <c r="M641" s="271" t="s">
        <v>4176</v>
      </c>
      <c r="N641" s="271" t="s">
        <v>4176</v>
      </c>
      <c r="O641" s="271" t="s">
        <v>4176</v>
      </c>
      <c r="P641" s="271" t="s">
        <v>4176</v>
      </c>
      <c r="Q641" s="271" t="s">
        <v>4176</v>
      </c>
      <c r="R641" s="271" t="s">
        <v>4176</v>
      </c>
      <c r="S641" s="271" t="s">
        <v>4176</v>
      </c>
      <c r="T641" s="271" t="s">
        <v>4176</v>
      </c>
      <c r="U641" s="271" t="s">
        <v>4176</v>
      </c>
      <c r="V641" s="271" t="s">
        <v>4176</v>
      </c>
      <c r="W641" s="271" t="s">
        <v>4176</v>
      </c>
      <c r="X641" s="271" t="s">
        <v>4176</v>
      </c>
      <c r="Y641" s="271" t="s">
        <v>4176</v>
      </c>
      <c r="Z641" s="271" t="s">
        <v>4176</v>
      </c>
      <c r="AA641" s="271" t="s">
        <v>4176</v>
      </c>
      <c r="AB641" s="271" t="s">
        <v>4176</v>
      </c>
      <c r="AC641" s="271" t="s">
        <v>4176</v>
      </c>
      <c r="AD641" s="271" t="s">
        <v>4176</v>
      </c>
      <c r="AE641" s="271" t="s">
        <v>4176</v>
      </c>
      <c r="AF641" s="271" t="s">
        <v>4176</v>
      </c>
      <c r="AG641" s="271"/>
      <c r="AH641" s="271"/>
      <c r="AI641" s="271"/>
      <c r="AJ641" s="271"/>
      <c r="AK641" s="271"/>
      <c r="AL641" s="271"/>
      <c r="AM641" s="271"/>
      <c r="AN641" s="271"/>
      <c r="AO641" s="271"/>
      <c r="AP641" s="322"/>
      <c r="AQ641" t="s">
        <v>737</v>
      </c>
      <c r="AR641" s="299" t="s">
        <v>4186</v>
      </c>
      <c r="AS641" s="273"/>
      <c r="AU641" s="273"/>
    </row>
    <row r="642" spans="1:47" s="272" customFormat="1" ht="22.8" x14ac:dyDescent="0.4">
      <c r="A642">
        <v>214333</v>
      </c>
      <c r="B642" t="s">
        <v>485</v>
      </c>
      <c r="C642" t="s">
        <v>4176</v>
      </c>
      <c r="D642" t="s">
        <v>4176</v>
      </c>
      <c r="E642" t="s">
        <v>4176</v>
      </c>
      <c r="F642" t="s">
        <v>4176</v>
      </c>
      <c r="G642" t="s">
        <v>4176</v>
      </c>
      <c r="H642" t="s">
        <v>4176</v>
      </c>
      <c r="I642" t="s">
        <v>4176</v>
      </c>
      <c r="J642" t="s">
        <v>4176</v>
      </c>
      <c r="K642" t="s">
        <v>4176</v>
      </c>
      <c r="L642" t="s">
        <v>4176</v>
      </c>
      <c r="M642" t="s">
        <v>4176</v>
      </c>
      <c r="N642" t="s">
        <v>4176</v>
      </c>
      <c r="O642" t="s">
        <v>4176</v>
      </c>
      <c r="P642" t="s">
        <v>4176</v>
      </c>
      <c r="Q642" t="s">
        <v>4176</v>
      </c>
      <c r="R642" t="s">
        <v>4176</v>
      </c>
      <c r="S642" t="s">
        <v>4176</v>
      </c>
      <c r="T642" t="s">
        <v>4176</v>
      </c>
      <c r="U642" t="s">
        <v>4176</v>
      </c>
      <c r="V642" t="s">
        <v>4176</v>
      </c>
      <c r="W642" t="s">
        <v>4176</v>
      </c>
      <c r="X642" t="s">
        <v>4176</v>
      </c>
      <c r="Y642" t="s">
        <v>4176</v>
      </c>
      <c r="Z642" t="s">
        <v>4176</v>
      </c>
      <c r="AA642" t="s">
        <v>4176</v>
      </c>
      <c r="AB642" t="s">
        <v>4176</v>
      </c>
      <c r="AC642" t="s">
        <v>4176</v>
      </c>
      <c r="AD642" t="s">
        <v>4176</v>
      </c>
      <c r="AE642" t="s">
        <v>4176</v>
      </c>
      <c r="AF642" t="s">
        <v>4176</v>
      </c>
      <c r="AG642"/>
      <c r="AH642"/>
      <c r="AI642"/>
      <c r="AJ642"/>
      <c r="AK642"/>
      <c r="AL642"/>
      <c r="AM642"/>
      <c r="AN642"/>
      <c r="AO642"/>
      <c r="AP642" s="317"/>
      <c r="AQ642" t="s">
        <v>737</v>
      </c>
      <c r="AR642" s="299" t="s">
        <v>4214</v>
      </c>
      <c r="AS642" s="273"/>
    </row>
    <row r="643" spans="1:47" s="272" customFormat="1" ht="22.8" x14ac:dyDescent="0.4">
      <c r="A643" s="314">
        <v>214348</v>
      </c>
      <c r="B643" t="s">
        <v>485</v>
      </c>
      <c r="C643" s="315" t="s">
        <v>4176</v>
      </c>
      <c r="D643" s="315" t="s">
        <v>4176</v>
      </c>
      <c r="E643" s="315" t="s">
        <v>4176</v>
      </c>
      <c r="F643" s="315" t="s">
        <v>4176</v>
      </c>
      <c r="G643" s="315" t="s">
        <v>4176</v>
      </c>
      <c r="H643" s="315" t="s">
        <v>4176</v>
      </c>
      <c r="I643" s="315" t="s">
        <v>4176</v>
      </c>
      <c r="J643" s="315" t="s">
        <v>4176</v>
      </c>
      <c r="K643" s="315" t="s">
        <v>4176</v>
      </c>
      <c r="L643" s="315" t="s">
        <v>4176</v>
      </c>
      <c r="M643" s="315" t="s">
        <v>4176</v>
      </c>
      <c r="N643" s="315" t="s">
        <v>4176</v>
      </c>
      <c r="O643" s="315" t="s">
        <v>4176</v>
      </c>
      <c r="P643" s="315" t="s">
        <v>4176</v>
      </c>
      <c r="Q643" s="315" t="s">
        <v>4176</v>
      </c>
      <c r="R643" s="315" t="s">
        <v>4176</v>
      </c>
      <c r="S643" s="315" t="s">
        <v>4176</v>
      </c>
      <c r="T643" s="315" t="s">
        <v>4176</v>
      </c>
      <c r="U643" s="315" t="s">
        <v>4176</v>
      </c>
      <c r="V643" s="315" t="s">
        <v>4176</v>
      </c>
      <c r="W643" s="315" t="s">
        <v>4176</v>
      </c>
      <c r="X643" s="315" t="s">
        <v>4176</v>
      </c>
      <c r="Y643" s="315" t="s">
        <v>4176</v>
      </c>
      <c r="Z643" s="315" t="s">
        <v>4176</v>
      </c>
      <c r="AA643" s="315" t="s">
        <v>4176</v>
      </c>
      <c r="AB643" s="315" t="s">
        <v>4176</v>
      </c>
      <c r="AC643" s="315" t="s">
        <v>4176</v>
      </c>
      <c r="AD643" s="315" t="s">
        <v>4176</v>
      </c>
      <c r="AE643" s="315" t="s">
        <v>4176</v>
      </c>
      <c r="AF643" s="315" t="s">
        <v>4176</v>
      </c>
      <c r="AG643" s="315"/>
      <c r="AH643" s="315"/>
      <c r="AI643" s="315"/>
      <c r="AJ643" s="315"/>
      <c r="AK643" s="315"/>
      <c r="AL643" s="315"/>
      <c r="AM643" s="315"/>
      <c r="AN643" s="315"/>
      <c r="AO643" s="315"/>
      <c r="AP643" s="316"/>
      <c r="AQ643" t="s">
        <v>737</v>
      </c>
      <c r="AR643" s="299" t="s">
        <v>4180</v>
      </c>
      <c r="AS643" s="273"/>
      <c r="AU643" s="273"/>
    </row>
    <row r="644" spans="1:47" s="272" customFormat="1" ht="22.8" x14ac:dyDescent="0.4">
      <c r="A644" s="314">
        <v>214358</v>
      </c>
      <c r="B644" t="s">
        <v>485</v>
      </c>
      <c r="C644" s="315" t="s">
        <v>4176</v>
      </c>
      <c r="D644" s="315" t="s">
        <v>4176</v>
      </c>
      <c r="E644" s="315" t="s">
        <v>4176</v>
      </c>
      <c r="F644" s="315" t="s">
        <v>4176</v>
      </c>
      <c r="G644" s="315" t="s">
        <v>4176</v>
      </c>
      <c r="H644" s="315" t="s">
        <v>4176</v>
      </c>
      <c r="I644" s="315" t="s">
        <v>4176</v>
      </c>
      <c r="J644" s="315" t="s">
        <v>4176</v>
      </c>
      <c r="K644" s="315" t="s">
        <v>4176</v>
      </c>
      <c r="L644" s="315" t="s">
        <v>4176</v>
      </c>
      <c r="M644" s="315" t="s">
        <v>4176</v>
      </c>
      <c r="N644" s="315" t="s">
        <v>4176</v>
      </c>
      <c r="O644" s="315" t="s">
        <v>4176</v>
      </c>
      <c r="P644" s="315" t="s">
        <v>4176</v>
      </c>
      <c r="Q644" s="315" t="s">
        <v>4176</v>
      </c>
      <c r="R644" s="315" t="s">
        <v>4176</v>
      </c>
      <c r="S644" s="315" t="s">
        <v>4176</v>
      </c>
      <c r="T644" s="315" t="s">
        <v>4176</v>
      </c>
      <c r="U644" s="315" t="s">
        <v>4176</v>
      </c>
      <c r="V644" s="315" t="s">
        <v>4176</v>
      </c>
      <c r="W644" s="315" t="s">
        <v>4176</v>
      </c>
      <c r="X644" s="315" t="s">
        <v>4176</v>
      </c>
      <c r="Y644" s="315" t="s">
        <v>4176</v>
      </c>
      <c r="Z644" s="315" t="s">
        <v>4176</v>
      </c>
      <c r="AA644" s="315" t="s">
        <v>4176</v>
      </c>
      <c r="AB644" s="315" t="s">
        <v>4176</v>
      </c>
      <c r="AC644" s="315" t="s">
        <v>4176</v>
      </c>
      <c r="AD644" s="315" t="s">
        <v>4176</v>
      </c>
      <c r="AE644" s="315" t="s">
        <v>4176</v>
      </c>
      <c r="AF644" s="315" t="s">
        <v>4176</v>
      </c>
      <c r="AG644" s="315"/>
      <c r="AH644" s="315"/>
      <c r="AI644" s="315"/>
      <c r="AJ644" s="315"/>
      <c r="AK644" s="315"/>
      <c r="AL644" s="315"/>
      <c r="AM644" s="315"/>
      <c r="AN644" s="315"/>
      <c r="AO644" s="315"/>
      <c r="AP644" s="316"/>
      <c r="AQ644" t="s">
        <v>737</v>
      </c>
      <c r="AR644" s="299" t="s">
        <v>4180</v>
      </c>
      <c r="AS644" s="273"/>
      <c r="AU644" s="273"/>
    </row>
    <row r="645" spans="1:47" s="272" customFormat="1" ht="24" x14ac:dyDescent="0.5">
      <c r="A645" s="321">
        <v>214369</v>
      </c>
      <c r="B645" t="s">
        <v>485</v>
      </c>
      <c r="C645" s="272" t="s">
        <v>212</v>
      </c>
      <c r="D645" s="272" t="s">
        <v>214</v>
      </c>
      <c r="E645" s="272" t="s">
        <v>214</v>
      </c>
      <c r="F645" s="272" t="s">
        <v>212</v>
      </c>
      <c r="G645" s="272" t="s">
        <v>212</v>
      </c>
      <c r="H645" s="272" t="s">
        <v>214</v>
      </c>
      <c r="I645" s="272" t="s">
        <v>214</v>
      </c>
      <c r="J645" s="272" t="s">
        <v>212</v>
      </c>
      <c r="K645" s="272" t="s">
        <v>212</v>
      </c>
      <c r="L645" s="272" t="s">
        <v>212</v>
      </c>
      <c r="M645" s="272" t="s">
        <v>212</v>
      </c>
      <c r="N645" s="272" t="s">
        <v>212</v>
      </c>
      <c r="O645" s="272" t="s">
        <v>212</v>
      </c>
      <c r="P645" s="272" t="s">
        <v>212</v>
      </c>
      <c r="Q645" s="272" t="s">
        <v>212</v>
      </c>
      <c r="R645" s="272" t="s">
        <v>212</v>
      </c>
      <c r="S645" s="272" t="s">
        <v>212</v>
      </c>
      <c r="T645" s="272" t="s">
        <v>212</v>
      </c>
      <c r="U645" s="272" t="s">
        <v>212</v>
      </c>
      <c r="V645" s="272" t="s">
        <v>212</v>
      </c>
      <c r="W645" s="272" t="s">
        <v>214</v>
      </c>
      <c r="X645" s="272" t="s">
        <v>212</v>
      </c>
      <c r="Y645" s="272" t="s">
        <v>212</v>
      </c>
      <c r="Z645" s="272" t="s">
        <v>213</v>
      </c>
      <c r="AA645" s="272" t="s">
        <v>214</v>
      </c>
      <c r="AB645" s="272" t="s">
        <v>214</v>
      </c>
      <c r="AC645" s="272" t="s">
        <v>213</v>
      </c>
      <c r="AD645" s="272" t="s">
        <v>213</v>
      </c>
      <c r="AE645" s="272" t="s">
        <v>213</v>
      </c>
      <c r="AF645" s="272" t="s">
        <v>213</v>
      </c>
      <c r="AP645" s="317"/>
      <c r="AQ645"/>
      <c r="AR645" s="299"/>
      <c r="AS645" s="271"/>
      <c r="AU645" s="273"/>
    </row>
    <row r="646" spans="1:47" s="272" customFormat="1" ht="22.8" x14ac:dyDescent="0.4">
      <c r="A646">
        <v>214373</v>
      </c>
      <c r="B646" t="s">
        <v>485</v>
      </c>
      <c r="C646" t="s">
        <v>4176</v>
      </c>
      <c r="D646" t="s">
        <v>4176</v>
      </c>
      <c r="E646" t="s">
        <v>4176</v>
      </c>
      <c r="F646" t="s">
        <v>4176</v>
      </c>
      <c r="G646" t="s">
        <v>4176</v>
      </c>
      <c r="H646" t="s">
        <v>4176</v>
      </c>
      <c r="I646" t="s">
        <v>4176</v>
      </c>
      <c r="J646" t="s">
        <v>4176</v>
      </c>
      <c r="K646" t="s">
        <v>4176</v>
      </c>
      <c r="L646" t="s">
        <v>4176</v>
      </c>
      <c r="M646" t="s">
        <v>4176</v>
      </c>
      <c r="N646" t="s">
        <v>4176</v>
      </c>
      <c r="O646" t="s">
        <v>4176</v>
      </c>
      <c r="P646" t="s">
        <v>4176</v>
      </c>
      <c r="Q646" t="s">
        <v>4176</v>
      </c>
      <c r="R646" t="s">
        <v>4176</v>
      </c>
      <c r="S646" t="s">
        <v>4176</v>
      </c>
      <c r="T646" t="s">
        <v>4176</v>
      </c>
      <c r="U646" t="s">
        <v>4176</v>
      </c>
      <c r="V646" t="s">
        <v>4176</v>
      </c>
      <c r="W646" t="s">
        <v>4176</v>
      </c>
      <c r="X646" t="s">
        <v>4176</v>
      </c>
      <c r="Y646" t="s">
        <v>4176</v>
      </c>
      <c r="Z646" t="s">
        <v>4176</v>
      </c>
      <c r="AA646" t="s">
        <v>4176</v>
      </c>
      <c r="AB646" t="s">
        <v>4176</v>
      </c>
      <c r="AC646" t="s">
        <v>4176</v>
      </c>
      <c r="AD646" t="s">
        <v>4176</v>
      </c>
      <c r="AE646" t="s">
        <v>4176</v>
      </c>
      <c r="AF646" t="s">
        <v>4176</v>
      </c>
      <c r="AG646"/>
      <c r="AH646"/>
      <c r="AI646"/>
      <c r="AJ646"/>
      <c r="AK646"/>
      <c r="AL646"/>
      <c r="AM646"/>
      <c r="AN646"/>
      <c r="AO646"/>
      <c r="AP646" s="317"/>
      <c r="AQ646" t="s">
        <v>737</v>
      </c>
      <c r="AR646" s="299" t="s">
        <v>4180</v>
      </c>
      <c r="AS646" s="271"/>
    </row>
    <row r="647" spans="1:47" s="272" customFormat="1" ht="22.8" x14ac:dyDescent="0.4">
      <c r="A647" s="314">
        <v>214374</v>
      </c>
      <c r="B647" t="s">
        <v>485</v>
      </c>
      <c r="C647" s="315" t="s">
        <v>4176</v>
      </c>
      <c r="D647" s="315" t="s">
        <v>4176</v>
      </c>
      <c r="E647" s="315" t="s">
        <v>4176</v>
      </c>
      <c r="F647" s="315" t="s">
        <v>4176</v>
      </c>
      <c r="G647" s="315" t="s">
        <v>4176</v>
      </c>
      <c r="H647" s="315" t="s">
        <v>4176</v>
      </c>
      <c r="I647" s="315" t="s">
        <v>4176</v>
      </c>
      <c r="J647" s="315" t="s">
        <v>4176</v>
      </c>
      <c r="K647" s="315" t="s">
        <v>4176</v>
      </c>
      <c r="L647" s="315" t="s">
        <v>4176</v>
      </c>
      <c r="M647" s="315" t="s">
        <v>4176</v>
      </c>
      <c r="N647" s="315" t="s">
        <v>4176</v>
      </c>
      <c r="O647" s="315" t="s">
        <v>4176</v>
      </c>
      <c r="P647" s="315" t="s">
        <v>4176</v>
      </c>
      <c r="Q647" s="315" t="s">
        <v>4176</v>
      </c>
      <c r="R647" s="315" t="s">
        <v>4176</v>
      </c>
      <c r="S647" s="315" t="s">
        <v>4176</v>
      </c>
      <c r="T647" s="315" t="s">
        <v>4176</v>
      </c>
      <c r="U647" s="315" t="s">
        <v>4176</v>
      </c>
      <c r="V647" s="315" t="s">
        <v>4176</v>
      </c>
      <c r="W647" s="315" t="s">
        <v>4176</v>
      </c>
      <c r="X647" s="315" t="s">
        <v>4176</v>
      </c>
      <c r="Y647" s="315" t="s">
        <v>4176</v>
      </c>
      <c r="Z647" s="315" t="s">
        <v>4176</v>
      </c>
      <c r="AA647" s="315" t="s">
        <v>4176</v>
      </c>
      <c r="AB647" s="315" t="s">
        <v>4176</v>
      </c>
      <c r="AC647" s="315" t="s">
        <v>4176</v>
      </c>
      <c r="AD647" s="315" t="s">
        <v>4176</v>
      </c>
      <c r="AE647" s="315" t="s">
        <v>4176</v>
      </c>
      <c r="AF647" s="315" t="s">
        <v>4176</v>
      </c>
      <c r="AG647" s="315"/>
      <c r="AH647" s="315"/>
      <c r="AI647" s="315"/>
      <c r="AJ647" s="315"/>
      <c r="AK647" s="315"/>
      <c r="AL647" s="315"/>
      <c r="AM647" s="315"/>
      <c r="AN647" s="315"/>
      <c r="AO647" s="315"/>
      <c r="AP647" s="316"/>
      <c r="AQ647" t="s">
        <v>737</v>
      </c>
      <c r="AR647" s="299" t="s">
        <v>4180</v>
      </c>
      <c r="AS647" s="271"/>
      <c r="AU647" s="273"/>
    </row>
    <row r="648" spans="1:47" s="272" customFormat="1" ht="22.8" x14ac:dyDescent="0.4">
      <c r="A648">
        <v>214384</v>
      </c>
      <c r="B648" t="s">
        <v>485</v>
      </c>
      <c r="C648" t="s">
        <v>214</v>
      </c>
      <c r="D648" t="s">
        <v>214</v>
      </c>
      <c r="E648" t="s">
        <v>212</v>
      </c>
      <c r="F648" t="s">
        <v>212</v>
      </c>
      <c r="G648" t="s">
        <v>214</v>
      </c>
      <c r="H648" t="s">
        <v>214</v>
      </c>
      <c r="I648" t="s">
        <v>214</v>
      </c>
      <c r="J648" t="s">
        <v>212</v>
      </c>
      <c r="K648" t="s">
        <v>212</v>
      </c>
      <c r="L648" t="s">
        <v>212</v>
      </c>
      <c r="M648" t="s">
        <v>214</v>
      </c>
      <c r="N648" t="s">
        <v>214</v>
      </c>
      <c r="O648" t="s">
        <v>212</v>
      </c>
      <c r="P648" t="s">
        <v>212</v>
      </c>
      <c r="Q648" t="s">
        <v>212</v>
      </c>
      <c r="R648" t="s">
        <v>212</v>
      </c>
      <c r="S648" t="s">
        <v>212</v>
      </c>
      <c r="T648" t="s">
        <v>212</v>
      </c>
      <c r="U648" t="s">
        <v>214</v>
      </c>
      <c r="V648" t="s">
        <v>214</v>
      </c>
      <c r="W648" t="s">
        <v>214</v>
      </c>
      <c r="X648" t="s">
        <v>212</v>
      </c>
      <c r="Y648" t="s">
        <v>214</v>
      </c>
      <c r="Z648" t="s">
        <v>214</v>
      </c>
      <c r="AA648" t="s">
        <v>212</v>
      </c>
      <c r="AB648" t="s">
        <v>212</v>
      </c>
      <c r="AC648" t="s">
        <v>212</v>
      </c>
      <c r="AD648" t="s">
        <v>212</v>
      </c>
      <c r="AE648" t="s">
        <v>214</v>
      </c>
      <c r="AF648" t="s">
        <v>213</v>
      </c>
      <c r="AG648"/>
      <c r="AH648"/>
      <c r="AI648"/>
      <c r="AJ648"/>
      <c r="AK648"/>
      <c r="AL648"/>
      <c r="AM648"/>
      <c r="AN648"/>
      <c r="AO648"/>
      <c r="AP648" s="317"/>
      <c r="AQ648"/>
      <c r="AR648" s="299"/>
      <c r="AS648" s="271"/>
    </row>
    <row r="649" spans="1:47" s="272" customFormat="1" ht="22.8" x14ac:dyDescent="0.4">
      <c r="A649">
        <v>214386</v>
      </c>
      <c r="B649" t="s">
        <v>59</v>
      </c>
      <c r="C649" t="s">
        <v>214</v>
      </c>
      <c r="D649" t="s">
        <v>214</v>
      </c>
      <c r="E649" t="s">
        <v>214</v>
      </c>
      <c r="F649" t="s">
        <v>214</v>
      </c>
      <c r="G649" t="s">
        <v>214</v>
      </c>
      <c r="H649" t="s">
        <v>214</v>
      </c>
      <c r="I649" t="s">
        <v>214</v>
      </c>
      <c r="J649" t="s">
        <v>214</v>
      </c>
      <c r="K649" t="s">
        <v>214</v>
      </c>
      <c r="L649" t="s">
        <v>214</v>
      </c>
      <c r="M649" t="s">
        <v>214</v>
      </c>
      <c r="N649" t="s">
        <v>214</v>
      </c>
      <c r="O649" t="s">
        <v>212</v>
      </c>
      <c r="P649" t="s">
        <v>214</v>
      </c>
      <c r="Q649" t="s">
        <v>212</v>
      </c>
      <c r="R649" t="s">
        <v>212</v>
      </c>
      <c r="S649" t="s">
        <v>214</v>
      </c>
      <c r="T649" t="s">
        <v>214</v>
      </c>
      <c r="U649" t="s">
        <v>214</v>
      </c>
      <c r="V649" t="s">
        <v>212</v>
      </c>
      <c r="W649" t="s">
        <v>214</v>
      </c>
      <c r="X649" t="s">
        <v>214</v>
      </c>
      <c r="Y649" t="s">
        <v>214</v>
      </c>
      <c r="Z649" t="s">
        <v>212</v>
      </c>
      <c r="AA649" t="s">
        <v>212</v>
      </c>
      <c r="AB649" t="s">
        <v>214</v>
      </c>
      <c r="AC649" t="s">
        <v>214</v>
      </c>
      <c r="AD649" t="s">
        <v>214</v>
      </c>
      <c r="AE649" t="s">
        <v>212</v>
      </c>
      <c r="AF649" t="s">
        <v>212</v>
      </c>
      <c r="AG649" t="s">
        <v>214</v>
      </c>
      <c r="AH649" t="s">
        <v>214</v>
      </c>
      <c r="AI649" t="s">
        <v>212</v>
      </c>
      <c r="AJ649" t="s">
        <v>212</v>
      </c>
      <c r="AK649" t="s">
        <v>212</v>
      </c>
      <c r="AL649" t="s">
        <v>214</v>
      </c>
      <c r="AM649" t="s">
        <v>212</v>
      </c>
      <c r="AN649" t="s">
        <v>214</v>
      </c>
      <c r="AO649" t="s">
        <v>214</v>
      </c>
      <c r="AP649" s="317" t="s">
        <v>212</v>
      </c>
      <c r="AQ649"/>
      <c r="AR649" s="299"/>
      <c r="AS649" s="271"/>
      <c r="AU649" s="273"/>
    </row>
    <row r="650" spans="1:47" s="272" customFormat="1" ht="22.8" x14ac:dyDescent="0.4">
      <c r="A650">
        <v>214388</v>
      </c>
      <c r="B650" t="s">
        <v>485</v>
      </c>
      <c r="C650" t="s">
        <v>4176</v>
      </c>
      <c r="D650" t="s">
        <v>4176</v>
      </c>
      <c r="E650" t="s">
        <v>4176</v>
      </c>
      <c r="F650" t="s">
        <v>4176</v>
      </c>
      <c r="G650" t="s">
        <v>4176</v>
      </c>
      <c r="H650" t="s">
        <v>4176</v>
      </c>
      <c r="I650" t="s">
        <v>4176</v>
      </c>
      <c r="J650" t="s">
        <v>4176</v>
      </c>
      <c r="K650" t="s">
        <v>4176</v>
      </c>
      <c r="L650" t="s">
        <v>4176</v>
      </c>
      <c r="M650" t="s">
        <v>4176</v>
      </c>
      <c r="N650" t="s">
        <v>4176</v>
      </c>
      <c r="O650" t="s">
        <v>4176</v>
      </c>
      <c r="P650" t="s">
        <v>4176</v>
      </c>
      <c r="Q650" t="s">
        <v>4176</v>
      </c>
      <c r="R650" t="s">
        <v>4176</v>
      </c>
      <c r="S650" t="s">
        <v>4176</v>
      </c>
      <c r="T650" t="s">
        <v>4176</v>
      </c>
      <c r="U650" t="s">
        <v>4176</v>
      </c>
      <c r="V650" t="s">
        <v>4176</v>
      </c>
      <c r="W650" t="s">
        <v>4176</v>
      </c>
      <c r="X650" t="s">
        <v>4176</v>
      </c>
      <c r="Y650" t="s">
        <v>4176</v>
      </c>
      <c r="Z650" t="s">
        <v>4176</v>
      </c>
      <c r="AA650" t="s">
        <v>4176</v>
      </c>
      <c r="AB650" t="s">
        <v>4176</v>
      </c>
      <c r="AC650" t="s">
        <v>4176</v>
      </c>
      <c r="AD650" t="s">
        <v>4176</v>
      </c>
      <c r="AE650" t="s">
        <v>4176</v>
      </c>
      <c r="AF650" t="s">
        <v>4176</v>
      </c>
      <c r="AG650"/>
      <c r="AH650"/>
      <c r="AI650"/>
      <c r="AJ650"/>
      <c r="AK650"/>
      <c r="AL650"/>
      <c r="AM650"/>
      <c r="AN650"/>
      <c r="AO650"/>
      <c r="AP650" s="317"/>
      <c r="AQ650" t="s">
        <v>737</v>
      </c>
      <c r="AR650" s="299" t="s">
        <v>4184</v>
      </c>
      <c r="AS650" s="271"/>
      <c r="AU650" s="273"/>
    </row>
    <row r="651" spans="1:47" s="272" customFormat="1" ht="22.8" x14ac:dyDescent="0.4">
      <c r="A651">
        <v>214398</v>
      </c>
      <c r="B651" t="s">
        <v>485</v>
      </c>
      <c r="C651" t="s">
        <v>212</v>
      </c>
      <c r="D651" t="s">
        <v>214</v>
      </c>
      <c r="E651" t="s">
        <v>212</v>
      </c>
      <c r="F651" t="s">
        <v>212</v>
      </c>
      <c r="G651" t="s">
        <v>214</v>
      </c>
      <c r="H651" t="s">
        <v>214</v>
      </c>
      <c r="I651" t="s">
        <v>214</v>
      </c>
      <c r="J651" t="s">
        <v>212</v>
      </c>
      <c r="K651" t="s">
        <v>212</v>
      </c>
      <c r="L651" t="s">
        <v>212</v>
      </c>
      <c r="M651" t="s">
        <v>212</v>
      </c>
      <c r="N651" t="s">
        <v>212</v>
      </c>
      <c r="O651" t="s">
        <v>212</v>
      </c>
      <c r="P651" t="s">
        <v>212</v>
      </c>
      <c r="Q651" t="s">
        <v>212</v>
      </c>
      <c r="R651" t="s">
        <v>212</v>
      </c>
      <c r="S651" t="s">
        <v>214</v>
      </c>
      <c r="T651" t="s">
        <v>214</v>
      </c>
      <c r="U651" t="s">
        <v>212</v>
      </c>
      <c r="V651" t="s">
        <v>214</v>
      </c>
      <c r="W651" t="s">
        <v>214</v>
      </c>
      <c r="X651" t="s">
        <v>214</v>
      </c>
      <c r="Y651" t="s">
        <v>214</v>
      </c>
      <c r="Z651" t="s">
        <v>214</v>
      </c>
      <c r="AA651" t="s">
        <v>214</v>
      </c>
      <c r="AB651" t="s">
        <v>214</v>
      </c>
      <c r="AC651" t="s">
        <v>214</v>
      </c>
      <c r="AD651" t="s">
        <v>213</v>
      </c>
      <c r="AE651" t="s">
        <v>214</v>
      </c>
      <c r="AF651" t="s">
        <v>213</v>
      </c>
      <c r="AG651"/>
      <c r="AH651"/>
      <c r="AI651"/>
      <c r="AJ651"/>
      <c r="AK651"/>
      <c r="AL651"/>
      <c r="AM651"/>
      <c r="AN651"/>
      <c r="AO651"/>
      <c r="AP651" s="317"/>
      <c r="AQ651"/>
      <c r="AR651" s="299"/>
      <c r="AS651" s="273"/>
      <c r="AU651" s="273"/>
    </row>
    <row r="652" spans="1:47" s="272" customFormat="1" ht="22.8" x14ac:dyDescent="0.4">
      <c r="A652">
        <v>214401</v>
      </c>
      <c r="B652" t="s">
        <v>485</v>
      </c>
      <c r="C652" t="s">
        <v>212</v>
      </c>
      <c r="D652" t="s">
        <v>214</v>
      </c>
      <c r="E652" t="s">
        <v>212</v>
      </c>
      <c r="F652" t="s">
        <v>214</v>
      </c>
      <c r="G652" t="s">
        <v>214</v>
      </c>
      <c r="H652" t="s">
        <v>214</v>
      </c>
      <c r="I652" t="s">
        <v>214</v>
      </c>
      <c r="J652" t="s">
        <v>214</v>
      </c>
      <c r="K652" t="s">
        <v>214</v>
      </c>
      <c r="L652" t="s">
        <v>212</v>
      </c>
      <c r="M652" t="s">
        <v>214</v>
      </c>
      <c r="N652" t="s">
        <v>214</v>
      </c>
      <c r="O652" t="s">
        <v>214</v>
      </c>
      <c r="P652" t="s">
        <v>213</v>
      </c>
      <c r="Q652" t="s">
        <v>214</v>
      </c>
      <c r="R652" t="s">
        <v>214</v>
      </c>
      <c r="S652" t="s">
        <v>212</v>
      </c>
      <c r="T652" t="s">
        <v>212</v>
      </c>
      <c r="U652" t="s">
        <v>212</v>
      </c>
      <c r="V652" t="s">
        <v>212</v>
      </c>
      <c r="W652" t="s">
        <v>212</v>
      </c>
      <c r="X652" t="s">
        <v>212</v>
      </c>
      <c r="Y652" t="s">
        <v>212</v>
      </c>
      <c r="Z652" t="s">
        <v>213</v>
      </c>
      <c r="AA652" t="s">
        <v>214</v>
      </c>
      <c r="AB652" t="s">
        <v>214</v>
      </c>
      <c r="AC652" t="s">
        <v>212</v>
      </c>
      <c r="AD652" t="s">
        <v>212</v>
      </c>
      <c r="AE652" t="s">
        <v>214</v>
      </c>
      <c r="AF652" t="s">
        <v>213</v>
      </c>
      <c r="AG652"/>
      <c r="AH652"/>
      <c r="AI652"/>
      <c r="AJ652"/>
      <c r="AK652"/>
      <c r="AL652"/>
      <c r="AM652"/>
      <c r="AN652"/>
      <c r="AO652"/>
      <c r="AP652" s="317"/>
      <c r="AQ652"/>
      <c r="AR652" s="299"/>
      <c r="AS652" s="273"/>
      <c r="AU652" s="273"/>
    </row>
    <row r="653" spans="1:47" s="272" customFormat="1" ht="22.8" x14ac:dyDescent="0.4">
      <c r="A653">
        <v>214403</v>
      </c>
      <c r="B653" t="s">
        <v>487</v>
      </c>
      <c r="C653" t="s">
        <v>4176</v>
      </c>
      <c r="D653" t="s">
        <v>4176</v>
      </c>
      <c r="E653" t="s">
        <v>4176</v>
      </c>
      <c r="F653" t="s">
        <v>4176</v>
      </c>
      <c r="G653" t="s">
        <v>4176</v>
      </c>
      <c r="H653" t="s">
        <v>4176</v>
      </c>
      <c r="I653" t="s">
        <v>4176</v>
      </c>
      <c r="J653" t="s">
        <v>4176</v>
      </c>
      <c r="K653" t="s">
        <v>4176</v>
      </c>
      <c r="L653" t="s">
        <v>4176</v>
      </c>
      <c r="M653" t="s">
        <v>4176</v>
      </c>
      <c r="N653" t="s">
        <v>4176</v>
      </c>
      <c r="O653" t="s">
        <v>4176</v>
      </c>
      <c r="P653" t="s">
        <v>4176</v>
      </c>
      <c r="Q653" t="s">
        <v>4176</v>
      </c>
      <c r="R653" t="s">
        <v>4176</v>
      </c>
      <c r="S653" t="s">
        <v>4176</v>
      </c>
      <c r="T653" t="s">
        <v>4176</v>
      </c>
      <c r="U653" t="s">
        <v>4176</v>
      </c>
      <c r="V653" t="s">
        <v>4176</v>
      </c>
      <c r="W653"/>
      <c r="X653"/>
      <c r="Y653"/>
      <c r="Z653"/>
      <c r="AA653"/>
      <c r="AB653"/>
      <c r="AC653"/>
      <c r="AD653"/>
      <c r="AE653"/>
      <c r="AF653"/>
      <c r="AG653"/>
      <c r="AH653"/>
      <c r="AI653"/>
      <c r="AJ653"/>
      <c r="AK653"/>
      <c r="AL653"/>
      <c r="AM653"/>
      <c r="AN653"/>
      <c r="AO653"/>
      <c r="AP653" s="317"/>
      <c r="AQ653" t="s">
        <v>737</v>
      </c>
      <c r="AR653" s="299" t="s">
        <v>4184</v>
      </c>
      <c r="AS653" s="273"/>
      <c r="AU653" s="273"/>
    </row>
    <row r="654" spans="1:47" s="272" customFormat="1" ht="22.8" x14ac:dyDescent="0.4">
      <c r="A654" s="314">
        <v>214408</v>
      </c>
      <c r="B654" t="s">
        <v>3629</v>
      </c>
      <c r="C654" s="315" t="s">
        <v>212</v>
      </c>
      <c r="D654" s="315" t="s">
        <v>214</v>
      </c>
      <c r="E654" s="315" t="s">
        <v>212</v>
      </c>
      <c r="F654" s="315" t="s">
        <v>212</v>
      </c>
      <c r="G654" s="315" t="s">
        <v>212</v>
      </c>
      <c r="H654" s="315" t="s">
        <v>212</v>
      </c>
      <c r="I654" s="315" t="s">
        <v>212</v>
      </c>
      <c r="J654" s="315" t="s">
        <v>212</v>
      </c>
      <c r="K654" s="315" t="s">
        <v>212</v>
      </c>
      <c r="L654" s="315" t="s">
        <v>212</v>
      </c>
      <c r="M654" s="315" t="s">
        <v>212</v>
      </c>
      <c r="N654" s="315" t="s">
        <v>212</v>
      </c>
      <c r="O654" s="315" t="s">
        <v>214</v>
      </c>
      <c r="P654" s="315" t="s">
        <v>212</v>
      </c>
      <c r="Q654" s="315" t="s">
        <v>214</v>
      </c>
      <c r="R654" s="315" t="s">
        <v>214</v>
      </c>
      <c r="S654" s="315" t="s">
        <v>212</v>
      </c>
      <c r="T654" s="315" t="s">
        <v>214</v>
      </c>
      <c r="U654" s="315" t="s">
        <v>214</v>
      </c>
      <c r="V654" s="315" t="s">
        <v>212</v>
      </c>
      <c r="W654" s="315" t="s">
        <v>212</v>
      </c>
      <c r="X654" s="315" t="s">
        <v>212</v>
      </c>
      <c r="Y654" s="315" t="s">
        <v>212</v>
      </c>
      <c r="Z654" s="315" t="s">
        <v>212</v>
      </c>
      <c r="AA654" s="315" t="s">
        <v>212</v>
      </c>
      <c r="AB654" s="315" t="s">
        <v>214</v>
      </c>
      <c r="AC654" s="315" t="s">
        <v>212</v>
      </c>
      <c r="AD654" s="315" t="s">
        <v>212</v>
      </c>
      <c r="AE654" s="315" t="s">
        <v>213</v>
      </c>
      <c r="AF654" s="315" t="s">
        <v>212</v>
      </c>
      <c r="AG654" s="315" t="s">
        <v>213</v>
      </c>
      <c r="AH654" s="315" t="s">
        <v>213</v>
      </c>
      <c r="AI654" s="315" t="s">
        <v>213</v>
      </c>
      <c r="AJ654" s="315" t="s">
        <v>213</v>
      </c>
      <c r="AK654" s="315" t="s">
        <v>213</v>
      </c>
      <c r="AL654" s="315" t="s">
        <v>213</v>
      </c>
      <c r="AM654" s="315" t="s">
        <v>213</v>
      </c>
      <c r="AN654" s="315" t="s">
        <v>213</v>
      </c>
      <c r="AO654" s="315" t="s">
        <v>213</v>
      </c>
      <c r="AP654" s="316" t="s">
        <v>213</v>
      </c>
      <c r="AQ654"/>
      <c r="AR654" s="299"/>
      <c r="AS654" s="271"/>
    </row>
    <row r="655" spans="1:47" s="272" customFormat="1" ht="22.8" x14ac:dyDescent="0.4">
      <c r="A655">
        <v>214411</v>
      </c>
      <c r="B655" t="s">
        <v>487</v>
      </c>
      <c r="C655" t="s">
        <v>212</v>
      </c>
      <c r="D655" t="s">
        <v>214</v>
      </c>
      <c r="E655" t="s">
        <v>214</v>
      </c>
      <c r="F655" t="s">
        <v>212</v>
      </c>
      <c r="G655" t="s">
        <v>212</v>
      </c>
      <c r="H655" t="s">
        <v>212</v>
      </c>
      <c r="I655" t="s">
        <v>212</v>
      </c>
      <c r="J655" t="s">
        <v>212</v>
      </c>
      <c r="K655" t="s">
        <v>212</v>
      </c>
      <c r="L655" t="s">
        <v>212</v>
      </c>
      <c r="M655" t="s">
        <v>212</v>
      </c>
      <c r="N655" t="s">
        <v>212</v>
      </c>
      <c r="O655" t="s">
        <v>212</v>
      </c>
      <c r="P655" t="s">
        <v>212</v>
      </c>
      <c r="Q655" t="s">
        <v>212</v>
      </c>
      <c r="R655" t="s">
        <v>212</v>
      </c>
      <c r="S655" t="s">
        <v>214</v>
      </c>
      <c r="T655" t="s">
        <v>212</v>
      </c>
      <c r="U655" t="s">
        <v>212</v>
      </c>
      <c r="V655" t="s">
        <v>214</v>
      </c>
      <c r="W655"/>
      <c r="X655"/>
      <c r="Y655"/>
      <c r="Z655"/>
      <c r="AA655"/>
      <c r="AB655"/>
      <c r="AC655"/>
      <c r="AD655"/>
      <c r="AE655"/>
      <c r="AF655"/>
      <c r="AG655"/>
      <c r="AH655"/>
      <c r="AI655"/>
      <c r="AJ655"/>
      <c r="AK655"/>
      <c r="AL655"/>
      <c r="AM655"/>
      <c r="AN655"/>
      <c r="AO655"/>
      <c r="AP655" s="317"/>
      <c r="AQ655"/>
      <c r="AR655" s="299"/>
      <c r="AS655" s="273"/>
      <c r="AU655" s="273"/>
    </row>
    <row r="656" spans="1:47" s="272" customFormat="1" ht="24" x14ac:dyDescent="0.5">
      <c r="A656" s="326">
        <v>214425</v>
      </c>
      <c r="B656" t="s">
        <v>485</v>
      </c>
      <c r="C656" s="272" t="s">
        <v>4176</v>
      </c>
      <c r="D656" s="272" t="s">
        <v>4176</v>
      </c>
      <c r="E656" s="272" t="s">
        <v>4176</v>
      </c>
      <c r="F656" s="272" t="s">
        <v>4176</v>
      </c>
      <c r="G656" s="272" t="s">
        <v>4176</v>
      </c>
      <c r="H656" s="272" t="s">
        <v>4176</v>
      </c>
      <c r="I656" s="272" t="s">
        <v>4176</v>
      </c>
      <c r="J656" s="272" t="s">
        <v>4176</v>
      </c>
      <c r="K656" s="272" t="s">
        <v>4176</v>
      </c>
      <c r="L656" s="272" t="s">
        <v>4176</v>
      </c>
      <c r="M656" s="272" t="s">
        <v>4176</v>
      </c>
      <c r="N656" s="272" t="s">
        <v>4176</v>
      </c>
      <c r="O656" s="272" t="s">
        <v>4176</v>
      </c>
      <c r="P656" s="272" t="s">
        <v>4176</v>
      </c>
      <c r="Q656" s="272" t="s">
        <v>4176</v>
      </c>
      <c r="R656" s="272" t="s">
        <v>4176</v>
      </c>
      <c r="S656" s="272" t="s">
        <v>4176</v>
      </c>
      <c r="T656" s="272" t="s">
        <v>4176</v>
      </c>
      <c r="U656" s="272" t="s">
        <v>4176</v>
      </c>
      <c r="V656" s="272" t="s">
        <v>4176</v>
      </c>
      <c r="W656" s="272" t="s">
        <v>4176</v>
      </c>
      <c r="X656" s="272" t="s">
        <v>4176</v>
      </c>
      <c r="Y656" s="272" t="s">
        <v>4176</v>
      </c>
      <c r="Z656" s="272" t="s">
        <v>4176</v>
      </c>
      <c r="AA656" s="272" t="s">
        <v>4176</v>
      </c>
      <c r="AB656" s="272" t="s">
        <v>4176</v>
      </c>
      <c r="AC656" s="272" t="s">
        <v>4176</v>
      </c>
      <c r="AD656" s="272" t="s">
        <v>4176</v>
      </c>
      <c r="AE656" s="272" t="s">
        <v>4176</v>
      </c>
      <c r="AF656" s="272" t="s">
        <v>4176</v>
      </c>
      <c r="AP656" s="317"/>
      <c r="AQ656" t="s">
        <v>737</v>
      </c>
      <c r="AR656" s="299" t="s">
        <v>4180</v>
      </c>
      <c r="AS656" s="273"/>
      <c r="AU656" s="273"/>
    </row>
    <row r="657" spans="1:47" s="272" customFormat="1" ht="22.8" x14ac:dyDescent="0.4">
      <c r="A657">
        <v>214438</v>
      </c>
      <c r="B657" t="s">
        <v>487</v>
      </c>
      <c r="C657" t="s">
        <v>4176</v>
      </c>
      <c r="D657" t="s">
        <v>4176</v>
      </c>
      <c r="E657" t="s">
        <v>4176</v>
      </c>
      <c r="F657" t="s">
        <v>4176</v>
      </c>
      <c r="G657" t="s">
        <v>4176</v>
      </c>
      <c r="H657" t="s">
        <v>4176</v>
      </c>
      <c r="I657" t="s">
        <v>4176</v>
      </c>
      <c r="J657" t="s">
        <v>4176</v>
      </c>
      <c r="K657" t="s">
        <v>4176</v>
      </c>
      <c r="L657" t="s">
        <v>4176</v>
      </c>
      <c r="M657" t="s">
        <v>4176</v>
      </c>
      <c r="N657" t="s">
        <v>4176</v>
      </c>
      <c r="O657" t="s">
        <v>4176</v>
      </c>
      <c r="P657" t="s">
        <v>4176</v>
      </c>
      <c r="Q657" t="s">
        <v>4176</v>
      </c>
      <c r="R657" t="s">
        <v>4176</v>
      </c>
      <c r="S657" t="s">
        <v>4176</v>
      </c>
      <c r="T657" t="s">
        <v>4176</v>
      </c>
      <c r="U657" t="s">
        <v>4176</v>
      </c>
      <c r="V657" t="s">
        <v>4176</v>
      </c>
      <c r="W657"/>
      <c r="X657"/>
      <c r="Y657"/>
      <c r="Z657"/>
      <c r="AA657"/>
      <c r="AB657"/>
      <c r="AC657"/>
      <c r="AD657"/>
      <c r="AE657"/>
      <c r="AF657"/>
      <c r="AG657"/>
      <c r="AH657"/>
      <c r="AI657"/>
      <c r="AJ657"/>
      <c r="AK657"/>
      <c r="AL657"/>
      <c r="AM657"/>
      <c r="AN657"/>
      <c r="AO657"/>
      <c r="AP657" s="317"/>
      <c r="AQ657" t="s">
        <v>737</v>
      </c>
      <c r="AR657" s="299" t="s">
        <v>4183</v>
      </c>
      <c r="AS657" s="271"/>
      <c r="AU657" s="273"/>
    </row>
    <row r="658" spans="1:47" s="272" customFormat="1" ht="22.8" x14ac:dyDescent="0.4">
      <c r="A658">
        <v>214439</v>
      </c>
      <c r="B658" t="s">
        <v>485</v>
      </c>
      <c r="C658" t="s">
        <v>212</v>
      </c>
      <c r="D658" t="s">
        <v>214</v>
      </c>
      <c r="E658" t="s">
        <v>212</v>
      </c>
      <c r="F658" t="s">
        <v>212</v>
      </c>
      <c r="G658" t="s">
        <v>212</v>
      </c>
      <c r="H658" t="s">
        <v>212</v>
      </c>
      <c r="I658" t="s">
        <v>212</v>
      </c>
      <c r="J658" t="s">
        <v>212</v>
      </c>
      <c r="K658" t="s">
        <v>214</v>
      </c>
      <c r="L658" t="s">
        <v>212</v>
      </c>
      <c r="M658" t="s">
        <v>214</v>
      </c>
      <c r="N658" t="s">
        <v>214</v>
      </c>
      <c r="O658" t="s">
        <v>212</v>
      </c>
      <c r="P658" t="s">
        <v>212</v>
      </c>
      <c r="Q658" t="s">
        <v>212</v>
      </c>
      <c r="R658" t="s">
        <v>212</v>
      </c>
      <c r="S658" t="s">
        <v>214</v>
      </c>
      <c r="T658" t="s">
        <v>212</v>
      </c>
      <c r="U658" t="s">
        <v>212</v>
      </c>
      <c r="V658" t="s">
        <v>212</v>
      </c>
      <c r="W658" t="s">
        <v>212</v>
      </c>
      <c r="X658" t="s">
        <v>212</v>
      </c>
      <c r="Y658" t="s">
        <v>213</v>
      </c>
      <c r="Z658" t="s">
        <v>213</v>
      </c>
      <c r="AA658" t="s">
        <v>212</v>
      </c>
      <c r="AB658" t="s">
        <v>213</v>
      </c>
      <c r="AC658" t="s">
        <v>214</v>
      </c>
      <c r="AD658" t="s">
        <v>213</v>
      </c>
      <c r="AE658" t="s">
        <v>213</v>
      </c>
      <c r="AF658" t="s">
        <v>213</v>
      </c>
      <c r="AG658"/>
      <c r="AH658"/>
      <c r="AI658"/>
      <c r="AJ658"/>
      <c r="AK658"/>
      <c r="AL658"/>
      <c r="AM658"/>
      <c r="AN658"/>
      <c r="AO658"/>
      <c r="AP658" s="317"/>
      <c r="AQ658"/>
      <c r="AR658" s="299"/>
      <c r="AS658" s="271"/>
      <c r="AU658" s="273"/>
    </row>
    <row r="659" spans="1:47" s="272" customFormat="1" ht="22.8" x14ac:dyDescent="0.4">
      <c r="A659">
        <v>214452</v>
      </c>
      <c r="B659" t="s">
        <v>3629</v>
      </c>
      <c r="C659" t="s">
        <v>212</v>
      </c>
      <c r="D659" t="s">
        <v>214</v>
      </c>
      <c r="E659" t="s">
        <v>212</v>
      </c>
      <c r="F659" t="s">
        <v>214</v>
      </c>
      <c r="G659" t="s">
        <v>212</v>
      </c>
      <c r="H659" t="s">
        <v>212</v>
      </c>
      <c r="I659" t="s">
        <v>214</v>
      </c>
      <c r="J659" t="s">
        <v>212</v>
      </c>
      <c r="K659" t="s">
        <v>214</v>
      </c>
      <c r="L659" t="s">
        <v>214</v>
      </c>
      <c r="M659" t="s">
        <v>214</v>
      </c>
      <c r="N659" t="s">
        <v>214</v>
      </c>
      <c r="O659" t="s">
        <v>214</v>
      </c>
      <c r="P659" t="s">
        <v>212</v>
      </c>
      <c r="Q659" t="s">
        <v>212</v>
      </c>
      <c r="R659" t="s">
        <v>214</v>
      </c>
      <c r="S659" t="s">
        <v>214</v>
      </c>
      <c r="T659" t="s">
        <v>214</v>
      </c>
      <c r="U659" t="s">
        <v>214</v>
      </c>
      <c r="V659" t="s">
        <v>214</v>
      </c>
      <c r="W659" t="s">
        <v>214</v>
      </c>
      <c r="X659" t="s">
        <v>214</v>
      </c>
      <c r="Y659" t="s">
        <v>212</v>
      </c>
      <c r="Z659" t="s">
        <v>212</v>
      </c>
      <c r="AA659" t="s">
        <v>212</v>
      </c>
      <c r="AB659" t="s">
        <v>214</v>
      </c>
      <c r="AC659" t="s">
        <v>214</v>
      </c>
      <c r="AD659" t="s">
        <v>212</v>
      </c>
      <c r="AE659" t="s">
        <v>212</v>
      </c>
      <c r="AF659" t="s">
        <v>212</v>
      </c>
      <c r="AG659" t="s">
        <v>212</v>
      </c>
      <c r="AH659" t="s">
        <v>214</v>
      </c>
      <c r="AI659" t="s">
        <v>214</v>
      </c>
      <c r="AJ659" t="s">
        <v>214</v>
      </c>
      <c r="AK659" t="s">
        <v>212</v>
      </c>
      <c r="AL659" t="s">
        <v>212</v>
      </c>
      <c r="AM659" t="s">
        <v>212</v>
      </c>
      <c r="AN659" t="s">
        <v>212</v>
      </c>
      <c r="AO659" t="s">
        <v>214</v>
      </c>
      <c r="AP659" s="317" t="s">
        <v>214</v>
      </c>
      <c r="AQ659"/>
      <c r="AR659" s="299"/>
      <c r="AS659" s="271"/>
    </row>
    <row r="660" spans="1:47" s="272" customFormat="1" ht="22.8" x14ac:dyDescent="0.4">
      <c r="A660">
        <v>214453</v>
      </c>
      <c r="B660" t="s">
        <v>3630</v>
      </c>
      <c r="C660" t="s">
        <v>4176</v>
      </c>
      <c r="D660" t="s">
        <v>4176</v>
      </c>
      <c r="E660" t="s">
        <v>4176</v>
      </c>
      <c r="F660" t="s">
        <v>4176</v>
      </c>
      <c r="G660" t="s">
        <v>4176</v>
      </c>
      <c r="H660" t="s">
        <v>4176</v>
      </c>
      <c r="I660" t="s">
        <v>4176</v>
      </c>
      <c r="J660" t="s">
        <v>4176</v>
      </c>
      <c r="K660" t="s">
        <v>4176</v>
      </c>
      <c r="L660" t="s">
        <v>4176</v>
      </c>
      <c r="M660" t="s">
        <v>4176</v>
      </c>
      <c r="N660" t="s">
        <v>4176</v>
      </c>
      <c r="O660" t="s">
        <v>4176</v>
      </c>
      <c r="P660" t="s">
        <v>4176</v>
      </c>
      <c r="Q660" t="s">
        <v>4176</v>
      </c>
      <c r="R660" t="s">
        <v>4176</v>
      </c>
      <c r="S660" t="s">
        <v>4176</v>
      </c>
      <c r="T660" t="s">
        <v>4176</v>
      </c>
      <c r="U660" t="s">
        <v>4176</v>
      </c>
      <c r="V660" t="s">
        <v>4176</v>
      </c>
      <c r="W660" t="s">
        <v>4176</v>
      </c>
      <c r="X660" t="s">
        <v>4176</v>
      </c>
      <c r="Y660" t="s">
        <v>4176</v>
      </c>
      <c r="Z660" t="s">
        <v>4176</v>
      </c>
      <c r="AA660" t="s">
        <v>4176</v>
      </c>
      <c r="AB660" t="s">
        <v>4176</v>
      </c>
      <c r="AC660" t="s">
        <v>4176</v>
      </c>
      <c r="AD660" t="s">
        <v>4176</v>
      </c>
      <c r="AE660" t="s">
        <v>4176</v>
      </c>
      <c r="AF660" t="s">
        <v>4176</v>
      </c>
      <c r="AG660"/>
      <c r="AH660"/>
      <c r="AI660"/>
      <c r="AJ660"/>
      <c r="AK660"/>
      <c r="AL660"/>
      <c r="AM660"/>
      <c r="AN660"/>
      <c r="AO660"/>
      <c r="AP660" s="317"/>
      <c r="AQ660" t="s">
        <v>737</v>
      </c>
      <c r="AR660" s="299" t="s">
        <v>4183</v>
      </c>
      <c r="AS660" s="271"/>
    </row>
    <row r="661" spans="1:47" s="272" customFormat="1" ht="22.8" x14ac:dyDescent="0.4">
      <c r="A661">
        <v>214455</v>
      </c>
      <c r="B661" t="s">
        <v>59</v>
      </c>
      <c r="C661" t="s">
        <v>4176</v>
      </c>
      <c r="D661" t="s">
        <v>4176</v>
      </c>
      <c r="E661" t="s">
        <v>4176</v>
      </c>
      <c r="F661" t="s">
        <v>4176</v>
      </c>
      <c r="G661" t="s">
        <v>4176</v>
      </c>
      <c r="H661" t="s">
        <v>4176</v>
      </c>
      <c r="I661" t="s">
        <v>4176</v>
      </c>
      <c r="J661" t="s">
        <v>4176</v>
      </c>
      <c r="K661" t="s">
        <v>4176</v>
      </c>
      <c r="L661" t="s">
        <v>4176</v>
      </c>
      <c r="M661" t="s">
        <v>4176</v>
      </c>
      <c r="N661" t="s">
        <v>4176</v>
      </c>
      <c r="O661" t="s">
        <v>4176</v>
      </c>
      <c r="P661" t="s">
        <v>4176</v>
      </c>
      <c r="Q661" t="s">
        <v>4176</v>
      </c>
      <c r="R661" t="s">
        <v>4176</v>
      </c>
      <c r="S661" t="s">
        <v>4176</v>
      </c>
      <c r="T661" t="s">
        <v>4176</v>
      </c>
      <c r="U661" t="s">
        <v>4176</v>
      </c>
      <c r="V661" t="s">
        <v>4176</v>
      </c>
      <c r="W661" t="s">
        <v>4176</v>
      </c>
      <c r="X661" t="s">
        <v>4176</v>
      </c>
      <c r="Y661" t="s">
        <v>4176</v>
      </c>
      <c r="Z661" t="s">
        <v>4176</v>
      </c>
      <c r="AA661" t="s">
        <v>4176</v>
      </c>
      <c r="AB661" t="s">
        <v>4176</v>
      </c>
      <c r="AC661" t="s">
        <v>4176</v>
      </c>
      <c r="AD661" t="s">
        <v>4176</v>
      </c>
      <c r="AE661" t="s">
        <v>4176</v>
      </c>
      <c r="AF661" t="s">
        <v>4176</v>
      </c>
      <c r="AG661" t="s">
        <v>4176</v>
      </c>
      <c r="AH661" t="s">
        <v>4176</v>
      </c>
      <c r="AI661" t="s">
        <v>4176</v>
      </c>
      <c r="AJ661" t="s">
        <v>4176</v>
      </c>
      <c r="AK661" t="s">
        <v>4176</v>
      </c>
      <c r="AL661" t="s">
        <v>4176</v>
      </c>
      <c r="AM661" t="s">
        <v>4176</v>
      </c>
      <c r="AN661" t="s">
        <v>4176</v>
      </c>
      <c r="AO661" t="s">
        <v>4176</v>
      </c>
      <c r="AP661" s="317" t="s">
        <v>4176</v>
      </c>
      <c r="AQ661" t="s">
        <v>737</v>
      </c>
      <c r="AR661" s="299" t="s">
        <v>4180</v>
      </c>
      <c r="AS661" s="271"/>
      <c r="AU661" s="273"/>
    </row>
    <row r="662" spans="1:47" s="272" customFormat="1" ht="22.8" x14ac:dyDescent="0.4">
      <c r="A662">
        <v>214456</v>
      </c>
      <c r="B662" t="s">
        <v>59</v>
      </c>
      <c r="C662" t="s">
        <v>4176</v>
      </c>
      <c r="D662" t="s">
        <v>4176</v>
      </c>
      <c r="E662" t="s">
        <v>4176</v>
      </c>
      <c r="F662" t="s">
        <v>4176</v>
      </c>
      <c r="G662" t="s">
        <v>4176</v>
      </c>
      <c r="H662" t="s">
        <v>4176</v>
      </c>
      <c r="I662" t="s">
        <v>4176</v>
      </c>
      <c r="J662" t="s">
        <v>4176</v>
      </c>
      <c r="K662" t="s">
        <v>4176</v>
      </c>
      <c r="L662" t="s">
        <v>4176</v>
      </c>
      <c r="M662" t="s">
        <v>4176</v>
      </c>
      <c r="N662" t="s">
        <v>4176</v>
      </c>
      <c r="O662" t="s">
        <v>4176</v>
      </c>
      <c r="P662" t="s">
        <v>4176</v>
      </c>
      <c r="Q662" t="s">
        <v>4176</v>
      </c>
      <c r="R662" t="s">
        <v>4176</v>
      </c>
      <c r="S662" t="s">
        <v>4176</v>
      </c>
      <c r="T662" t="s">
        <v>4176</v>
      </c>
      <c r="U662" t="s">
        <v>4176</v>
      </c>
      <c r="V662" t="s">
        <v>4176</v>
      </c>
      <c r="W662" t="s">
        <v>4176</v>
      </c>
      <c r="X662" t="s">
        <v>4176</v>
      </c>
      <c r="Y662" t="s">
        <v>4176</v>
      </c>
      <c r="Z662" t="s">
        <v>4176</v>
      </c>
      <c r="AA662" t="s">
        <v>4176</v>
      </c>
      <c r="AB662" t="s">
        <v>4176</v>
      </c>
      <c r="AC662" t="s">
        <v>4176</v>
      </c>
      <c r="AD662" t="s">
        <v>4176</v>
      </c>
      <c r="AE662" t="s">
        <v>4176</v>
      </c>
      <c r="AF662" t="s">
        <v>4176</v>
      </c>
      <c r="AG662" t="s">
        <v>4176</v>
      </c>
      <c r="AH662" t="s">
        <v>4176</v>
      </c>
      <c r="AI662" t="s">
        <v>4176</v>
      </c>
      <c r="AJ662" t="s">
        <v>4176</v>
      </c>
      <c r="AK662" t="s">
        <v>4176</v>
      </c>
      <c r="AL662" t="s">
        <v>4176</v>
      </c>
      <c r="AM662" t="s">
        <v>4176</v>
      </c>
      <c r="AN662" t="s">
        <v>4176</v>
      </c>
      <c r="AO662" t="s">
        <v>4176</v>
      </c>
      <c r="AP662" s="317" t="s">
        <v>4176</v>
      </c>
      <c r="AQ662" t="s">
        <v>737</v>
      </c>
      <c r="AR662" s="299" t="s">
        <v>4180</v>
      </c>
      <c r="AS662" s="271"/>
    </row>
    <row r="663" spans="1:47" s="272" customFormat="1" ht="22.8" x14ac:dyDescent="0.4">
      <c r="A663">
        <v>214463</v>
      </c>
      <c r="B663" t="s">
        <v>3630</v>
      </c>
      <c r="C663" t="s">
        <v>212</v>
      </c>
      <c r="D663" t="s">
        <v>212</v>
      </c>
      <c r="E663" t="s">
        <v>212</v>
      </c>
      <c r="F663" t="s">
        <v>212</v>
      </c>
      <c r="G663" t="s">
        <v>214</v>
      </c>
      <c r="H663" t="s">
        <v>212</v>
      </c>
      <c r="I663" t="s">
        <v>214</v>
      </c>
      <c r="J663" t="s">
        <v>214</v>
      </c>
      <c r="K663" t="s">
        <v>214</v>
      </c>
      <c r="L663" t="s">
        <v>214</v>
      </c>
      <c r="M663" t="s">
        <v>214</v>
      </c>
      <c r="N663" t="s">
        <v>214</v>
      </c>
      <c r="O663" t="s">
        <v>214</v>
      </c>
      <c r="P663" t="s">
        <v>214</v>
      </c>
      <c r="Q663" t="s">
        <v>214</v>
      </c>
      <c r="R663" t="s">
        <v>214</v>
      </c>
      <c r="S663" t="s">
        <v>214</v>
      </c>
      <c r="T663" t="s">
        <v>212</v>
      </c>
      <c r="U663" t="s">
        <v>214</v>
      </c>
      <c r="V663" t="s">
        <v>214</v>
      </c>
      <c r="W663" t="s">
        <v>214</v>
      </c>
      <c r="X663" t="s">
        <v>213</v>
      </c>
      <c r="Y663" t="s">
        <v>212</v>
      </c>
      <c r="Z663" t="s">
        <v>213</v>
      </c>
      <c r="AA663" t="s">
        <v>212</v>
      </c>
      <c r="AB663" t="s">
        <v>214</v>
      </c>
      <c r="AC663" t="s">
        <v>213</v>
      </c>
      <c r="AD663" t="s">
        <v>214</v>
      </c>
      <c r="AE663" t="s">
        <v>212</v>
      </c>
      <c r="AF663" t="s">
        <v>213</v>
      </c>
      <c r="AG663"/>
      <c r="AH663"/>
      <c r="AI663"/>
      <c r="AJ663"/>
      <c r="AK663"/>
      <c r="AL663"/>
      <c r="AM663"/>
      <c r="AN663"/>
      <c r="AO663"/>
      <c r="AP663" s="317"/>
      <c r="AQ663"/>
      <c r="AR663" s="299"/>
      <c r="AS663" s="271"/>
    </row>
    <row r="664" spans="1:47" s="272" customFormat="1" ht="22.8" x14ac:dyDescent="0.4">
      <c r="A664" s="314">
        <v>214472</v>
      </c>
      <c r="B664" t="s">
        <v>485</v>
      </c>
      <c r="C664" s="315" t="s">
        <v>4176</v>
      </c>
      <c r="D664" s="315" t="s">
        <v>4176</v>
      </c>
      <c r="E664" s="315" t="s">
        <v>4176</v>
      </c>
      <c r="F664" s="315" t="s">
        <v>4176</v>
      </c>
      <c r="G664" s="315" t="s">
        <v>4176</v>
      </c>
      <c r="H664" s="315" t="s">
        <v>4176</v>
      </c>
      <c r="I664" s="315" t="s">
        <v>4176</v>
      </c>
      <c r="J664" s="315" t="s">
        <v>4176</v>
      </c>
      <c r="K664" s="315" t="s">
        <v>4176</v>
      </c>
      <c r="L664" s="315" t="s">
        <v>4176</v>
      </c>
      <c r="M664" s="315" t="s">
        <v>4176</v>
      </c>
      <c r="N664" s="315" t="s">
        <v>4176</v>
      </c>
      <c r="O664" s="315" t="s">
        <v>4176</v>
      </c>
      <c r="P664" s="315" t="s">
        <v>4176</v>
      </c>
      <c r="Q664" s="315" t="s">
        <v>4176</v>
      </c>
      <c r="R664" s="315" t="s">
        <v>4176</v>
      </c>
      <c r="S664" s="315" t="s">
        <v>4176</v>
      </c>
      <c r="T664" s="315" t="s">
        <v>4176</v>
      </c>
      <c r="U664" s="315" t="s">
        <v>4176</v>
      </c>
      <c r="V664" s="315" t="s">
        <v>4176</v>
      </c>
      <c r="W664" s="315" t="s">
        <v>4176</v>
      </c>
      <c r="X664" s="315" t="s">
        <v>4176</v>
      </c>
      <c r="Y664" s="315" t="s">
        <v>4176</v>
      </c>
      <c r="Z664" s="315" t="s">
        <v>4176</v>
      </c>
      <c r="AA664" s="315" t="s">
        <v>4176</v>
      </c>
      <c r="AB664" s="315" t="s">
        <v>4176</v>
      </c>
      <c r="AC664" s="315" t="s">
        <v>4176</v>
      </c>
      <c r="AD664" s="315" t="s">
        <v>4176</v>
      </c>
      <c r="AE664" s="315" t="s">
        <v>4176</v>
      </c>
      <c r="AF664" s="315" t="s">
        <v>4176</v>
      </c>
      <c r="AG664" s="315"/>
      <c r="AH664" s="315"/>
      <c r="AI664" s="315"/>
      <c r="AJ664" s="315"/>
      <c r="AK664" s="315"/>
      <c r="AL664" s="315"/>
      <c r="AM664" s="315"/>
      <c r="AN664" s="315"/>
      <c r="AO664" s="315"/>
      <c r="AP664" s="316"/>
      <c r="AQ664" t="s">
        <v>737</v>
      </c>
      <c r="AR664" s="299" t="s">
        <v>4180</v>
      </c>
      <c r="AS664" s="273"/>
      <c r="AU664" s="273"/>
    </row>
    <row r="665" spans="1:47" s="272" customFormat="1" ht="22.8" x14ac:dyDescent="0.4">
      <c r="A665">
        <v>214474</v>
      </c>
      <c r="B665" t="s">
        <v>485</v>
      </c>
      <c r="C665" t="s">
        <v>4176</v>
      </c>
      <c r="D665" t="s">
        <v>4176</v>
      </c>
      <c r="E665" t="s">
        <v>4176</v>
      </c>
      <c r="F665" t="s">
        <v>4176</v>
      </c>
      <c r="G665" t="s">
        <v>4176</v>
      </c>
      <c r="H665" t="s">
        <v>4176</v>
      </c>
      <c r="I665" t="s">
        <v>4176</v>
      </c>
      <c r="J665" t="s">
        <v>4176</v>
      </c>
      <c r="K665" t="s">
        <v>4176</v>
      </c>
      <c r="L665" t="s">
        <v>4176</v>
      </c>
      <c r="M665" t="s">
        <v>4176</v>
      </c>
      <c r="N665" t="s">
        <v>4176</v>
      </c>
      <c r="O665" t="s">
        <v>4176</v>
      </c>
      <c r="P665" t="s">
        <v>4176</v>
      </c>
      <c r="Q665" t="s">
        <v>4176</v>
      </c>
      <c r="R665" t="s">
        <v>4176</v>
      </c>
      <c r="S665" t="s">
        <v>4176</v>
      </c>
      <c r="T665" t="s">
        <v>4176</v>
      </c>
      <c r="U665" t="s">
        <v>4176</v>
      </c>
      <c r="V665" t="s">
        <v>4176</v>
      </c>
      <c r="W665" t="s">
        <v>4176</v>
      </c>
      <c r="X665" t="s">
        <v>4176</v>
      </c>
      <c r="Y665" t="s">
        <v>4176</v>
      </c>
      <c r="Z665" t="s">
        <v>4176</v>
      </c>
      <c r="AA665" t="s">
        <v>4176</v>
      </c>
      <c r="AB665" t="s">
        <v>4176</v>
      </c>
      <c r="AC665" t="s">
        <v>4176</v>
      </c>
      <c r="AD665" t="s">
        <v>4176</v>
      </c>
      <c r="AE665" t="s">
        <v>4176</v>
      </c>
      <c r="AF665" t="s">
        <v>4176</v>
      </c>
      <c r="AG665"/>
      <c r="AH665"/>
      <c r="AI665"/>
      <c r="AJ665"/>
      <c r="AK665"/>
      <c r="AL665"/>
      <c r="AM665"/>
      <c r="AN665"/>
      <c r="AO665"/>
      <c r="AP665" s="317"/>
      <c r="AQ665" t="s">
        <v>737</v>
      </c>
      <c r="AR665" s="299" t="s">
        <v>4181</v>
      </c>
      <c r="AS665" s="271"/>
      <c r="AU665" s="273"/>
    </row>
    <row r="666" spans="1:47" s="272" customFormat="1" ht="22.8" x14ac:dyDescent="0.4">
      <c r="A666">
        <v>214477</v>
      </c>
      <c r="B666" t="s">
        <v>59</v>
      </c>
      <c r="C666" t="s">
        <v>214</v>
      </c>
      <c r="D666" t="s">
        <v>214</v>
      </c>
      <c r="E666" t="s">
        <v>214</v>
      </c>
      <c r="F666" t="s">
        <v>214</v>
      </c>
      <c r="G666" t="s">
        <v>212</v>
      </c>
      <c r="H666" t="s">
        <v>214</v>
      </c>
      <c r="I666" t="s">
        <v>214</v>
      </c>
      <c r="J666" t="s">
        <v>212</v>
      </c>
      <c r="K666" t="s">
        <v>212</v>
      </c>
      <c r="L666" t="s">
        <v>212</v>
      </c>
      <c r="M666" t="s">
        <v>214</v>
      </c>
      <c r="N666" t="s">
        <v>212</v>
      </c>
      <c r="O666" t="s">
        <v>214</v>
      </c>
      <c r="P666" t="s">
        <v>214</v>
      </c>
      <c r="Q666" t="s">
        <v>212</v>
      </c>
      <c r="R666" t="s">
        <v>214</v>
      </c>
      <c r="S666" t="s">
        <v>214</v>
      </c>
      <c r="T666" t="s">
        <v>214</v>
      </c>
      <c r="U666" t="s">
        <v>214</v>
      </c>
      <c r="V666" t="s">
        <v>214</v>
      </c>
      <c r="W666" t="s">
        <v>214</v>
      </c>
      <c r="X666" t="s">
        <v>214</v>
      </c>
      <c r="Y666" t="s">
        <v>214</v>
      </c>
      <c r="Z666" t="s">
        <v>212</v>
      </c>
      <c r="AA666" t="s">
        <v>212</v>
      </c>
      <c r="AB666" t="s">
        <v>212</v>
      </c>
      <c r="AC666" t="s">
        <v>214</v>
      </c>
      <c r="AD666" t="s">
        <v>212</v>
      </c>
      <c r="AE666" t="s">
        <v>212</v>
      </c>
      <c r="AF666" t="s">
        <v>212</v>
      </c>
      <c r="AG666" t="s">
        <v>212</v>
      </c>
      <c r="AH666" t="s">
        <v>214</v>
      </c>
      <c r="AI666" t="s">
        <v>212</v>
      </c>
      <c r="AJ666" t="s">
        <v>214</v>
      </c>
      <c r="AK666" t="s">
        <v>212</v>
      </c>
      <c r="AL666" t="s">
        <v>214</v>
      </c>
      <c r="AM666" t="s">
        <v>214</v>
      </c>
      <c r="AN666" t="s">
        <v>212</v>
      </c>
      <c r="AO666" t="s">
        <v>214</v>
      </c>
      <c r="AP666" s="317" t="s">
        <v>214</v>
      </c>
      <c r="AQ666"/>
      <c r="AR666" s="299"/>
      <c r="AS666" s="273"/>
      <c r="AU666" s="273"/>
    </row>
    <row r="667" spans="1:47" s="272" customFormat="1" ht="22.8" x14ac:dyDescent="0.4">
      <c r="A667" s="314">
        <v>214478</v>
      </c>
      <c r="B667" t="s">
        <v>59</v>
      </c>
      <c r="C667" s="315" t="s">
        <v>212</v>
      </c>
      <c r="D667" s="315" t="s">
        <v>214</v>
      </c>
      <c r="E667" s="315" t="s">
        <v>214</v>
      </c>
      <c r="F667" s="315" t="s">
        <v>214</v>
      </c>
      <c r="G667" s="315" t="s">
        <v>212</v>
      </c>
      <c r="H667" s="315" t="s">
        <v>214</v>
      </c>
      <c r="I667" s="315" t="s">
        <v>214</v>
      </c>
      <c r="J667" s="315" t="s">
        <v>214</v>
      </c>
      <c r="K667" s="315" t="s">
        <v>214</v>
      </c>
      <c r="L667" s="315" t="s">
        <v>214</v>
      </c>
      <c r="M667" s="315" t="s">
        <v>212</v>
      </c>
      <c r="N667" s="315" t="s">
        <v>214</v>
      </c>
      <c r="O667" s="315" t="s">
        <v>214</v>
      </c>
      <c r="P667" s="315" t="s">
        <v>212</v>
      </c>
      <c r="Q667" s="315" t="s">
        <v>214</v>
      </c>
      <c r="R667" s="315" t="s">
        <v>214</v>
      </c>
      <c r="S667" s="315" t="s">
        <v>212</v>
      </c>
      <c r="T667" s="315" t="s">
        <v>214</v>
      </c>
      <c r="U667" s="315" t="s">
        <v>214</v>
      </c>
      <c r="V667" s="315" t="s">
        <v>214</v>
      </c>
      <c r="W667" s="315" t="s">
        <v>212</v>
      </c>
      <c r="X667" s="315" t="s">
        <v>212</v>
      </c>
      <c r="Y667" s="315" t="s">
        <v>214</v>
      </c>
      <c r="Z667" s="315" t="s">
        <v>212</v>
      </c>
      <c r="AA667" s="315" t="s">
        <v>212</v>
      </c>
      <c r="AB667" s="315" t="s">
        <v>214</v>
      </c>
      <c r="AC667" s="315" t="s">
        <v>214</v>
      </c>
      <c r="AD667" s="315" t="s">
        <v>214</v>
      </c>
      <c r="AE667" s="315" t="s">
        <v>213</v>
      </c>
      <c r="AF667" s="315" t="s">
        <v>212</v>
      </c>
      <c r="AG667" s="315" t="s">
        <v>214</v>
      </c>
      <c r="AH667" s="315" t="s">
        <v>214</v>
      </c>
      <c r="AI667" s="315" t="s">
        <v>214</v>
      </c>
      <c r="AJ667" s="315" t="s">
        <v>214</v>
      </c>
      <c r="AK667" s="315" t="s">
        <v>214</v>
      </c>
      <c r="AL667" s="315" t="s">
        <v>213</v>
      </c>
      <c r="AM667" s="315" t="s">
        <v>213</v>
      </c>
      <c r="AN667" s="315" t="s">
        <v>213</v>
      </c>
      <c r="AO667" s="315" t="s">
        <v>213</v>
      </c>
      <c r="AP667" s="316" t="s">
        <v>213</v>
      </c>
      <c r="AQ667"/>
      <c r="AR667" s="299"/>
      <c r="AS667" s="271"/>
      <c r="AU667" s="273"/>
    </row>
    <row r="668" spans="1:47" s="272" customFormat="1" ht="22.8" x14ac:dyDescent="0.4">
      <c r="A668">
        <v>214479</v>
      </c>
      <c r="B668" t="s">
        <v>3629</v>
      </c>
      <c r="C668" t="s">
        <v>4176</v>
      </c>
      <c r="D668" t="s">
        <v>4176</v>
      </c>
      <c r="E668" t="s">
        <v>4176</v>
      </c>
      <c r="F668" t="s">
        <v>4176</v>
      </c>
      <c r="G668" t="s">
        <v>4176</v>
      </c>
      <c r="H668" t="s">
        <v>4176</v>
      </c>
      <c r="I668" t="s">
        <v>4176</v>
      </c>
      <c r="J668" t="s">
        <v>4176</v>
      </c>
      <c r="K668" t="s">
        <v>4176</v>
      </c>
      <c r="L668" t="s">
        <v>4176</v>
      </c>
      <c r="M668" t="s">
        <v>4176</v>
      </c>
      <c r="N668" t="s">
        <v>4176</v>
      </c>
      <c r="O668" t="s">
        <v>4176</v>
      </c>
      <c r="P668" t="s">
        <v>4176</v>
      </c>
      <c r="Q668" t="s">
        <v>4176</v>
      </c>
      <c r="R668" t="s">
        <v>4176</v>
      </c>
      <c r="S668" t="s">
        <v>4176</v>
      </c>
      <c r="T668" t="s">
        <v>4176</v>
      </c>
      <c r="U668" t="s">
        <v>4176</v>
      </c>
      <c r="V668" t="s">
        <v>4176</v>
      </c>
      <c r="W668" t="s">
        <v>4176</v>
      </c>
      <c r="X668" t="s">
        <v>4176</v>
      </c>
      <c r="Y668" t="s">
        <v>4176</v>
      </c>
      <c r="Z668" t="s">
        <v>4176</v>
      </c>
      <c r="AA668" t="s">
        <v>4176</v>
      </c>
      <c r="AB668" t="s">
        <v>4176</v>
      </c>
      <c r="AC668" t="s">
        <v>4176</v>
      </c>
      <c r="AD668" t="s">
        <v>4176</v>
      </c>
      <c r="AE668" t="s">
        <v>4176</v>
      </c>
      <c r="AF668" t="s">
        <v>4176</v>
      </c>
      <c r="AG668" t="s">
        <v>4176</v>
      </c>
      <c r="AH668" t="s">
        <v>4176</v>
      </c>
      <c r="AI668" t="s">
        <v>4176</v>
      </c>
      <c r="AJ668" t="s">
        <v>4176</v>
      </c>
      <c r="AK668" t="s">
        <v>4176</v>
      </c>
      <c r="AL668" t="s">
        <v>4176</v>
      </c>
      <c r="AM668" t="s">
        <v>4176</v>
      </c>
      <c r="AN668" t="s">
        <v>4176</v>
      </c>
      <c r="AO668" t="s">
        <v>4176</v>
      </c>
      <c r="AP668" s="317" t="s">
        <v>4176</v>
      </c>
      <c r="AQ668" t="s">
        <v>737</v>
      </c>
      <c r="AR668" s="299" t="s">
        <v>4183</v>
      </c>
      <c r="AS668" s="271"/>
      <c r="AU668" s="273"/>
    </row>
    <row r="669" spans="1:47" s="272" customFormat="1" ht="24" x14ac:dyDescent="0.5">
      <c r="A669" s="321">
        <v>214482</v>
      </c>
      <c r="B669" t="s">
        <v>59</v>
      </c>
      <c r="C669" s="272" t="s">
        <v>214</v>
      </c>
      <c r="D669" s="272" t="s">
        <v>214</v>
      </c>
      <c r="E669" s="272" t="s">
        <v>212</v>
      </c>
      <c r="F669" s="272" t="s">
        <v>214</v>
      </c>
      <c r="G669" s="272" t="s">
        <v>212</v>
      </c>
      <c r="H669" s="272" t="s">
        <v>214</v>
      </c>
      <c r="I669" s="272" t="s">
        <v>214</v>
      </c>
      <c r="J669" s="272" t="s">
        <v>214</v>
      </c>
      <c r="K669" s="272" t="s">
        <v>212</v>
      </c>
      <c r="L669" s="272" t="s">
        <v>214</v>
      </c>
      <c r="M669" s="272" t="s">
        <v>212</v>
      </c>
      <c r="N669" s="272" t="s">
        <v>214</v>
      </c>
      <c r="O669" s="272" t="s">
        <v>214</v>
      </c>
      <c r="P669" s="272" t="s">
        <v>214</v>
      </c>
      <c r="Q669" s="272" t="s">
        <v>214</v>
      </c>
      <c r="R669" s="272" t="s">
        <v>214</v>
      </c>
      <c r="S669" s="272" t="s">
        <v>212</v>
      </c>
      <c r="T669" s="272" t="s">
        <v>214</v>
      </c>
      <c r="U669" s="272" t="s">
        <v>214</v>
      </c>
      <c r="V669" s="272" t="s">
        <v>212</v>
      </c>
      <c r="W669" s="272" t="s">
        <v>214</v>
      </c>
      <c r="X669" s="272" t="s">
        <v>214</v>
      </c>
      <c r="Y669" s="272" t="s">
        <v>212</v>
      </c>
      <c r="Z669" s="272" t="s">
        <v>214</v>
      </c>
      <c r="AA669" s="272" t="s">
        <v>212</v>
      </c>
      <c r="AB669" s="272" t="s">
        <v>212</v>
      </c>
      <c r="AC669" s="272" t="s">
        <v>214</v>
      </c>
      <c r="AD669" s="272" t="s">
        <v>214</v>
      </c>
      <c r="AE669" s="272" t="s">
        <v>212</v>
      </c>
      <c r="AF669" s="272" t="s">
        <v>212</v>
      </c>
      <c r="AG669" s="272" t="s">
        <v>214</v>
      </c>
      <c r="AH669" s="272" t="s">
        <v>212</v>
      </c>
      <c r="AI669" s="272" t="s">
        <v>214</v>
      </c>
      <c r="AJ669" s="272" t="s">
        <v>214</v>
      </c>
      <c r="AK669" s="272" t="s">
        <v>212</v>
      </c>
      <c r="AL669" s="272" t="s">
        <v>214</v>
      </c>
      <c r="AM669" s="272" t="s">
        <v>214</v>
      </c>
      <c r="AN669" s="272" t="s">
        <v>214</v>
      </c>
      <c r="AO669" s="272" t="s">
        <v>214</v>
      </c>
      <c r="AP669" s="317" t="s">
        <v>214</v>
      </c>
      <c r="AQ669"/>
      <c r="AR669" s="299"/>
      <c r="AS669" s="271"/>
    </row>
    <row r="670" spans="1:47" s="272" customFormat="1" ht="22.8" x14ac:dyDescent="0.4">
      <c r="A670">
        <v>214487</v>
      </c>
      <c r="B670" t="s">
        <v>59</v>
      </c>
      <c r="C670" t="s">
        <v>4176</v>
      </c>
      <c r="D670" t="s">
        <v>4176</v>
      </c>
      <c r="E670" t="s">
        <v>4176</v>
      </c>
      <c r="F670" t="s">
        <v>4176</v>
      </c>
      <c r="G670" t="s">
        <v>4176</v>
      </c>
      <c r="H670" t="s">
        <v>4176</v>
      </c>
      <c r="I670" t="s">
        <v>4176</v>
      </c>
      <c r="J670" t="s">
        <v>4176</v>
      </c>
      <c r="K670" t="s">
        <v>4176</v>
      </c>
      <c r="L670" t="s">
        <v>4176</v>
      </c>
      <c r="M670" t="s">
        <v>4176</v>
      </c>
      <c r="N670" t="s">
        <v>4176</v>
      </c>
      <c r="O670" t="s">
        <v>4176</v>
      </c>
      <c r="P670" t="s">
        <v>4176</v>
      </c>
      <c r="Q670" t="s">
        <v>4176</v>
      </c>
      <c r="R670" t="s">
        <v>4176</v>
      </c>
      <c r="S670" t="s">
        <v>4176</v>
      </c>
      <c r="T670" t="s">
        <v>4176</v>
      </c>
      <c r="U670" t="s">
        <v>4176</v>
      </c>
      <c r="V670" t="s">
        <v>4176</v>
      </c>
      <c r="W670" t="s">
        <v>4176</v>
      </c>
      <c r="X670" t="s">
        <v>4176</v>
      </c>
      <c r="Y670" t="s">
        <v>4176</v>
      </c>
      <c r="Z670" t="s">
        <v>4176</v>
      </c>
      <c r="AA670" t="s">
        <v>4176</v>
      </c>
      <c r="AB670" t="s">
        <v>4176</v>
      </c>
      <c r="AC670" t="s">
        <v>4176</v>
      </c>
      <c r="AD670" t="s">
        <v>4176</v>
      </c>
      <c r="AE670" t="s">
        <v>4176</v>
      </c>
      <c r="AF670" t="s">
        <v>4176</v>
      </c>
      <c r="AG670" t="s">
        <v>4176</v>
      </c>
      <c r="AH670" t="s">
        <v>4176</v>
      </c>
      <c r="AI670" t="s">
        <v>4176</v>
      </c>
      <c r="AJ670" t="s">
        <v>4176</v>
      </c>
      <c r="AK670" t="s">
        <v>4176</v>
      </c>
      <c r="AL670" t="s">
        <v>4176</v>
      </c>
      <c r="AM670" t="s">
        <v>4176</v>
      </c>
      <c r="AN670" t="s">
        <v>4176</v>
      </c>
      <c r="AO670" t="s">
        <v>4176</v>
      </c>
      <c r="AP670" s="317" t="s">
        <v>4176</v>
      </c>
      <c r="AQ670" t="s">
        <v>737</v>
      </c>
      <c r="AR670" s="299" t="s">
        <v>4186</v>
      </c>
      <c r="AS670" s="271"/>
      <c r="AU670" s="273"/>
    </row>
    <row r="671" spans="1:47" s="272" customFormat="1" ht="22.8" x14ac:dyDescent="0.4">
      <c r="A671">
        <v>214488</v>
      </c>
      <c r="B671" t="s">
        <v>59</v>
      </c>
      <c r="C671" t="s">
        <v>214</v>
      </c>
      <c r="D671" t="s">
        <v>214</v>
      </c>
      <c r="E671" t="s">
        <v>212</v>
      </c>
      <c r="F671" t="s">
        <v>214</v>
      </c>
      <c r="G671" t="s">
        <v>212</v>
      </c>
      <c r="H671" t="s">
        <v>214</v>
      </c>
      <c r="I671" t="s">
        <v>214</v>
      </c>
      <c r="J671" t="s">
        <v>212</v>
      </c>
      <c r="K671" t="s">
        <v>214</v>
      </c>
      <c r="L671" t="s">
        <v>214</v>
      </c>
      <c r="M671" t="s">
        <v>212</v>
      </c>
      <c r="N671" t="s">
        <v>212</v>
      </c>
      <c r="O671" t="s">
        <v>214</v>
      </c>
      <c r="P671" t="s">
        <v>212</v>
      </c>
      <c r="Q671" t="s">
        <v>214</v>
      </c>
      <c r="R671" t="s">
        <v>214</v>
      </c>
      <c r="S671" t="s">
        <v>212</v>
      </c>
      <c r="T671" t="s">
        <v>214</v>
      </c>
      <c r="U671" t="s">
        <v>214</v>
      </c>
      <c r="V671" t="s">
        <v>214</v>
      </c>
      <c r="W671" t="s">
        <v>212</v>
      </c>
      <c r="X671" t="s">
        <v>212</v>
      </c>
      <c r="Y671" t="s">
        <v>213</v>
      </c>
      <c r="Z671" t="s">
        <v>214</v>
      </c>
      <c r="AA671" t="s">
        <v>214</v>
      </c>
      <c r="AB671" t="s">
        <v>214</v>
      </c>
      <c r="AC671" t="s">
        <v>214</v>
      </c>
      <c r="AD671" t="s">
        <v>213</v>
      </c>
      <c r="AE671" t="s">
        <v>214</v>
      </c>
      <c r="AF671" t="s">
        <v>214</v>
      </c>
      <c r="AG671" t="s">
        <v>213</v>
      </c>
      <c r="AH671" t="s">
        <v>213</v>
      </c>
      <c r="AI671" t="s">
        <v>213</v>
      </c>
      <c r="AJ671" t="s">
        <v>214</v>
      </c>
      <c r="AK671" t="s">
        <v>213</v>
      </c>
      <c r="AL671" t="s">
        <v>213</v>
      </c>
      <c r="AM671" t="s">
        <v>213</v>
      </c>
      <c r="AN671" t="s">
        <v>213</v>
      </c>
      <c r="AO671" t="s">
        <v>213</v>
      </c>
      <c r="AP671" s="317" t="s">
        <v>214</v>
      </c>
      <c r="AQ671"/>
      <c r="AR671" s="299"/>
      <c r="AS671" s="273"/>
      <c r="AU671" s="273"/>
    </row>
    <row r="672" spans="1:47" s="272" customFormat="1" ht="22.8" x14ac:dyDescent="0.4">
      <c r="A672">
        <v>214490</v>
      </c>
      <c r="B672" t="s">
        <v>3629</v>
      </c>
      <c r="C672" t="s">
        <v>4176</v>
      </c>
      <c r="D672" t="s">
        <v>4176</v>
      </c>
      <c r="E672" t="s">
        <v>4176</v>
      </c>
      <c r="F672" t="s">
        <v>4176</v>
      </c>
      <c r="G672" t="s">
        <v>4176</v>
      </c>
      <c r="H672" t="s">
        <v>4176</v>
      </c>
      <c r="I672" t="s">
        <v>4176</v>
      </c>
      <c r="J672" t="s">
        <v>4176</v>
      </c>
      <c r="K672" t="s">
        <v>4176</v>
      </c>
      <c r="L672" t="s">
        <v>4176</v>
      </c>
      <c r="M672" t="s">
        <v>4176</v>
      </c>
      <c r="N672" t="s">
        <v>4176</v>
      </c>
      <c r="O672" t="s">
        <v>4176</v>
      </c>
      <c r="P672" t="s">
        <v>4176</v>
      </c>
      <c r="Q672" t="s">
        <v>4176</v>
      </c>
      <c r="R672" t="s">
        <v>4176</v>
      </c>
      <c r="S672" t="s">
        <v>4176</v>
      </c>
      <c r="T672" t="s">
        <v>4176</v>
      </c>
      <c r="U672" t="s">
        <v>4176</v>
      </c>
      <c r="V672" t="s">
        <v>4176</v>
      </c>
      <c r="W672" t="s">
        <v>4176</v>
      </c>
      <c r="X672" t="s">
        <v>4176</v>
      </c>
      <c r="Y672" t="s">
        <v>4176</v>
      </c>
      <c r="Z672" t="s">
        <v>4176</v>
      </c>
      <c r="AA672" t="s">
        <v>4176</v>
      </c>
      <c r="AB672" t="s">
        <v>4176</v>
      </c>
      <c r="AC672" t="s">
        <v>4176</v>
      </c>
      <c r="AD672" t="s">
        <v>4176</v>
      </c>
      <c r="AE672" t="s">
        <v>4176</v>
      </c>
      <c r="AF672" t="s">
        <v>4176</v>
      </c>
      <c r="AG672" t="s">
        <v>4176</v>
      </c>
      <c r="AH672" t="s">
        <v>4176</v>
      </c>
      <c r="AI672" t="s">
        <v>4176</v>
      </c>
      <c r="AJ672" t="s">
        <v>4176</v>
      </c>
      <c r="AK672" t="s">
        <v>4176</v>
      </c>
      <c r="AL672" t="s">
        <v>4176</v>
      </c>
      <c r="AM672" t="s">
        <v>4176</v>
      </c>
      <c r="AN672" t="s">
        <v>4176</v>
      </c>
      <c r="AO672" t="s">
        <v>4176</v>
      </c>
      <c r="AP672" s="317" t="s">
        <v>4176</v>
      </c>
      <c r="AQ672" t="s">
        <v>737</v>
      </c>
      <c r="AR672" s="299" t="s">
        <v>4183</v>
      </c>
      <c r="AS672" s="273"/>
      <c r="AU672" s="273"/>
    </row>
    <row r="673" spans="1:47" s="272" customFormat="1" ht="22.8" x14ac:dyDescent="0.4">
      <c r="A673">
        <v>214495</v>
      </c>
      <c r="B673" t="s">
        <v>65</v>
      </c>
      <c r="C673" t="s">
        <v>4176</v>
      </c>
      <c r="D673" t="s">
        <v>4176</v>
      </c>
      <c r="E673" t="s">
        <v>4176</v>
      </c>
      <c r="F673" t="s">
        <v>4176</v>
      </c>
      <c r="G673" t="s">
        <v>4176</v>
      </c>
      <c r="H673" t="s">
        <v>4176</v>
      </c>
      <c r="I673" t="s">
        <v>4176</v>
      </c>
      <c r="J673" t="s">
        <v>4176</v>
      </c>
      <c r="K673" t="s">
        <v>4176</v>
      </c>
      <c r="L673" t="s">
        <v>4176</v>
      </c>
      <c r="M673" t="s">
        <v>4176</v>
      </c>
      <c r="N673" t="s">
        <v>4176</v>
      </c>
      <c r="O673" t="s">
        <v>4176</v>
      </c>
      <c r="P673" t="s">
        <v>4176</v>
      </c>
      <c r="Q673" t="s">
        <v>4176</v>
      </c>
      <c r="R673" t="s">
        <v>4176</v>
      </c>
      <c r="S673" t="s">
        <v>4176</v>
      </c>
      <c r="T673" t="s">
        <v>4176</v>
      </c>
      <c r="U673" t="s">
        <v>4176</v>
      </c>
      <c r="V673" t="s">
        <v>4176</v>
      </c>
      <c r="W673" t="s">
        <v>4176</v>
      </c>
      <c r="X673" t="s">
        <v>4176</v>
      </c>
      <c r="Y673" t="s">
        <v>4176</v>
      </c>
      <c r="Z673" t="s">
        <v>4176</v>
      </c>
      <c r="AA673" t="s">
        <v>4176</v>
      </c>
      <c r="AB673" t="s">
        <v>4176</v>
      </c>
      <c r="AC673" t="s">
        <v>4176</v>
      </c>
      <c r="AD673" t="s">
        <v>4176</v>
      </c>
      <c r="AE673" t="s">
        <v>4176</v>
      </c>
      <c r="AF673" t="s">
        <v>4176</v>
      </c>
      <c r="AG673" t="s">
        <v>4176</v>
      </c>
      <c r="AH673" t="s">
        <v>4176</v>
      </c>
      <c r="AI673" t="s">
        <v>4176</v>
      </c>
      <c r="AJ673" t="s">
        <v>4176</v>
      </c>
      <c r="AK673" t="s">
        <v>4176</v>
      </c>
      <c r="AL673"/>
      <c r="AM673"/>
      <c r="AN673"/>
      <c r="AO673"/>
      <c r="AP673" s="317"/>
      <c r="AQ673" t="s">
        <v>737</v>
      </c>
      <c r="AR673" s="299" t="s">
        <v>4205</v>
      </c>
      <c r="AS673" s="273"/>
      <c r="AU673" s="273"/>
    </row>
    <row r="674" spans="1:47" s="272" customFormat="1" ht="22.8" x14ac:dyDescent="0.4">
      <c r="A674">
        <v>214497</v>
      </c>
      <c r="B674" t="s">
        <v>59</v>
      </c>
      <c r="C674" t="s">
        <v>212</v>
      </c>
      <c r="D674" t="s">
        <v>212</v>
      </c>
      <c r="E674" t="s">
        <v>212</v>
      </c>
      <c r="F674" t="s">
        <v>214</v>
      </c>
      <c r="G674" t="s">
        <v>214</v>
      </c>
      <c r="H674" t="s">
        <v>214</v>
      </c>
      <c r="I674" t="s">
        <v>214</v>
      </c>
      <c r="J674" t="s">
        <v>212</v>
      </c>
      <c r="K674" t="s">
        <v>212</v>
      </c>
      <c r="L674" t="s">
        <v>214</v>
      </c>
      <c r="M674" t="s">
        <v>212</v>
      </c>
      <c r="N674" t="s">
        <v>212</v>
      </c>
      <c r="O674" t="s">
        <v>214</v>
      </c>
      <c r="P674" t="s">
        <v>214</v>
      </c>
      <c r="Q674" t="s">
        <v>212</v>
      </c>
      <c r="R674" t="s">
        <v>214</v>
      </c>
      <c r="S674" t="s">
        <v>214</v>
      </c>
      <c r="T674" t="s">
        <v>214</v>
      </c>
      <c r="U674" t="s">
        <v>214</v>
      </c>
      <c r="V674" t="s">
        <v>212</v>
      </c>
      <c r="W674" t="s">
        <v>212</v>
      </c>
      <c r="X674" t="s">
        <v>212</v>
      </c>
      <c r="Y674" t="s">
        <v>214</v>
      </c>
      <c r="Z674" t="s">
        <v>212</v>
      </c>
      <c r="AA674" t="s">
        <v>214</v>
      </c>
      <c r="AB674" t="s">
        <v>212</v>
      </c>
      <c r="AC674" t="s">
        <v>214</v>
      </c>
      <c r="AD674" t="s">
        <v>214</v>
      </c>
      <c r="AE674" t="s">
        <v>212</v>
      </c>
      <c r="AF674" t="s">
        <v>212</v>
      </c>
      <c r="AG674" t="s">
        <v>212</v>
      </c>
      <c r="AH674" t="s">
        <v>212</v>
      </c>
      <c r="AI674" t="s">
        <v>212</v>
      </c>
      <c r="AJ674" t="s">
        <v>212</v>
      </c>
      <c r="AK674" t="s">
        <v>214</v>
      </c>
      <c r="AL674" t="s">
        <v>212</v>
      </c>
      <c r="AM674" t="s">
        <v>212</v>
      </c>
      <c r="AN674" t="s">
        <v>212</v>
      </c>
      <c r="AO674" t="s">
        <v>214</v>
      </c>
      <c r="AP674" s="317" t="s">
        <v>212</v>
      </c>
      <c r="AQ674"/>
      <c r="AR674" s="299"/>
      <c r="AS674" s="271"/>
      <c r="AU674" s="273"/>
    </row>
    <row r="675" spans="1:47" s="272" customFormat="1" ht="22.8" x14ac:dyDescent="0.4">
      <c r="A675">
        <v>214506</v>
      </c>
      <c r="B675" t="s">
        <v>485</v>
      </c>
      <c r="C675" t="s">
        <v>4176</v>
      </c>
      <c r="D675" t="s">
        <v>4176</v>
      </c>
      <c r="E675" t="s">
        <v>4176</v>
      </c>
      <c r="F675" t="s">
        <v>4176</v>
      </c>
      <c r="G675" t="s">
        <v>4176</v>
      </c>
      <c r="H675" t="s">
        <v>4176</v>
      </c>
      <c r="I675" t="s">
        <v>4176</v>
      </c>
      <c r="J675" t="s">
        <v>4176</v>
      </c>
      <c r="K675" t="s">
        <v>4176</v>
      </c>
      <c r="L675" t="s">
        <v>4176</v>
      </c>
      <c r="M675" t="s">
        <v>4176</v>
      </c>
      <c r="N675" t="s">
        <v>4176</v>
      </c>
      <c r="O675" t="s">
        <v>4176</v>
      </c>
      <c r="P675" t="s">
        <v>4176</v>
      </c>
      <c r="Q675" t="s">
        <v>4176</v>
      </c>
      <c r="R675" t="s">
        <v>4176</v>
      </c>
      <c r="S675" t="s">
        <v>4176</v>
      </c>
      <c r="T675" t="s">
        <v>4176</v>
      </c>
      <c r="U675" t="s">
        <v>4176</v>
      </c>
      <c r="V675" t="s">
        <v>4176</v>
      </c>
      <c r="W675" t="s">
        <v>4176</v>
      </c>
      <c r="X675" t="s">
        <v>4176</v>
      </c>
      <c r="Y675" t="s">
        <v>4176</v>
      </c>
      <c r="Z675" t="s">
        <v>4176</v>
      </c>
      <c r="AA675" t="s">
        <v>4176</v>
      </c>
      <c r="AB675" t="s">
        <v>4176</v>
      </c>
      <c r="AC675" t="s">
        <v>4176</v>
      </c>
      <c r="AD675" t="s">
        <v>4176</v>
      </c>
      <c r="AE675" t="s">
        <v>4176</v>
      </c>
      <c r="AF675" t="s">
        <v>4176</v>
      </c>
      <c r="AG675"/>
      <c r="AH675"/>
      <c r="AI675"/>
      <c r="AJ675"/>
      <c r="AK675"/>
      <c r="AL675"/>
      <c r="AM675"/>
      <c r="AN675"/>
      <c r="AO675"/>
      <c r="AP675" s="317"/>
      <c r="AQ675" t="s">
        <v>737</v>
      </c>
      <c r="AR675" s="299" t="s">
        <v>4184</v>
      </c>
      <c r="AS675" s="273"/>
      <c r="AU675" s="273"/>
    </row>
    <row r="676" spans="1:47" s="272" customFormat="1" ht="22.8" x14ac:dyDescent="0.4">
      <c r="A676" s="314">
        <v>214511</v>
      </c>
      <c r="B676" t="s">
        <v>485</v>
      </c>
      <c r="C676" s="315" t="s">
        <v>4176</v>
      </c>
      <c r="D676" s="315" t="s">
        <v>4176</v>
      </c>
      <c r="E676" s="315" t="s">
        <v>4176</v>
      </c>
      <c r="F676" s="315" t="s">
        <v>4176</v>
      </c>
      <c r="G676" s="315" t="s">
        <v>4176</v>
      </c>
      <c r="H676" s="315" t="s">
        <v>4176</v>
      </c>
      <c r="I676" s="315" t="s">
        <v>4176</v>
      </c>
      <c r="J676" s="315" t="s">
        <v>4176</v>
      </c>
      <c r="K676" s="315" t="s">
        <v>4176</v>
      </c>
      <c r="L676" s="315" t="s">
        <v>4176</v>
      </c>
      <c r="M676" s="315" t="s">
        <v>4176</v>
      </c>
      <c r="N676" s="315" t="s">
        <v>4176</v>
      </c>
      <c r="O676" s="315" t="s">
        <v>4176</v>
      </c>
      <c r="P676" s="315" t="s">
        <v>4176</v>
      </c>
      <c r="Q676" s="315" t="s">
        <v>4176</v>
      </c>
      <c r="R676" s="315" t="s">
        <v>4176</v>
      </c>
      <c r="S676" s="315" t="s">
        <v>4176</v>
      </c>
      <c r="T676" s="315" t="s">
        <v>4176</v>
      </c>
      <c r="U676" s="315" t="s">
        <v>4176</v>
      </c>
      <c r="V676" s="315" t="s">
        <v>4176</v>
      </c>
      <c r="W676" s="315" t="s">
        <v>4176</v>
      </c>
      <c r="X676" s="315" t="s">
        <v>4176</v>
      </c>
      <c r="Y676" s="315" t="s">
        <v>4176</v>
      </c>
      <c r="Z676" s="315" t="s">
        <v>4176</v>
      </c>
      <c r="AA676" s="315" t="s">
        <v>4176</v>
      </c>
      <c r="AB676" s="315" t="s">
        <v>4176</v>
      </c>
      <c r="AC676" s="315" t="s">
        <v>4176</v>
      </c>
      <c r="AD676" s="315" t="s">
        <v>4176</v>
      </c>
      <c r="AE676" s="315" t="s">
        <v>4176</v>
      </c>
      <c r="AF676" s="315" t="s">
        <v>4176</v>
      </c>
      <c r="AG676" s="315"/>
      <c r="AH676" s="315"/>
      <c r="AI676" s="315"/>
      <c r="AJ676" s="315"/>
      <c r="AK676" s="315"/>
      <c r="AL676" s="315"/>
      <c r="AM676" s="315"/>
      <c r="AN676" s="315"/>
      <c r="AO676" s="315"/>
      <c r="AP676" s="316"/>
      <c r="AQ676" t="s">
        <v>737</v>
      </c>
      <c r="AR676" s="299" t="s">
        <v>4180</v>
      </c>
      <c r="AS676" s="271"/>
      <c r="AU676" s="273"/>
    </row>
    <row r="677" spans="1:47" s="272" customFormat="1" ht="22.8" x14ac:dyDescent="0.4">
      <c r="A677">
        <v>214513</v>
      </c>
      <c r="B677" t="s">
        <v>59</v>
      </c>
      <c r="C677" t="s">
        <v>212</v>
      </c>
      <c r="D677" t="s">
        <v>212</v>
      </c>
      <c r="E677" t="s">
        <v>212</v>
      </c>
      <c r="F677" t="s">
        <v>212</v>
      </c>
      <c r="G677" t="s">
        <v>212</v>
      </c>
      <c r="H677" t="s">
        <v>214</v>
      </c>
      <c r="I677" t="s">
        <v>214</v>
      </c>
      <c r="J677" t="s">
        <v>212</v>
      </c>
      <c r="K677" t="s">
        <v>214</v>
      </c>
      <c r="L677" t="s">
        <v>214</v>
      </c>
      <c r="M677" t="s">
        <v>214</v>
      </c>
      <c r="N677" t="s">
        <v>214</v>
      </c>
      <c r="O677" t="s">
        <v>214</v>
      </c>
      <c r="P677" t="s">
        <v>212</v>
      </c>
      <c r="Q677" t="s">
        <v>214</v>
      </c>
      <c r="R677" t="s">
        <v>214</v>
      </c>
      <c r="S677" t="s">
        <v>214</v>
      </c>
      <c r="T677" t="s">
        <v>214</v>
      </c>
      <c r="U677" t="s">
        <v>214</v>
      </c>
      <c r="V677" t="s">
        <v>212</v>
      </c>
      <c r="W677" t="s">
        <v>214</v>
      </c>
      <c r="X677" t="s">
        <v>212</v>
      </c>
      <c r="Y677" t="s">
        <v>212</v>
      </c>
      <c r="Z677" t="s">
        <v>212</v>
      </c>
      <c r="AA677" t="s">
        <v>214</v>
      </c>
      <c r="AB677" t="s">
        <v>212</v>
      </c>
      <c r="AC677" t="s">
        <v>214</v>
      </c>
      <c r="AD677" t="s">
        <v>214</v>
      </c>
      <c r="AE677" t="s">
        <v>212</v>
      </c>
      <c r="AF677" t="s">
        <v>212</v>
      </c>
      <c r="AG677" t="s">
        <v>214</v>
      </c>
      <c r="AH677" t="s">
        <v>214</v>
      </c>
      <c r="AI677" t="s">
        <v>212</v>
      </c>
      <c r="AJ677" t="s">
        <v>212</v>
      </c>
      <c r="AK677" t="s">
        <v>214</v>
      </c>
      <c r="AL677" t="s">
        <v>214</v>
      </c>
      <c r="AM677" t="s">
        <v>212</v>
      </c>
      <c r="AN677" t="s">
        <v>212</v>
      </c>
      <c r="AO677" t="s">
        <v>212</v>
      </c>
      <c r="AP677" s="317" t="s">
        <v>212</v>
      </c>
      <c r="AQ677"/>
      <c r="AR677" s="299"/>
      <c r="AS677" s="271"/>
      <c r="AU677" s="273"/>
    </row>
    <row r="678" spans="1:47" s="272" customFormat="1" ht="24" x14ac:dyDescent="0.5">
      <c r="A678" s="321">
        <v>214514</v>
      </c>
      <c r="B678" t="s">
        <v>59</v>
      </c>
      <c r="C678" s="271" t="s">
        <v>214</v>
      </c>
      <c r="D678" s="271" t="s">
        <v>214</v>
      </c>
      <c r="E678" s="271" t="s">
        <v>214</v>
      </c>
      <c r="F678" s="271" t="s">
        <v>214</v>
      </c>
      <c r="G678" s="271" t="s">
        <v>212</v>
      </c>
      <c r="H678" s="271" t="s">
        <v>212</v>
      </c>
      <c r="I678" s="271" t="s">
        <v>214</v>
      </c>
      <c r="J678" s="271" t="s">
        <v>214</v>
      </c>
      <c r="K678" s="271" t="s">
        <v>214</v>
      </c>
      <c r="L678" s="271" t="s">
        <v>214</v>
      </c>
      <c r="M678" s="271" t="s">
        <v>212</v>
      </c>
      <c r="N678" s="271" t="s">
        <v>214</v>
      </c>
      <c r="O678" s="271" t="s">
        <v>214</v>
      </c>
      <c r="P678" s="271" t="s">
        <v>212</v>
      </c>
      <c r="Q678" s="271" t="s">
        <v>212</v>
      </c>
      <c r="R678" s="271" t="s">
        <v>212</v>
      </c>
      <c r="S678" s="271" t="s">
        <v>214</v>
      </c>
      <c r="T678" s="271" t="s">
        <v>214</v>
      </c>
      <c r="U678" s="271" t="s">
        <v>214</v>
      </c>
      <c r="V678" s="271" t="s">
        <v>214</v>
      </c>
      <c r="W678" s="271" t="s">
        <v>214</v>
      </c>
      <c r="X678" s="271" t="s">
        <v>212</v>
      </c>
      <c r="Y678" s="271" t="s">
        <v>212</v>
      </c>
      <c r="Z678" s="271" t="s">
        <v>214</v>
      </c>
      <c r="AA678" s="271" t="s">
        <v>212</v>
      </c>
      <c r="AB678" s="271" t="s">
        <v>212</v>
      </c>
      <c r="AC678" s="271" t="s">
        <v>214</v>
      </c>
      <c r="AD678" s="271" t="s">
        <v>212</v>
      </c>
      <c r="AE678" s="271" t="s">
        <v>214</v>
      </c>
      <c r="AF678" s="271" t="s">
        <v>212</v>
      </c>
      <c r="AG678" s="271" t="s">
        <v>214</v>
      </c>
      <c r="AH678" s="271" t="s">
        <v>214</v>
      </c>
      <c r="AI678" s="271" t="s">
        <v>213</v>
      </c>
      <c r="AJ678" s="271" t="s">
        <v>213</v>
      </c>
      <c r="AK678" s="271" t="s">
        <v>213</v>
      </c>
      <c r="AL678" s="271" t="s">
        <v>213</v>
      </c>
      <c r="AM678" s="271" t="s">
        <v>213</v>
      </c>
      <c r="AN678" s="271" t="s">
        <v>213</v>
      </c>
      <c r="AO678" s="271" t="s">
        <v>213</v>
      </c>
      <c r="AP678" s="322" t="s">
        <v>213</v>
      </c>
      <c r="AQ678"/>
      <c r="AR678" s="299"/>
      <c r="AS678" s="271"/>
      <c r="AU678" s="273"/>
    </row>
    <row r="679" spans="1:47" s="272" customFormat="1" ht="22.8" x14ac:dyDescent="0.4">
      <c r="A679">
        <v>214519</v>
      </c>
      <c r="B679" t="s">
        <v>3629</v>
      </c>
      <c r="C679" t="s">
        <v>212</v>
      </c>
      <c r="D679" t="s">
        <v>212</v>
      </c>
      <c r="E679" t="s">
        <v>212</v>
      </c>
      <c r="F679" t="s">
        <v>212</v>
      </c>
      <c r="G679" t="s">
        <v>212</v>
      </c>
      <c r="H679" t="s">
        <v>212</v>
      </c>
      <c r="I679" t="s">
        <v>214</v>
      </c>
      <c r="J679" t="s">
        <v>212</v>
      </c>
      <c r="K679" t="s">
        <v>212</v>
      </c>
      <c r="L679" t="s">
        <v>214</v>
      </c>
      <c r="M679" t="s">
        <v>214</v>
      </c>
      <c r="N679" t="s">
        <v>212</v>
      </c>
      <c r="O679" t="s">
        <v>214</v>
      </c>
      <c r="P679" t="s">
        <v>212</v>
      </c>
      <c r="Q679" t="s">
        <v>214</v>
      </c>
      <c r="R679" t="s">
        <v>214</v>
      </c>
      <c r="S679" t="s">
        <v>214</v>
      </c>
      <c r="T679" t="s">
        <v>214</v>
      </c>
      <c r="U679" t="s">
        <v>212</v>
      </c>
      <c r="V679" t="s">
        <v>212</v>
      </c>
      <c r="W679" t="s">
        <v>214</v>
      </c>
      <c r="X679" t="s">
        <v>214</v>
      </c>
      <c r="Y679" t="s">
        <v>212</v>
      </c>
      <c r="Z679" t="s">
        <v>212</v>
      </c>
      <c r="AA679" t="s">
        <v>212</v>
      </c>
      <c r="AB679" t="s">
        <v>212</v>
      </c>
      <c r="AC679" t="s">
        <v>212</v>
      </c>
      <c r="AD679" t="s">
        <v>212</v>
      </c>
      <c r="AE679" t="s">
        <v>212</v>
      </c>
      <c r="AF679" t="s">
        <v>212</v>
      </c>
      <c r="AG679" t="s">
        <v>212</v>
      </c>
      <c r="AH679" t="s">
        <v>214</v>
      </c>
      <c r="AI679" t="s">
        <v>214</v>
      </c>
      <c r="AJ679" t="s">
        <v>212</v>
      </c>
      <c r="AK679" t="s">
        <v>214</v>
      </c>
      <c r="AL679" t="s">
        <v>212</v>
      </c>
      <c r="AM679" t="s">
        <v>214</v>
      </c>
      <c r="AN679" t="s">
        <v>212</v>
      </c>
      <c r="AO679" t="s">
        <v>212</v>
      </c>
      <c r="AP679" s="317" t="s">
        <v>212</v>
      </c>
      <c r="AQ679"/>
      <c r="AR679" s="299"/>
      <c r="AS679" s="273"/>
      <c r="AU679" s="273"/>
    </row>
    <row r="680" spans="1:47" s="272" customFormat="1" ht="22.8" x14ac:dyDescent="0.4">
      <c r="A680">
        <v>214520</v>
      </c>
      <c r="B680" t="s">
        <v>485</v>
      </c>
      <c r="C680" t="s">
        <v>212</v>
      </c>
      <c r="D680" t="s">
        <v>212</v>
      </c>
      <c r="E680" t="s">
        <v>212</v>
      </c>
      <c r="F680" t="s">
        <v>212</v>
      </c>
      <c r="G680" t="s">
        <v>212</v>
      </c>
      <c r="H680" t="s">
        <v>212</v>
      </c>
      <c r="I680" t="s">
        <v>214</v>
      </c>
      <c r="J680" t="s">
        <v>212</v>
      </c>
      <c r="K680" t="s">
        <v>212</v>
      </c>
      <c r="L680" t="s">
        <v>214</v>
      </c>
      <c r="M680" t="s">
        <v>212</v>
      </c>
      <c r="N680" t="s">
        <v>212</v>
      </c>
      <c r="O680" t="s">
        <v>212</v>
      </c>
      <c r="P680" t="s">
        <v>212</v>
      </c>
      <c r="Q680" t="s">
        <v>212</v>
      </c>
      <c r="R680" t="s">
        <v>212</v>
      </c>
      <c r="S680" t="s">
        <v>212</v>
      </c>
      <c r="T680" t="s">
        <v>212</v>
      </c>
      <c r="U680" t="s">
        <v>212</v>
      </c>
      <c r="V680" t="s">
        <v>214</v>
      </c>
      <c r="W680" t="s">
        <v>212</v>
      </c>
      <c r="X680" t="s">
        <v>214</v>
      </c>
      <c r="Y680" t="s">
        <v>212</v>
      </c>
      <c r="Z680" t="s">
        <v>212</v>
      </c>
      <c r="AA680" t="s">
        <v>214</v>
      </c>
      <c r="AB680" t="s">
        <v>212</v>
      </c>
      <c r="AC680" t="s">
        <v>212</v>
      </c>
      <c r="AD680" t="s">
        <v>212</v>
      </c>
      <c r="AE680" t="s">
        <v>212</v>
      </c>
      <c r="AF680" t="s">
        <v>214</v>
      </c>
      <c r="AG680"/>
      <c r="AH680"/>
      <c r="AI680"/>
      <c r="AJ680"/>
      <c r="AK680"/>
      <c r="AL680"/>
      <c r="AM680"/>
      <c r="AN680"/>
      <c r="AO680"/>
      <c r="AP680" s="317"/>
      <c r="AQ680"/>
      <c r="AR680" s="299"/>
      <c r="AS680" s="271"/>
    </row>
    <row r="681" spans="1:47" s="272" customFormat="1" ht="22.8" x14ac:dyDescent="0.4">
      <c r="A681">
        <v>214524</v>
      </c>
      <c r="B681" t="s">
        <v>59</v>
      </c>
      <c r="C681" t="s">
        <v>212</v>
      </c>
      <c r="D681" t="s">
        <v>214</v>
      </c>
      <c r="E681" t="s">
        <v>214</v>
      </c>
      <c r="F681" t="s">
        <v>212</v>
      </c>
      <c r="G681" t="s">
        <v>212</v>
      </c>
      <c r="H681" t="s">
        <v>212</v>
      </c>
      <c r="I681" t="s">
        <v>212</v>
      </c>
      <c r="J681" t="s">
        <v>212</v>
      </c>
      <c r="K681" t="s">
        <v>212</v>
      </c>
      <c r="L681" t="s">
        <v>214</v>
      </c>
      <c r="M681" t="s">
        <v>214</v>
      </c>
      <c r="N681" t="s">
        <v>212</v>
      </c>
      <c r="O681" t="s">
        <v>214</v>
      </c>
      <c r="P681" t="s">
        <v>212</v>
      </c>
      <c r="Q681" t="s">
        <v>214</v>
      </c>
      <c r="R681" t="s">
        <v>214</v>
      </c>
      <c r="S681" t="s">
        <v>214</v>
      </c>
      <c r="T681" t="s">
        <v>214</v>
      </c>
      <c r="U681" t="s">
        <v>214</v>
      </c>
      <c r="V681" t="s">
        <v>214</v>
      </c>
      <c r="W681" t="s">
        <v>212</v>
      </c>
      <c r="X681" t="s">
        <v>214</v>
      </c>
      <c r="Y681" t="s">
        <v>212</v>
      </c>
      <c r="Z681" t="s">
        <v>214</v>
      </c>
      <c r="AA681" t="s">
        <v>212</v>
      </c>
      <c r="AB681" t="s">
        <v>212</v>
      </c>
      <c r="AC681" t="s">
        <v>212</v>
      </c>
      <c r="AD681" t="s">
        <v>212</v>
      </c>
      <c r="AE681" t="s">
        <v>214</v>
      </c>
      <c r="AF681" t="s">
        <v>214</v>
      </c>
      <c r="AG681" t="s">
        <v>212</v>
      </c>
      <c r="AH681" t="s">
        <v>212</v>
      </c>
      <c r="AI681" t="s">
        <v>212</v>
      </c>
      <c r="AJ681" t="s">
        <v>212</v>
      </c>
      <c r="AK681" t="s">
        <v>212</v>
      </c>
      <c r="AL681" t="s">
        <v>213</v>
      </c>
      <c r="AM681" t="s">
        <v>213</v>
      </c>
      <c r="AN681" t="s">
        <v>213</v>
      </c>
      <c r="AO681" t="s">
        <v>214</v>
      </c>
      <c r="AP681" s="317" t="s">
        <v>214</v>
      </c>
      <c r="AQ681"/>
      <c r="AR681" s="299"/>
      <c r="AS681" s="273"/>
      <c r="AU681" s="273"/>
    </row>
    <row r="682" spans="1:47" s="272" customFormat="1" ht="22.8" x14ac:dyDescent="0.4">
      <c r="A682">
        <v>214525</v>
      </c>
      <c r="B682" t="s">
        <v>3629</v>
      </c>
      <c r="C682" t="s">
        <v>212</v>
      </c>
      <c r="D682" t="s">
        <v>214</v>
      </c>
      <c r="E682" t="s">
        <v>212</v>
      </c>
      <c r="F682" t="s">
        <v>212</v>
      </c>
      <c r="G682" t="s">
        <v>212</v>
      </c>
      <c r="H682" t="s">
        <v>214</v>
      </c>
      <c r="I682" t="s">
        <v>214</v>
      </c>
      <c r="J682" t="s">
        <v>214</v>
      </c>
      <c r="K682" t="s">
        <v>212</v>
      </c>
      <c r="L682" t="s">
        <v>214</v>
      </c>
      <c r="M682" t="s">
        <v>212</v>
      </c>
      <c r="N682" t="s">
        <v>214</v>
      </c>
      <c r="O682" t="s">
        <v>214</v>
      </c>
      <c r="P682" t="s">
        <v>214</v>
      </c>
      <c r="Q682" t="s">
        <v>214</v>
      </c>
      <c r="R682" t="s">
        <v>214</v>
      </c>
      <c r="S682" t="s">
        <v>214</v>
      </c>
      <c r="T682" t="s">
        <v>214</v>
      </c>
      <c r="U682" t="s">
        <v>214</v>
      </c>
      <c r="V682" t="s">
        <v>214</v>
      </c>
      <c r="W682" t="s">
        <v>212</v>
      </c>
      <c r="X682" t="s">
        <v>212</v>
      </c>
      <c r="Y682" t="s">
        <v>214</v>
      </c>
      <c r="Z682" t="s">
        <v>212</v>
      </c>
      <c r="AA682" t="s">
        <v>212</v>
      </c>
      <c r="AB682" t="s">
        <v>212</v>
      </c>
      <c r="AC682" t="s">
        <v>212</v>
      </c>
      <c r="AD682" t="s">
        <v>212</v>
      </c>
      <c r="AE682" t="s">
        <v>213</v>
      </c>
      <c r="AF682" t="s">
        <v>212</v>
      </c>
      <c r="AG682" t="s">
        <v>212</v>
      </c>
      <c r="AH682" t="s">
        <v>214</v>
      </c>
      <c r="AI682" t="s">
        <v>212</v>
      </c>
      <c r="AJ682" t="s">
        <v>212</v>
      </c>
      <c r="AK682" t="s">
        <v>213</v>
      </c>
      <c r="AL682" t="s">
        <v>213</v>
      </c>
      <c r="AM682" t="s">
        <v>213</v>
      </c>
      <c r="AN682" t="s">
        <v>213</v>
      </c>
      <c r="AO682" t="s">
        <v>213</v>
      </c>
      <c r="AP682" s="317" t="s">
        <v>213</v>
      </c>
      <c r="AQ682"/>
      <c r="AR682" s="299"/>
      <c r="AS682" s="273"/>
      <c r="AU682" s="273"/>
    </row>
    <row r="683" spans="1:47" s="272" customFormat="1" ht="22.8" x14ac:dyDescent="0.4">
      <c r="A683" s="323">
        <v>214527</v>
      </c>
      <c r="B683" s="323" t="s">
        <v>485</v>
      </c>
      <c r="C683" t="s">
        <v>212</v>
      </c>
      <c r="D683" t="s">
        <v>212</v>
      </c>
      <c r="E683" t="s">
        <v>212</v>
      </c>
      <c r="F683" t="s">
        <v>212</v>
      </c>
      <c r="G683" t="s">
        <v>212</v>
      </c>
      <c r="H683" t="s">
        <v>212</v>
      </c>
      <c r="I683" t="s">
        <v>212</v>
      </c>
      <c r="J683" t="s">
        <v>212</v>
      </c>
      <c r="K683" t="s">
        <v>212</v>
      </c>
      <c r="L683" t="s">
        <v>212</v>
      </c>
      <c r="M683" t="s">
        <v>212</v>
      </c>
      <c r="N683" t="s">
        <v>212</v>
      </c>
      <c r="O683" t="s">
        <v>213</v>
      </c>
      <c r="P683" t="s">
        <v>213</v>
      </c>
      <c r="Q683" t="s">
        <v>213</v>
      </c>
      <c r="R683" t="s">
        <v>213</v>
      </c>
      <c r="S683" t="s">
        <v>213</v>
      </c>
      <c r="T683" t="s">
        <v>213</v>
      </c>
      <c r="U683" t="s">
        <v>213</v>
      </c>
      <c r="V683" t="s">
        <v>213</v>
      </c>
      <c r="W683" t="s">
        <v>213</v>
      </c>
      <c r="X683" t="s">
        <v>213</v>
      </c>
      <c r="Y683" t="s">
        <v>213</v>
      </c>
      <c r="Z683" t="s">
        <v>213</v>
      </c>
      <c r="AA683" t="s">
        <v>213</v>
      </c>
      <c r="AB683" t="s">
        <v>213</v>
      </c>
      <c r="AC683" t="s">
        <v>213</v>
      </c>
      <c r="AD683" t="s">
        <v>213</v>
      </c>
      <c r="AE683" t="s">
        <v>213</v>
      </c>
      <c r="AF683" t="s">
        <v>213</v>
      </c>
      <c r="AG683" s="323"/>
      <c r="AH683" s="323"/>
      <c r="AI683" s="323"/>
      <c r="AJ683" s="323"/>
      <c r="AK683" s="323"/>
      <c r="AL683" s="323"/>
      <c r="AM683" s="323"/>
      <c r="AN683" s="323"/>
      <c r="AO683" s="323"/>
      <c r="AP683" s="323"/>
      <c r="AQ683" s="323"/>
      <c r="AR683" s="299"/>
      <c r="AS683" s="271"/>
    </row>
    <row r="684" spans="1:47" s="272" customFormat="1" ht="22.8" x14ac:dyDescent="0.4">
      <c r="A684">
        <v>214531</v>
      </c>
      <c r="B684" t="s">
        <v>59</v>
      </c>
      <c r="C684" t="s">
        <v>214</v>
      </c>
      <c r="D684" t="s">
        <v>214</v>
      </c>
      <c r="E684" t="s">
        <v>212</v>
      </c>
      <c r="F684" t="s">
        <v>214</v>
      </c>
      <c r="G684" t="s">
        <v>212</v>
      </c>
      <c r="H684" t="s">
        <v>214</v>
      </c>
      <c r="I684" t="s">
        <v>214</v>
      </c>
      <c r="J684" t="s">
        <v>212</v>
      </c>
      <c r="K684" t="s">
        <v>214</v>
      </c>
      <c r="L684" t="s">
        <v>214</v>
      </c>
      <c r="M684" t="s">
        <v>212</v>
      </c>
      <c r="N684" t="s">
        <v>214</v>
      </c>
      <c r="O684" t="s">
        <v>214</v>
      </c>
      <c r="P684" t="s">
        <v>214</v>
      </c>
      <c r="Q684" t="s">
        <v>214</v>
      </c>
      <c r="R684" t="s">
        <v>214</v>
      </c>
      <c r="S684" t="s">
        <v>212</v>
      </c>
      <c r="T684" t="s">
        <v>214</v>
      </c>
      <c r="U684" t="s">
        <v>214</v>
      </c>
      <c r="V684" t="s">
        <v>214</v>
      </c>
      <c r="W684" t="s">
        <v>214</v>
      </c>
      <c r="X684" t="s">
        <v>212</v>
      </c>
      <c r="Y684" t="s">
        <v>214</v>
      </c>
      <c r="Z684" t="s">
        <v>214</v>
      </c>
      <c r="AA684" t="s">
        <v>212</v>
      </c>
      <c r="AB684" t="s">
        <v>214</v>
      </c>
      <c r="AC684" t="s">
        <v>212</v>
      </c>
      <c r="AD684" t="s">
        <v>212</v>
      </c>
      <c r="AE684" t="s">
        <v>212</v>
      </c>
      <c r="AF684" t="s">
        <v>214</v>
      </c>
      <c r="AG684" t="s">
        <v>214</v>
      </c>
      <c r="AH684" t="s">
        <v>214</v>
      </c>
      <c r="AI684" t="s">
        <v>214</v>
      </c>
      <c r="AJ684" t="s">
        <v>213</v>
      </c>
      <c r="AK684" t="s">
        <v>213</v>
      </c>
      <c r="AL684" t="s">
        <v>213</v>
      </c>
      <c r="AM684" t="s">
        <v>213</v>
      </c>
      <c r="AN684" t="s">
        <v>213</v>
      </c>
      <c r="AO684" t="s">
        <v>213</v>
      </c>
      <c r="AP684" s="317" t="s">
        <v>213</v>
      </c>
      <c r="AQ684"/>
      <c r="AR684" s="299"/>
      <c r="AS684" s="273"/>
      <c r="AU684" s="273"/>
    </row>
    <row r="685" spans="1:47" s="272" customFormat="1" ht="22.8" x14ac:dyDescent="0.4">
      <c r="A685">
        <v>214543</v>
      </c>
      <c r="B685" t="s">
        <v>3631</v>
      </c>
      <c r="C685" t="s">
        <v>4176</v>
      </c>
      <c r="D685" t="s">
        <v>4176</v>
      </c>
      <c r="E685" t="s">
        <v>4176</v>
      </c>
      <c r="F685" t="s">
        <v>4176</v>
      </c>
      <c r="G685" t="s">
        <v>4176</v>
      </c>
      <c r="H685" t="s">
        <v>4176</v>
      </c>
      <c r="I685" t="s">
        <v>4176</v>
      </c>
      <c r="J685" t="s">
        <v>4176</v>
      </c>
      <c r="K685" t="s">
        <v>4176</v>
      </c>
      <c r="L685" t="s">
        <v>4176</v>
      </c>
      <c r="M685"/>
      <c r="N685"/>
      <c r="O685"/>
      <c r="P685"/>
      <c r="Q685"/>
      <c r="R685"/>
      <c r="S685"/>
      <c r="T685"/>
      <c r="U685"/>
      <c r="V685"/>
      <c r="W685"/>
      <c r="X685"/>
      <c r="Y685"/>
      <c r="Z685"/>
      <c r="AA685"/>
      <c r="AB685"/>
      <c r="AC685"/>
      <c r="AD685"/>
      <c r="AE685"/>
      <c r="AF685"/>
      <c r="AG685"/>
      <c r="AH685"/>
      <c r="AI685"/>
      <c r="AJ685"/>
      <c r="AK685"/>
      <c r="AL685"/>
      <c r="AM685"/>
      <c r="AN685"/>
      <c r="AO685"/>
      <c r="AP685" s="317"/>
      <c r="AQ685" t="s">
        <v>737</v>
      </c>
      <c r="AR685" s="299" t="s">
        <v>4214</v>
      </c>
      <c r="AS685" s="271"/>
    </row>
    <row r="686" spans="1:47" s="272" customFormat="1" ht="24" x14ac:dyDescent="0.5">
      <c r="A686" s="321">
        <v>214548</v>
      </c>
      <c r="B686" t="s">
        <v>485</v>
      </c>
      <c r="C686" s="272" t="s">
        <v>4176</v>
      </c>
      <c r="D686" s="272" t="s">
        <v>4176</v>
      </c>
      <c r="E686" s="272" t="s">
        <v>4176</v>
      </c>
      <c r="F686" s="272" t="s">
        <v>4176</v>
      </c>
      <c r="G686" s="272" t="s">
        <v>4176</v>
      </c>
      <c r="H686" s="272" t="s">
        <v>4176</v>
      </c>
      <c r="I686" s="272" t="s">
        <v>4176</v>
      </c>
      <c r="J686" s="272" t="s">
        <v>4176</v>
      </c>
      <c r="K686" s="272" t="s">
        <v>4176</v>
      </c>
      <c r="L686" s="272" t="s">
        <v>4176</v>
      </c>
      <c r="M686" s="272" t="s">
        <v>4176</v>
      </c>
      <c r="N686" s="272" t="s">
        <v>4176</v>
      </c>
      <c r="O686" s="272" t="s">
        <v>4176</v>
      </c>
      <c r="P686" s="272" t="s">
        <v>4176</v>
      </c>
      <c r="Q686" s="272" t="s">
        <v>4176</v>
      </c>
      <c r="R686" s="272" t="s">
        <v>4176</v>
      </c>
      <c r="S686" s="272" t="s">
        <v>4176</v>
      </c>
      <c r="T686" s="272" t="s">
        <v>4176</v>
      </c>
      <c r="U686" s="272" t="s">
        <v>4176</v>
      </c>
      <c r="V686" s="272" t="s">
        <v>4176</v>
      </c>
      <c r="W686" s="272" t="s">
        <v>4176</v>
      </c>
      <c r="X686" s="272" t="s">
        <v>4176</v>
      </c>
      <c r="Y686" s="272" t="s">
        <v>4176</v>
      </c>
      <c r="Z686" s="272" t="s">
        <v>4176</v>
      </c>
      <c r="AA686" s="272" t="s">
        <v>4176</v>
      </c>
      <c r="AB686" s="272" t="s">
        <v>4176</v>
      </c>
      <c r="AC686" s="272" t="s">
        <v>4176</v>
      </c>
      <c r="AD686" s="272" t="s">
        <v>4176</v>
      </c>
      <c r="AE686" s="272" t="s">
        <v>4176</v>
      </c>
      <c r="AF686" s="272" t="s">
        <v>4176</v>
      </c>
      <c r="AP686" s="317"/>
      <c r="AQ686" t="s">
        <v>737</v>
      </c>
      <c r="AR686" s="299" t="s">
        <v>4183</v>
      </c>
      <c r="AS686" s="271"/>
    </row>
    <row r="687" spans="1:47" s="272" customFormat="1" ht="22.8" x14ac:dyDescent="0.4">
      <c r="A687">
        <v>214552</v>
      </c>
      <c r="B687" t="s">
        <v>59</v>
      </c>
      <c r="C687" t="s">
        <v>212</v>
      </c>
      <c r="D687" t="s">
        <v>214</v>
      </c>
      <c r="E687" t="s">
        <v>214</v>
      </c>
      <c r="F687" t="s">
        <v>212</v>
      </c>
      <c r="G687" t="s">
        <v>214</v>
      </c>
      <c r="H687" t="s">
        <v>214</v>
      </c>
      <c r="I687" t="s">
        <v>214</v>
      </c>
      <c r="J687" t="s">
        <v>212</v>
      </c>
      <c r="K687" t="s">
        <v>212</v>
      </c>
      <c r="L687" t="s">
        <v>214</v>
      </c>
      <c r="M687" t="s">
        <v>214</v>
      </c>
      <c r="N687" t="s">
        <v>212</v>
      </c>
      <c r="O687" t="s">
        <v>214</v>
      </c>
      <c r="P687" t="s">
        <v>214</v>
      </c>
      <c r="Q687" t="s">
        <v>214</v>
      </c>
      <c r="R687" t="s">
        <v>214</v>
      </c>
      <c r="S687" t="s">
        <v>212</v>
      </c>
      <c r="T687" t="s">
        <v>214</v>
      </c>
      <c r="U687" t="s">
        <v>214</v>
      </c>
      <c r="V687" t="s">
        <v>214</v>
      </c>
      <c r="W687" t="s">
        <v>214</v>
      </c>
      <c r="X687" t="s">
        <v>212</v>
      </c>
      <c r="Y687" t="s">
        <v>212</v>
      </c>
      <c r="Z687" t="s">
        <v>214</v>
      </c>
      <c r="AA687" t="s">
        <v>214</v>
      </c>
      <c r="AB687" t="s">
        <v>212</v>
      </c>
      <c r="AC687" t="s">
        <v>214</v>
      </c>
      <c r="AD687" t="s">
        <v>212</v>
      </c>
      <c r="AE687" t="s">
        <v>212</v>
      </c>
      <c r="AF687" t="s">
        <v>212</v>
      </c>
      <c r="AG687" t="s">
        <v>214</v>
      </c>
      <c r="AH687" t="s">
        <v>214</v>
      </c>
      <c r="AI687" t="s">
        <v>212</v>
      </c>
      <c r="AJ687" t="s">
        <v>214</v>
      </c>
      <c r="AK687" t="s">
        <v>214</v>
      </c>
      <c r="AL687" t="s">
        <v>212</v>
      </c>
      <c r="AM687" t="s">
        <v>212</v>
      </c>
      <c r="AN687" t="s">
        <v>212</v>
      </c>
      <c r="AO687" t="s">
        <v>214</v>
      </c>
      <c r="AP687" s="317" t="s">
        <v>212</v>
      </c>
      <c r="AQ687"/>
      <c r="AR687" s="299"/>
      <c r="AS687" s="271"/>
      <c r="AU687" s="273"/>
    </row>
    <row r="688" spans="1:47" s="272" customFormat="1" ht="22.8" x14ac:dyDescent="0.4">
      <c r="A688">
        <v>214553</v>
      </c>
      <c r="B688" t="s">
        <v>59</v>
      </c>
      <c r="C688" t="s">
        <v>212</v>
      </c>
      <c r="D688" t="s">
        <v>212</v>
      </c>
      <c r="E688" t="s">
        <v>212</v>
      </c>
      <c r="F688" t="s">
        <v>214</v>
      </c>
      <c r="G688" t="s">
        <v>214</v>
      </c>
      <c r="H688" t="s">
        <v>212</v>
      </c>
      <c r="I688" t="s">
        <v>212</v>
      </c>
      <c r="J688" t="s">
        <v>212</v>
      </c>
      <c r="K688" t="s">
        <v>212</v>
      </c>
      <c r="L688" t="s">
        <v>214</v>
      </c>
      <c r="M688" t="s">
        <v>214</v>
      </c>
      <c r="N688" t="s">
        <v>214</v>
      </c>
      <c r="O688" t="s">
        <v>214</v>
      </c>
      <c r="P688" t="s">
        <v>214</v>
      </c>
      <c r="Q688" t="s">
        <v>212</v>
      </c>
      <c r="R688" t="s">
        <v>214</v>
      </c>
      <c r="S688" t="s">
        <v>213</v>
      </c>
      <c r="T688" t="s">
        <v>214</v>
      </c>
      <c r="U688" t="s">
        <v>214</v>
      </c>
      <c r="V688" t="s">
        <v>214</v>
      </c>
      <c r="W688" t="s">
        <v>214</v>
      </c>
      <c r="X688" t="s">
        <v>214</v>
      </c>
      <c r="Y688" t="s">
        <v>214</v>
      </c>
      <c r="Z688" t="s">
        <v>214</v>
      </c>
      <c r="AA688" t="s">
        <v>214</v>
      </c>
      <c r="AB688" t="s">
        <v>214</v>
      </c>
      <c r="AC688" t="s">
        <v>214</v>
      </c>
      <c r="AD688" t="s">
        <v>212</v>
      </c>
      <c r="AE688" t="s">
        <v>214</v>
      </c>
      <c r="AF688" t="s">
        <v>214</v>
      </c>
      <c r="AG688" t="s">
        <v>212</v>
      </c>
      <c r="AH688" t="s">
        <v>212</v>
      </c>
      <c r="AI688" t="s">
        <v>214</v>
      </c>
      <c r="AJ688" t="s">
        <v>212</v>
      </c>
      <c r="AK688" t="s">
        <v>212</v>
      </c>
      <c r="AL688" t="s">
        <v>212</v>
      </c>
      <c r="AM688" t="s">
        <v>214</v>
      </c>
      <c r="AN688" t="s">
        <v>212</v>
      </c>
      <c r="AO688" t="s">
        <v>212</v>
      </c>
      <c r="AP688" s="317" t="s">
        <v>212</v>
      </c>
      <c r="AQ688"/>
      <c r="AR688" s="299"/>
      <c r="AS688" s="273"/>
      <c r="AU688" s="273"/>
    </row>
    <row r="689" spans="1:47" s="272" customFormat="1" ht="22.8" x14ac:dyDescent="0.4">
      <c r="A689" s="314">
        <v>214566</v>
      </c>
      <c r="B689" t="s">
        <v>485</v>
      </c>
      <c r="C689" s="315" t="s">
        <v>212</v>
      </c>
      <c r="D689" s="315" t="s">
        <v>212</v>
      </c>
      <c r="E689" s="315" t="s">
        <v>212</v>
      </c>
      <c r="F689" s="315" t="s">
        <v>212</v>
      </c>
      <c r="G689" s="315" t="s">
        <v>212</v>
      </c>
      <c r="H689" s="315" t="s">
        <v>212</v>
      </c>
      <c r="I689" s="315" t="s">
        <v>212</v>
      </c>
      <c r="J689" s="315" t="s">
        <v>212</v>
      </c>
      <c r="K689" s="315" t="s">
        <v>212</v>
      </c>
      <c r="L689" s="315" t="s">
        <v>212</v>
      </c>
      <c r="M689" s="315" t="s">
        <v>212</v>
      </c>
      <c r="N689" s="315" t="s">
        <v>212</v>
      </c>
      <c r="O689" s="315" t="s">
        <v>212</v>
      </c>
      <c r="P689" s="315" t="s">
        <v>212</v>
      </c>
      <c r="Q689" s="315" t="s">
        <v>212</v>
      </c>
      <c r="R689" s="315" t="s">
        <v>212</v>
      </c>
      <c r="S689" s="315" t="s">
        <v>212</v>
      </c>
      <c r="T689" s="315" t="s">
        <v>212</v>
      </c>
      <c r="U689" s="315" t="s">
        <v>212</v>
      </c>
      <c r="V689" s="315" t="s">
        <v>212</v>
      </c>
      <c r="W689" s="315" t="s">
        <v>212</v>
      </c>
      <c r="X689" s="315" t="s">
        <v>212</v>
      </c>
      <c r="Y689" s="315" t="s">
        <v>212</v>
      </c>
      <c r="Z689" s="315" t="s">
        <v>212</v>
      </c>
      <c r="AA689" s="315" t="s">
        <v>212</v>
      </c>
      <c r="AB689" s="315" t="s">
        <v>213</v>
      </c>
      <c r="AC689" s="315" t="s">
        <v>213</v>
      </c>
      <c r="AD689" s="315" t="s">
        <v>213</v>
      </c>
      <c r="AE689" s="315" t="s">
        <v>213</v>
      </c>
      <c r="AF689" s="315" t="s">
        <v>213</v>
      </c>
      <c r="AG689" s="315"/>
      <c r="AH689" s="315"/>
      <c r="AI689" s="315"/>
      <c r="AJ689" s="315"/>
      <c r="AK689" s="315"/>
      <c r="AL689" s="315"/>
      <c r="AM689" s="315"/>
      <c r="AN689" s="315"/>
      <c r="AO689" s="315"/>
      <c r="AP689" s="316"/>
      <c r="AQ689"/>
      <c r="AR689" s="299"/>
      <c r="AS689" s="273"/>
      <c r="AU689" s="273"/>
    </row>
    <row r="690" spans="1:47" s="272" customFormat="1" ht="22.8" x14ac:dyDescent="0.4">
      <c r="A690" s="314">
        <v>214569</v>
      </c>
      <c r="B690" t="s">
        <v>485</v>
      </c>
      <c r="C690" s="315" t="s">
        <v>4176</v>
      </c>
      <c r="D690" s="315" t="s">
        <v>4176</v>
      </c>
      <c r="E690" s="315" t="s">
        <v>4176</v>
      </c>
      <c r="F690" s="315" t="s">
        <v>4176</v>
      </c>
      <c r="G690" s="315" t="s">
        <v>4176</v>
      </c>
      <c r="H690" s="315" t="s">
        <v>4176</v>
      </c>
      <c r="I690" s="315" t="s">
        <v>4176</v>
      </c>
      <c r="J690" s="315" t="s">
        <v>4176</v>
      </c>
      <c r="K690" s="315" t="s">
        <v>4176</v>
      </c>
      <c r="L690" s="315" t="s">
        <v>4176</v>
      </c>
      <c r="M690" s="315" t="s">
        <v>4176</v>
      </c>
      <c r="N690" s="315" t="s">
        <v>4176</v>
      </c>
      <c r="O690" s="315" t="s">
        <v>4176</v>
      </c>
      <c r="P690" s="315" t="s">
        <v>4176</v>
      </c>
      <c r="Q690" s="315" t="s">
        <v>4176</v>
      </c>
      <c r="R690" s="315" t="s">
        <v>4176</v>
      </c>
      <c r="S690" s="315" t="s">
        <v>4176</v>
      </c>
      <c r="T690" s="315" t="s">
        <v>4176</v>
      </c>
      <c r="U690" s="315" t="s">
        <v>4176</v>
      </c>
      <c r="V690" s="315" t="s">
        <v>4176</v>
      </c>
      <c r="W690" s="315" t="s">
        <v>4176</v>
      </c>
      <c r="X690" s="315" t="s">
        <v>4176</v>
      </c>
      <c r="Y690" s="315" t="s">
        <v>4176</v>
      </c>
      <c r="Z690" s="315" t="s">
        <v>4176</v>
      </c>
      <c r="AA690" s="315" t="s">
        <v>4176</v>
      </c>
      <c r="AB690" s="315" t="s">
        <v>4176</v>
      </c>
      <c r="AC690" s="315" t="s">
        <v>4176</v>
      </c>
      <c r="AD690" s="315" t="s">
        <v>4176</v>
      </c>
      <c r="AE690" s="315" t="s">
        <v>4176</v>
      </c>
      <c r="AF690" s="315" t="s">
        <v>4176</v>
      </c>
      <c r="AG690" s="315"/>
      <c r="AH690" s="315"/>
      <c r="AI690" s="315"/>
      <c r="AJ690" s="315"/>
      <c r="AK690" s="315"/>
      <c r="AL690" s="315"/>
      <c r="AM690" s="315"/>
      <c r="AN690" s="315"/>
      <c r="AO690" s="315"/>
      <c r="AP690" s="316"/>
      <c r="AQ690" t="s">
        <v>737</v>
      </c>
      <c r="AR690" s="299" t="s">
        <v>4180</v>
      </c>
      <c r="AS690" s="273"/>
      <c r="AU690" s="273"/>
    </row>
    <row r="691" spans="1:47" s="272" customFormat="1" ht="22.8" x14ac:dyDescent="0.4">
      <c r="A691">
        <v>214576</v>
      </c>
      <c r="B691" t="s">
        <v>3629</v>
      </c>
      <c r="C691" t="s">
        <v>4176</v>
      </c>
      <c r="D691" t="s">
        <v>4176</v>
      </c>
      <c r="E691" t="s">
        <v>4176</v>
      </c>
      <c r="F691" t="s">
        <v>4176</v>
      </c>
      <c r="G691" t="s">
        <v>4176</v>
      </c>
      <c r="H691" t="s">
        <v>4176</v>
      </c>
      <c r="I691" t="s">
        <v>4176</v>
      </c>
      <c r="J691" t="s">
        <v>4176</v>
      </c>
      <c r="K691" t="s">
        <v>4176</v>
      </c>
      <c r="L691" t="s">
        <v>4176</v>
      </c>
      <c r="M691" t="s">
        <v>4176</v>
      </c>
      <c r="N691" t="s">
        <v>4176</v>
      </c>
      <c r="O691" t="s">
        <v>4176</v>
      </c>
      <c r="P691" t="s">
        <v>4176</v>
      </c>
      <c r="Q691" t="s">
        <v>4176</v>
      </c>
      <c r="R691" t="s">
        <v>4176</v>
      </c>
      <c r="S691" t="s">
        <v>4176</v>
      </c>
      <c r="T691" t="s">
        <v>4176</v>
      </c>
      <c r="U691" t="s">
        <v>4176</v>
      </c>
      <c r="V691" t="s">
        <v>4176</v>
      </c>
      <c r="W691" t="s">
        <v>4176</v>
      </c>
      <c r="X691" t="s">
        <v>4176</v>
      </c>
      <c r="Y691" t="s">
        <v>4176</v>
      </c>
      <c r="Z691" t="s">
        <v>4176</v>
      </c>
      <c r="AA691" t="s">
        <v>4176</v>
      </c>
      <c r="AB691" t="s">
        <v>4176</v>
      </c>
      <c r="AC691" t="s">
        <v>4176</v>
      </c>
      <c r="AD691" t="s">
        <v>4176</v>
      </c>
      <c r="AE691" t="s">
        <v>4176</v>
      </c>
      <c r="AF691" t="s">
        <v>4176</v>
      </c>
      <c r="AG691" t="s">
        <v>4176</v>
      </c>
      <c r="AH691" t="s">
        <v>4176</v>
      </c>
      <c r="AI691" t="s">
        <v>4176</v>
      </c>
      <c r="AJ691" t="s">
        <v>4176</v>
      </c>
      <c r="AK691" t="s">
        <v>4176</v>
      </c>
      <c r="AL691" t="s">
        <v>4176</v>
      </c>
      <c r="AM691" t="s">
        <v>4176</v>
      </c>
      <c r="AN691" t="s">
        <v>4176</v>
      </c>
      <c r="AO691" t="s">
        <v>4176</v>
      </c>
      <c r="AP691" s="317" t="s">
        <v>4176</v>
      </c>
      <c r="AQ691" t="s">
        <v>737</v>
      </c>
      <c r="AR691" s="299" t="s">
        <v>4183</v>
      </c>
      <c r="AS691" s="273"/>
      <c r="AU691" s="273"/>
    </row>
    <row r="692" spans="1:47" s="272" customFormat="1" ht="22.8" x14ac:dyDescent="0.4">
      <c r="A692" s="314">
        <v>214577</v>
      </c>
      <c r="B692" t="s">
        <v>485</v>
      </c>
      <c r="C692" s="315" t="s">
        <v>212</v>
      </c>
      <c r="D692" s="315" t="s">
        <v>212</v>
      </c>
      <c r="E692" s="315" t="s">
        <v>212</v>
      </c>
      <c r="F692" s="315" t="s">
        <v>212</v>
      </c>
      <c r="G692" s="315" t="s">
        <v>212</v>
      </c>
      <c r="H692" s="315" t="s">
        <v>212</v>
      </c>
      <c r="I692" s="315" t="s">
        <v>212</v>
      </c>
      <c r="J692" s="315" t="s">
        <v>212</v>
      </c>
      <c r="K692" s="315" t="s">
        <v>212</v>
      </c>
      <c r="L692" s="315" t="s">
        <v>212</v>
      </c>
      <c r="M692" s="315" t="s">
        <v>212</v>
      </c>
      <c r="N692" s="315" t="s">
        <v>212</v>
      </c>
      <c r="O692" s="315" t="s">
        <v>212</v>
      </c>
      <c r="P692" s="315" t="s">
        <v>212</v>
      </c>
      <c r="Q692" s="315" t="s">
        <v>212</v>
      </c>
      <c r="R692" s="315" t="s">
        <v>212</v>
      </c>
      <c r="S692" s="315" t="s">
        <v>212</v>
      </c>
      <c r="T692" s="315" t="s">
        <v>212</v>
      </c>
      <c r="U692" s="315" t="s">
        <v>212</v>
      </c>
      <c r="V692" s="315" t="s">
        <v>212</v>
      </c>
      <c r="W692" s="315" t="s">
        <v>212</v>
      </c>
      <c r="X692" s="315" t="s">
        <v>212</v>
      </c>
      <c r="Y692" s="315" t="s">
        <v>212</v>
      </c>
      <c r="Z692" s="315" t="s">
        <v>212</v>
      </c>
      <c r="AA692" s="315" t="s">
        <v>212</v>
      </c>
      <c r="AB692" s="315" t="s">
        <v>213</v>
      </c>
      <c r="AC692" s="315" t="s">
        <v>213</v>
      </c>
      <c r="AD692" s="315" t="s">
        <v>213</v>
      </c>
      <c r="AE692" s="315" t="s">
        <v>213</v>
      </c>
      <c r="AF692" s="315" t="s">
        <v>213</v>
      </c>
      <c r="AG692" s="315"/>
      <c r="AH692" s="315"/>
      <c r="AI692" s="315"/>
      <c r="AJ692" s="315"/>
      <c r="AK692" s="315"/>
      <c r="AL692" s="315"/>
      <c r="AM692" s="315"/>
      <c r="AN692" s="315"/>
      <c r="AO692" s="315"/>
      <c r="AP692" s="316"/>
      <c r="AQ692"/>
      <c r="AR692" s="299"/>
      <c r="AS692" s="271"/>
      <c r="AU692" s="273"/>
    </row>
    <row r="693" spans="1:47" s="272" customFormat="1" ht="22.8" x14ac:dyDescent="0.4">
      <c r="A693" s="314">
        <v>214581</v>
      </c>
      <c r="B693" t="s">
        <v>485</v>
      </c>
      <c r="C693" s="315" t="s">
        <v>4176</v>
      </c>
      <c r="D693" s="315" t="s">
        <v>4176</v>
      </c>
      <c r="E693" s="315" t="s">
        <v>4176</v>
      </c>
      <c r="F693" s="315" t="s">
        <v>4176</v>
      </c>
      <c r="G693" s="315" t="s">
        <v>4176</v>
      </c>
      <c r="H693" s="315" t="s">
        <v>4176</v>
      </c>
      <c r="I693" s="315" t="s">
        <v>4176</v>
      </c>
      <c r="J693" s="315" t="s">
        <v>4176</v>
      </c>
      <c r="K693" s="315" t="s">
        <v>4176</v>
      </c>
      <c r="L693" s="315" t="s">
        <v>4176</v>
      </c>
      <c r="M693" s="315" t="s">
        <v>4176</v>
      </c>
      <c r="N693" s="315" t="s">
        <v>4176</v>
      </c>
      <c r="O693" s="315" t="s">
        <v>4176</v>
      </c>
      <c r="P693" s="315" t="s">
        <v>4176</v>
      </c>
      <c r="Q693" s="315" t="s">
        <v>4176</v>
      </c>
      <c r="R693" s="315" t="s">
        <v>4176</v>
      </c>
      <c r="S693" s="315" t="s">
        <v>4176</v>
      </c>
      <c r="T693" s="315" t="s">
        <v>4176</v>
      </c>
      <c r="U693" s="315" t="s">
        <v>4176</v>
      </c>
      <c r="V693" s="315" t="s">
        <v>4176</v>
      </c>
      <c r="W693" s="315" t="s">
        <v>4176</v>
      </c>
      <c r="X693" s="315" t="s">
        <v>4176</v>
      </c>
      <c r="Y693" s="315" t="s">
        <v>4176</v>
      </c>
      <c r="Z693" s="315" t="s">
        <v>4176</v>
      </c>
      <c r="AA693" s="315" t="s">
        <v>4176</v>
      </c>
      <c r="AB693" s="315" t="s">
        <v>4176</v>
      </c>
      <c r="AC693" s="315" t="s">
        <v>4176</v>
      </c>
      <c r="AD693" s="315" t="s">
        <v>4176</v>
      </c>
      <c r="AE693" s="315" t="s">
        <v>4176</v>
      </c>
      <c r="AF693" s="315" t="s">
        <v>4176</v>
      </c>
      <c r="AG693" s="315"/>
      <c r="AH693" s="315"/>
      <c r="AI693" s="315"/>
      <c r="AJ693" s="315"/>
      <c r="AK693" s="315"/>
      <c r="AL693" s="315"/>
      <c r="AM693" s="315"/>
      <c r="AN693" s="315"/>
      <c r="AO693" s="315"/>
      <c r="AP693" s="316"/>
      <c r="AQ693" t="s">
        <v>737</v>
      </c>
      <c r="AR693" s="299" t="s">
        <v>4180</v>
      </c>
      <c r="AS693" s="273"/>
      <c r="AU693" s="273"/>
    </row>
    <row r="694" spans="1:47" s="272" customFormat="1" ht="22.8" x14ac:dyDescent="0.4">
      <c r="A694">
        <v>214586</v>
      </c>
      <c r="B694" t="s">
        <v>487</v>
      </c>
      <c r="C694" t="s">
        <v>4176</v>
      </c>
      <c r="D694" t="s">
        <v>4176</v>
      </c>
      <c r="E694" t="s">
        <v>4176</v>
      </c>
      <c r="F694" t="s">
        <v>4176</v>
      </c>
      <c r="G694" t="s">
        <v>4176</v>
      </c>
      <c r="H694" t="s">
        <v>4176</v>
      </c>
      <c r="I694" t="s">
        <v>4176</v>
      </c>
      <c r="J694" t="s">
        <v>4176</v>
      </c>
      <c r="K694" t="s">
        <v>4176</v>
      </c>
      <c r="L694" t="s">
        <v>4176</v>
      </c>
      <c r="M694" t="s">
        <v>4176</v>
      </c>
      <c r="N694" t="s">
        <v>4176</v>
      </c>
      <c r="O694" t="s">
        <v>4176</v>
      </c>
      <c r="P694" t="s">
        <v>4176</v>
      </c>
      <c r="Q694" t="s">
        <v>4176</v>
      </c>
      <c r="R694" t="s">
        <v>4176</v>
      </c>
      <c r="S694" t="s">
        <v>4176</v>
      </c>
      <c r="T694" t="s">
        <v>4176</v>
      </c>
      <c r="U694" t="s">
        <v>4176</v>
      </c>
      <c r="V694" t="s">
        <v>4176</v>
      </c>
      <c r="W694"/>
      <c r="X694"/>
      <c r="Y694"/>
      <c r="Z694"/>
      <c r="AA694"/>
      <c r="AB694"/>
      <c r="AC694"/>
      <c r="AD694"/>
      <c r="AE694"/>
      <c r="AF694"/>
      <c r="AG694"/>
      <c r="AH694"/>
      <c r="AI694"/>
      <c r="AJ694"/>
      <c r="AK694"/>
      <c r="AL694"/>
      <c r="AM694"/>
      <c r="AN694"/>
      <c r="AO694"/>
      <c r="AP694" s="317"/>
      <c r="AQ694" t="s">
        <v>737</v>
      </c>
      <c r="AR694" s="299" t="s">
        <v>4214</v>
      </c>
      <c r="AS694" s="273"/>
    </row>
    <row r="695" spans="1:47" s="272" customFormat="1" ht="24" x14ac:dyDescent="0.5">
      <c r="A695" s="321">
        <v>214588</v>
      </c>
      <c r="B695" t="s">
        <v>3629</v>
      </c>
      <c r="C695" s="271" t="s">
        <v>212</v>
      </c>
      <c r="D695" s="271" t="s">
        <v>214</v>
      </c>
      <c r="E695" s="271" t="s">
        <v>212</v>
      </c>
      <c r="F695" s="271" t="s">
        <v>214</v>
      </c>
      <c r="G695" s="271" t="s">
        <v>212</v>
      </c>
      <c r="H695" s="271" t="s">
        <v>214</v>
      </c>
      <c r="I695" s="271" t="s">
        <v>214</v>
      </c>
      <c r="J695" s="271" t="s">
        <v>212</v>
      </c>
      <c r="K695" s="271" t="s">
        <v>212</v>
      </c>
      <c r="L695" s="271" t="s">
        <v>212</v>
      </c>
      <c r="M695" s="271" t="s">
        <v>212</v>
      </c>
      <c r="N695" s="271" t="s">
        <v>212</v>
      </c>
      <c r="O695" s="271" t="s">
        <v>214</v>
      </c>
      <c r="P695" s="271" t="s">
        <v>212</v>
      </c>
      <c r="Q695" s="271" t="s">
        <v>212</v>
      </c>
      <c r="R695" s="271" t="s">
        <v>214</v>
      </c>
      <c r="S695" s="271" t="s">
        <v>214</v>
      </c>
      <c r="T695" s="271" t="s">
        <v>214</v>
      </c>
      <c r="U695" s="271" t="s">
        <v>214</v>
      </c>
      <c r="V695" s="271" t="s">
        <v>212</v>
      </c>
      <c r="W695" s="271" t="s">
        <v>214</v>
      </c>
      <c r="X695" s="271" t="s">
        <v>212</v>
      </c>
      <c r="Y695" s="271" t="s">
        <v>212</v>
      </c>
      <c r="Z695" s="271" t="s">
        <v>212</v>
      </c>
      <c r="AA695" s="271" t="s">
        <v>214</v>
      </c>
      <c r="AB695" s="271" t="s">
        <v>212</v>
      </c>
      <c r="AC695" s="271" t="s">
        <v>212</v>
      </c>
      <c r="AD695" s="271" t="s">
        <v>214</v>
      </c>
      <c r="AE695" s="271" t="s">
        <v>212</v>
      </c>
      <c r="AF695" s="271" t="s">
        <v>212</v>
      </c>
      <c r="AG695" s="271" t="s">
        <v>214</v>
      </c>
      <c r="AH695" s="271" t="s">
        <v>214</v>
      </c>
      <c r="AI695" s="271" t="s">
        <v>213</v>
      </c>
      <c r="AJ695" s="271" t="s">
        <v>214</v>
      </c>
      <c r="AK695" s="271" t="s">
        <v>213</v>
      </c>
      <c r="AL695" s="271" t="s">
        <v>213</v>
      </c>
      <c r="AM695" s="271" t="s">
        <v>213</v>
      </c>
      <c r="AN695" s="271" t="s">
        <v>213</v>
      </c>
      <c r="AO695" s="271" t="s">
        <v>213</v>
      </c>
      <c r="AP695" s="322" t="s">
        <v>213</v>
      </c>
      <c r="AQ695"/>
      <c r="AR695" s="299"/>
      <c r="AS695" s="271"/>
      <c r="AU695" s="273"/>
    </row>
    <row r="696" spans="1:47" s="272" customFormat="1" ht="22.8" x14ac:dyDescent="0.4">
      <c r="A696">
        <v>214595</v>
      </c>
      <c r="B696" t="s">
        <v>487</v>
      </c>
      <c r="C696" t="s">
        <v>4176</v>
      </c>
      <c r="D696" t="s">
        <v>4176</v>
      </c>
      <c r="E696" t="s">
        <v>4176</v>
      </c>
      <c r="F696" t="s">
        <v>4176</v>
      </c>
      <c r="G696" t="s">
        <v>4176</v>
      </c>
      <c r="H696" t="s">
        <v>4176</v>
      </c>
      <c r="I696" t="s">
        <v>4176</v>
      </c>
      <c r="J696" t="s">
        <v>4176</v>
      </c>
      <c r="K696" t="s">
        <v>4176</v>
      </c>
      <c r="L696" t="s">
        <v>4176</v>
      </c>
      <c r="M696" t="s">
        <v>4176</v>
      </c>
      <c r="N696" t="s">
        <v>4176</v>
      </c>
      <c r="O696" t="s">
        <v>4176</v>
      </c>
      <c r="P696" t="s">
        <v>4176</v>
      </c>
      <c r="Q696" t="s">
        <v>4176</v>
      </c>
      <c r="R696" t="s">
        <v>4176</v>
      </c>
      <c r="S696" t="s">
        <v>4176</v>
      </c>
      <c r="T696" t="s">
        <v>4176</v>
      </c>
      <c r="U696" t="s">
        <v>4176</v>
      </c>
      <c r="V696" t="s">
        <v>4176</v>
      </c>
      <c r="W696"/>
      <c r="X696"/>
      <c r="Y696"/>
      <c r="Z696"/>
      <c r="AA696"/>
      <c r="AB696"/>
      <c r="AC696"/>
      <c r="AD696"/>
      <c r="AE696"/>
      <c r="AF696"/>
      <c r="AG696"/>
      <c r="AH696"/>
      <c r="AI696"/>
      <c r="AJ696"/>
      <c r="AK696"/>
      <c r="AL696"/>
      <c r="AM696"/>
      <c r="AN696"/>
      <c r="AO696"/>
      <c r="AP696" s="317"/>
      <c r="AQ696" t="s">
        <v>737</v>
      </c>
      <c r="AR696" s="299" t="s">
        <v>4201</v>
      </c>
      <c r="AS696" s="273"/>
      <c r="AU696" s="273"/>
    </row>
    <row r="697" spans="1:47" s="272" customFormat="1" ht="22.8" x14ac:dyDescent="0.4">
      <c r="A697">
        <v>214596</v>
      </c>
      <c r="B697" t="s">
        <v>488</v>
      </c>
      <c r="C697" t="s">
        <v>4176</v>
      </c>
      <c r="D697" t="s">
        <v>4176</v>
      </c>
      <c r="E697" t="s">
        <v>4176</v>
      </c>
      <c r="F697" t="s">
        <v>4176</v>
      </c>
      <c r="G697" t="s">
        <v>4176</v>
      </c>
      <c r="H697" t="s">
        <v>4176</v>
      </c>
      <c r="I697" t="s">
        <v>4176</v>
      </c>
      <c r="J697" t="s">
        <v>4176</v>
      </c>
      <c r="K697" t="s">
        <v>4176</v>
      </c>
      <c r="L697" t="s">
        <v>4176</v>
      </c>
      <c r="M697" t="s">
        <v>4176</v>
      </c>
      <c r="N697" t="s">
        <v>4176</v>
      </c>
      <c r="O697" t="s">
        <v>4176</v>
      </c>
      <c r="P697" t="s">
        <v>4176</v>
      </c>
      <c r="Q697" t="s">
        <v>4176</v>
      </c>
      <c r="R697" t="s">
        <v>4176</v>
      </c>
      <c r="S697" t="s">
        <v>4176</v>
      </c>
      <c r="T697" t="s">
        <v>4176</v>
      </c>
      <c r="U697" t="s">
        <v>4176</v>
      </c>
      <c r="V697" t="s">
        <v>4176</v>
      </c>
      <c r="W697" t="s">
        <v>4176</v>
      </c>
      <c r="X697" t="s">
        <v>4176</v>
      </c>
      <c r="Y697" t="s">
        <v>4176</v>
      </c>
      <c r="Z697" t="s">
        <v>4176</v>
      </c>
      <c r="AA697" t="s">
        <v>4176</v>
      </c>
      <c r="AB697"/>
      <c r="AC697"/>
      <c r="AD697"/>
      <c r="AE697"/>
      <c r="AF697"/>
      <c r="AG697"/>
      <c r="AH697"/>
      <c r="AI697"/>
      <c r="AJ697"/>
      <c r="AK697"/>
      <c r="AL697"/>
      <c r="AM697"/>
      <c r="AN697"/>
      <c r="AO697"/>
      <c r="AP697" s="317"/>
      <c r="AQ697" t="s">
        <v>737</v>
      </c>
      <c r="AR697" s="299" t="s">
        <v>4191</v>
      </c>
      <c r="AS697" s="273"/>
      <c r="AU697" s="273"/>
    </row>
    <row r="698" spans="1:47" s="272" customFormat="1" ht="22.8" x14ac:dyDescent="0.4">
      <c r="A698">
        <v>214599</v>
      </c>
      <c r="B698" t="s">
        <v>3629</v>
      </c>
      <c r="C698" t="s">
        <v>212</v>
      </c>
      <c r="D698" t="s">
        <v>212</v>
      </c>
      <c r="E698" t="s">
        <v>212</v>
      </c>
      <c r="F698" t="s">
        <v>212</v>
      </c>
      <c r="G698" t="s">
        <v>212</v>
      </c>
      <c r="H698" t="s">
        <v>212</v>
      </c>
      <c r="I698" t="s">
        <v>212</v>
      </c>
      <c r="J698" t="s">
        <v>212</v>
      </c>
      <c r="K698" t="s">
        <v>212</v>
      </c>
      <c r="L698" t="s">
        <v>212</v>
      </c>
      <c r="M698" t="s">
        <v>212</v>
      </c>
      <c r="N698" t="s">
        <v>212</v>
      </c>
      <c r="O698" t="s">
        <v>214</v>
      </c>
      <c r="P698" t="s">
        <v>212</v>
      </c>
      <c r="Q698" t="s">
        <v>214</v>
      </c>
      <c r="R698" t="s">
        <v>214</v>
      </c>
      <c r="S698" t="s">
        <v>212</v>
      </c>
      <c r="T698" t="s">
        <v>212</v>
      </c>
      <c r="U698" t="s">
        <v>212</v>
      </c>
      <c r="V698" t="s">
        <v>214</v>
      </c>
      <c r="W698" t="s">
        <v>214</v>
      </c>
      <c r="X698" t="s">
        <v>214</v>
      </c>
      <c r="Y698" t="s">
        <v>212</v>
      </c>
      <c r="Z698" t="s">
        <v>214</v>
      </c>
      <c r="AA698" t="s">
        <v>214</v>
      </c>
      <c r="AB698" t="s">
        <v>212</v>
      </c>
      <c r="AC698" t="s">
        <v>212</v>
      </c>
      <c r="AD698" t="s">
        <v>212</v>
      </c>
      <c r="AE698" t="s">
        <v>212</v>
      </c>
      <c r="AF698" t="s">
        <v>214</v>
      </c>
      <c r="AG698" t="s">
        <v>214</v>
      </c>
      <c r="AH698" t="s">
        <v>214</v>
      </c>
      <c r="AI698" t="s">
        <v>213</v>
      </c>
      <c r="AJ698" t="s">
        <v>214</v>
      </c>
      <c r="AK698" t="s">
        <v>214</v>
      </c>
      <c r="AL698" t="s">
        <v>213</v>
      </c>
      <c r="AM698" t="s">
        <v>213</v>
      </c>
      <c r="AN698" t="s">
        <v>213</v>
      </c>
      <c r="AO698" t="s">
        <v>213</v>
      </c>
      <c r="AP698" t="s">
        <v>213</v>
      </c>
      <c r="AQ698"/>
      <c r="AR698" s="299"/>
      <c r="AS698" s="273"/>
      <c r="AU698" s="273"/>
    </row>
    <row r="699" spans="1:47" s="272" customFormat="1" ht="22.8" x14ac:dyDescent="0.4">
      <c r="A699" s="314">
        <v>214606</v>
      </c>
      <c r="B699" t="s">
        <v>485</v>
      </c>
      <c r="C699" s="315" t="s">
        <v>4176</v>
      </c>
      <c r="D699" s="315" t="s">
        <v>4176</v>
      </c>
      <c r="E699" s="315" t="s">
        <v>4176</v>
      </c>
      <c r="F699" s="315" t="s">
        <v>4176</v>
      </c>
      <c r="G699" s="315" t="s">
        <v>4176</v>
      </c>
      <c r="H699" s="315" t="s">
        <v>4176</v>
      </c>
      <c r="I699" s="315" t="s">
        <v>4176</v>
      </c>
      <c r="J699" s="315" t="s">
        <v>4176</v>
      </c>
      <c r="K699" s="315" t="s">
        <v>4176</v>
      </c>
      <c r="L699" s="315" t="s">
        <v>4176</v>
      </c>
      <c r="M699" s="315" t="s">
        <v>4176</v>
      </c>
      <c r="N699" s="315" t="s">
        <v>4176</v>
      </c>
      <c r="O699" s="315" t="s">
        <v>4176</v>
      </c>
      <c r="P699" s="315" t="s">
        <v>4176</v>
      </c>
      <c r="Q699" s="315" t="s">
        <v>4176</v>
      </c>
      <c r="R699" s="315" t="s">
        <v>4176</v>
      </c>
      <c r="S699" s="315" t="s">
        <v>4176</v>
      </c>
      <c r="T699" s="315" t="s">
        <v>4176</v>
      </c>
      <c r="U699" s="315" t="s">
        <v>4176</v>
      </c>
      <c r="V699" s="315" t="s">
        <v>4176</v>
      </c>
      <c r="W699" s="315" t="s">
        <v>4176</v>
      </c>
      <c r="X699" s="315" t="s">
        <v>4176</v>
      </c>
      <c r="Y699" s="315" t="s">
        <v>4176</v>
      </c>
      <c r="Z699" s="315" t="s">
        <v>4176</v>
      </c>
      <c r="AA699" s="315" t="s">
        <v>4176</v>
      </c>
      <c r="AB699" s="315" t="s">
        <v>4176</v>
      </c>
      <c r="AC699" s="315" t="s">
        <v>4176</v>
      </c>
      <c r="AD699" s="315" t="s">
        <v>4176</v>
      </c>
      <c r="AE699" s="315" t="s">
        <v>4176</v>
      </c>
      <c r="AF699" s="315" t="s">
        <v>4176</v>
      </c>
      <c r="AG699" s="315"/>
      <c r="AH699" s="315"/>
      <c r="AI699" s="315"/>
      <c r="AJ699" s="315"/>
      <c r="AK699" s="315"/>
      <c r="AL699" s="315"/>
      <c r="AM699" s="315"/>
      <c r="AN699" s="315"/>
      <c r="AO699" s="315"/>
      <c r="AP699" s="316"/>
      <c r="AQ699" t="s">
        <v>737</v>
      </c>
      <c r="AR699" s="299" t="s">
        <v>4180</v>
      </c>
      <c r="AS699" s="271"/>
      <c r="AU699" s="273"/>
    </row>
    <row r="700" spans="1:47" s="272" customFormat="1" ht="24" x14ac:dyDescent="0.5">
      <c r="A700" s="326">
        <v>214623</v>
      </c>
      <c r="B700" t="s">
        <v>485</v>
      </c>
      <c r="C700" s="272" t="s">
        <v>212</v>
      </c>
      <c r="D700" s="272" t="s">
        <v>212</v>
      </c>
      <c r="E700" s="272" t="s">
        <v>212</v>
      </c>
      <c r="F700" s="272" t="s">
        <v>212</v>
      </c>
      <c r="G700" s="272" t="s">
        <v>212</v>
      </c>
      <c r="H700" s="272" t="s">
        <v>212</v>
      </c>
      <c r="I700" s="272" t="s">
        <v>212</v>
      </c>
      <c r="J700" s="272" t="s">
        <v>212</v>
      </c>
      <c r="K700" s="272" t="s">
        <v>212</v>
      </c>
      <c r="L700" s="272" t="s">
        <v>212</v>
      </c>
      <c r="M700" s="272" t="s">
        <v>212</v>
      </c>
      <c r="N700" s="272" t="s">
        <v>212</v>
      </c>
      <c r="O700" s="272" t="s">
        <v>212</v>
      </c>
      <c r="P700" s="272" t="s">
        <v>214</v>
      </c>
      <c r="Q700" s="272" t="s">
        <v>212</v>
      </c>
      <c r="R700" s="272" t="s">
        <v>214</v>
      </c>
      <c r="S700" s="272" t="s">
        <v>214</v>
      </c>
      <c r="T700" s="272" t="s">
        <v>214</v>
      </c>
      <c r="U700" s="272" t="s">
        <v>212</v>
      </c>
      <c r="V700" s="272" t="s">
        <v>212</v>
      </c>
      <c r="W700" s="272" t="s">
        <v>212</v>
      </c>
      <c r="X700" s="272" t="s">
        <v>212</v>
      </c>
      <c r="Y700" s="272" t="s">
        <v>212</v>
      </c>
      <c r="Z700" s="272" t="s">
        <v>213</v>
      </c>
      <c r="AA700" s="272" t="s">
        <v>212</v>
      </c>
      <c r="AB700" s="272" t="s">
        <v>212</v>
      </c>
      <c r="AC700" s="272" t="s">
        <v>212</v>
      </c>
      <c r="AD700" s="272" t="s">
        <v>214</v>
      </c>
      <c r="AE700" s="272" t="s">
        <v>212</v>
      </c>
      <c r="AF700" s="272" t="s">
        <v>213</v>
      </c>
      <c r="AP700" s="317"/>
      <c r="AQ700"/>
      <c r="AR700" s="299"/>
      <c r="AS700" s="271"/>
      <c r="AU700" s="273"/>
    </row>
    <row r="701" spans="1:47" s="272" customFormat="1" ht="22.8" x14ac:dyDescent="0.4">
      <c r="A701">
        <v>214628</v>
      </c>
      <c r="B701" t="s">
        <v>59</v>
      </c>
      <c r="C701" t="s">
        <v>4176</v>
      </c>
      <c r="D701" t="s">
        <v>4176</v>
      </c>
      <c r="E701" t="s">
        <v>4176</v>
      </c>
      <c r="F701" t="s">
        <v>4176</v>
      </c>
      <c r="G701" t="s">
        <v>4176</v>
      </c>
      <c r="H701" t="s">
        <v>4176</v>
      </c>
      <c r="I701" t="s">
        <v>4176</v>
      </c>
      <c r="J701" t="s">
        <v>4176</v>
      </c>
      <c r="K701" t="s">
        <v>4176</v>
      </c>
      <c r="L701" t="s">
        <v>4176</v>
      </c>
      <c r="M701" t="s">
        <v>4176</v>
      </c>
      <c r="N701" t="s">
        <v>4176</v>
      </c>
      <c r="O701" t="s">
        <v>4176</v>
      </c>
      <c r="P701" t="s">
        <v>4176</v>
      </c>
      <c r="Q701" t="s">
        <v>4176</v>
      </c>
      <c r="R701" t="s">
        <v>4176</v>
      </c>
      <c r="S701" t="s">
        <v>4176</v>
      </c>
      <c r="T701" t="s">
        <v>4176</v>
      </c>
      <c r="U701" t="s">
        <v>4176</v>
      </c>
      <c r="V701" t="s">
        <v>4176</v>
      </c>
      <c r="W701" t="s">
        <v>4176</v>
      </c>
      <c r="X701" t="s">
        <v>4176</v>
      </c>
      <c r="Y701" t="s">
        <v>4176</v>
      </c>
      <c r="Z701" t="s">
        <v>4176</v>
      </c>
      <c r="AA701" t="s">
        <v>4176</v>
      </c>
      <c r="AB701" t="s">
        <v>4176</v>
      </c>
      <c r="AC701" t="s">
        <v>4176</v>
      </c>
      <c r="AD701" t="s">
        <v>4176</v>
      </c>
      <c r="AE701" t="s">
        <v>4176</v>
      </c>
      <c r="AF701" t="s">
        <v>4176</v>
      </c>
      <c r="AG701" t="s">
        <v>4176</v>
      </c>
      <c r="AH701" t="s">
        <v>4176</v>
      </c>
      <c r="AI701" t="s">
        <v>4176</v>
      </c>
      <c r="AJ701" t="s">
        <v>4176</v>
      </c>
      <c r="AK701" t="s">
        <v>4176</v>
      </c>
      <c r="AL701" t="s">
        <v>4176</v>
      </c>
      <c r="AM701" t="s">
        <v>4176</v>
      </c>
      <c r="AN701" t="s">
        <v>4176</v>
      </c>
      <c r="AO701" t="s">
        <v>4176</v>
      </c>
      <c r="AP701" s="317" t="s">
        <v>4176</v>
      </c>
      <c r="AQ701" t="s">
        <v>737</v>
      </c>
      <c r="AR701" s="299" t="s">
        <v>4184</v>
      </c>
      <c r="AS701" s="273"/>
      <c r="AU701" s="273"/>
    </row>
    <row r="702" spans="1:47" s="272" customFormat="1" ht="24" x14ac:dyDescent="0.5">
      <c r="A702" s="326">
        <v>214633</v>
      </c>
      <c r="B702" t="s">
        <v>59</v>
      </c>
      <c r="C702" s="271" t="s">
        <v>4176</v>
      </c>
      <c r="D702" s="271" t="s">
        <v>4176</v>
      </c>
      <c r="E702" s="271" t="s">
        <v>4176</v>
      </c>
      <c r="F702" s="271" t="s">
        <v>4176</v>
      </c>
      <c r="G702" s="271" t="s">
        <v>4176</v>
      </c>
      <c r="H702" s="271" t="s">
        <v>4176</v>
      </c>
      <c r="I702" s="271" t="s">
        <v>4176</v>
      </c>
      <c r="J702" s="271" t="s">
        <v>4176</v>
      </c>
      <c r="K702" s="271" t="s">
        <v>4176</v>
      </c>
      <c r="L702" s="271" t="s">
        <v>4176</v>
      </c>
      <c r="M702" s="271" t="s">
        <v>4176</v>
      </c>
      <c r="N702" s="271" t="s">
        <v>4176</v>
      </c>
      <c r="O702" s="271" t="s">
        <v>4176</v>
      </c>
      <c r="P702" s="271" t="s">
        <v>4176</v>
      </c>
      <c r="Q702" s="271" t="s">
        <v>4176</v>
      </c>
      <c r="R702" s="271" t="s">
        <v>4176</v>
      </c>
      <c r="S702" s="271" t="s">
        <v>4176</v>
      </c>
      <c r="T702" s="271" t="s">
        <v>4176</v>
      </c>
      <c r="U702" s="271" t="s">
        <v>4176</v>
      </c>
      <c r="V702" s="271" t="s">
        <v>4176</v>
      </c>
      <c r="W702" s="271" t="s">
        <v>4176</v>
      </c>
      <c r="X702" s="271" t="s">
        <v>4176</v>
      </c>
      <c r="Y702" s="271" t="s">
        <v>4176</v>
      </c>
      <c r="Z702" s="271" t="s">
        <v>4176</v>
      </c>
      <c r="AA702" s="271" t="s">
        <v>4176</v>
      </c>
      <c r="AB702" s="271" t="s">
        <v>4176</v>
      </c>
      <c r="AC702" s="271" t="s">
        <v>4176</v>
      </c>
      <c r="AD702" s="271" t="s">
        <v>4176</v>
      </c>
      <c r="AE702" s="271" t="s">
        <v>4176</v>
      </c>
      <c r="AF702" s="271" t="s">
        <v>4176</v>
      </c>
      <c r="AG702" s="271" t="s">
        <v>4176</v>
      </c>
      <c r="AH702" s="271" t="s">
        <v>4176</v>
      </c>
      <c r="AI702" s="271" t="s">
        <v>4176</v>
      </c>
      <c r="AJ702" s="271" t="s">
        <v>4176</v>
      </c>
      <c r="AK702" s="271" t="s">
        <v>4176</v>
      </c>
      <c r="AL702" s="271" t="s">
        <v>4176</v>
      </c>
      <c r="AM702" s="271" t="s">
        <v>4176</v>
      </c>
      <c r="AN702" s="271" t="s">
        <v>4176</v>
      </c>
      <c r="AO702" s="271" t="s">
        <v>4176</v>
      </c>
      <c r="AP702" s="322" t="s">
        <v>4176</v>
      </c>
      <c r="AQ702" t="s">
        <v>737</v>
      </c>
      <c r="AR702" s="299" t="s">
        <v>4189</v>
      </c>
      <c r="AS702" s="273"/>
      <c r="AU702" s="273"/>
    </row>
    <row r="703" spans="1:47" s="272" customFormat="1" ht="22.8" x14ac:dyDescent="0.4">
      <c r="A703">
        <v>214634</v>
      </c>
      <c r="B703" t="s">
        <v>3629</v>
      </c>
      <c r="C703" t="s">
        <v>212</v>
      </c>
      <c r="D703" t="s">
        <v>214</v>
      </c>
      <c r="E703" t="s">
        <v>212</v>
      </c>
      <c r="F703" t="s">
        <v>214</v>
      </c>
      <c r="G703" t="s">
        <v>214</v>
      </c>
      <c r="H703" t="s">
        <v>212</v>
      </c>
      <c r="I703" t="s">
        <v>214</v>
      </c>
      <c r="J703" t="s">
        <v>212</v>
      </c>
      <c r="K703" t="s">
        <v>212</v>
      </c>
      <c r="L703" t="s">
        <v>214</v>
      </c>
      <c r="M703" t="s">
        <v>212</v>
      </c>
      <c r="N703" t="s">
        <v>214</v>
      </c>
      <c r="O703" t="s">
        <v>214</v>
      </c>
      <c r="P703" t="s">
        <v>214</v>
      </c>
      <c r="Q703" t="s">
        <v>212</v>
      </c>
      <c r="R703" t="s">
        <v>214</v>
      </c>
      <c r="S703" t="s">
        <v>214</v>
      </c>
      <c r="T703" t="s">
        <v>214</v>
      </c>
      <c r="U703" t="s">
        <v>214</v>
      </c>
      <c r="V703" t="s">
        <v>214</v>
      </c>
      <c r="W703" t="s">
        <v>212</v>
      </c>
      <c r="X703" t="s">
        <v>212</v>
      </c>
      <c r="Y703" t="s">
        <v>214</v>
      </c>
      <c r="Z703" t="s">
        <v>212</v>
      </c>
      <c r="AA703" t="s">
        <v>212</v>
      </c>
      <c r="AB703" t="s">
        <v>212</v>
      </c>
      <c r="AC703" t="s">
        <v>212</v>
      </c>
      <c r="AD703" t="s">
        <v>212</v>
      </c>
      <c r="AE703" t="s">
        <v>212</v>
      </c>
      <c r="AF703" t="s">
        <v>212</v>
      </c>
      <c r="AG703" t="s">
        <v>212</v>
      </c>
      <c r="AH703" t="s">
        <v>214</v>
      </c>
      <c r="AI703" t="s">
        <v>214</v>
      </c>
      <c r="AJ703" t="s">
        <v>214</v>
      </c>
      <c r="AK703" t="s">
        <v>214</v>
      </c>
      <c r="AL703" t="s">
        <v>214</v>
      </c>
      <c r="AM703" t="s">
        <v>214</v>
      </c>
      <c r="AN703" t="s">
        <v>213</v>
      </c>
      <c r="AO703" t="s">
        <v>213</v>
      </c>
      <c r="AP703" s="317" t="s">
        <v>214</v>
      </c>
      <c r="AQ703"/>
      <c r="AR703" s="299"/>
      <c r="AS703" s="273"/>
      <c r="AU703" s="273"/>
    </row>
    <row r="704" spans="1:47" s="272" customFormat="1" ht="22.8" x14ac:dyDescent="0.4">
      <c r="A704">
        <v>214636</v>
      </c>
      <c r="B704" t="s">
        <v>3629</v>
      </c>
      <c r="C704" t="s">
        <v>212</v>
      </c>
      <c r="D704" t="s">
        <v>213</v>
      </c>
      <c r="E704" t="s">
        <v>214</v>
      </c>
      <c r="F704" t="s">
        <v>214</v>
      </c>
      <c r="G704" t="s">
        <v>214</v>
      </c>
      <c r="H704" t="s">
        <v>214</v>
      </c>
      <c r="I704" t="s">
        <v>214</v>
      </c>
      <c r="J704" t="s">
        <v>214</v>
      </c>
      <c r="K704" t="s">
        <v>214</v>
      </c>
      <c r="L704" t="s">
        <v>214</v>
      </c>
      <c r="M704" t="s">
        <v>214</v>
      </c>
      <c r="N704" t="s">
        <v>214</v>
      </c>
      <c r="O704" t="s">
        <v>214</v>
      </c>
      <c r="P704" t="s">
        <v>212</v>
      </c>
      <c r="Q704" t="s">
        <v>214</v>
      </c>
      <c r="R704" t="s">
        <v>214</v>
      </c>
      <c r="S704" t="s">
        <v>212</v>
      </c>
      <c r="T704" t="s">
        <v>212</v>
      </c>
      <c r="U704" t="s">
        <v>214</v>
      </c>
      <c r="V704" t="s">
        <v>214</v>
      </c>
      <c r="W704" t="s">
        <v>212</v>
      </c>
      <c r="X704" t="s">
        <v>214</v>
      </c>
      <c r="Y704" t="s">
        <v>214</v>
      </c>
      <c r="Z704" t="s">
        <v>214</v>
      </c>
      <c r="AA704" t="s">
        <v>214</v>
      </c>
      <c r="AB704" t="s">
        <v>214</v>
      </c>
      <c r="AC704" t="s">
        <v>214</v>
      </c>
      <c r="AD704" t="s">
        <v>214</v>
      </c>
      <c r="AE704" t="s">
        <v>214</v>
      </c>
      <c r="AF704" t="s">
        <v>212</v>
      </c>
      <c r="AG704" t="s">
        <v>213</v>
      </c>
      <c r="AH704" t="s">
        <v>213</v>
      </c>
      <c r="AI704" t="s">
        <v>213</v>
      </c>
      <c r="AJ704" t="s">
        <v>213</v>
      </c>
      <c r="AK704" t="s">
        <v>213</v>
      </c>
      <c r="AL704" t="s">
        <v>213</v>
      </c>
      <c r="AM704" t="s">
        <v>213</v>
      </c>
      <c r="AN704" t="s">
        <v>213</v>
      </c>
      <c r="AO704" t="s">
        <v>213</v>
      </c>
      <c r="AP704" s="317" t="s">
        <v>213</v>
      </c>
      <c r="AQ704"/>
      <c r="AR704" s="299"/>
      <c r="AS704" s="271"/>
      <c r="AU704" s="273"/>
    </row>
    <row r="705" spans="1:47" s="272" customFormat="1" ht="22.8" x14ac:dyDescent="0.4">
      <c r="A705">
        <v>214637</v>
      </c>
      <c r="B705" t="s">
        <v>59</v>
      </c>
      <c r="C705" t="s">
        <v>212</v>
      </c>
      <c r="D705" t="s">
        <v>214</v>
      </c>
      <c r="E705" t="s">
        <v>212</v>
      </c>
      <c r="F705" t="s">
        <v>214</v>
      </c>
      <c r="G705" t="s">
        <v>212</v>
      </c>
      <c r="H705" t="s">
        <v>214</v>
      </c>
      <c r="I705" t="s">
        <v>212</v>
      </c>
      <c r="J705" t="s">
        <v>214</v>
      </c>
      <c r="K705" t="s">
        <v>214</v>
      </c>
      <c r="L705" t="s">
        <v>212</v>
      </c>
      <c r="M705" t="s">
        <v>212</v>
      </c>
      <c r="N705" t="s">
        <v>212</v>
      </c>
      <c r="O705" t="s">
        <v>214</v>
      </c>
      <c r="P705" t="s">
        <v>214</v>
      </c>
      <c r="Q705" t="s">
        <v>214</v>
      </c>
      <c r="R705" t="s">
        <v>214</v>
      </c>
      <c r="S705" t="s">
        <v>214</v>
      </c>
      <c r="T705" t="s">
        <v>212</v>
      </c>
      <c r="U705" t="s">
        <v>214</v>
      </c>
      <c r="V705" t="s">
        <v>214</v>
      </c>
      <c r="W705" t="s">
        <v>212</v>
      </c>
      <c r="X705" t="s">
        <v>212</v>
      </c>
      <c r="Y705" t="s">
        <v>212</v>
      </c>
      <c r="Z705" t="s">
        <v>214</v>
      </c>
      <c r="AA705" t="s">
        <v>212</v>
      </c>
      <c r="AB705" t="s">
        <v>212</v>
      </c>
      <c r="AC705" t="s">
        <v>212</v>
      </c>
      <c r="AD705" t="s">
        <v>212</v>
      </c>
      <c r="AE705" t="s">
        <v>212</v>
      </c>
      <c r="AF705" t="s">
        <v>212</v>
      </c>
      <c r="AG705" t="s">
        <v>214</v>
      </c>
      <c r="AH705" t="s">
        <v>214</v>
      </c>
      <c r="AI705" t="s">
        <v>214</v>
      </c>
      <c r="AJ705" t="s">
        <v>214</v>
      </c>
      <c r="AK705" t="s">
        <v>214</v>
      </c>
      <c r="AL705" t="s">
        <v>213</v>
      </c>
      <c r="AM705" t="s">
        <v>213</v>
      </c>
      <c r="AN705" t="s">
        <v>213</v>
      </c>
      <c r="AO705" t="s">
        <v>213</v>
      </c>
      <c r="AP705" t="s">
        <v>213</v>
      </c>
      <c r="AQ705"/>
      <c r="AR705" s="299"/>
      <c r="AS705" s="273"/>
      <c r="AU705" s="273"/>
    </row>
    <row r="706" spans="1:47" s="272" customFormat="1" ht="22.8" x14ac:dyDescent="0.4">
      <c r="A706">
        <v>214639</v>
      </c>
      <c r="B706" t="s">
        <v>3629</v>
      </c>
      <c r="C706" t="s">
        <v>4176</v>
      </c>
      <c r="D706" t="s">
        <v>4176</v>
      </c>
      <c r="E706" t="s">
        <v>4176</v>
      </c>
      <c r="F706" t="s">
        <v>4176</v>
      </c>
      <c r="G706" t="s">
        <v>4176</v>
      </c>
      <c r="H706" t="s">
        <v>4176</v>
      </c>
      <c r="I706" t="s">
        <v>4176</v>
      </c>
      <c r="J706" t="s">
        <v>4176</v>
      </c>
      <c r="K706" t="s">
        <v>4176</v>
      </c>
      <c r="L706" t="s">
        <v>4176</v>
      </c>
      <c r="M706" t="s">
        <v>4176</v>
      </c>
      <c r="N706" t="s">
        <v>4176</v>
      </c>
      <c r="O706" t="s">
        <v>4176</v>
      </c>
      <c r="P706" t="s">
        <v>4176</v>
      </c>
      <c r="Q706" t="s">
        <v>4176</v>
      </c>
      <c r="R706" t="s">
        <v>4176</v>
      </c>
      <c r="S706" t="s">
        <v>4176</v>
      </c>
      <c r="T706" t="s">
        <v>4176</v>
      </c>
      <c r="U706" t="s">
        <v>4176</v>
      </c>
      <c r="V706" t="s">
        <v>4176</v>
      </c>
      <c r="W706" t="s">
        <v>4176</v>
      </c>
      <c r="X706" t="s">
        <v>4176</v>
      </c>
      <c r="Y706" t="s">
        <v>4176</v>
      </c>
      <c r="Z706" t="s">
        <v>4176</v>
      </c>
      <c r="AA706" t="s">
        <v>4176</v>
      </c>
      <c r="AB706" t="s">
        <v>4176</v>
      </c>
      <c r="AC706" t="s">
        <v>4176</v>
      </c>
      <c r="AD706" t="s">
        <v>4176</v>
      </c>
      <c r="AE706" t="s">
        <v>4176</v>
      </c>
      <c r="AF706" t="s">
        <v>4176</v>
      </c>
      <c r="AG706" t="s">
        <v>4176</v>
      </c>
      <c r="AH706" t="s">
        <v>4176</v>
      </c>
      <c r="AI706" t="s">
        <v>4176</v>
      </c>
      <c r="AJ706" t="s">
        <v>4176</v>
      </c>
      <c r="AK706" t="s">
        <v>4176</v>
      </c>
      <c r="AL706" t="s">
        <v>4176</v>
      </c>
      <c r="AM706" t="s">
        <v>4176</v>
      </c>
      <c r="AN706" t="s">
        <v>4176</v>
      </c>
      <c r="AO706" t="s">
        <v>4176</v>
      </c>
      <c r="AP706" s="317" t="s">
        <v>4176</v>
      </c>
      <c r="AQ706" t="s">
        <v>737</v>
      </c>
      <c r="AR706" s="299" t="s">
        <v>4201</v>
      </c>
      <c r="AS706" s="271"/>
      <c r="AU706" s="273"/>
    </row>
    <row r="707" spans="1:47" s="272" customFormat="1" ht="22.8" x14ac:dyDescent="0.4">
      <c r="A707" s="314">
        <v>214647</v>
      </c>
      <c r="B707" t="s">
        <v>487</v>
      </c>
      <c r="C707" s="315" t="s">
        <v>214</v>
      </c>
      <c r="D707" s="315" t="s">
        <v>212</v>
      </c>
      <c r="E707" s="315" t="s">
        <v>212</v>
      </c>
      <c r="F707" s="315" t="s">
        <v>214</v>
      </c>
      <c r="G707" s="315" t="s">
        <v>213</v>
      </c>
      <c r="H707" s="315" t="s">
        <v>214</v>
      </c>
      <c r="I707" s="315" t="s">
        <v>214</v>
      </c>
      <c r="J707" s="315" t="s">
        <v>214</v>
      </c>
      <c r="K707" s="315" t="s">
        <v>214</v>
      </c>
      <c r="L707" s="315" t="s">
        <v>213</v>
      </c>
      <c r="M707" s="315" t="s">
        <v>213</v>
      </c>
      <c r="N707" s="315" t="s">
        <v>213</v>
      </c>
      <c r="O707" s="315" t="s">
        <v>213</v>
      </c>
      <c r="P707" s="315" t="s">
        <v>213</v>
      </c>
      <c r="Q707" s="315" t="s">
        <v>213</v>
      </c>
      <c r="R707" s="315" t="s">
        <v>213</v>
      </c>
      <c r="S707" s="315" t="s">
        <v>213</v>
      </c>
      <c r="T707" s="315" t="s">
        <v>213</v>
      </c>
      <c r="U707" s="315" t="s">
        <v>213</v>
      </c>
      <c r="V707" s="315" t="s">
        <v>213</v>
      </c>
      <c r="W707" s="315"/>
      <c r="X707" s="315"/>
      <c r="Y707" s="315"/>
      <c r="Z707" s="315"/>
      <c r="AA707" s="315"/>
      <c r="AB707" s="315"/>
      <c r="AC707" s="315"/>
      <c r="AD707" s="315"/>
      <c r="AE707" s="315"/>
      <c r="AF707" s="315"/>
      <c r="AG707" s="315"/>
      <c r="AH707" s="315"/>
      <c r="AI707" s="315"/>
      <c r="AJ707" s="315"/>
      <c r="AK707" s="315"/>
      <c r="AL707" s="315"/>
      <c r="AM707" s="315"/>
      <c r="AN707" s="315"/>
      <c r="AO707" s="315"/>
      <c r="AP707" s="316"/>
      <c r="AQ707"/>
      <c r="AR707" s="299"/>
      <c r="AS707" s="271"/>
      <c r="AU707" s="273"/>
    </row>
    <row r="708" spans="1:47" s="272" customFormat="1" ht="22.8" x14ac:dyDescent="0.4">
      <c r="A708">
        <v>214650</v>
      </c>
      <c r="B708" t="s">
        <v>65</v>
      </c>
      <c r="C708" t="s">
        <v>212</v>
      </c>
      <c r="D708" t="s">
        <v>214</v>
      </c>
      <c r="E708" t="s">
        <v>212</v>
      </c>
      <c r="F708" t="s">
        <v>212</v>
      </c>
      <c r="G708" t="s">
        <v>212</v>
      </c>
      <c r="H708" t="s">
        <v>212</v>
      </c>
      <c r="I708" t="s">
        <v>212</v>
      </c>
      <c r="J708" t="s">
        <v>212</v>
      </c>
      <c r="K708" t="s">
        <v>212</v>
      </c>
      <c r="L708" t="s">
        <v>212</v>
      </c>
      <c r="M708" t="s">
        <v>214</v>
      </c>
      <c r="N708" t="s">
        <v>214</v>
      </c>
      <c r="O708" t="s">
        <v>212</v>
      </c>
      <c r="P708" t="s">
        <v>212</v>
      </c>
      <c r="Q708" t="s">
        <v>212</v>
      </c>
      <c r="R708" t="s">
        <v>212</v>
      </c>
      <c r="S708" t="s">
        <v>212</v>
      </c>
      <c r="T708" t="s">
        <v>212</v>
      </c>
      <c r="U708" t="s">
        <v>214</v>
      </c>
      <c r="V708" t="s">
        <v>212</v>
      </c>
      <c r="W708" t="s">
        <v>214</v>
      </c>
      <c r="X708" t="s">
        <v>214</v>
      </c>
      <c r="Y708" t="s">
        <v>212</v>
      </c>
      <c r="Z708" t="s">
        <v>214</v>
      </c>
      <c r="AA708" t="s">
        <v>212</v>
      </c>
      <c r="AB708" t="s">
        <v>214</v>
      </c>
      <c r="AC708" t="s">
        <v>212</v>
      </c>
      <c r="AD708" t="s">
        <v>212</v>
      </c>
      <c r="AE708" t="s">
        <v>212</v>
      </c>
      <c r="AF708" t="s">
        <v>214</v>
      </c>
      <c r="AG708" t="s">
        <v>213</v>
      </c>
      <c r="AH708" t="s">
        <v>213</v>
      </c>
      <c r="AI708" t="s">
        <v>213</v>
      </c>
      <c r="AJ708" t="s">
        <v>213</v>
      </c>
      <c r="AK708" t="s">
        <v>213</v>
      </c>
      <c r="AL708"/>
      <c r="AM708"/>
      <c r="AN708"/>
      <c r="AO708"/>
      <c r="AP708" s="317"/>
      <c r="AQ708"/>
      <c r="AR708" s="299"/>
      <c r="AS708" s="271"/>
      <c r="AU708" s="273"/>
    </row>
    <row r="709" spans="1:47" s="272" customFormat="1" ht="22.8" x14ac:dyDescent="0.4">
      <c r="A709" s="314">
        <v>214660</v>
      </c>
      <c r="B709" t="s">
        <v>3630</v>
      </c>
      <c r="C709" s="315" t="s">
        <v>212</v>
      </c>
      <c r="D709" s="315" t="s">
        <v>212</v>
      </c>
      <c r="E709" s="315" t="s">
        <v>212</v>
      </c>
      <c r="F709" s="315" t="s">
        <v>212</v>
      </c>
      <c r="G709" s="315" t="s">
        <v>212</v>
      </c>
      <c r="H709" s="315" t="s">
        <v>212</v>
      </c>
      <c r="I709" s="315" t="s">
        <v>214</v>
      </c>
      <c r="J709" s="315" t="s">
        <v>212</v>
      </c>
      <c r="K709" s="315" t="s">
        <v>212</v>
      </c>
      <c r="L709" s="315" t="s">
        <v>214</v>
      </c>
      <c r="M709" s="315" t="s">
        <v>212</v>
      </c>
      <c r="N709" s="315" t="s">
        <v>212</v>
      </c>
      <c r="O709" s="315" t="s">
        <v>212</v>
      </c>
      <c r="P709" s="315" t="s">
        <v>212</v>
      </c>
      <c r="Q709" s="315" t="s">
        <v>214</v>
      </c>
      <c r="R709" s="315" t="s">
        <v>212</v>
      </c>
      <c r="S709" s="315" t="s">
        <v>212</v>
      </c>
      <c r="T709" s="315" t="s">
        <v>212</v>
      </c>
      <c r="U709" s="315" t="s">
        <v>214</v>
      </c>
      <c r="V709" s="315" t="s">
        <v>212</v>
      </c>
      <c r="W709" s="315" t="s">
        <v>213</v>
      </c>
      <c r="X709" s="315" t="s">
        <v>213</v>
      </c>
      <c r="Y709" s="315" t="s">
        <v>213</v>
      </c>
      <c r="Z709" s="315" t="s">
        <v>213</v>
      </c>
      <c r="AA709" s="315" t="s">
        <v>213</v>
      </c>
      <c r="AB709" s="272" t="s">
        <v>213</v>
      </c>
      <c r="AC709" s="272" t="s">
        <v>213</v>
      </c>
      <c r="AD709" s="272" t="s">
        <v>213</v>
      </c>
      <c r="AE709" s="272" t="s">
        <v>213</v>
      </c>
      <c r="AF709" s="272" t="s">
        <v>213</v>
      </c>
      <c r="AG709" s="315"/>
      <c r="AH709" s="315"/>
      <c r="AI709" s="315"/>
      <c r="AJ709" s="315"/>
      <c r="AK709" s="315"/>
      <c r="AL709" s="315"/>
      <c r="AM709" s="315"/>
      <c r="AN709" s="315"/>
      <c r="AO709" s="315"/>
      <c r="AP709" s="316"/>
      <c r="AQ709"/>
      <c r="AR709" s="299"/>
      <c r="AS709" s="273"/>
      <c r="AU709" s="273"/>
    </row>
    <row r="710" spans="1:47" s="272" customFormat="1" ht="24" x14ac:dyDescent="0.5">
      <c r="A710" s="321">
        <v>214681</v>
      </c>
      <c r="B710" t="s">
        <v>487</v>
      </c>
      <c r="C710" s="271" t="s">
        <v>4176</v>
      </c>
      <c r="D710" s="271" t="s">
        <v>4176</v>
      </c>
      <c r="E710" s="271" t="s">
        <v>4176</v>
      </c>
      <c r="F710" s="271" t="s">
        <v>4176</v>
      </c>
      <c r="G710" s="271" t="s">
        <v>4176</v>
      </c>
      <c r="H710" s="271" t="s">
        <v>4176</v>
      </c>
      <c r="I710" s="271" t="s">
        <v>4176</v>
      </c>
      <c r="J710" s="271" t="s">
        <v>4176</v>
      </c>
      <c r="K710" s="271" t="s">
        <v>4176</v>
      </c>
      <c r="L710" s="271" t="s">
        <v>4176</v>
      </c>
      <c r="M710" s="271" t="s">
        <v>4176</v>
      </c>
      <c r="N710" s="271" t="s">
        <v>4176</v>
      </c>
      <c r="O710" s="271" t="s">
        <v>4176</v>
      </c>
      <c r="P710" s="271" t="s">
        <v>4176</v>
      </c>
      <c r="Q710" s="271" t="s">
        <v>4176</v>
      </c>
      <c r="R710" s="271" t="s">
        <v>4176</v>
      </c>
      <c r="S710" s="271" t="s">
        <v>4176</v>
      </c>
      <c r="T710" s="271" t="s">
        <v>4176</v>
      </c>
      <c r="U710" s="271" t="s">
        <v>4176</v>
      </c>
      <c r="V710" s="271" t="s">
        <v>4176</v>
      </c>
      <c r="W710" s="271"/>
      <c r="X710" s="271"/>
      <c r="Y710" s="271"/>
      <c r="Z710" s="271"/>
      <c r="AA710" s="271"/>
      <c r="AB710" s="271"/>
      <c r="AC710" s="271"/>
      <c r="AD710" s="271"/>
      <c r="AE710" s="271"/>
      <c r="AF710" s="271"/>
      <c r="AG710" s="271"/>
      <c r="AH710" s="271"/>
      <c r="AI710" s="271"/>
      <c r="AJ710" s="271"/>
      <c r="AK710" s="271"/>
      <c r="AL710" s="271"/>
      <c r="AM710" s="271"/>
      <c r="AN710" s="271"/>
      <c r="AO710" s="271"/>
      <c r="AP710" s="322"/>
      <c r="AQ710" t="s">
        <v>737</v>
      </c>
      <c r="AR710" s="299" t="s">
        <v>4195</v>
      </c>
      <c r="AS710" s="273"/>
      <c r="AU710" s="273"/>
    </row>
    <row r="711" spans="1:47" s="272" customFormat="1" ht="22.8" x14ac:dyDescent="0.4">
      <c r="A711">
        <v>214684</v>
      </c>
      <c r="B711" t="s">
        <v>3629</v>
      </c>
      <c r="C711" t="s">
        <v>212</v>
      </c>
      <c r="D711" t="s">
        <v>214</v>
      </c>
      <c r="E711" t="s">
        <v>214</v>
      </c>
      <c r="F711" t="s">
        <v>212</v>
      </c>
      <c r="G711" t="s">
        <v>214</v>
      </c>
      <c r="H711" t="s">
        <v>214</v>
      </c>
      <c r="I711" t="s">
        <v>212</v>
      </c>
      <c r="J711" t="s">
        <v>214</v>
      </c>
      <c r="K711" t="s">
        <v>214</v>
      </c>
      <c r="L711" t="s">
        <v>212</v>
      </c>
      <c r="M711" t="s">
        <v>214</v>
      </c>
      <c r="N711" t="s">
        <v>212</v>
      </c>
      <c r="O711" t="s">
        <v>214</v>
      </c>
      <c r="P711" t="s">
        <v>214</v>
      </c>
      <c r="Q711" t="s">
        <v>212</v>
      </c>
      <c r="R711" t="s">
        <v>214</v>
      </c>
      <c r="S711" t="s">
        <v>214</v>
      </c>
      <c r="T711" t="s">
        <v>212</v>
      </c>
      <c r="U711" t="s">
        <v>212</v>
      </c>
      <c r="V711" t="s">
        <v>214</v>
      </c>
      <c r="W711" t="s">
        <v>214</v>
      </c>
      <c r="X711" t="s">
        <v>214</v>
      </c>
      <c r="Y711" t="s">
        <v>212</v>
      </c>
      <c r="Z711" t="s">
        <v>214</v>
      </c>
      <c r="AA711" t="s">
        <v>214</v>
      </c>
      <c r="AB711" t="s">
        <v>212</v>
      </c>
      <c r="AC711" t="s">
        <v>212</v>
      </c>
      <c r="AD711" t="s">
        <v>214</v>
      </c>
      <c r="AE711" t="s">
        <v>212</v>
      </c>
      <c r="AF711" t="s">
        <v>214</v>
      </c>
      <c r="AG711" t="s">
        <v>212</v>
      </c>
      <c r="AH711" t="s">
        <v>212</v>
      </c>
      <c r="AI711" t="s">
        <v>214</v>
      </c>
      <c r="AJ711" t="s">
        <v>214</v>
      </c>
      <c r="AK711" t="s">
        <v>214</v>
      </c>
      <c r="AL711" t="s">
        <v>213</v>
      </c>
      <c r="AM711" t="s">
        <v>214</v>
      </c>
      <c r="AN711" t="s">
        <v>213</v>
      </c>
      <c r="AO711" t="s">
        <v>214</v>
      </c>
      <c r="AP711" s="317" t="s">
        <v>214</v>
      </c>
      <c r="AQ711"/>
      <c r="AR711" s="299"/>
      <c r="AS711" s="271"/>
      <c r="AU711" s="273"/>
    </row>
    <row r="712" spans="1:47" s="272" customFormat="1" ht="22.8" x14ac:dyDescent="0.4">
      <c r="A712">
        <v>214686</v>
      </c>
      <c r="B712" t="s">
        <v>488</v>
      </c>
      <c r="C712" t="s">
        <v>4176</v>
      </c>
      <c r="D712" t="s">
        <v>4176</v>
      </c>
      <c r="E712" t="s">
        <v>4176</v>
      </c>
      <c r="F712" t="s">
        <v>4176</v>
      </c>
      <c r="G712" t="s">
        <v>4176</v>
      </c>
      <c r="H712" t="s">
        <v>4176</v>
      </c>
      <c r="I712" t="s">
        <v>4176</v>
      </c>
      <c r="J712" t="s">
        <v>4176</v>
      </c>
      <c r="K712" t="s">
        <v>4176</v>
      </c>
      <c r="L712" t="s">
        <v>4176</v>
      </c>
      <c r="M712" t="s">
        <v>4176</v>
      </c>
      <c r="N712" t="s">
        <v>4176</v>
      </c>
      <c r="O712" t="s">
        <v>4176</v>
      </c>
      <c r="P712" t="s">
        <v>4176</v>
      </c>
      <c r="Q712" t="s">
        <v>4176</v>
      </c>
      <c r="R712" t="s">
        <v>4176</v>
      </c>
      <c r="S712" t="s">
        <v>4176</v>
      </c>
      <c r="T712" t="s">
        <v>4176</v>
      </c>
      <c r="U712" t="s">
        <v>4176</v>
      </c>
      <c r="V712" t="s">
        <v>4176</v>
      </c>
      <c r="W712" t="s">
        <v>4176</v>
      </c>
      <c r="X712" t="s">
        <v>4176</v>
      </c>
      <c r="Y712" t="s">
        <v>4176</v>
      </c>
      <c r="Z712" t="s">
        <v>4176</v>
      </c>
      <c r="AA712" t="s">
        <v>4176</v>
      </c>
      <c r="AB712"/>
      <c r="AC712"/>
      <c r="AD712"/>
      <c r="AE712"/>
      <c r="AF712"/>
      <c r="AG712"/>
      <c r="AH712"/>
      <c r="AI712"/>
      <c r="AJ712"/>
      <c r="AK712"/>
      <c r="AL712"/>
      <c r="AM712"/>
      <c r="AN712"/>
      <c r="AO712"/>
      <c r="AP712" s="317"/>
      <c r="AQ712" t="s">
        <v>737</v>
      </c>
      <c r="AR712" s="299" t="s">
        <v>4185</v>
      </c>
      <c r="AS712" s="273"/>
      <c r="AU712" s="273"/>
    </row>
    <row r="713" spans="1:47" s="272" customFormat="1" ht="22.8" x14ac:dyDescent="0.4">
      <c r="A713">
        <v>214694</v>
      </c>
      <c r="B713" t="s">
        <v>59</v>
      </c>
      <c r="C713" t="s">
        <v>214</v>
      </c>
      <c r="D713" t="s">
        <v>214</v>
      </c>
      <c r="E713" t="s">
        <v>214</v>
      </c>
      <c r="F713" t="s">
        <v>214</v>
      </c>
      <c r="G713" t="s">
        <v>212</v>
      </c>
      <c r="H713" t="s">
        <v>212</v>
      </c>
      <c r="I713" t="s">
        <v>214</v>
      </c>
      <c r="J713" t="s">
        <v>212</v>
      </c>
      <c r="K713" t="s">
        <v>212</v>
      </c>
      <c r="L713" t="s">
        <v>214</v>
      </c>
      <c r="M713" t="s">
        <v>214</v>
      </c>
      <c r="N713" t="s">
        <v>214</v>
      </c>
      <c r="O713" t="s">
        <v>214</v>
      </c>
      <c r="P713" t="s">
        <v>214</v>
      </c>
      <c r="Q713" t="s">
        <v>212</v>
      </c>
      <c r="R713" t="s">
        <v>214</v>
      </c>
      <c r="S713" t="s">
        <v>214</v>
      </c>
      <c r="T713" t="s">
        <v>214</v>
      </c>
      <c r="U713" t="s">
        <v>212</v>
      </c>
      <c r="V713" t="s">
        <v>214</v>
      </c>
      <c r="W713" t="s">
        <v>214</v>
      </c>
      <c r="X713" t="s">
        <v>212</v>
      </c>
      <c r="Y713" t="s">
        <v>212</v>
      </c>
      <c r="Z713" t="s">
        <v>212</v>
      </c>
      <c r="AA713" t="s">
        <v>214</v>
      </c>
      <c r="AB713" t="s">
        <v>212</v>
      </c>
      <c r="AC713" t="s">
        <v>214</v>
      </c>
      <c r="AD713" t="s">
        <v>212</v>
      </c>
      <c r="AE713" t="s">
        <v>212</v>
      </c>
      <c r="AF713" t="s">
        <v>214</v>
      </c>
      <c r="AG713" t="s">
        <v>212</v>
      </c>
      <c r="AH713" t="s">
        <v>214</v>
      </c>
      <c r="AI713" t="s">
        <v>214</v>
      </c>
      <c r="AJ713" t="s">
        <v>212</v>
      </c>
      <c r="AK713" t="s">
        <v>212</v>
      </c>
      <c r="AL713" t="s">
        <v>212</v>
      </c>
      <c r="AM713" t="s">
        <v>212</v>
      </c>
      <c r="AN713" t="s">
        <v>212</v>
      </c>
      <c r="AO713" t="s">
        <v>212</v>
      </c>
      <c r="AP713" s="317" t="s">
        <v>212</v>
      </c>
      <c r="AQ713"/>
      <c r="AR713" s="299"/>
      <c r="AS713" s="271"/>
      <c r="AU713" s="273"/>
    </row>
    <row r="714" spans="1:47" s="272" customFormat="1" ht="22.8" x14ac:dyDescent="0.4">
      <c r="A714">
        <v>214699</v>
      </c>
      <c r="B714" t="s">
        <v>59</v>
      </c>
      <c r="C714" t="s">
        <v>212</v>
      </c>
      <c r="D714" t="s">
        <v>212</v>
      </c>
      <c r="E714" t="s">
        <v>214</v>
      </c>
      <c r="F714" t="s">
        <v>214</v>
      </c>
      <c r="G714" t="s">
        <v>214</v>
      </c>
      <c r="H714" t="s">
        <v>212</v>
      </c>
      <c r="I714" t="s">
        <v>214</v>
      </c>
      <c r="J714" t="s">
        <v>212</v>
      </c>
      <c r="K714" t="s">
        <v>214</v>
      </c>
      <c r="L714" t="s">
        <v>214</v>
      </c>
      <c r="M714" t="s">
        <v>214</v>
      </c>
      <c r="N714" t="s">
        <v>212</v>
      </c>
      <c r="O714" t="s">
        <v>214</v>
      </c>
      <c r="P714" t="s">
        <v>212</v>
      </c>
      <c r="Q714" t="s">
        <v>214</v>
      </c>
      <c r="R714" t="s">
        <v>214</v>
      </c>
      <c r="S714" t="s">
        <v>214</v>
      </c>
      <c r="T714" t="s">
        <v>214</v>
      </c>
      <c r="U714" t="s">
        <v>214</v>
      </c>
      <c r="V714" t="s">
        <v>212</v>
      </c>
      <c r="W714" t="s">
        <v>214</v>
      </c>
      <c r="X714" t="s">
        <v>212</v>
      </c>
      <c r="Y714" t="s">
        <v>212</v>
      </c>
      <c r="Z714" t="s">
        <v>212</v>
      </c>
      <c r="AA714" t="s">
        <v>212</v>
      </c>
      <c r="AB714" t="s">
        <v>212</v>
      </c>
      <c r="AC714" t="s">
        <v>212</v>
      </c>
      <c r="AD714" t="s">
        <v>214</v>
      </c>
      <c r="AE714" t="s">
        <v>212</v>
      </c>
      <c r="AF714" t="s">
        <v>212</v>
      </c>
      <c r="AG714" t="s">
        <v>212</v>
      </c>
      <c r="AH714" t="s">
        <v>214</v>
      </c>
      <c r="AI714" t="s">
        <v>214</v>
      </c>
      <c r="AJ714" t="s">
        <v>214</v>
      </c>
      <c r="AK714" t="s">
        <v>212</v>
      </c>
      <c r="AL714" t="s">
        <v>214</v>
      </c>
      <c r="AM714" t="s">
        <v>214</v>
      </c>
      <c r="AN714" t="s">
        <v>212</v>
      </c>
      <c r="AO714" t="s">
        <v>214</v>
      </c>
      <c r="AP714" s="317" t="s">
        <v>214</v>
      </c>
      <c r="AQ714"/>
      <c r="AR714" s="299"/>
      <c r="AS714" s="273"/>
      <c r="AU714" s="273"/>
    </row>
    <row r="715" spans="1:47" s="272" customFormat="1" ht="22.8" x14ac:dyDescent="0.4">
      <c r="A715">
        <v>214706</v>
      </c>
      <c r="B715" t="s">
        <v>59</v>
      </c>
      <c r="C715" t="s">
        <v>212</v>
      </c>
      <c r="D715" t="s">
        <v>212</v>
      </c>
      <c r="E715" t="s">
        <v>212</v>
      </c>
      <c r="F715" t="s">
        <v>212</v>
      </c>
      <c r="G715" t="s">
        <v>212</v>
      </c>
      <c r="H715" t="s">
        <v>214</v>
      </c>
      <c r="I715" t="s">
        <v>214</v>
      </c>
      <c r="J715" t="s">
        <v>212</v>
      </c>
      <c r="K715" t="s">
        <v>212</v>
      </c>
      <c r="L715" t="s">
        <v>212</v>
      </c>
      <c r="M715" t="s">
        <v>212</v>
      </c>
      <c r="N715" t="s">
        <v>212</v>
      </c>
      <c r="O715" t="s">
        <v>212</v>
      </c>
      <c r="P715" t="s">
        <v>212</v>
      </c>
      <c r="Q715" t="s">
        <v>214</v>
      </c>
      <c r="R715" t="s">
        <v>214</v>
      </c>
      <c r="S715" t="s">
        <v>214</v>
      </c>
      <c r="T715" t="s">
        <v>214</v>
      </c>
      <c r="U715" t="s">
        <v>214</v>
      </c>
      <c r="V715" t="s">
        <v>214</v>
      </c>
      <c r="W715" t="s">
        <v>214</v>
      </c>
      <c r="X715" t="s">
        <v>212</v>
      </c>
      <c r="Y715" t="s">
        <v>212</v>
      </c>
      <c r="Z715" t="s">
        <v>214</v>
      </c>
      <c r="AA715" t="s">
        <v>212</v>
      </c>
      <c r="AB715" t="s">
        <v>212</v>
      </c>
      <c r="AC715" t="s">
        <v>214</v>
      </c>
      <c r="AD715" t="s">
        <v>214</v>
      </c>
      <c r="AE715" t="s">
        <v>212</v>
      </c>
      <c r="AF715" t="s">
        <v>214</v>
      </c>
      <c r="AG715" t="s">
        <v>214</v>
      </c>
      <c r="AH715" t="s">
        <v>214</v>
      </c>
      <c r="AI715" t="s">
        <v>214</v>
      </c>
      <c r="AJ715" t="s">
        <v>214</v>
      </c>
      <c r="AK715" t="s">
        <v>214</v>
      </c>
      <c r="AL715" t="s">
        <v>213</v>
      </c>
      <c r="AM715" t="s">
        <v>213</v>
      </c>
      <c r="AN715" t="s">
        <v>213</v>
      </c>
      <c r="AO715" t="s">
        <v>213</v>
      </c>
      <c r="AP715" t="s">
        <v>213</v>
      </c>
      <c r="AQ715"/>
      <c r="AR715" s="299"/>
      <c r="AS715" s="273"/>
      <c r="AU715" s="273"/>
    </row>
    <row r="716" spans="1:47" s="272" customFormat="1" ht="22.8" x14ac:dyDescent="0.4">
      <c r="A716">
        <v>214712</v>
      </c>
      <c r="B716" t="s">
        <v>59</v>
      </c>
      <c r="C716" t="s">
        <v>212</v>
      </c>
      <c r="D716" t="s">
        <v>212</v>
      </c>
      <c r="E716" t="s">
        <v>212</v>
      </c>
      <c r="F716" t="s">
        <v>214</v>
      </c>
      <c r="G716" t="s">
        <v>212</v>
      </c>
      <c r="H716" t="s">
        <v>214</v>
      </c>
      <c r="I716" t="s">
        <v>214</v>
      </c>
      <c r="J716" t="s">
        <v>212</v>
      </c>
      <c r="K716" t="s">
        <v>214</v>
      </c>
      <c r="L716" t="s">
        <v>214</v>
      </c>
      <c r="M716" t="s">
        <v>212</v>
      </c>
      <c r="N716" t="s">
        <v>214</v>
      </c>
      <c r="O716" t="s">
        <v>214</v>
      </c>
      <c r="P716" t="s">
        <v>212</v>
      </c>
      <c r="Q716" t="s">
        <v>214</v>
      </c>
      <c r="R716" t="s">
        <v>214</v>
      </c>
      <c r="S716" t="s">
        <v>214</v>
      </c>
      <c r="T716" t="s">
        <v>212</v>
      </c>
      <c r="U716" t="s">
        <v>214</v>
      </c>
      <c r="V716" t="s">
        <v>214</v>
      </c>
      <c r="W716" t="s">
        <v>212</v>
      </c>
      <c r="X716" t="s">
        <v>214</v>
      </c>
      <c r="Y716" t="s">
        <v>212</v>
      </c>
      <c r="Z716" t="s">
        <v>214</v>
      </c>
      <c r="AA716" t="s">
        <v>214</v>
      </c>
      <c r="AB716" t="s">
        <v>214</v>
      </c>
      <c r="AC716" t="s">
        <v>214</v>
      </c>
      <c r="AD716" t="s">
        <v>214</v>
      </c>
      <c r="AE716" t="s">
        <v>212</v>
      </c>
      <c r="AF716" t="s">
        <v>212</v>
      </c>
      <c r="AG716" t="s">
        <v>212</v>
      </c>
      <c r="AH716" t="s">
        <v>214</v>
      </c>
      <c r="AI716" t="s">
        <v>214</v>
      </c>
      <c r="AJ716" t="s">
        <v>214</v>
      </c>
      <c r="AK716" t="s">
        <v>213</v>
      </c>
      <c r="AL716" t="s">
        <v>213</v>
      </c>
      <c r="AM716"/>
      <c r="AN716" t="s">
        <v>212</v>
      </c>
      <c r="AO716"/>
      <c r="AP716" s="317" t="s">
        <v>212</v>
      </c>
      <c r="AQ716"/>
      <c r="AR716" s="299"/>
      <c r="AS716" s="273"/>
      <c r="AU716" s="273"/>
    </row>
    <row r="717" spans="1:47" s="272" customFormat="1" ht="22.8" x14ac:dyDescent="0.4">
      <c r="A717">
        <v>214714</v>
      </c>
      <c r="B717" t="s">
        <v>487</v>
      </c>
      <c r="C717" t="s">
        <v>4176</v>
      </c>
      <c r="D717" t="s">
        <v>4176</v>
      </c>
      <c r="E717" t="s">
        <v>4176</v>
      </c>
      <c r="F717" t="s">
        <v>4176</v>
      </c>
      <c r="G717" t="s">
        <v>4176</v>
      </c>
      <c r="H717" t="s">
        <v>4176</v>
      </c>
      <c r="I717" t="s">
        <v>4176</v>
      </c>
      <c r="J717" t="s">
        <v>4176</v>
      </c>
      <c r="K717" t="s">
        <v>4176</v>
      </c>
      <c r="L717" t="s">
        <v>4176</v>
      </c>
      <c r="M717" t="s">
        <v>4176</v>
      </c>
      <c r="N717" t="s">
        <v>4176</v>
      </c>
      <c r="O717" t="s">
        <v>4176</v>
      </c>
      <c r="P717" t="s">
        <v>4176</v>
      </c>
      <c r="Q717" t="s">
        <v>4176</v>
      </c>
      <c r="R717" t="s">
        <v>4176</v>
      </c>
      <c r="S717" t="s">
        <v>4176</v>
      </c>
      <c r="T717" t="s">
        <v>4176</v>
      </c>
      <c r="U717" t="s">
        <v>4176</v>
      </c>
      <c r="V717" t="s">
        <v>4176</v>
      </c>
      <c r="W717"/>
      <c r="X717"/>
      <c r="Y717"/>
      <c r="Z717"/>
      <c r="AA717"/>
      <c r="AB717"/>
      <c r="AC717"/>
      <c r="AD717"/>
      <c r="AE717"/>
      <c r="AF717"/>
      <c r="AG717"/>
      <c r="AH717"/>
      <c r="AI717"/>
      <c r="AJ717"/>
      <c r="AK717"/>
      <c r="AL717"/>
      <c r="AM717"/>
      <c r="AN717"/>
      <c r="AO717"/>
      <c r="AP717" s="317"/>
      <c r="AQ717" t="s">
        <v>737</v>
      </c>
      <c r="AR717" s="299" t="s">
        <v>4184</v>
      </c>
      <c r="AS717" s="271"/>
    </row>
    <row r="718" spans="1:47" s="272" customFormat="1" ht="22.8" x14ac:dyDescent="0.4">
      <c r="A718" s="314">
        <v>214716</v>
      </c>
      <c r="B718" t="s">
        <v>485</v>
      </c>
      <c r="C718" s="272" t="s">
        <v>4176</v>
      </c>
      <c r="D718" s="272" t="s">
        <v>4176</v>
      </c>
      <c r="E718" s="272" t="s">
        <v>4176</v>
      </c>
      <c r="F718" s="272" t="s">
        <v>4176</v>
      </c>
      <c r="G718" s="272" t="s">
        <v>4176</v>
      </c>
      <c r="H718" s="272" t="s">
        <v>4176</v>
      </c>
      <c r="I718" s="272" t="s">
        <v>4176</v>
      </c>
      <c r="J718" s="272" t="s">
        <v>4176</v>
      </c>
      <c r="K718" s="272" t="s">
        <v>4176</v>
      </c>
      <c r="L718" s="272" t="s">
        <v>4176</v>
      </c>
      <c r="M718" s="272" t="s">
        <v>4176</v>
      </c>
      <c r="N718" s="272" t="s">
        <v>4176</v>
      </c>
      <c r="O718" s="272" t="s">
        <v>4176</v>
      </c>
      <c r="P718" s="272" t="s">
        <v>4176</v>
      </c>
      <c r="Q718" s="272" t="s">
        <v>4176</v>
      </c>
      <c r="R718" s="272" t="s">
        <v>4176</v>
      </c>
      <c r="S718" s="272" t="s">
        <v>4176</v>
      </c>
      <c r="T718" s="272" t="s">
        <v>4176</v>
      </c>
      <c r="U718" s="272" t="s">
        <v>4176</v>
      </c>
      <c r="V718" s="272" t="s">
        <v>4176</v>
      </c>
      <c r="W718" s="272" t="s">
        <v>4176</v>
      </c>
      <c r="X718" s="272" t="s">
        <v>4176</v>
      </c>
      <c r="Y718" s="272" t="s">
        <v>4176</v>
      </c>
      <c r="Z718" s="272" t="s">
        <v>4176</v>
      </c>
      <c r="AA718" s="272" t="s">
        <v>4176</v>
      </c>
      <c r="AB718" s="272" t="s">
        <v>4176</v>
      </c>
      <c r="AC718" s="272" t="s">
        <v>4176</v>
      </c>
      <c r="AD718" s="272" t="s">
        <v>4176</v>
      </c>
      <c r="AE718" s="272" t="s">
        <v>4176</v>
      </c>
      <c r="AF718" s="272" t="s">
        <v>4176</v>
      </c>
      <c r="AP718" s="317"/>
      <c r="AQ718" t="s">
        <v>737</v>
      </c>
      <c r="AR718" s="299" t="s">
        <v>4180</v>
      </c>
      <c r="AS718" s="273"/>
      <c r="AU718" s="273"/>
    </row>
    <row r="719" spans="1:47" s="272" customFormat="1" ht="22.8" x14ac:dyDescent="0.4">
      <c r="A719">
        <v>214717</v>
      </c>
      <c r="B719" t="s">
        <v>487</v>
      </c>
      <c r="C719" t="s">
        <v>212</v>
      </c>
      <c r="D719" t="s">
        <v>212</v>
      </c>
      <c r="E719" t="s">
        <v>214</v>
      </c>
      <c r="F719" t="s">
        <v>212</v>
      </c>
      <c r="G719" t="s">
        <v>214</v>
      </c>
      <c r="H719" t="s">
        <v>214</v>
      </c>
      <c r="I719" t="s">
        <v>212</v>
      </c>
      <c r="J719" t="s">
        <v>214</v>
      </c>
      <c r="K719" t="s">
        <v>212</v>
      </c>
      <c r="L719" t="s">
        <v>214</v>
      </c>
      <c r="M719" t="s">
        <v>213</v>
      </c>
      <c r="N719" t="s">
        <v>213</v>
      </c>
      <c r="O719" t="s">
        <v>212</v>
      </c>
      <c r="P719" t="s">
        <v>213</v>
      </c>
      <c r="Q719" t="s">
        <v>213</v>
      </c>
      <c r="R719" t="s">
        <v>213</v>
      </c>
      <c r="S719" t="s">
        <v>213</v>
      </c>
      <c r="T719" t="s">
        <v>213</v>
      </c>
      <c r="U719" t="s">
        <v>213</v>
      </c>
      <c r="V719" t="s">
        <v>213</v>
      </c>
      <c r="W719"/>
      <c r="X719"/>
      <c r="Y719"/>
      <c r="Z719"/>
      <c r="AA719"/>
      <c r="AB719"/>
      <c r="AC719"/>
      <c r="AD719"/>
      <c r="AE719"/>
      <c r="AF719"/>
      <c r="AG719"/>
      <c r="AH719"/>
      <c r="AI719"/>
      <c r="AJ719"/>
      <c r="AK719"/>
      <c r="AL719"/>
      <c r="AM719"/>
      <c r="AN719"/>
      <c r="AO719"/>
      <c r="AP719" s="317"/>
      <c r="AQ719"/>
      <c r="AR719" s="299"/>
      <c r="AS719" s="271"/>
    </row>
    <row r="720" spans="1:47" s="272" customFormat="1" ht="22.8" x14ac:dyDescent="0.4">
      <c r="A720" s="314">
        <v>214722</v>
      </c>
      <c r="B720" t="s">
        <v>485</v>
      </c>
      <c r="C720" s="315" t="s">
        <v>214</v>
      </c>
      <c r="D720" s="315" t="s">
        <v>212</v>
      </c>
      <c r="E720" s="315" t="s">
        <v>214</v>
      </c>
      <c r="F720" s="315" t="s">
        <v>212</v>
      </c>
      <c r="G720" s="315" t="s">
        <v>212</v>
      </c>
      <c r="H720" s="315" t="s">
        <v>214</v>
      </c>
      <c r="I720" s="315" t="s">
        <v>214</v>
      </c>
      <c r="J720" s="315" t="s">
        <v>214</v>
      </c>
      <c r="K720" s="315" t="s">
        <v>214</v>
      </c>
      <c r="L720" s="315" t="s">
        <v>212</v>
      </c>
      <c r="M720" s="315" t="s">
        <v>214</v>
      </c>
      <c r="N720" s="315" t="s">
        <v>214</v>
      </c>
      <c r="O720" s="315" t="s">
        <v>212</v>
      </c>
      <c r="P720" s="315" t="s">
        <v>212</v>
      </c>
      <c r="Q720" s="315" t="s">
        <v>214</v>
      </c>
      <c r="R720" s="315" t="s">
        <v>212</v>
      </c>
      <c r="S720" s="315" t="s">
        <v>214</v>
      </c>
      <c r="T720" s="315" t="s">
        <v>214</v>
      </c>
      <c r="U720" s="315" t="s">
        <v>214</v>
      </c>
      <c r="V720" s="315" t="s">
        <v>212</v>
      </c>
      <c r="W720" s="315" t="s">
        <v>214</v>
      </c>
      <c r="X720" s="315" t="s">
        <v>214</v>
      </c>
      <c r="Y720" s="315" t="s">
        <v>214</v>
      </c>
      <c r="Z720" s="315" t="s">
        <v>214</v>
      </c>
      <c r="AA720" s="315" t="s">
        <v>214</v>
      </c>
      <c r="AB720" s="315" t="s">
        <v>214</v>
      </c>
      <c r="AC720" s="315" t="s">
        <v>214</v>
      </c>
      <c r="AD720" s="315" t="s">
        <v>214</v>
      </c>
      <c r="AE720" s="315" t="s">
        <v>214</v>
      </c>
      <c r="AF720" s="315" t="s">
        <v>214</v>
      </c>
      <c r="AG720" s="315"/>
      <c r="AH720" s="315"/>
      <c r="AI720" s="315"/>
      <c r="AJ720" s="315"/>
      <c r="AK720" s="315"/>
      <c r="AL720" s="315"/>
      <c r="AM720" s="315"/>
      <c r="AN720" s="315"/>
      <c r="AO720" s="315"/>
      <c r="AP720" s="316"/>
      <c r="AQ720"/>
      <c r="AR720" s="299"/>
      <c r="AS720" s="273"/>
      <c r="AU720" s="273"/>
    </row>
    <row r="721" spans="1:47" s="272" customFormat="1" ht="22.8" x14ac:dyDescent="0.4">
      <c r="A721">
        <v>214723</v>
      </c>
      <c r="B721" t="s">
        <v>59</v>
      </c>
      <c r="C721" t="s">
        <v>213</v>
      </c>
      <c r="D721" t="s">
        <v>214</v>
      </c>
      <c r="E721" t="s">
        <v>214</v>
      </c>
      <c r="F721" t="s">
        <v>214</v>
      </c>
      <c r="G721" t="s">
        <v>214</v>
      </c>
      <c r="H721" t="s">
        <v>214</v>
      </c>
      <c r="I721" t="s">
        <v>214</v>
      </c>
      <c r="J721" t="s">
        <v>214</v>
      </c>
      <c r="K721" t="s">
        <v>214</v>
      </c>
      <c r="L721" t="s">
        <v>214</v>
      </c>
      <c r="M721" t="s">
        <v>214</v>
      </c>
      <c r="N721" t="s">
        <v>214</v>
      </c>
      <c r="O721" t="s">
        <v>214</v>
      </c>
      <c r="P721" t="s">
        <v>214</v>
      </c>
      <c r="Q721" t="s">
        <v>214</v>
      </c>
      <c r="R721" t="s">
        <v>214</v>
      </c>
      <c r="S721" t="s">
        <v>214</v>
      </c>
      <c r="T721" t="s">
        <v>214</v>
      </c>
      <c r="U721" t="s">
        <v>214</v>
      </c>
      <c r="V721" t="s">
        <v>214</v>
      </c>
      <c r="W721" t="s">
        <v>214</v>
      </c>
      <c r="X721" t="s">
        <v>214</v>
      </c>
      <c r="Y721" t="s">
        <v>214</v>
      </c>
      <c r="Z721" t="s">
        <v>214</v>
      </c>
      <c r="AA721" t="s">
        <v>212</v>
      </c>
      <c r="AB721" t="s">
        <v>212</v>
      </c>
      <c r="AC721" t="s">
        <v>212</v>
      </c>
      <c r="AD721" t="s">
        <v>214</v>
      </c>
      <c r="AE721" t="s">
        <v>214</v>
      </c>
      <c r="AF721" t="s">
        <v>214</v>
      </c>
      <c r="AG721" t="s">
        <v>214</v>
      </c>
      <c r="AH721" t="s">
        <v>214</v>
      </c>
      <c r="AI721" t="s">
        <v>213</v>
      </c>
      <c r="AJ721" t="s">
        <v>213</v>
      </c>
      <c r="AK721" t="s">
        <v>213</v>
      </c>
      <c r="AL721" t="s">
        <v>213</v>
      </c>
      <c r="AM721" t="s">
        <v>214</v>
      </c>
      <c r="AN721" t="s">
        <v>213</v>
      </c>
      <c r="AO721" t="s">
        <v>213</v>
      </c>
      <c r="AP721" s="317" t="s">
        <v>213</v>
      </c>
      <c r="AQ721"/>
      <c r="AR721" s="299"/>
      <c r="AS721" s="271"/>
      <c r="AU721" s="273"/>
    </row>
    <row r="722" spans="1:47" s="272" customFormat="1" ht="22.8" x14ac:dyDescent="0.4">
      <c r="A722">
        <v>214726</v>
      </c>
      <c r="B722" t="s">
        <v>488</v>
      </c>
      <c r="C722" t="s">
        <v>214</v>
      </c>
      <c r="D722" t="s">
        <v>214</v>
      </c>
      <c r="E722" t="s">
        <v>212</v>
      </c>
      <c r="F722" t="s">
        <v>214</v>
      </c>
      <c r="G722" t="s">
        <v>212</v>
      </c>
      <c r="H722" t="s">
        <v>214</v>
      </c>
      <c r="I722" t="s">
        <v>214</v>
      </c>
      <c r="J722" t="s">
        <v>214</v>
      </c>
      <c r="K722" t="s">
        <v>214</v>
      </c>
      <c r="L722" t="s">
        <v>212</v>
      </c>
      <c r="M722" t="s">
        <v>212</v>
      </c>
      <c r="N722" t="s">
        <v>212</v>
      </c>
      <c r="O722" t="s">
        <v>212</v>
      </c>
      <c r="P722" t="s">
        <v>212</v>
      </c>
      <c r="Q722" t="s">
        <v>213</v>
      </c>
      <c r="R722" t="s">
        <v>212</v>
      </c>
      <c r="S722" t="s">
        <v>214</v>
      </c>
      <c r="T722" t="s">
        <v>214</v>
      </c>
      <c r="U722" t="s">
        <v>212</v>
      </c>
      <c r="V722" t="s">
        <v>212</v>
      </c>
      <c r="W722" t="s">
        <v>213</v>
      </c>
      <c r="X722" t="s">
        <v>213</v>
      </c>
      <c r="Y722" t="s">
        <v>213</v>
      </c>
      <c r="Z722" t="s">
        <v>213</v>
      </c>
      <c r="AA722" t="s">
        <v>213</v>
      </c>
      <c r="AB722"/>
      <c r="AC722"/>
      <c r="AD722"/>
      <c r="AE722"/>
      <c r="AF722"/>
      <c r="AG722"/>
      <c r="AH722"/>
      <c r="AI722"/>
      <c r="AJ722"/>
      <c r="AK722"/>
      <c r="AL722"/>
      <c r="AM722"/>
      <c r="AN722"/>
      <c r="AO722"/>
      <c r="AP722" s="317"/>
      <c r="AQ722"/>
      <c r="AR722" s="299"/>
      <c r="AS722" s="273"/>
      <c r="AU722" s="273"/>
    </row>
    <row r="723" spans="1:47" s="272" customFormat="1" ht="22.8" x14ac:dyDescent="0.4">
      <c r="A723">
        <v>214731</v>
      </c>
      <c r="B723" t="s">
        <v>485</v>
      </c>
      <c r="C723" t="s">
        <v>212</v>
      </c>
      <c r="D723" t="s">
        <v>212</v>
      </c>
      <c r="E723" t="s">
        <v>214</v>
      </c>
      <c r="F723" t="s">
        <v>214</v>
      </c>
      <c r="G723" t="s">
        <v>212</v>
      </c>
      <c r="H723" t="s">
        <v>214</v>
      </c>
      <c r="I723" t="s">
        <v>212</v>
      </c>
      <c r="J723" t="s">
        <v>212</v>
      </c>
      <c r="K723" t="s">
        <v>214</v>
      </c>
      <c r="L723" t="s">
        <v>214</v>
      </c>
      <c r="M723" t="s">
        <v>212</v>
      </c>
      <c r="N723" t="s">
        <v>212</v>
      </c>
      <c r="O723" t="s">
        <v>214</v>
      </c>
      <c r="P723" t="s">
        <v>214</v>
      </c>
      <c r="Q723" t="s">
        <v>212</v>
      </c>
      <c r="R723" t="s">
        <v>214</v>
      </c>
      <c r="S723" t="s">
        <v>212</v>
      </c>
      <c r="T723" t="s">
        <v>212</v>
      </c>
      <c r="U723" t="s">
        <v>212</v>
      </c>
      <c r="V723" t="s">
        <v>212</v>
      </c>
      <c r="W723" t="s">
        <v>212</v>
      </c>
      <c r="X723" t="s">
        <v>212</v>
      </c>
      <c r="Y723" t="s">
        <v>214</v>
      </c>
      <c r="Z723" t="s">
        <v>212</v>
      </c>
      <c r="AA723" t="s">
        <v>212</v>
      </c>
      <c r="AB723" t="s">
        <v>212</v>
      </c>
      <c r="AC723" t="s">
        <v>212</v>
      </c>
      <c r="AD723" t="s">
        <v>212</v>
      </c>
      <c r="AE723" t="s">
        <v>214</v>
      </c>
      <c r="AF723" t="s">
        <v>212</v>
      </c>
      <c r="AG723"/>
      <c r="AH723"/>
      <c r="AI723"/>
      <c r="AJ723"/>
      <c r="AK723"/>
      <c r="AL723"/>
      <c r="AM723"/>
      <c r="AN723"/>
      <c r="AO723"/>
      <c r="AP723" s="317"/>
      <c r="AQ723"/>
      <c r="AR723" s="299"/>
      <c r="AS723" s="271"/>
      <c r="AU723" s="273"/>
    </row>
    <row r="724" spans="1:47" s="272" customFormat="1" ht="22.8" x14ac:dyDescent="0.4">
      <c r="A724">
        <v>214742</v>
      </c>
      <c r="B724" t="s">
        <v>59</v>
      </c>
      <c r="C724" t="s">
        <v>214</v>
      </c>
      <c r="D724" t="s">
        <v>214</v>
      </c>
      <c r="E724" t="s">
        <v>214</v>
      </c>
      <c r="F724" t="s">
        <v>214</v>
      </c>
      <c r="G724" t="s">
        <v>212</v>
      </c>
      <c r="H724" t="s">
        <v>214</v>
      </c>
      <c r="I724" t="s">
        <v>212</v>
      </c>
      <c r="J724" t="s">
        <v>214</v>
      </c>
      <c r="K724" t="s">
        <v>212</v>
      </c>
      <c r="L724" t="s">
        <v>214</v>
      </c>
      <c r="M724" t="s">
        <v>214</v>
      </c>
      <c r="N724" t="s">
        <v>214</v>
      </c>
      <c r="O724" t="s">
        <v>214</v>
      </c>
      <c r="P724" t="s">
        <v>214</v>
      </c>
      <c r="Q724" t="s">
        <v>214</v>
      </c>
      <c r="R724" t="s">
        <v>214</v>
      </c>
      <c r="S724" t="s">
        <v>214</v>
      </c>
      <c r="T724" t="s">
        <v>214</v>
      </c>
      <c r="U724" t="s">
        <v>212</v>
      </c>
      <c r="V724" t="s">
        <v>212</v>
      </c>
      <c r="W724" t="s">
        <v>214</v>
      </c>
      <c r="X724" t="s">
        <v>214</v>
      </c>
      <c r="Y724" t="s">
        <v>212</v>
      </c>
      <c r="Z724" t="s">
        <v>214</v>
      </c>
      <c r="AA724" t="s">
        <v>212</v>
      </c>
      <c r="AB724" t="s">
        <v>214</v>
      </c>
      <c r="AC724" t="s">
        <v>214</v>
      </c>
      <c r="AD724" t="s">
        <v>212</v>
      </c>
      <c r="AE724" t="s">
        <v>212</v>
      </c>
      <c r="AF724" t="s">
        <v>214</v>
      </c>
      <c r="AG724" t="s">
        <v>212</v>
      </c>
      <c r="AH724" t="s">
        <v>214</v>
      </c>
      <c r="AI724" t="s">
        <v>214</v>
      </c>
      <c r="AJ724" t="s">
        <v>214</v>
      </c>
      <c r="AK724" t="s">
        <v>214</v>
      </c>
      <c r="AL724" t="s">
        <v>214</v>
      </c>
      <c r="AM724" t="s">
        <v>212</v>
      </c>
      <c r="AN724" t="s">
        <v>212</v>
      </c>
      <c r="AO724" t="s">
        <v>214</v>
      </c>
      <c r="AP724" s="317" t="s">
        <v>212</v>
      </c>
      <c r="AQ724"/>
      <c r="AR724" s="299"/>
      <c r="AS724" s="273"/>
      <c r="AU724" s="273"/>
    </row>
    <row r="725" spans="1:47" s="272" customFormat="1" ht="22.8" x14ac:dyDescent="0.4">
      <c r="A725">
        <v>214744</v>
      </c>
      <c r="B725" t="s">
        <v>59</v>
      </c>
      <c r="C725" t="s">
        <v>214</v>
      </c>
      <c r="D725" t="s">
        <v>212</v>
      </c>
      <c r="E725" t="s">
        <v>214</v>
      </c>
      <c r="F725" t="s">
        <v>214</v>
      </c>
      <c r="G725" t="s">
        <v>212</v>
      </c>
      <c r="H725" t="s">
        <v>212</v>
      </c>
      <c r="I725" t="s">
        <v>214</v>
      </c>
      <c r="J725" t="s">
        <v>214</v>
      </c>
      <c r="K725" t="s">
        <v>214</v>
      </c>
      <c r="L725" t="s">
        <v>214</v>
      </c>
      <c r="M725" t="s">
        <v>214</v>
      </c>
      <c r="N725" t="s">
        <v>214</v>
      </c>
      <c r="O725" t="s">
        <v>214</v>
      </c>
      <c r="P725" t="s">
        <v>214</v>
      </c>
      <c r="Q725" t="s">
        <v>214</v>
      </c>
      <c r="R725" t="s">
        <v>214</v>
      </c>
      <c r="S725" t="s">
        <v>214</v>
      </c>
      <c r="T725" t="s">
        <v>214</v>
      </c>
      <c r="U725" t="s">
        <v>214</v>
      </c>
      <c r="V725" t="s">
        <v>214</v>
      </c>
      <c r="W725" t="s">
        <v>214</v>
      </c>
      <c r="X725" t="s">
        <v>212</v>
      </c>
      <c r="Y725" t="s">
        <v>212</v>
      </c>
      <c r="Z725" t="s">
        <v>214</v>
      </c>
      <c r="AA725" t="s">
        <v>212</v>
      </c>
      <c r="AB725" t="s">
        <v>212</v>
      </c>
      <c r="AC725" t="s">
        <v>212</v>
      </c>
      <c r="AD725" t="s">
        <v>212</v>
      </c>
      <c r="AE725" t="s">
        <v>214</v>
      </c>
      <c r="AF725" t="s">
        <v>212</v>
      </c>
      <c r="AG725" t="s">
        <v>212</v>
      </c>
      <c r="AH725" t="s">
        <v>214</v>
      </c>
      <c r="AI725" t="s">
        <v>214</v>
      </c>
      <c r="AJ725" t="s">
        <v>214</v>
      </c>
      <c r="AK725" t="s">
        <v>212</v>
      </c>
      <c r="AL725" t="s">
        <v>214</v>
      </c>
      <c r="AM725" t="s">
        <v>212</v>
      </c>
      <c r="AN725" t="s">
        <v>212</v>
      </c>
      <c r="AO725" t="s">
        <v>214</v>
      </c>
      <c r="AP725" s="317" t="s">
        <v>212</v>
      </c>
      <c r="AQ725"/>
      <c r="AR725" s="299"/>
      <c r="AS725" s="271"/>
      <c r="AU725" s="273"/>
    </row>
    <row r="726" spans="1:47" s="272" customFormat="1" ht="22.8" x14ac:dyDescent="0.4">
      <c r="A726">
        <v>214748</v>
      </c>
      <c r="B726" t="s">
        <v>3629</v>
      </c>
      <c r="C726" t="s">
        <v>214</v>
      </c>
      <c r="D726" t="s">
        <v>214</v>
      </c>
      <c r="E726" t="s">
        <v>212</v>
      </c>
      <c r="F726" t="s">
        <v>214</v>
      </c>
      <c r="G726" t="s">
        <v>212</v>
      </c>
      <c r="H726" t="s">
        <v>214</v>
      </c>
      <c r="I726" t="s">
        <v>214</v>
      </c>
      <c r="J726" t="s">
        <v>214</v>
      </c>
      <c r="K726" t="s">
        <v>214</v>
      </c>
      <c r="L726" t="s">
        <v>214</v>
      </c>
      <c r="M726" t="s">
        <v>214</v>
      </c>
      <c r="N726" t="s">
        <v>214</v>
      </c>
      <c r="O726" t="s">
        <v>214</v>
      </c>
      <c r="P726" t="s">
        <v>212</v>
      </c>
      <c r="Q726" t="s">
        <v>214</v>
      </c>
      <c r="R726" t="s">
        <v>214</v>
      </c>
      <c r="S726" t="s">
        <v>214</v>
      </c>
      <c r="T726" t="s">
        <v>214</v>
      </c>
      <c r="U726" t="s">
        <v>214</v>
      </c>
      <c r="V726" t="s">
        <v>214</v>
      </c>
      <c r="W726" t="s">
        <v>214</v>
      </c>
      <c r="X726" t="s">
        <v>214</v>
      </c>
      <c r="Y726" t="s">
        <v>214</v>
      </c>
      <c r="Z726" t="s">
        <v>212</v>
      </c>
      <c r="AA726" t="s">
        <v>212</v>
      </c>
      <c r="AB726" t="s">
        <v>212</v>
      </c>
      <c r="AC726" t="s">
        <v>212</v>
      </c>
      <c r="AD726" t="s">
        <v>212</v>
      </c>
      <c r="AE726" t="s">
        <v>212</v>
      </c>
      <c r="AF726" t="s">
        <v>212</v>
      </c>
      <c r="AG726" t="s">
        <v>213</v>
      </c>
      <c r="AH726" t="s">
        <v>214</v>
      </c>
      <c r="AI726" t="s">
        <v>214</v>
      </c>
      <c r="AJ726" t="s">
        <v>212</v>
      </c>
      <c r="AK726" t="s">
        <v>214</v>
      </c>
      <c r="AL726" t="s">
        <v>213</v>
      </c>
      <c r="AM726" t="s">
        <v>213</v>
      </c>
      <c r="AN726" t="s">
        <v>213</v>
      </c>
      <c r="AO726" t="s">
        <v>214</v>
      </c>
      <c r="AP726" s="317" t="s">
        <v>213</v>
      </c>
      <c r="AQ726"/>
      <c r="AR726" s="299"/>
      <c r="AS726" s="273"/>
      <c r="AU726" s="273"/>
    </row>
    <row r="727" spans="1:47" s="272" customFormat="1" ht="22.8" x14ac:dyDescent="0.4">
      <c r="A727">
        <v>214761</v>
      </c>
      <c r="B727" t="s">
        <v>3629</v>
      </c>
      <c r="C727" t="s">
        <v>212</v>
      </c>
      <c r="D727" t="s">
        <v>214</v>
      </c>
      <c r="E727" t="s">
        <v>212</v>
      </c>
      <c r="F727" t="s">
        <v>212</v>
      </c>
      <c r="G727" t="s">
        <v>212</v>
      </c>
      <c r="H727" t="s">
        <v>214</v>
      </c>
      <c r="I727" t="s">
        <v>212</v>
      </c>
      <c r="J727" t="s">
        <v>212</v>
      </c>
      <c r="K727" t="s">
        <v>214</v>
      </c>
      <c r="L727" t="s">
        <v>212</v>
      </c>
      <c r="M727" t="s">
        <v>214</v>
      </c>
      <c r="N727" t="s">
        <v>212</v>
      </c>
      <c r="O727" t="s">
        <v>212</v>
      </c>
      <c r="P727" t="s">
        <v>212</v>
      </c>
      <c r="Q727" t="s">
        <v>214</v>
      </c>
      <c r="R727" t="s">
        <v>214</v>
      </c>
      <c r="S727" t="s">
        <v>214</v>
      </c>
      <c r="T727" t="s">
        <v>212</v>
      </c>
      <c r="U727" t="s">
        <v>214</v>
      </c>
      <c r="V727" t="s">
        <v>212</v>
      </c>
      <c r="W727" t="s">
        <v>214</v>
      </c>
      <c r="X727" t="s">
        <v>214</v>
      </c>
      <c r="Y727" t="s">
        <v>212</v>
      </c>
      <c r="Z727" t="s">
        <v>214</v>
      </c>
      <c r="AA727" t="s">
        <v>214</v>
      </c>
      <c r="AB727" t="s">
        <v>212</v>
      </c>
      <c r="AC727" t="s">
        <v>214</v>
      </c>
      <c r="AD727" t="s">
        <v>214</v>
      </c>
      <c r="AE727" t="s">
        <v>214</v>
      </c>
      <c r="AF727" t="s">
        <v>214</v>
      </c>
      <c r="AG727" t="s">
        <v>214</v>
      </c>
      <c r="AH727" t="s">
        <v>212</v>
      </c>
      <c r="AI727" t="s">
        <v>213</v>
      </c>
      <c r="AJ727" t="s">
        <v>214</v>
      </c>
      <c r="AK727" t="s">
        <v>214</v>
      </c>
      <c r="AL727" t="s">
        <v>213</v>
      </c>
      <c r="AM727" t="s">
        <v>213</v>
      </c>
      <c r="AN727" t="s">
        <v>213</v>
      </c>
      <c r="AO727" t="s">
        <v>213</v>
      </c>
      <c r="AP727" s="317" t="s">
        <v>214</v>
      </c>
      <c r="AQ727"/>
      <c r="AR727" s="299"/>
      <c r="AS727" s="271"/>
      <c r="AU727" s="273"/>
    </row>
    <row r="728" spans="1:47" s="272" customFormat="1" ht="22.8" x14ac:dyDescent="0.4">
      <c r="A728">
        <v>214763</v>
      </c>
      <c r="B728" t="s">
        <v>3630</v>
      </c>
      <c r="C728" t="s">
        <v>212</v>
      </c>
      <c r="D728" t="s">
        <v>212</v>
      </c>
      <c r="E728" t="s">
        <v>212</v>
      </c>
      <c r="F728" t="s">
        <v>212</v>
      </c>
      <c r="G728" t="s">
        <v>212</v>
      </c>
      <c r="H728" t="s">
        <v>212</v>
      </c>
      <c r="I728" t="s">
        <v>212</v>
      </c>
      <c r="J728" t="s">
        <v>212</v>
      </c>
      <c r="K728" t="s">
        <v>212</v>
      </c>
      <c r="L728" t="s">
        <v>212</v>
      </c>
      <c r="M728" t="s">
        <v>212</v>
      </c>
      <c r="N728" t="s">
        <v>212</v>
      </c>
      <c r="O728" t="s">
        <v>212</v>
      </c>
      <c r="P728" t="s">
        <v>212</v>
      </c>
      <c r="Q728" t="s">
        <v>212</v>
      </c>
      <c r="R728" t="s">
        <v>212</v>
      </c>
      <c r="S728" t="s">
        <v>212</v>
      </c>
      <c r="T728" t="s">
        <v>212</v>
      </c>
      <c r="U728" t="s">
        <v>212</v>
      </c>
      <c r="V728" t="s">
        <v>212</v>
      </c>
      <c r="W728" t="s">
        <v>214</v>
      </c>
      <c r="X728" t="s">
        <v>214</v>
      </c>
      <c r="Y728" t="s">
        <v>214</v>
      </c>
      <c r="Z728" t="s">
        <v>212</v>
      </c>
      <c r="AA728" t="s">
        <v>212</v>
      </c>
      <c r="AB728" t="s">
        <v>214</v>
      </c>
      <c r="AC728" t="s">
        <v>214</v>
      </c>
      <c r="AD728" t="s">
        <v>214</v>
      </c>
      <c r="AE728" t="s">
        <v>214</v>
      </c>
      <c r="AF728" t="s">
        <v>214</v>
      </c>
      <c r="AG728"/>
      <c r="AH728"/>
      <c r="AI728"/>
      <c r="AJ728"/>
      <c r="AK728"/>
      <c r="AL728"/>
      <c r="AM728"/>
      <c r="AN728"/>
      <c r="AO728"/>
      <c r="AP728" s="317"/>
      <c r="AQ728"/>
      <c r="AR728" s="299"/>
      <c r="AS728" s="273"/>
      <c r="AU728" s="273"/>
    </row>
    <row r="729" spans="1:47" s="272" customFormat="1" ht="22.8" x14ac:dyDescent="0.4">
      <c r="A729">
        <v>214768</v>
      </c>
      <c r="B729" t="s">
        <v>59</v>
      </c>
      <c r="C729" t="s">
        <v>212</v>
      </c>
      <c r="D729" t="s">
        <v>214</v>
      </c>
      <c r="E729" t="s">
        <v>214</v>
      </c>
      <c r="F729" t="s">
        <v>214</v>
      </c>
      <c r="G729" t="s">
        <v>212</v>
      </c>
      <c r="H729" t="s">
        <v>214</v>
      </c>
      <c r="I729" t="s">
        <v>214</v>
      </c>
      <c r="J729" t="s">
        <v>214</v>
      </c>
      <c r="K729" t="s">
        <v>214</v>
      </c>
      <c r="L729" t="s">
        <v>212</v>
      </c>
      <c r="M729" t="s">
        <v>214</v>
      </c>
      <c r="N729" t="s">
        <v>214</v>
      </c>
      <c r="O729" t="s">
        <v>214</v>
      </c>
      <c r="P729" t="s">
        <v>212</v>
      </c>
      <c r="Q729" t="s">
        <v>214</v>
      </c>
      <c r="R729" t="s">
        <v>214</v>
      </c>
      <c r="S729" t="s">
        <v>214</v>
      </c>
      <c r="T729" t="s">
        <v>214</v>
      </c>
      <c r="U729" t="s">
        <v>214</v>
      </c>
      <c r="V729" t="s">
        <v>212</v>
      </c>
      <c r="W729" t="s">
        <v>214</v>
      </c>
      <c r="X729" t="s">
        <v>212</v>
      </c>
      <c r="Y729" t="s">
        <v>213</v>
      </c>
      <c r="Z729" t="s">
        <v>214</v>
      </c>
      <c r="AA729" t="s">
        <v>212</v>
      </c>
      <c r="AB729" t="s">
        <v>212</v>
      </c>
      <c r="AC729" t="s">
        <v>212</v>
      </c>
      <c r="AD729" t="s">
        <v>212</v>
      </c>
      <c r="AE729" t="s">
        <v>214</v>
      </c>
      <c r="AF729" t="s">
        <v>212</v>
      </c>
      <c r="AG729" t="s">
        <v>214</v>
      </c>
      <c r="AH729" t="s">
        <v>214</v>
      </c>
      <c r="AI729" t="s">
        <v>214</v>
      </c>
      <c r="AJ729" t="s">
        <v>214</v>
      </c>
      <c r="AK729" t="s">
        <v>214</v>
      </c>
      <c r="AL729" t="s">
        <v>212</v>
      </c>
      <c r="AM729" t="s">
        <v>212</v>
      </c>
      <c r="AN729" t="s">
        <v>213</v>
      </c>
      <c r="AO729" t="s">
        <v>212</v>
      </c>
      <c r="AP729" s="317" t="s">
        <v>212</v>
      </c>
      <c r="AQ729"/>
      <c r="AR729" s="299"/>
      <c r="AS729" s="273"/>
      <c r="AU729" s="273"/>
    </row>
    <row r="730" spans="1:47" s="272" customFormat="1" ht="22.8" x14ac:dyDescent="0.4">
      <c r="A730">
        <v>214778</v>
      </c>
      <c r="B730" t="s">
        <v>3629</v>
      </c>
      <c r="C730" t="s">
        <v>214</v>
      </c>
      <c r="D730" t="s">
        <v>214</v>
      </c>
      <c r="E730" t="s">
        <v>214</v>
      </c>
      <c r="F730" t="s">
        <v>212</v>
      </c>
      <c r="G730" t="s">
        <v>212</v>
      </c>
      <c r="H730" t="s">
        <v>214</v>
      </c>
      <c r="I730" t="s">
        <v>214</v>
      </c>
      <c r="J730" t="s">
        <v>214</v>
      </c>
      <c r="K730" t="s">
        <v>214</v>
      </c>
      <c r="L730" t="s">
        <v>214</v>
      </c>
      <c r="M730" t="s">
        <v>214</v>
      </c>
      <c r="N730" t="s">
        <v>214</v>
      </c>
      <c r="O730" t="s">
        <v>214</v>
      </c>
      <c r="P730" t="s">
        <v>212</v>
      </c>
      <c r="Q730" t="s">
        <v>214</v>
      </c>
      <c r="R730" t="s">
        <v>212</v>
      </c>
      <c r="S730" t="s">
        <v>214</v>
      </c>
      <c r="T730" t="s">
        <v>214</v>
      </c>
      <c r="U730" t="s">
        <v>214</v>
      </c>
      <c r="V730" t="s">
        <v>214</v>
      </c>
      <c r="W730" t="s">
        <v>212</v>
      </c>
      <c r="X730" t="s">
        <v>212</v>
      </c>
      <c r="Y730" t="s">
        <v>212</v>
      </c>
      <c r="Z730" t="s">
        <v>212</v>
      </c>
      <c r="AA730" t="s">
        <v>212</v>
      </c>
      <c r="AB730" t="s">
        <v>212</v>
      </c>
      <c r="AC730" t="s">
        <v>212</v>
      </c>
      <c r="AD730" t="s">
        <v>214</v>
      </c>
      <c r="AE730" t="s">
        <v>212</v>
      </c>
      <c r="AF730" t="s">
        <v>212</v>
      </c>
      <c r="AG730" t="s">
        <v>213</v>
      </c>
      <c r="AH730" t="s">
        <v>214</v>
      </c>
      <c r="AI730" t="s">
        <v>214</v>
      </c>
      <c r="AJ730" t="s">
        <v>214</v>
      </c>
      <c r="AK730" t="s">
        <v>214</v>
      </c>
      <c r="AL730" t="s">
        <v>214</v>
      </c>
      <c r="AM730" t="s">
        <v>214</v>
      </c>
      <c r="AN730" t="s">
        <v>213</v>
      </c>
      <c r="AO730" t="s">
        <v>214</v>
      </c>
      <c r="AP730" s="317" t="s">
        <v>214</v>
      </c>
      <c r="AQ730"/>
      <c r="AR730" s="299"/>
      <c r="AS730" s="273"/>
      <c r="AU730" s="273"/>
    </row>
    <row r="731" spans="1:47" s="272" customFormat="1" ht="22.8" x14ac:dyDescent="0.4">
      <c r="A731">
        <v>214779</v>
      </c>
      <c r="B731" t="s">
        <v>3629</v>
      </c>
      <c r="C731" t="s">
        <v>212</v>
      </c>
      <c r="D731" t="s">
        <v>214</v>
      </c>
      <c r="E731" t="s">
        <v>214</v>
      </c>
      <c r="F731" t="s">
        <v>214</v>
      </c>
      <c r="G731" t="s">
        <v>212</v>
      </c>
      <c r="H731" t="s">
        <v>214</v>
      </c>
      <c r="I731" t="s">
        <v>214</v>
      </c>
      <c r="J731" t="s">
        <v>214</v>
      </c>
      <c r="K731" t="s">
        <v>214</v>
      </c>
      <c r="L731" t="s">
        <v>214</v>
      </c>
      <c r="M731" t="s">
        <v>212</v>
      </c>
      <c r="N731" t="s">
        <v>214</v>
      </c>
      <c r="O731" t="s">
        <v>214</v>
      </c>
      <c r="P731" t="s">
        <v>214</v>
      </c>
      <c r="Q731" t="s">
        <v>214</v>
      </c>
      <c r="R731" t="s">
        <v>214</v>
      </c>
      <c r="S731" t="s">
        <v>214</v>
      </c>
      <c r="T731" t="s">
        <v>212</v>
      </c>
      <c r="U731" t="s">
        <v>212</v>
      </c>
      <c r="V731" t="s">
        <v>212</v>
      </c>
      <c r="W731" t="s">
        <v>214</v>
      </c>
      <c r="X731" t="s">
        <v>214</v>
      </c>
      <c r="Y731" t="s">
        <v>212</v>
      </c>
      <c r="Z731" t="s">
        <v>214</v>
      </c>
      <c r="AA731" t="s">
        <v>214</v>
      </c>
      <c r="AB731" t="s">
        <v>212</v>
      </c>
      <c r="AC731" t="s">
        <v>212</v>
      </c>
      <c r="AD731" t="s">
        <v>212</v>
      </c>
      <c r="AE731" t="s">
        <v>214</v>
      </c>
      <c r="AF731" t="s">
        <v>214</v>
      </c>
      <c r="AG731" t="s">
        <v>213</v>
      </c>
      <c r="AH731" t="s">
        <v>213</v>
      </c>
      <c r="AI731" t="s">
        <v>213</v>
      </c>
      <c r="AJ731" t="s">
        <v>214</v>
      </c>
      <c r="AK731" t="s">
        <v>213</v>
      </c>
      <c r="AL731" t="s">
        <v>213</v>
      </c>
      <c r="AM731" t="s">
        <v>213</v>
      </c>
      <c r="AN731" t="s">
        <v>213</v>
      </c>
      <c r="AO731" t="s">
        <v>213</v>
      </c>
      <c r="AP731" s="317" t="s">
        <v>213</v>
      </c>
      <c r="AQ731"/>
      <c r="AR731" s="299"/>
      <c r="AS731" s="273"/>
      <c r="AU731" s="273"/>
    </row>
    <row r="732" spans="1:47" s="272" customFormat="1" ht="22.8" x14ac:dyDescent="0.4">
      <c r="A732">
        <v>214782</v>
      </c>
      <c r="B732" t="s">
        <v>59</v>
      </c>
      <c r="C732" t="s">
        <v>214</v>
      </c>
      <c r="D732" t="s">
        <v>214</v>
      </c>
      <c r="E732" t="s">
        <v>214</v>
      </c>
      <c r="F732" t="s">
        <v>214</v>
      </c>
      <c r="G732" t="s">
        <v>214</v>
      </c>
      <c r="H732" t="s">
        <v>214</v>
      </c>
      <c r="I732" t="s">
        <v>214</v>
      </c>
      <c r="J732" t="s">
        <v>212</v>
      </c>
      <c r="K732" t="s">
        <v>214</v>
      </c>
      <c r="L732" t="s">
        <v>214</v>
      </c>
      <c r="M732" t="s">
        <v>214</v>
      </c>
      <c r="N732" t="s">
        <v>214</v>
      </c>
      <c r="O732" t="s">
        <v>214</v>
      </c>
      <c r="P732" t="s">
        <v>214</v>
      </c>
      <c r="Q732" t="s">
        <v>214</v>
      </c>
      <c r="R732" t="s">
        <v>214</v>
      </c>
      <c r="S732" t="s">
        <v>214</v>
      </c>
      <c r="T732" t="s">
        <v>214</v>
      </c>
      <c r="U732" t="s">
        <v>214</v>
      </c>
      <c r="V732" t="s">
        <v>214</v>
      </c>
      <c r="W732" t="s">
        <v>214</v>
      </c>
      <c r="X732" t="s">
        <v>212</v>
      </c>
      <c r="Y732" t="s">
        <v>212</v>
      </c>
      <c r="Z732" t="s">
        <v>214</v>
      </c>
      <c r="AA732" t="s">
        <v>212</v>
      </c>
      <c r="AB732" t="s">
        <v>212</v>
      </c>
      <c r="AC732" t="s">
        <v>214</v>
      </c>
      <c r="AD732" t="s">
        <v>212</v>
      </c>
      <c r="AE732" t="s">
        <v>212</v>
      </c>
      <c r="AF732" t="s">
        <v>214</v>
      </c>
      <c r="AG732" t="s">
        <v>213</v>
      </c>
      <c r="AH732" t="s">
        <v>214</v>
      </c>
      <c r="AI732" t="s">
        <v>214</v>
      </c>
      <c r="AJ732" t="s">
        <v>214</v>
      </c>
      <c r="AK732" t="s">
        <v>212</v>
      </c>
      <c r="AL732" t="s">
        <v>214</v>
      </c>
      <c r="AM732" t="s">
        <v>212</v>
      </c>
      <c r="AN732" t="s">
        <v>214</v>
      </c>
      <c r="AO732" t="s">
        <v>214</v>
      </c>
      <c r="AP732" s="317" t="s">
        <v>214</v>
      </c>
      <c r="AQ732"/>
      <c r="AR732" s="299"/>
      <c r="AS732" s="271"/>
      <c r="AU732" s="273"/>
    </row>
    <row r="733" spans="1:47" s="272" customFormat="1" ht="22.8" x14ac:dyDescent="0.4">
      <c r="A733">
        <v>214785</v>
      </c>
      <c r="B733" t="s">
        <v>487</v>
      </c>
      <c r="C733" t="s">
        <v>4176</v>
      </c>
      <c r="D733" t="s">
        <v>4176</v>
      </c>
      <c r="E733" t="s">
        <v>4176</v>
      </c>
      <c r="F733" t="s">
        <v>4176</v>
      </c>
      <c r="G733" t="s">
        <v>4176</v>
      </c>
      <c r="H733" t="s">
        <v>4176</v>
      </c>
      <c r="I733" t="s">
        <v>4176</v>
      </c>
      <c r="J733" t="s">
        <v>4176</v>
      </c>
      <c r="K733" t="s">
        <v>4176</v>
      </c>
      <c r="L733" t="s">
        <v>4176</v>
      </c>
      <c r="M733" t="s">
        <v>4176</v>
      </c>
      <c r="N733" t="s">
        <v>4176</v>
      </c>
      <c r="O733" t="s">
        <v>4176</v>
      </c>
      <c r="P733" t="s">
        <v>4176</v>
      </c>
      <c r="Q733" t="s">
        <v>4176</v>
      </c>
      <c r="R733" t="s">
        <v>4176</v>
      </c>
      <c r="S733" t="s">
        <v>4176</v>
      </c>
      <c r="T733" t="s">
        <v>4176</v>
      </c>
      <c r="U733" t="s">
        <v>4176</v>
      </c>
      <c r="V733" t="s">
        <v>4176</v>
      </c>
      <c r="W733"/>
      <c r="X733"/>
      <c r="Y733"/>
      <c r="Z733"/>
      <c r="AA733"/>
      <c r="AB733"/>
      <c r="AC733"/>
      <c r="AD733"/>
      <c r="AE733"/>
      <c r="AF733"/>
      <c r="AG733"/>
      <c r="AH733"/>
      <c r="AI733"/>
      <c r="AJ733"/>
      <c r="AK733"/>
      <c r="AL733"/>
      <c r="AM733"/>
      <c r="AN733"/>
      <c r="AO733"/>
      <c r="AP733" s="317"/>
      <c r="AQ733" t="s">
        <v>737</v>
      </c>
      <c r="AR733" s="299" t="s">
        <v>4180</v>
      </c>
      <c r="AS733" s="271"/>
    </row>
    <row r="734" spans="1:47" s="272" customFormat="1" ht="22.8" x14ac:dyDescent="0.4">
      <c r="A734" s="314">
        <v>214786</v>
      </c>
      <c r="B734" t="s">
        <v>485</v>
      </c>
      <c r="C734" s="315" t="s">
        <v>4176</v>
      </c>
      <c r="D734" s="315" t="s">
        <v>4176</v>
      </c>
      <c r="E734" s="315" t="s">
        <v>4176</v>
      </c>
      <c r="F734" s="315" t="s">
        <v>4176</v>
      </c>
      <c r="G734" s="315" t="s">
        <v>4176</v>
      </c>
      <c r="H734" s="315" t="s">
        <v>4176</v>
      </c>
      <c r="I734" s="315" t="s">
        <v>4176</v>
      </c>
      <c r="J734" s="315" t="s">
        <v>4176</v>
      </c>
      <c r="K734" s="315" t="s">
        <v>4176</v>
      </c>
      <c r="L734" s="315" t="s">
        <v>4176</v>
      </c>
      <c r="M734" s="315" t="s">
        <v>4176</v>
      </c>
      <c r="N734" s="315" t="s">
        <v>4176</v>
      </c>
      <c r="O734" s="315" t="s">
        <v>4176</v>
      </c>
      <c r="P734" s="315" t="s">
        <v>4176</v>
      </c>
      <c r="Q734" s="315" t="s">
        <v>4176</v>
      </c>
      <c r="R734" s="315" t="s">
        <v>4176</v>
      </c>
      <c r="S734" s="315" t="s">
        <v>4176</v>
      </c>
      <c r="T734" s="315" t="s">
        <v>4176</v>
      </c>
      <c r="U734" s="315" t="s">
        <v>4176</v>
      </c>
      <c r="V734" s="315" t="s">
        <v>4176</v>
      </c>
      <c r="W734" s="315" t="s">
        <v>4176</v>
      </c>
      <c r="X734" s="315" t="s">
        <v>4176</v>
      </c>
      <c r="Y734" s="315" t="s">
        <v>4176</v>
      </c>
      <c r="Z734" s="315" t="s">
        <v>4176</v>
      </c>
      <c r="AA734" s="315" t="s">
        <v>4176</v>
      </c>
      <c r="AB734" s="315" t="s">
        <v>4176</v>
      </c>
      <c r="AC734" s="315" t="s">
        <v>4176</v>
      </c>
      <c r="AD734" s="315" t="s">
        <v>4176</v>
      </c>
      <c r="AE734" s="315" t="s">
        <v>4176</v>
      </c>
      <c r="AF734" s="315" t="s">
        <v>4176</v>
      </c>
      <c r="AG734" s="315"/>
      <c r="AH734" s="315"/>
      <c r="AI734" s="315"/>
      <c r="AJ734" s="315"/>
      <c r="AK734" s="315"/>
      <c r="AL734" s="315"/>
      <c r="AM734" s="315"/>
      <c r="AN734" s="315"/>
      <c r="AO734" s="315"/>
      <c r="AP734" s="316"/>
      <c r="AQ734" t="s">
        <v>737</v>
      </c>
      <c r="AR734" s="299" t="s">
        <v>4180</v>
      </c>
      <c r="AS734" s="271"/>
      <c r="AU734" s="273"/>
    </row>
    <row r="735" spans="1:47" s="272" customFormat="1" ht="22.8" x14ac:dyDescent="0.4">
      <c r="A735">
        <v>214798</v>
      </c>
      <c r="B735" t="s">
        <v>485</v>
      </c>
      <c r="C735" t="s">
        <v>214</v>
      </c>
      <c r="D735" t="s">
        <v>214</v>
      </c>
      <c r="E735" t="s">
        <v>212</v>
      </c>
      <c r="F735" t="s">
        <v>212</v>
      </c>
      <c r="G735" t="s">
        <v>214</v>
      </c>
      <c r="H735" t="s">
        <v>214</v>
      </c>
      <c r="I735" t="s">
        <v>214</v>
      </c>
      <c r="J735" t="s">
        <v>214</v>
      </c>
      <c r="K735" t="s">
        <v>214</v>
      </c>
      <c r="L735" t="s">
        <v>214</v>
      </c>
      <c r="M735" t="s">
        <v>212</v>
      </c>
      <c r="N735" t="s">
        <v>212</v>
      </c>
      <c r="O735" t="s">
        <v>212</v>
      </c>
      <c r="P735" t="s">
        <v>212</v>
      </c>
      <c r="Q735" t="s">
        <v>214</v>
      </c>
      <c r="R735" t="s">
        <v>212</v>
      </c>
      <c r="S735" t="s">
        <v>213</v>
      </c>
      <c r="T735" t="s">
        <v>212</v>
      </c>
      <c r="U735" t="s">
        <v>212</v>
      </c>
      <c r="V735" t="s">
        <v>212</v>
      </c>
      <c r="W735" t="s">
        <v>212</v>
      </c>
      <c r="X735" t="s">
        <v>212</v>
      </c>
      <c r="Y735" t="s">
        <v>213</v>
      </c>
      <c r="Z735" t="s">
        <v>214</v>
      </c>
      <c r="AA735" t="s">
        <v>212</v>
      </c>
      <c r="AB735" t="s">
        <v>214</v>
      </c>
      <c r="AC735" t="s">
        <v>214</v>
      </c>
      <c r="AD735" t="s">
        <v>214</v>
      </c>
      <c r="AE735" t="s">
        <v>213</v>
      </c>
      <c r="AF735" t="s">
        <v>212</v>
      </c>
      <c r="AG735"/>
      <c r="AH735"/>
      <c r="AI735"/>
      <c r="AJ735"/>
      <c r="AK735"/>
      <c r="AL735"/>
      <c r="AM735"/>
      <c r="AN735"/>
      <c r="AO735"/>
      <c r="AP735" s="317"/>
      <c r="AQ735"/>
      <c r="AR735" s="299"/>
      <c r="AS735" s="271"/>
      <c r="AU735" s="273"/>
    </row>
    <row r="736" spans="1:47" s="272" customFormat="1" ht="22.8" x14ac:dyDescent="0.4">
      <c r="A736">
        <v>214802</v>
      </c>
      <c r="B736" t="s">
        <v>3630</v>
      </c>
      <c r="C736" t="s">
        <v>212</v>
      </c>
      <c r="D736" t="s">
        <v>212</v>
      </c>
      <c r="E736" t="s">
        <v>214</v>
      </c>
      <c r="F736" t="s">
        <v>212</v>
      </c>
      <c r="G736" t="s">
        <v>212</v>
      </c>
      <c r="H736" t="s">
        <v>214</v>
      </c>
      <c r="I736" t="s">
        <v>214</v>
      </c>
      <c r="J736" t="s">
        <v>212</v>
      </c>
      <c r="K736" t="s">
        <v>212</v>
      </c>
      <c r="L736" t="s">
        <v>214</v>
      </c>
      <c r="M736" t="s">
        <v>214</v>
      </c>
      <c r="N736" t="s">
        <v>212</v>
      </c>
      <c r="O736" t="s">
        <v>214</v>
      </c>
      <c r="P736" t="s">
        <v>212</v>
      </c>
      <c r="Q736" t="s">
        <v>212</v>
      </c>
      <c r="R736" t="s">
        <v>212</v>
      </c>
      <c r="S736" t="s">
        <v>212</v>
      </c>
      <c r="T736" t="s">
        <v>212</v>
      </c>
      <c r="U736" t="s">
        <v>212</v>
      </c>
      <c r="V736" t="s">
        <v>212</v>
      </c>
      <c r="W736" t="s">
        <v>213</v>
      </c>
      <c r="X736" t="s">
        <v>212</v>
      </c>
      <c r="Y736" t="s">
        <v>213</v>
      </c>
      <c r="Z736" t="s">
        <v>212</v>
      </c>
      <c r="AA736" t="s">
        <v>212</v>
      </c>
      <c r="AB736" t="s">
        <v>214</v>
      </c>
      <c r="AC736" t="s">
        <v>214</v>
      </c>
      <c r="AD736" t="s">
        <v>214</v>
      </c>
      <c r="AE736" t="s">
        <v>213</v>
      </c>
      <c r="AF736" t="s">
        <v>213</v>
      </c>
      <c r="AG736"/>
      <c r="AH736"/>
      <c r="AI736"/>
      <c r="AJ736"/>
      <c r="AK736"/>
      <c r="AL736"/>
      <c r="AM736"/>
      <c r="AN736"/>
      <c r="AO736"/>
      <c r="AP736" s="317"/>
      <c r="AQ736"/>
      <c r="AR736" s="299"/>
      <c r="AS736" s="273"/>
      <c r="AU736" s="273"/>
    </row>
    <row r="737" spans="1:47" s="272" customFormat="1" ht="22.8" x14ac:dyDescent="0.4">
      <c r="A737">
        <v>214804</v>
      </c>
      <c r="B737" t="s">
        <v>3629</v>
      </c>
      <c r="C737" t="s">
        <v>212</v>
      </c>
      <c r="D737" t="s">
        <v>214</v>
      </c>
      <c r="E737" t="s">
        <v>214</v>
      </c>
      <c r="F737" t="s">
        <v>214</v>
      </c>
      <c r="G737" t="s">
        <v>212</v>
      </c>
      <c r="H737" t="s">
        <v>214</v>
      </c>
      <c r="I737" t="s">
        <v>212</v>
      </c>
      <c r="J737" t="s">
        <v>212</v>
      </c>
      <c r="K737" t="s">
        <v>214</v>
      </c>
      <c r="L737" t="s">
        <v>214</v>
      </c>
      <c r="M737" t="s">
        <v>214</v>
      </c>
      <c r="N737" t="s">
        <v>214</v>
      </c>
      <c r="O737" t="s">
        <v>214</v>
      </c>
      <c r="P737" t="s">
        <v>212</v>
      </c>
      <c r="Q737" t="s">
        <v>214</v>
      </c>
      <c r="R737" t="s">
        <v>212</v>
      </c>
      <c r="S737" t="s">
        <v>214</v>
      </c>
      <c r="T737" t="s">
        <v>212</v>
      </c>
      <c r="U737" t="s">
        <v>212</v>
      </c>
      <c r="V737" t="s">
        <v>214</v>
      </c>
      <c r="W737" t="s">
        <v>212</v>
      </c>
      <c r="X737" t="s">
        <v>212</v>
      </c>
      <c r="Y737" t="s">
        <v>212</v>
      </c>
      <c r="Z737" t="s">
        <v>214</v>
      </c>
      <c r="AA737" t="s">
        <v>212</v>
      </c>
      <c r="AB737" t="s">
        <v>214</v>
      </c>
      <c r="AC737" t="s">
        <v>212</v>
      </c>
      <c r="AD737" t="s">
        <v>214</v>
      </c>
      <c r="AE737" t="s">
        <v>212</v>
      </c>
      <c r="AF737" t="s">
        <v>214</v>
      </c>
      <c r="AG737" t="s">
        <v>214</v>
      </c>
      <c r="AH737" t="s">
        <v>214</v>
      </c>
      <c r="AI737" t="s">
        <v>214</v>
      </c>
      <c r="AJ737" t="s">
        <v>212</v>
      </c>
      <c r="AK737" t="s">
        <v>212</v>
      </c>
      <c r="AL737" t="s">
        <v>214</v>
      </c>
      <c r="AM737" t="s">
        <v>214</v>
      </c>
      <c r="AN737" t="s">
        <v>213</v>
      </c>
      <c r="AO737" t="s">
        <v>213</v>
      </c>
      <c r="AP737" s="317" t="s">
        <v>214</v>
      </c>
      <c r="AQ737"/>
      <c r="AR737" s="299"/>
      <c r="AS737" s="271"/>
      <c r="AU737" s="273"/>
    </row>
    <row r="738" spans="1:47" s="272" customFormat="1" ht="22.8" x14ac:dyDescent="0.4">
      <c r="A738">
        <v>214805</v>
      </c>
      <c r="B738" t="s">
        <v>59</v>
      </c>
      <c r="C738" t="s">
        <v>212</v>
      </c>
      <c r="D738" t="s">
        <v>212</v>
      </c>
      <c r="E738" t="s">
        <v>212</v>
      </c>
      <c r="F738" t="s">
        <v>212</v>
      </c>
      <c r="G738" t="s">
        <v>214</v>
      </c>
      <c r="H738" t="s">
        <v>214</v>
      </c>
      <c r="I738" t="s">
        <v>214</v>
      </c>
      <c r="J738" t="s">
        <v>212</v>
      </c>
      <c r="K738" t="s">
        <v>214</v>
      </c>
      <c r="L738" t="s">
        <v>214</v>
      </c>
      <c r="M738" t="s">
        <v>214</v>
      </c>
      <c r="N738" t="s">
        <v>214</v>
      </c>
      <c r="O738" t="s">
        <v>212</v>
      </c>
      <c r="P738" t="s">
        <v>214</v>
      </c>
      <c r="Q738" t="s">
        <v>214</v>
      </c>
      <c r="R738" t="s">
        <v>214</v>
      </c>
      <c r="S738" t="s">
        <v>214</v>
      </c>
      <c r="T738" t="s">
        <v>212</v>
      </c>
      <c r="U738" t="s">
        <v>214</v>
      </c>
      <c r="V738" t="s">
        <v>212</v>
      </c>
      <c r="W738" t="s">
        <v>212</v>
      </c>
      <c r="X738" t="s">
        <v>212</v>
      </c>
      <c r="Y738" t="s">
        <v>212</v>
      </c>
      <c r="Z738" t="s">
        <v>212</v>
      </c>
      <c r="AA738" t="s">
        <v>212</v>
      </c>
      <c r="AB738" t="s">
        <v>212</v>
      </c>
      <c r="AC738" t="s">
        <v>212</v>
      </c>
      <c r="AD738" t="s">
        <v>212</v>
      </c>
      <c r="AE738" t="s">
        <v>212</v>
      </c>
      <c r="AF738" t="s">
        <v>212</v>
      </c>
      <c r="AG738" t="s">
        <v>212</v>
      </c>
      <c r="AH738" t="s">
        <v>214</v>
      </c>
      <c r="AI738" t="s">
        <v>212</v>
      </c>
      <c r="AJ738" t="s">
        <v>212</v>
      </c>
      <c r="AK738" t="s">
        <v>212</v>
      </c>
      <c r="AL738" t="s">
        <v>212</v>
      </c>
      <c r="AM738" t="s">
        <v>212</v>
      </c>
      <c r="AN738" t="s">
        <v>212</v>
      </c>
      <c r="AO738" t="s">
        <v>212</v>
      </c>
      <c r="AP738" s="317" t="s">
        <v>212</v>
      </c>
      <c r="AQ738"/>
      <c r="AR738" s="299"/>
      <c r="AS738" s="273"/>
      <c r="AU738" s="273"/>
    </row>
    <row r="739" spans="1:47" s="272" customFormat="1" ht="22.8" x14ac:dyDescent="0.4">
      <c r="A739">
        <v>214808</v>
      </c>
      <c r="B739" t="s">
        <v>3629</v>
      </c>
      <c r="C739" t="s">
        <v>214</v>
      </c>
      <c r="D739" t="s">
        <v>214</v>
      </c>
      <c r="E739" t="s">
        <v>214</v>
      </c>
      <c r="F739" t="s">
        <v>214</v>
      </c>
      <c r="G739" t="s">
        <v>212</v>
      </c>
      <c r="H739" t="s">
        <v>212</v>
      </c>
      <c r="I739" t="s">
        <v>214</v>
      </c>
      <c r="J739" t="s">
        <v>212</v>
      </c>
      <c r="K739" t="s">
        <v>214</v>
      </c>
      <c r="L739" t="s">
        <v>214</v>
      </c>
      <c r="M739" t="s">
        <v>212</v>
      </c>
      <c r="N739" t="s">
        <v>214</v>
      </c>
      <c r="O739" t="s">
        <v>212</v>
      </c>
      <c r="P739" t="s">
        <v>212</v>
      </c>
      <c r="Q739" t="s">
        <v>214</v>
      </c>
      <c r="R739" t="s">
        <v>212</v>
      </c>
      <c r="S739" t="s">
        <v>214</v>
      </c>
      <c r="T739" t="s">
        <v>212</v>
      </c>
      <c r="U739" t="s">
        <v>214</v>
      </c>
      <c r="V739" t="s">
        <v>214</v>
      </c>
      <c r="W739" t="s">
        <v>214</v>
      </c>
      <c r="X739" t="s">
        <v>214</v>
      </c>
      <c r="Y739" t="s">
        <v>214</v>
      </c>
      <c r="Z739" t="s">
        <v>214</v>
      </c>
      <c r="AA739" t="s">
        <v>212</v>
      </c>
      <c r="AB739" t="s">
        <v>214</v>
      </c>
      <c r="AC739" t="s">
        <v>214</v>
      </c>
      <c r="AD739" t="s">
        <v>214</v>
      </c>
      <c r="AE739" t="s">
        <v>214</v>
      </c>
      <c r="AF739" t="s">
        <v>212</v>
      </c>
      <c r="AG739" t="s">
        <v>213</v>
      </c>
      <c r="AH739" t="s">
        <v>213</v>
      </c>
      <c r="AI739" t="s">
        <v>214</v>
      </c>
      <c r="AJ739" t="s">
        <v>213</v>
      </c>
      <c r="AK739" t="s">
        <v>214</v>
      </c>
      <c r="AL739" t="s">
        <v>213</v>
      </c>
      <c r="AM739" t="s">
        <v>213</v>
      </c>
      <c r="AN739" t="s">
        <v>214</v>
      </c>
      <c r="AO739" t="s">
        <v>213</v>
      </c>
      <c r="AP739" s="317" t="s">
        <v>214</v>
      </c>
      <c r="AQ739"/>
      <c r="AR739" s="299"/>
      <c r="AS739" s="273"/>
      <c r="AU739" s="273"/>
    </row>
    <row r="740" spans="1:47" s="272" customFormat="1" ht="22.8" x14ac:dyDescent="0.4">
      <c r="A740">
        <v>214814</v>
      </c>
      <c r="B740" t="s">
        <v>487</v>
      </c>
      <c r="C740" t="s">
        <v>4176</v>
      </c>
      <c r="D740" t="s">
        <v>4176</v>
      </c>
      <c r="E740" t="s">
        <v>4176</v>
      </c>
      <c r="F740" t="s">
        <v>4176</v>
      </c>
      <c r="G740" t="s">
        <v>4176</v>
      </c>
      <c r="H740" t="s">
        <v>4176</v>
      </c>
      <c r="I740" t="s">
        <v>4176</v>
      </c>
      <c r="J740" t="s">
        <v>4176</v>
      </c>
      <c r="K740" t="s">
        <v>4176</v>
      </c>
      <c r="L740" t="s">
        <v>4176</v>
      </c>
      <c r="M740" t="s">
        <v>4176</v>
      </c>
      <c r="N740" t="s">
        <v>4176</v>
      </c>
      <c r="O740" t="s">
        <v>4176</v>
      </c>
      <c r="P740" t="s">
        <v>4176</v>
      </c>
      <c r="Q740" t="s">
        <v>4176</v>
      </c>
      <c r="R740" t="s">
        <v>4176</v>
      </c>
      <c r="S740" t="s">
        <v>4176</v>
      </c>
      <c r="T740" t="s">
        <v>4176</v>
      </c>
      <c r="U740" t="s">
        <v>4176</v>
      </c>
      <c r="V740" t="s">
        <v>4176</v>
      </c>
      <c r="W740"/>
      <c r="X740"/>
      <c r="Y740"/>
      <c r="Z740"/>
      <c r="AA740"/>
      <c r="AB740"/>
      <c r="AC740"/>
      <c r="AD740"/>
      <c r="AE740"/>
      <c r="AF740"/>
      <c r="AG740"/>
      <c r="AH740"/>
      <c r="AI740"/>
      <c r="AJ740"/>
      <c r="AK740"/>
      <c r="AL740"/>
      <c r="AM740"/>
      <c r="AN740"/>
      <c r="AO740"/>
      <c r="AP740" s="317"/>
      <c r="AQ740" t="s">
        <v>737</v>
      </c>
      <c r="AR740" s="299" t="s">
        <v>4180</v>
      </c>
      <c r="AS740" s="271"/>
    </row>
    <row r="741" spans="1:47" s="272" customFormat="1" ht="22.8" x14ac:dyDescent="0.4">
      <c r="A741">
        <v>214816</v>
      </c>
      <c r="B741" t="s">
        <v>485</v>
      </c>
      <c r="C741" t="s">
        <v>4176</v>
      </c>
      <c r="D741" t="s">
        <v>4176</v>
      </c>
      <c r="E741" t="s">
        <v>4176</v>
      </c>
      <c r="F741" t="s">
        <v>4176</v>
      </c>
      <c r="G741" t="s">
        <v>4176</v>
      </c>
      <c r="H741" t="s">
        <v>4176</v>
      </c>
      <c r="I741" t="s">
        <v>4176</v>
      </c>
      <c r="J741" t="s">
        <v>4176</v>
      </c>
      <c r="K741" t="s">
        <v>4176</v>
      </c>
      <c r="L741" t="s">
        <v>4176</v>
      </c>
      <c r="M741" t="s">
        <v>4176</v>
      </c>
      <c r="N741" t="s">
        <v>4176</v>
      </c>
      <c r="O741" t="s">
        <v>4176</v>
      </c>
      <c r="P741" t="s">
        <v>4176</v>
      </c>
      <c r="Q741" t="s">
        <v>4176</v>
      </c>
      <c r="R741" t="s">
        <v>4176</v>
      </c>
      <c r="S741" t="s">
        <v>4176</v>
      </c>
      <c r="T741" t="s">
        <v>4176</v>
      </c>
      <c r="U741" t="s">
        <v>4176</v>
      </c>
      <c r="V741" t="s">
        <v>4176</v>
      </c>
      <c r="W741" t="s">
        <v>4176</v>
      </c>
      <c r="X741" t="s">
        <v>4176</v>
      </c>
      <c r="Y741" t="s">
        <v>4176</v>
      </c>
      <c r="Z741" t="s">
        <v>4176</v>
      </c>
      <c r="AA741" t="s">
        <v>4176</v>
      </c>
      <c r="AB741" t="s">
        <v>4176</v>
      </c>
      <c r="AC741" t="s">
        <v>4176</v>
      </c>
      <c r="AD741" t="s">
        <v>4176</v>
      </c>
      <c r="AE741" t="s">
        <v>4176</v>
      </c>
      <c r="AF741" t="s">
        <v>4176</v>
      </c>
      <c r="AG741"/>
      <c r="AH741"/>
      <c r="AI741"/>
      <c r="AJ741"/>
      <c r="AK741"/>
      <c r="AL741"/>
      <c r="AM741"/>
      <c r="AN741"/>
      <c r="AO741"/>
      <c r="AP741" s="317"/>
      <c r="AQ741" t="s">
        <v>737</v>
      </c>
      <c r="AR741" s="299" t="s">
        <v>4180</v>
      </c>
      <c r="AS741" s="271"/>
    </row>
    <row r="742" spans="1:47" s="272" customFormat="1" ht="22.8" x14ac:dyDescent="0.4">
      <c r="A742" s="314">
        <v>214827</v>
      </c>
      <c r="B742" t="s">
        <v>3630</v>
      </c>
      <c r="C742" s="315" t="s">
        <v>212</v>
      </c>
      <c r="D742" s="315" t="s">
        <v>214</v>
      </c>
      <c r="E742" s="315" t="s">
        <v>214</v>
      </c>
      <c r="F742" s="315" t="s">
        <v>214</v>
      </c>
      <c r="G742" s="315" t="s">
        <v>214</v>
      </c>
      <c r="H742" s="315" t="s">
        <v>214</v>
      </c>
      <c r="I742" s="315" t="s">
        <v>214</v>
      </c>
      <c r="J742" s="315" t="s">
        <v>214</v>
      </c>
      <c r="K742" s="315" t="s">
        <v>212</v>
      </c>
      <c r="L742" s="315" t="s">
        <v>212</v>
      </c>
      <c r="M742" s="315" t="s">
        <v>212</v>
      </c>
      <c r="N742" s="315" t="s">
        <v>214</v>
      </c>
      <c r="O742" s="315" t="s">
        <v>212</v>
      </c>
      <c r="P742" s="315" t="s">
        <v>212</v>
      </c>
      <c r="Q742" s="315" t="s">
        <v>212</v>
      </c>
      <c r="R742" s="315" t="s">
        <v>213</v>
      </c>
      <c r="S742" s="315" t="s">
        <v>212</v>
      </c>
      <c r="T742" s="315" t="s">
        <v>214</v>
      </c>
      <c r="U742" s="315" t="s">
        <v>214</v>
      </c>
      <c r="V742" s="315" t="s">
        <v>214</v>
      </c>
      <c r="W742" s="315" t="s">
        <v>213</v>
      </c>
      <c r="X742" s="315" t="s">
        <v>213</v>
      </c>
      <c r="Y742" s="315" t="s">
        <v>213</v>
      </c>
      <c r="Z742" s="315" t="s">
        <v>213</v>
      </c>
      <c r="AA742" s="315" t="s">
        <v>213</v>
      </c>
      <c r="AB742" s="315" t="s">
        <v>213</v>
      </c>
      <c r="AC742" s="315" t="s">
        <v>213</v>
      </c>
      <c r="AD742" s="315" t="s">
        <v>213</v>
      </c>
      <c r="AE742" s="315" t="s">
        <v>213</v>
      </c>
      <c r="AF742" s="315" t="s">
        <v>213</v>
      </c>
      <c r="AG742" s="315"/>
      <c r="AH742" s="315"/>
      <c r="AI742" s="315"/>
      <c r="AJ742" s="315"/>
      <c r="AK742" s="315"/>
      <c r="AL742" s="315"/>
      <c r="AM742" s="315"/>
      <c r="AN742" s="315"/>
      <c r="AO742" s="315"/>
      <c r="AP742" s="316"/>
      <c r="AQ742"/>
      <c r="AR742" s="299"/>
      <c r="AS742" s="273"/>
      <c r="AU742" s="273"/>
    </row>
    <row r="743" spans="1:47" s="272" customFormat="1" ht="22.8" x14ac:dyDescent="0.4">
      <c r="A743">
        <v>214829</v>
      </c>
      <c r="B743" t="s">
        <v>59</v>
      </c>
      <c r="C743" t="s">
        <v>214</v>
      </c>
      <c r="D743" t="s">
        <v>214</v>
      </c>
      <c r="E743" t="s">
        <v>214</v>
      </c>
      <c r="F743" t="s">
        <v>214</v>
      </c>
      <c r="G743" t="s">
        <v>214</v>
      </c>
      <c r="H743" t="s">
        <v>214</v>
      </c>
      <c r="I743" t="s">
        <v>214</v>
      </c>
      <c r="J743" t="s">
        <v>212</v>
      </c>
      <c r="K743" t="s">
        <v>214</v>
      </c>
      <c r="L743" t="s">
        <v>214</v>
      </c>
      <c r="M743" t="s">
        <v>213</v>
      </c>
      <c r="N743" t="s">
        <v>214</v>
      </c>
      <c r="O743" t="s">
        <v>212</v>
      </c>
      <c r="P743" t="s">
        <v>214</v>
      </c>
      <c r="Q743" t="s">
        <v>214</v>
      </c>
      <c r="R743" t="s">
        <v>214</v>
      </c>
      <c r="S743" t="s">
        <v>214</v>
      </c>
      <c r="T743" t="s">
        <v>214</v>
      </c>
      <c r="U743" t="s">
        <v>214</v>
      </c>
      <c r="V743" t="s">
        <v>214</v>
      </c>
      <c r="W743" t="s">
        <v>214</v>
      </c>
      <c r="X743" t="s">
        <v>212</v>
      </c>
      <c r="Y743" t="s">
        <v>212</v>
      </c>
      <c r="Z743" t="s">
        <v>214</v>
      </c>
      <c r="AA743" t="s">
        <v>212</v>
      </c>
      <c r="AB743" t="s">
        <v>212</v>
      </c>
      <c r="AC743" t="s">
        <v>214</v>
      </c>
      <c r="AD743" t="s">
        <v>212</v>
      </c>
      <c r="AE743" t="s">
        <v>212</v>
      </c>
      <c r="AF743" t="s">
        <v>212</v>
      </c>
      <c r="AG743" t="s">
        <v>214</v>
      </c>
      <c r="AH743" t="s">
        <v>212</v>
      </c>
      <c r="AI743" t="s">
        <v>214</v>
      </c>
      <c r="AJ743" t="s">
        <v>214</v>
      </c>
      <c r="AK743" t="s">
        <v>212</v>
      </c>
      <c r="AL743" t="s">
        <v>213</v>
      </c>
      <c r="AM743" t="s">
        <v>213</v>
      </c>
      <c r="AN743" t="s">
        <v>213</v>
      </c>
      <c r="AO743" t="s">
        <v>212</v>
      </c>
      <c r="AP743" s="317" t="s">
        <v>212</v>
      </c>
      <c r="AQ743"/>
      <c r="AR743" s="299"/>
      <c r="AS743" s="273"/>
      <c r="AU743" s="273"/>
    </row>
    <row r="744" spans="1:47" s="272" customFormat="1" ht="22.8" x14ac:dyDescent="0.4">
      <c r="A744">
        <v>214835</v>
      </c>
      <c r="B744" t="s">
        <v>59</v>
      </c>
      <c r="C744" t="s">
        <v>214</v>
      </c>
      <c r="D744" t="s">
        <v>212</v>
      </c>
      <c r="E744" t="s">
        <v>214</v>
      </c>
      <c r="F744" t="s">
        <v>214</v>
      </c>
      <c r="G744" t="s">
        <v>214</v>
      </c>
      <c r="H744" t="s">
        <v>214</v>
      </c>
      <c r="I744" t="s">
        <v>214</v>
      </c>
      <c r="J744" t="s">
        <v>212</v>
      </c>
      <c r="K744" t="s">
        <v>214</v>
      </c>
      <c r="L744" t="s">
        <v>214</v>
      </c>
      <c r="M744" t="s">
        <v>214</v>
      </c>
      <c r="N744" t="s">
        <v>214</v>
      </c>
      <c r="O744" t="s">
        <v>214</v>
      </c>
      <c r="P744" t="s">
        <v>214</v>
      </c>
      <c r="Q744" t="s">
        <v>212</v>
      </c>
      <c r="R744" t="s">
        <v>214</v>
      </c>
      <c r="S744" t="s">
        <v>214</v>
      </c>
      <c r="T744" t="s">
        <v>212</v>
      </c>
      <c r="U744" t="s">
        <v>214</v>
      </c>
      <c r="V744" t="s">
        <v>214</v>
      </c>
      <c r="W744" t="s">
        <v>212</v>
      </c>
      <c r="X744" t="s">
        <v>212</v>
      </c>
      <c r="Y744" t="s">
        <v>212</v>
      </c>
      <c r="Z744" t="s">
        <v>212</v>
      </c>
      <c r="AA744" t="s">
        <v>212</v>
      </c>
      <c r="AB744" t="s">
        <v>214</v>
      </c>
      <c r="AC744" t="s">
        <v>214</v>
      </c>
      <c r="AD744" t="s">
        <v>214</v>
      </c>
      <c r="AE744" t="s">
        <v>212</v>
      </c>
      <c r="AF744" t="s">
        <v>212</v>
      </c>
      <c r="AG744" t="s">
        <v>214</v>
      </c>
      <c r="AH744" t="s">
        <v>214</v>
      </c>
      <c r="AI744" t="s">
        <v>214</v>
      </c>
      <c r="AJ744" t="s">
        <v>212</v>
      </c>
      <c r="AK744" t="s">
        <v>214</v>
      </c>
      <c r="AL744" t="s">
        <v>212</v>
      </c>
      <c r="AM744" t="s">
        <v>212</v>
      </c>
      <c r="AN744" t="s">
        <v>214</v>
      </c>
      <c r="AO744" t="s">
        <v>214</v>
      </c>
      <c r="AP744" s="317" t="s">
        <v>212</v>
      </c>
      <c r="AQ744"/>
      <c r="AR744" s="299"/>
      <c r="AS744" s="271"/>
      <c r="AU744" s="273"/>
    </row>
    <row r="745" spans="1:47" s="272" customFormat="1" ht="22.8" x14ac:dyDescent="0.4">
      <c r="A745">
        <v>214836</v>
      </c>
      <c r="B745" t="s">
        <v>3629</v>
      </c>
      <c r="C745" t="s">
        <v>214</v>
      </c>
      <c r="D745" t="s">
        <v>214</v>
      </c>
      <c r="E745" t="s">
        <v>214</v>
      </c>
      <c r="F745" t="s">
        <v>214</v>
      </c>
      <c r="G745" t="s">
        <v>212</v>
      </c>
      <c r="H745" t="s">
        <v>212</v>
      </c>
      <c r="I745" t="s">
        <v>214</v>
      </c>
      <c r="J745" t="s">
        <v>214</v>
      </c>
      <c r="K745" t="s">
        <v>214</v>
      </c>
      <c r="L745" t="s">
        <v>214</v>
      </c>
      <c r="M745" t="s">
        <v>214</v>
      </c>
      <c r="N745" t="s">
        <v>214</v>
      </c>
      <c r="O745" t="s">
        <v>214</v>
      </c>
      <c r="P745" t="s">
        <v>212</v>
      </c>
      <c r="Q745" t="s">
        <v>214</v>
      </c>
      <c r="R745" t="s">
        <v>212</v>
      </c>
      <c r="S745" t="s">
        <v>214</v>
      </c>
      <c r="T745" t="s">
        <v>212</v>
      </c>
      <c r="U745" t="s">
        <v>214</v>
      </c>
      <c r="V745" t="s">
        <v>214</v>
      </c>
      <c r="W745" t="s">
        <v>214</v>
      </c>
      <c r="X745" t="s">
        <v>212</v>
      </c>
      <c r="Y745" t="s">
        <v>212</v>
      </c>
      <c r="Z745" t="s">
        <v>214</v>
      </c>
      <c r="AA745" t="s">
        <v>214</v>
      </c>
      <c r="AB745" t="s">
        <v>212</v>
      </c>
      <c r="AC745" t="s">
        <v>212</v>
      </c>
      <c r="AD745" t="s">
        <v>212</v>
      </c>
      <c r="AE745" t="s">
        <v>212</v>
      </c>
      <c r="AF745" t="s">
        <v>212</v>
      </c>
      <c r="AG745" t="s">
        <v>214</v>
      </c>
      <c r="AH745" t="s">
        <v>212</v>
      </c>
      <c r="AI745" t="s">
        <v>212</v>
      </c>
      <c r="AJ745" t="s">
        <v>214</v>
      </c>
      <c r="AK745" t="s">
        <v>212</v>
      </c>
      <c r="AL745" t="s">
        <v>214</v>
      </c>
      <c r="AM745" t="s">
        <v>214</v>
      </c>
      <c r="AN745" t="s">
        <v>213</v>
      </c>
      <c r="AO745" t="s">
        <v>214</v>
      </c>
      <c r="AP745" s="317" t="s">
        <v>214</v>
      </c>
      <c r="AQ745"/>
      <c r="AR745" s="299"/>
      <c r="AS745" s="273"/>
      <c r="AU745" s="273"/>
    </row>
    <row r="746" spans="1:47" s="272" customFormat="1" ht="22.8" x14ac:dyDescent="0.4">
      <c r="A746">
        <v>214838</v>
      </c>
      <c r="B746" t="s">
        <v>3630</v>
      </c>
      <c r="C746" t="s">
        <v>212</v>
      </c>
      <c r="D746" t="s">
        <v>212</v>
      </c>
      <c r="E746" t="s">
        <v>212</v>
      </c>
      <c r="F746" t="s">
        <v>214</v>
      </c>
      <c r="G746" t="s">
        <v>214</v>
      </c>
      <c r="H746" t="s">
        <v>214</v>
      </c>
      <c r="I746" t="s">
        <v>214</v>
      </c>
      <c r="J746" t="s">
        <v>212</v>
      </c>
      <c r="K746" t="s">
        <v>212</v>
      </c>
      <c r="L746" t="s">
        <v>212</v>
      </c>
      <c r="M746" t="s">
        <v>214</v>
      </c>
      <c r="N746" t="s">
        <v>212</v>
      </c>
      <c r="O746" t="s">
        <v>212</v>
      </c>
      <c r="P746" t="s">
        <v>214</v>
      </c>
      <c r="Q746" t="s">
        <v>214</v>
      </c>
      <c r="R746" t="s">
        <v>213</v>
      </c>
      <c r="S746" t="s">
        <v>212</v>
      </c>
      <c r="T746" t="s">
        <v>214</v>
      </c>
      <c r="U746" t="s">
        <v>212</v>
      </c>
      <c r="V746" t="s">
        <v>214</v>
      </c>
      <c r="W746" t="s">
        <v>214</v>
      </c>
      <c r="X746" t="s">
        <v>212</v>
      </c>
      <c r="Y746" t="s">
        <v>212</v>
      </c>
      <c r="Z746" t="s">
        <v>213</v>
      </c>
      <c r="AA746" t="s">
        <v>214</v>
      </c>
      <c r="AB746" t="s">
        <v>214</v>
      </c>
      <c r="AC746" t="s">
        <v>214</v>
      </c>
      <c r="AD746" t="s">
        <v>213</v>
      </c>
      <c r="AE746" t="s">
        <v>214</v>
      </c>
      <c r="AF746" t="s">
        <v>213</v>
      </c>
      <c r="AG746"/>
      <c r="AH746"/>
      <c r="AI746"/>
      <c r="AJ746"/>
      <c r="AK746"/>
      <c r="AL746"/>
      <c r="AM746"/>
      <c r="AN746"/>
      <c r="AO746"/>
      <c r="AP746" s="317"/>
      <c r="AQ746"/>
      <c r="AR746" s="299"/>
      <c r="AS746" s="271"/>
      <c r="AU746" s="273"/>
    </row>
    <row r="747" spans="1:47" s="272" customFormat="1" ht="22.8" x14ac:dyDescent="0.4">
      <c r="A747">
        <v>214849</v>
      </c>
      <c r="B747" t="s">
        <v>485</v>
      </c>
      <c r="C747" t="s">
        <v>212</v>
      </c>
      <c r="D747" t="s">
        <v>212</v>
      </c>
      <c r="E747" t="s">
        <v>214</v>
      </c>
      <c r="F747" t="s">
        <v>212</v>
      </c>
      <c r="G747" t="s">
        <v>212</v>
      </c>
      <c r="H747" t="s">
        <v>214</v>
      </c>
      <c r="I747" t="s">
        <v>214</v>
      </c>
      <c r="J747" t="s">
        <v>212</v>
      </c>
      <c r="K747" t="s">
        <v>212</v>
      </c>
      <c r="L747" t="s">
        <v>212</v>
      </c>
      <c r="M747" t="s">
        <v>212</v>
      </c>
      <c r="N747" t="s">
        <v>212</v>
      </c>
      <c r="O747" t="s">
        <v>212</v>
      </c>
      <c r="P747" t="s">
        <v>212</v>
      </c>
      <c r="Q747" t="s">
        <v>212</v>
      </c>
      <c r="R747" t="s">
        <v>212</v>
      </c>
      <c r="S747" t="s">
        <v>214</v>
      </c>
      <c r="T747" t="s">
        <v>212</v>
      </c>
      <c r="U747" t="s">
        <v>214</v>
      </c>
      <c r="V747" t="s">
        <v>212</v>
      </c>
      <c r="W747" t="s">
        <v>212</v>
      </c>
      <c r="X747" t="s">
        <v>214</v>
      </c>
      <c r="Y747" t="s">
        <v>212</v>
      </c>
      <c r="Z747" t="s">
        <v>214</v>
      </c>
      <c r="AA747" t="s">
        <v>212</v>
      </c>
      <c r="AB747" t="s">
        <v>212</v>
      </c>
      <c r="AC747" t="s">
        <v>212</v>
      </c>
      <c r="AD747" t="s">
        <v>212</v>
      </c>
      <c r="AE747" t="s">
        <v>212</v>
      </c>
      <c r="AF747" t="s">
        <v>214</v>
      </c>
      <c r="AG747"/>
      <c r="AH747"/>
      <c r="AI747"/>
      <c r="AJ747"/>
      <c r="AK747"/>
      <c r="AL747"/>
      <c r="AM747"/>
      <c r="AN747"/>
      <c r="AO747"/>
      <c r="AP747" s="317"/>
      <c r="AQ747"/>
      <c r="AR747" s="299"/>
      <c r="AS747" s="271"/>
      <c r="AU747" s="273"/>
    </row>
    <row r="748" spans="1:47" s="272" customFormat="1" ht="22.8" x14ac:dyDescent="0.4">
      <c r="A748">
        <v>214880</v>
      </c>
      <c r="B748" t="s">
        <v>59</v>
      </c>
      <c r="C748" t="s">
        <v>4176</v>
      </c>
      <c r="D748" t="s">
        <v>4176</v>
      </c>
      <c r="E748" t="s">
        <v>4176</v>
      </c>
      <c r="F748" t="s">
        <v>4176</v>
      </c>
      <c r="G748" t="s">
        <v>4176</v>
      </c>
      <c r="H748" t="s">
        <v>4176</v>
      </c>
      <c r="I748" t="s">
        <v>4176</v>
      </c>
      <c r="J748" t="s">
        <v>4176</v>
      </c>
      <c r="K748" t="s">
        <v>4176</v>
      </c>
      <c r="L748" t="s">
        <v>4176</v>
      </c>
      <c r="M748" t="s">
        <v>4176</v>
      </c>
      <c r="N748" t="s">
        <v>4176</v>
      </c>
      <c r="O748" t="s">
        <v>4176</v>
      </c>
      <c r="P748" t="s">
        <v>4176</v>
      </c>
      <c r="Q748" t="s">
        <v>4176</v>
      </c>
      <c r="R748" t="s">
        <v>4176</v>
      </c>
      <c r="S748" t="s">
        <v>4176</v>
      </c>
      <c r="T748" t="s">
        <v>4176</v>
      </c>
      <c r="U748" t="s">
        <v>4176</v>
      </c>
      <c r="V748" t="s">
        <v>4176</v>
      </c>
      <c r="W748" t="s">
        <v>4176</v>
      </c>
      <c r="X748" t="s">
        <v>4176</v>
      </c>
      <c r="Y748" t="s">
        <v>4176</v>
      </c>
      <c r="Z748" t="s">
        <v>4176</v>
      </c>
      <c r="AA748" t="s">
        <v>4176</v>
      </c>
      <c r="AB748" t="s">
        <v>4176</v>
      </c>
      <c r="AC748" t="s">
        <v>4176</v>
      </c>
      <c r="AD748" t="s">
        <v>4176</v>
      </c>
      <c r="AE748" t="s">
        <v>4176</v>
      </c>
      <c r="AF748" t="s">
        <v>4176</v>
      </c>
      <c r="AG748" t="s">
        <v>4176</v>
      </c>
      <c r="AH748" t="s">
        <v>4176</v>
      </c>
      <c r="AI748" t="s">
        <v>4176</v>
      </c>
      <c r="AJ748" t="s">
        <v>4176</v>
      </c>
      <c r="AK748" t="s">
        <v>4176</v>
      </c>
      <c r="AL748" t="s">
        <v>4176</v>
      </c>
      <c r="AM748" t="s">
        <v>4176</v>
      </c>
      <c r="AN748" t="s">
        <v>4176</v>
      </c>
      <c r="AO748" t="s">
        <v>4176</v>
      </c>
      <c r="AP748" s="317" t="s">
        <v>4176</v>
      </c>
      <c r="AQ748" t="s">
        <v>737</v>
      </c>
      <c r="AR748" s="299" t="s">
        <v>4180</v>
      </c>
      <c r="AS748" s="273"/>
      <c r="AU748" s="273"/>
    </row>
    <row r="749" spans="1:47" s="272" customFormat="1" ht="22.8" x14ac:dyDescent="0.4">
      <c r="A749">
        <v>214881</v>
      </c>
      <c r="B749" t="s">
        <v>485</v>
      </c>
      <c r="C749" t="s">
        <v>212</v>
      </c>
      <c r="D749" t="s">
        <v>214</v>
      </c>
      <c r="E749" t="s">
        <v>214</v>
      </c>
      <c r="F749" t="s">
        <v>214</v>
      </c>
      <c r="G749" t="s">
        <v>212</v>
      </c>
      <c r="H749" t="s">
        <v>214</v>
      </c>
      <c r="I749" t="s">
        <v>212</v>
      </c>
      <c r="J749" t="s">
        <v>214</v>
      </c>
      <c r="K749" t="s">
        <v>214</v>
      </c>
      <c r="L749" t="s">
        <v>214</v>
      </c>
      <c r="M749" t="s">
        <v>214</v>
      </c>
      <c r="N749" t="s">
        <v>214</v>
      </c>
      <c r="O749" t="s">
        <v>214</v>
      </c>
      <c r="P749" t="s">
        <v>212</v>
      </c>
      <c r="Q749" t="s">
        <v>214</v>
      </c>
      <c r="R749" t="s">
        <v>213</v>
      </c>
      <c r="S749" t="s">
        <v>212</v>
      </c>
      <c r="T749" t="s">
        <v>214</v>
      </c>
      <c r="U749" t="s">
        <v>213</v>
      </c>
      <c r="V749" t="s">
        <v>214</v>
      </c>
      <c r="W749" t="s">
        <v>214</v>
      </c>
      <c r="X749" t="s">
        <v>214</v>
      </c>
      <c r="Y749" t="s">
        <v>214</v>
      </c>
      <c r="Z749" t="s">
        <v>212</v>
      </c>
      <c r="AA749" t="s">
        <v>212</v>
      </c>
      <c r="AB749" t="s">
        <v>214</v>
      </c>
      <c r="AC749" t="s">
        <v>214</v>
      </c>
      <c r="AD749" t="s">
        <v>214</v>
      </c>
      <c r="AE749" t="s">
        <v>213</v>
      </c>
      <c r="AF749" t="s">
        <v>213</v>
      </c>
      <c r="AG749"/>
      <c r="AH749"/>
      <c r="AI749"/>
      <c r="AJ749"/>
      <c r="AK749"/>
      <c r="AL749"/>
      <c r="AM749"/>
      <c r="AN749"/>
      <c r="AO749"/>
      <c r="AP749" s="317"/>
      <c r="AQ749"/>
      <c r="AR749" s="299"/>
      <c r="AS749" s="273"/>
      <c r="AU749" s="273"/>
    </row>
    <row r="750" spans="1:47" s="272" customFormat="1" ht="22.8" x14ac:dyDescent="0.4">
      <c r="A750">
        <v>214882</v>
      </c>
      <c r="B750" t="s">
        <v>485</v>
      </c>
      <c r="C750" t="s">
        <v>212</v>
      </c>
      <c r="D750" t="s">
        <v>212</v>
      </c>
      <c r="E750" t="s">
        <v>212</v>
      </c>
      <c r="F750" t="s">
        <v>214</v>
      </c>
      <c r="G750" t="s">
        <v>214</v>
      </c>
      <c r="H750" t="s">
        <v>212</v>
      </c>
      <c r="I750" t="s">
        <v>214</v>
      </c>
      <c r="J750" t="s">
        <v>214</v>
      </c>
      <c r="K750" t="s">
        <v>214</v>
      </c>
      <c r="L750" t="s">
        <v>214</v>
      </c>
      <c r="M750" t="s">
        <v>214</v>
      </c>
      <c r="N750" t="s">
        <v>214</v>
      </c>
      <c r="O750" t="s">
        <v>214</v>
      </c>
      <c r="P750" t="s">
        <v>212</v>
      </c>
      <c r="Q750" t="s">
        <v>214</v>
      </c>
      <c r="R750" t="s">
        <v>213</v>
      </c>
      <c r="S750" t="s">
        <v>214</v>
      </c>
      <c r="T750" t="s">
        <v>214</v>
      </c>
      <c r="U750" t="s">
        <v>214</v>
      </c>
      <c r="V750" t="s">
        <v>214</v>
      </c>
      <c r="W750" t="s">
        <v>214</v>
      </c>
      <c r="X750" t="s">
        <v>214</v>
      </c>
      <c r="Y750" t="s">
        <v>214</v>
      </c>
      <c r="Z750" t="s">
        <v>214</v>
      </c>
      <c r="AA750" t="s">
        <v>212</v>
      </c>
      <c r="AB750" t="s">
        <v>213</v>
      </c>
      <c r="AC750" t="s">
        <v>213</v>
      </c>
      <c r="AD750" t="s">
        <v>213</v>
      </c>
      <c r="AE750" t="s">
        <v>213</v>
      </c>
      <c r="AF750" t="s">
        <v>213</v>
      </c>
      <c r="AG750"/>
      <c r="AH750"/>
      <c r="AI750"/>
      <c r="AJ750"/>
      <c r="AK750"/>
      <c r="AL750"/>
      <c r="AM750"/>
      <c r="AN750"/>
      <c r="AO750"/>
      <c r="AP750" s="317"/>
      <c r="AQ750"/>
      <c r="AR750" s="299"/>
      <c r="AS750" s="273"/>
      <c r="AU750" s="273"/>
    </row>
    <row r="751" spans="1:47" s="272" customFormat="1" ht="22.8" x14ac:dyDescent="0.4">
      <c r="A751">
        <v>214885</v>
      </c>
      <c r="B751" t="s">
        <v>3631</v>
      </c>
      <c r="C751" t="s">
        <v>4176</v>
      </c>
      <c r="D751" t="s">
        <v>4176</v>
      </c>
      <c r="E751" t="s">
        <v>4176</v>
      </c>
      <c r="F751" t="s">
        <v>4176</v>
      </c>
      <c r="G751" t="s">
        <v>4176</v>
      </c>
      <c r="H751" t="s">
        <v>4176</v>
      </c>
      <c r="I751" t="s">
        <v>4176</v>
      </c>
      <c r="J751" t="s">
        <v>4176</v>
      </c>
      <c r="K751" t="s">
        <v>4176</v>
      </c>
      <c r="L751" t="s">
        <v>4176</v>
      </c>
      <c r="M751"/>
      <c r="N751"/>
      <c r="O751"/>
      <c r="P751"/>
      <c r="Q751"/>
      <c r="R751"/>
      <c r="S751"/>
      <c r="T751"/>
      <c r="U751"/>
      <c r="V751"/>
      <c r="W751"/>
      <c r="X751"/>
      <c r="Y751"/>
      <c r="Z751"/>
      <c r="AA751"/>
      <c r="AB751"/>
      <c r="AC751"/>
      <c r="AD751"/>
      <c r="AE751"/>
      <c r="AF751"/>
      <c r="AG751"/>
      <c r="AH751"/>
      <c r="AI751"/>
      <c r="AJ751"/>
      <c r="AK751"/>
      <c r="AL751"/>
      <c r="AM751"/>
      <c r="AN751"/>
      <c r="AO751"/>
      <c r="AP751" s="317"/>
      <c r="AQ751" t="s">
        <v>737</v>
      </c>
      <c r="AR751" s="299" t="s">
        <v>4214</v>
      </c>
      <c r="AS751" s="273"/>
    </row>
    <row r="752" spans="1:47" s="272" customFormat="1" ht="24" x14ac:dyDescent="0.5">
      <c r="A752" s="321">
        <v>214886</v>
      </c>
      <c r="B752" t="s">
        <v>487</v>
      </c>
      <c r="C752" s="272" t="s">
        <v>4176</v>
      </c>
      <c r="D752" s="272" t="s">
        <v>4176</v>
      </c>
      <c r="E752" s="272" t="s">
        <v>4176</v>
      </c>
      <c r="F752" s="272" t="s">
        <v>4176</v>
      </c>
      <c r="G752" s="272" t="s">
        <v>4176</v>
      </c>
      <c r="H752" s="272" t="s">
        <v>4176</v>
      </c>
      <c r="I752" s="272" t="s">
        <v>4176</v>
      </c>
      <c r="J752" s="272" t="s">
        <v>4176</v>
      </c>
      <c r="K752" s="272" t="s">
        <v>4176</v>
      </c>
      <c r="L752" s="272" t="s">
        <v>4176</v>
      </c>
      <c r="M752" s="272" t="s">
        <v>4176</v>
      </c>
      <c r="N752" s="272" t="s">
        <v>4176</v>
      </c>
      <c r="O752" s="272" t="s">
        <v>4176</v>
      </c>
      <c r="P752" s="272" t="s">
        <v>4176</v>
      </c>
      <c r="Q752" s="272" t="s">
        <v>4176</v>
      </c>
      <c r="R752" s="272" t="s">
        <v>4176</v>
      </c>
      <c r="S752" s="272" t="s">
        <v>4176</v>
      </c>
      <c r="T752" s="272" t="s">
        <v>4176</v>
      </c>
      <c r="U752" s="272" t="s">
        <v>4176</v>
      </c>
      <c r="V752" s="272" t="s">
        <v>4176</v>
      </c>
      <c r="AP752" s="317"/>
      <c r="AQ752" t="s">
        <v>737</v>
      </c>
      <c r="AR752" s="299" t="s">
        <v>4180</v>
      </c>
      <c r="AS752" s="273"/>
      <c r="AU752" s="273"/>
    </row>
    <row r="753" spans="1:47" s="272" customFormat="1" ht="22.8" x14ac:dyDescent="0.4">
      <c r="A753" s="314">
        <v>214888</v>
      </c>
      <c r="B753" t="s">
        <v>59</v>
      </c>
      <c r="C753" s="315" t="s">
        <v>214</v>
      </c>
      <c r="D753" s="315" t="s">
        <v>214</v>
      </c>
      <c r="E753" s="315" t="s">
        <v>214</v>
      </c>
      <c r="F753" s="315" t="s">
        <v>214</v>
      </c>
      <c r="G753" s="315" t="s">
        <v>214</v>
      </c>
      <c r="H753" s="315" t="s">
        <v>214</v>
      </c>
      <c r="I753" s="315" t="s">
        <v>214</v>
      </c>
      <c r="J753" s="315" t="s">
        <v>212</v>
      </c>
      <c r="K753" s="315" t="s">
        <v>214</v>
      </c>
      <c r="L753" s="315" t="s">
        <v>214</v>
      </c>
      <c r="M753" s="315" t="s">
        <v>214</v>
      </c>
      <c r="N753" s="315" t="s">
        <v>214</v>
      </c>
      <c r="O753" s="315" t="s">
        <v>214</v>
      </c>
      <c r="P753" s="315" t="s">
        <v>214</v>
      </c>
      <c r="Q753" s="315" t="s">
        <v>214</v>
      </c>
      <c r="R753" s="315" t="s">
        <v>214</v>
      </c>
      <c r="S753" s="315" t="s">
        <v>214</v>
      </c>
      <c r="T753" s="315" t="s">
        <v>212</v>
      </c>
      <c r="U753" s="315" t="s">
        <v>212</v>
      </c>
      <c r="V753" s="315" t="s">
        <v>214</v>
      </c>
      <c r="W753" s="315" t="s">
        <v>214</v>
      </c>
      <c r="X753" s="315" t="s">
        <v>214</v>
      </c>
      <c r="Y753" s="315" t="s">
        <v>214</v>
      </c>
      <c r="Z753" s="315" t="s">
        <v>212</v>
      </c>
      <c r="AA753" s="315" t="s">
        <v>212</v>
      </c>
      <c r="AB753" s="315" t="s">
        <v>214</v>
      </c>
      <c r="AC753" s="315" t="s">
        <v>214</v>
      </c>
      <c r="AD753" s="315" t="s">
        <v>214</v>
      </c>
      <c r="AE753" s="315" t="s">
        <v>214</v>
      </c>
      <c r="AF753" s="315" t="s">
        <v>214</v>
      </c>
      <c r="AG753" s="315" t="s">
        <v>214</v>
      </c>
      <c r="AH753" s="315" t="s">
        <v>214</v>
      </c>
      <c r="AI753" s="315" t="s">
        <v>214</v>
      </c>
      <c r="AJ753" s="315" t="s">
        <v>214</v>
      </c>
      <c r="AK753" s="315" t="s">
        <v>214</v>
      </c>
      <c r="AL753" s="315" t="s">
        <v>213</v>
      </c>
      <c r="AM753" s="315" t="s">
        <v>213</v>
      </c>
      <c r="AN753" s="315" t="s">
        <v>213</v>
      </c>
      <c r="AO753" s="315" t="s">
        <v>213</v>
      </c>
      <c r="AP753" s="316" t="s">
        <v>213</v>
      </c>
      <c r="AQ753"/>
      <c r="AR753" s="299"/>
      <c r="AS753" s="271"/>
    </row>
    <row r="754" spans="1:47" s="272" customFormat="1" ht="22.8" x14ac:dyDescent="0.4">
      <c r="A754">
        <v>214889</v>
      </c>
      <c r="B754" t="s">
        <v>3630</v>
      </c>
      <c r="C754" t="s">
        <v>212</v>
      </c>
      <c r="D754" t="s">
        <v>212</v>
      </c>
      <c r="E754" t="s">
        <v>214</v>
      </c>
      <c r="F754" t="s">
        <v>212</v>
      </c>
      <c r="G754" t="s">
        <v>212</v>
      </c>
      <c r="H754" t="s">
        <v>213</v>
      </c>
      <c r="I754" t="s">
        <v>212</v>
      </c>
      <c r="J754" t="s">
        <v>212</v>
      </c>
      <c r="K754" t="s">
        <v>214</v>
      </c>
      <c r="L754" t="s">
        <v>212</v>
      </c>
      <c r="M754" t="s">
        <v>214</v>
      </c>
      <c r="N754" t="s">
        <v>212</v>
      </c>
      <c r="O754" t="s">
        <v>212</v>
      </c>
      <c r="P754" t="s">
        <v>214</v>
      </c>
      <c r="Q754" t="s">
        <v>214</v>
      </c>
      <c r="R754" t="s">
        <v>213</v>
      </c>
      <c r="S754" t="s">
        <v>214</v>
      </c>
      <c r="T754" t="s">
        <v>212</v>
      </c>
      <c r="U754" t="s">
        <v>214</v>
      </c>
      <c r="V754" t="s">
        <v>212</v>
      </c>
      <c r="W754" t="s">
        <v>212</v>
      </c>
      <c r="X754" t="s">
        <v>212</v>
      </c>
      <c r="Y754" t="s">
        <v>214</v>
      </c>
      <c r="Z754" t="s">
        <v>214</v>
      </c>
      <c r="AA754" t="s">
        <v>212</v>
      </c>
      <c r="AB754" t="s">
        <v>214</v>
      </c>
      <c r="AC754" t="s">
        <v>214</v>
      </c>
      <c r="AD754" t="s">
        <v>214</v>
      </c>
      <c r="AE754" t="s">
        <v>213</v>
      </c>
      <c r="AF754" t="s">
        <v>213</v>
      </c>
      <c r="AG754"/>
      <c r="AH754"/>
      <c r="AI754"/>
      <c r="AJ754"/>
      <c r="AK754"/>
      <c r="AL754"/>
      <c r="AM754"/>
      <c r="AN754"/>
      <c r="AO754"/>
      <c r="AP754" s="317"/>
      <c r="AQ754"/>
      <c r="AR754" s="299"/>
      <c r="AS754" s="273"/>
      <c r="AU754" s="273"/>
    </row>
    <row r="755" spans="1:47" s="272" customFormat="1" ht="22.8" x14ac:dyDescent="0.4">
      <c r="A755">
        <v>214892</v>
      </c>
      <c r="B755" t="s">
        <v>485</v>
      </c>
      <c r="C755" t="s">
        <v>212</v>
      </c>
      <c r="D755" t="s">
        <v>214</v>
      </c>
      <c r="E755" t="s">
        <v>214</v>
      </c>
      <c r="F755" t="s">
        <v>214</v>
      </c>
      <c r="G755" t="s">
        <v>212</v>
      </c>
      <c r="H755" t="s">
        <v>212</v>
      </c>
      <c r="I755" t="s">
        <v>212</v>
      </c>
      <c r="J755" t="s">
        <v>212</v>
      </c>
      <c r="K755" t="s">
        <v>214</v>
      </c>
      <c r="L755" t="s">
        <v>214</v>
      </c>
      <c r="M755" t="s">
        <v>212</v>
      </c>
      <c r="N755" t="s">
        <v>212</v>
      </c>
      <c r="O755" t="s">
        <v>212</v>
      </c>
      <c r="P755" t="s">
        <v>212</v>
      </c>
      <c r="Q755" t="s">
        <v>212</v>
      </c>
      <c r="R755" t="s">
        <v>214</v>
      </c>
      <c r="S755" t="s">
        <v>214</v>
      </c>
      <c r="T755" t="s">
        <v>214</v>
      </c>
      <c r="U755" t="s">
        <v>214</v>
      </c>
      <c r="V755" t="s">
        <v>212</v>
      </c>
      <c r="W755" t="s">
        <v>213</v>
      </c>
      <c r="X755" t="s">
        <v>213</v>
      </c>
      <c r="Y755" t="s">
        <v>212</v>
      </c>
      <c r="Z755" t="s">
        <v>214</v>
      </c>
      <c r="AA755" t="s">
        <v>213</v>
      </c>
      <c r="AB755" t="s">
        <v>212</v>
      </c>
      <c r="AC755" t="s">
        <v>212</v>
      </c>
      <c r="AD755" t="s">
        <v>212</v>
      </c>
      <c r="AE755" t="s">
        <v>212</v>
      </c>
      <c r="AF755" t="s">
        <v>212</v>
      </c>
      <c r="AG755"/>
      <c r="AH755"/>
      <c r="AI755"/>
      <c r="AJ755"/>
      <c r="AK755"/>
      <c r="AL755"/>
      <c r="AM755"/>
      <c r="AN755"/>
      <c r="AO755"/>
      <c r="AP755" s="317"/>
      <c r="AQ755"/>
      <c r="AR755" s="299"/>
      <c r="AS755" s="271"/>
    </row>
    <row r="756" spans="1:47" s="272" customFormat="1" ht="22.8" x14ac:dyDescent="0.4">
      <c r="A756">
        <v>214893</v>
      </c>
      <c r="B756" t="s">
        <v>3629</v>
      </c>
      <c r="C756" t="s">
        <v>212</v>
      </c>
      <c r="D756" t="s">
        <v>214</v>
      </c>
      <c r="E756" t="s">
        <v>214</v>
      </c>
      <c r="F756" t="s">
        <v>214</v>
      </c>
      <c r="G756" t="s">
        <v>214</v>
      </c>
      <c r="H756" t="s">
        <v>214</v>
      </c>
      <c r="I756" t="s">
        <v>214</v>
      </c>
      <c r="J756" t="s">
        <v>214</v>
      </c>
      <c r="K756" t="s">
        <v>214</v>
      </c>
      <c r="L756" t="s">
        <v>214</v>
      </c>
      <c r="M756" t="s">
        <v>212</v>
      </c>
      <c r="N756" t="s">
        <v>214</v>
      </c>
      <c r="O756" t="s">
        <v>214</v>
      </c>
      <c r="P756" t="s">
        <v>214</v>
      </c>
      <c r="Q756" t="s">
        <v>212</v>
      </c>
      <c r="R756" t="s">
        <v>214</v>
      </c>
      <c r="S756" t="s">
        <v>212</v>
      </c>
      <c r="T756" t="s">
        <v>214</v>
      </c>
      <c r="U756" t="s">
        <v>214</v>
      </c>
      <c r="V756" t="s">
        <v>214</v>
      </c>
      <c r="W756" t="s">
        <v>212</v>
      </c>
      <c r="X756" t="s">
        <v>214</v>
      </c>
      <c r="Y756" t="s">
        <v>212</v>
      </c>
      <c r="Z756" t="s">
        <v>214</v>
      </c>
      <c r="AA756" t="s">
        <v>212</v>
      </c>
      <c r="AB756" t="s">
        <v>212</v>
      </c>
      <c r="AC756" t="s">
        <v>212</v>
      </c>
      <c r="AD756" t="s">
        <v>212</v>
      </c>
      <c r="AE756" t="s">
        <v>214</v>
      </c>
      <c r="AF756" t="s">
        <v>214</v>
      </c>
      <c r="AG756" t="s">
        <v>214</v>
      </c>
      <c r="AH756" t="s">
        <v>214</v>
      </c>
      <c r="AI756" t="s">
        <v>213</v>
      </c>
      <c r="AJ756" t="s">
        <v>214</v>
      </c>
      <c r="AK756" t="s">
        <v>213</v>
      </c>
      <c r="AL756" t="s">
        <v>213</v>
      </c>
      <c r="AM756" t="s">
        <v>213</v>
      </c>
      <c r="AN756" t="s">
        <v>213</v>
      </c>
      <c r="AO756" t="s">
        <v>213</v>
      </c>
      <c r="AP756" t="s">
        <v>213</v>
      </c>
      <c r="AQ756"/>
      <c r="AR756" s="299"/>
      <c r="AS756" s="273"/>
      <c r="AU756" s="273"/>
    </row>
    <row r="757" spans="1:47" s="272" customFormat="1" ht="22.8" x14ac:dyDescent="0.4">
      <c r="A757">
        <v>214895</v>
      </c>
      <c r="B757" t="s">
        <v>485</v>
      </c>
      <c r="C757" t="s">
        <v>212</v>
      </c>
      <c r="D757" t="s">
        <v>212</v>
      </c>
      <c r="E757" t="s">
        <v>214</v>
      </c>
      <c r="F757" t="s">
        <v>212</v>
      </c>
      <c r="G757" t="s">
        <v>212</v>
      </c>
      <c r="H757" t="s">
        <v>212</v>
      </c>
      <c r="I757" t="s">
        <v>212</v>
      </c>
      <c r="J757" t="s">
        <v>214</v>
      </c>
      <c r="K757" t="s">
        <v>212</v>
      </c>
      <c r="L757" t="s">
        <v>212</v>
      </c>
      <c r="M757" t="s">
        <v>212</v>
      </c>
      <c r="N757" t="s">
        <v>212</v>
      </c>
      <c r="O757" t="s">
        <v>214</v>
      </c>
      <c r="P757" t="s">
        <v>212</v>
      </c>
      <c r="Q757" t="s">
        <v>212</v>
      </c>
      <c r="R757" t="s">
        <v>212</v>
      </c>
      <c r="S757" t="s">
        <v>212</v>
      </c>
      <c r="T757" t="s">
        <v>214</v>
      </c>
      <c r="U757" t="s">
        <v>212</v>
      </c>
      <c r="V757" t="s">
        <v>212</v>
      </c>
      <c r="W757" t="s">
        <v>212</v>
      </c>
      <c r="X757" t="s">
        <v>212</v>
      </c>
      <c r="Y757" t="s">
        <v>212</v>
      </c>
      <c r="Z757" t="s">
        <v>214</v>
      </c>
      <c r="AA757" t="s">
        <v>212</v>
      </c>
      <c r="AB757" t="s">
        <v>214</v>
      </c>
      <c r="AC757" t="s">
        <v>214</v>
      </c>
      <c r="AD757" t="s">
        <v>214</v>
      </c>
      <c r="AE757" t="s">
        <v>212</v>
      </c>
      <c r="AF757" t="s">
        <v>212</v>
      </c>
      <c r="AG757"/>
      <c r="AH757"/>
      <c r="AI757"/>
      <c r="AJ757"/>
      <c r="AK757"/>
      <c r="AL757"/>
      <c r="AM757"/>
      <c r="AN757"/>
      <c r="AO757"/>
      <c r="AP757" s="317"/>
      <c r="AQ757"/>
      <c r="AR757" s="299"/>
      <c r="AS757" s="273"/>
      <c r="AU757" s="273"/>
    </row>
    <row r="758" spans="1:47" s="272" customFormat="1" ht="22.8" x14ac:dyDescent="0.4">
      <c r="A758" s="314">
        <v>214896</v>
      </c>
      <c r="B758" t="s">
        <v>3630</v>
      </c>
      <c r="C758" s="315" t="s">
        <v>4176</v>
      </c>
      <c r="D758" s="315" t="s">
        <v>4176</v>
      </c>
      <c r="E758" s="315" t="s">
        <v>4176</v>
      </c>
      <c r="F758" s="315" t="s">
        <v>4176</v>
      </c>
      <c r="G758" s="315" t="s">
        <v>4176</v>
      </c>
      <c r="H758" s="315" t="s">
        <v>4176</v>
      </c>
      <c r="I758" s="315" t="s">
        <v>4176</v>
      </c>
      <c r="J758" s="315" t="s">
        <v>4176</v>
      </c>
      <c r="K758" s="315" t="s">
        <v>4176</v>
      </c>
      <c r="L758" s="315" t="s">
        <v>4176</v>
      </c>
      <c r="M758" s="315" t="s">
        <v>4176</v>
      </c>
      <c r="N758" s="315" t="s">
        <v>4176</v>
      </c>
      <c r="O758" s="315" t="s">
        <v>4176</v>
      </c>
      <c r="P758" s="315" t="s">
        <v>4176</v>
      </c>
      <c r="Q758" s="315" t="s">
        <v>4176</v>
      </c>
      <c r="R758" s="315" t="s">
        <v>4176</v>
      </c>
      <c r="S758" s="315" t="s">
        <v>4176</v>
      </c>
      <c r="T758" s="315" t="s">
        <v>4176</v>
      </c>
      <c r="U758" s="315" t="s">
        <v>4176</v>
      </c>
      <c r="V758" s="315" t="s">
        <v>4176</v>
      </c>
      <c r="W758" s="315" t="s">
        <v>4176</v>
      </c>
      <c r="X758" s="315" t="s">
        <v>4176</v>
      </c>
      <c r="Y758" s="315" t="s">
        <v>4176</v>
      </c>
      <c r="Z758" s="315" t="s">
        <v>4176</v>
      </c>
      <c r="AA758" s="315" t="s">
        <v>4176</v>
      </c>
      <c r="AB758" s="271" t="s">
        <v>4176</v>
      </c>
      <c r="AC758" s="271" t="s">
        <v>4176</v>
      </c>
      <c r="AD758" s="271" t="s">
        <v>4176</v>
      </c>
      <c r="AE758" s="271" t="s">
        <v>4176</v>
      </c>
      <c r="AF758" s="271" t="s">
        <v>4176</v>
      </c>
      <c r="AG758" s="315"/>
      <c r="AH758" s="315"/>
      <c r="AI758" s="315"/>
      <c r="AJ758" s="315"/>
      <c r="AK758" s="315"/>
      <c r="AL758" s="315"/>
      <c r="AM758" s="315"/>
      <c r="AN758" s="315"/>
      <c r="AO758" s="315"/>
      <c r="AP758" s="316"/>
      <c r="AQ758" t="s">
        <v>737</v>
      </c>
      <c r="AR758" s="299" t="s">
        <v>4210</v>
      </c>
      <c r="AS758" s="273"/>
      <c r="AU758" s="273"/>
    </row>
    <row r="759" spans="1:47" s="272" customFormat="1" ht="22.8" x14ac:dyDescent="0.4">
      <c r="A759">
        <v>214897</v>
      </c>
      <c r="B759" t="s">
        <v>59</v>
      </c>
      <c r="C759" t="s">
        <v>214</v>
      </c>
      <c r="D759" t="s">
        <v>212</v>
      </c>
      <c r="E759" t="s">
        <v>212</v>
      </c>
      <c r="F759" t="s">
        <v>214</v>
      </c>
      <c r="G759" t="s">
        <v>212</v>
      </c>
      <c r="H759" t="s">
        <v>214</v>
      </c>
      <c r="I759" t="s">
        <v>214</v>
      </c>
      <c r="J759" t="s">
        <v>212</v>
      </c>
      <c r="K759" t="s">
        <v>214</v>
      </c>
      <c r="L759" t="s">
        <v>214</v>
      </c>
      <c r="M759" t="s">
        <v>214</v>
      </c>
      <c r="N759" t="s">
        <v>214</v>
      </c>
      <c r="O759" t="s">
        <v>214</v>
      </c>
      <c r="P759" t="s">
        <v>214</v>
      </c>
      <c r="Q759" t="s">
        <v>214</v>
      </c>
      <c r="R759" t="s">
        <v>214</v>
      </c>
      <c r="S759" t="s">
        <v>214</v>
      </c>
      <c r="T759" t="s">
        <v>214</v>
      </c>
      <c r="U759" t="s">
        <v>214</v>
      </c>
      <c r="V759" t="s">
        <v>212</v>
      </c>
      <c r="W759" t="s">
        <v>214</v>
      </c>
      <c r="X759" t="s">
        <v>212</v>
      </c>
      <c r="Y759" t="s">
        <v>212</v>
      </c>
      <c r="Z759" t="s">
        <v>214</v>
      </c>
      <c r="AA759" t="s">
        <v>212</v>
      </c>
      <c r="AB759" t="s">
        <v>212</v>
      </c>
      <c r="AC759" t="s">
        <v>214</v>
      </c>
      <c r="AD759" t="s">
        <v>214</v>
      </c>
      <c r="AE759" t="s">
        <v>212</v>
      </c>
      <c r="AF759" t="s">
        <v>212</v>
      </c>
      <c r="AG759" t="s">
        <v>214</v>
      </c>
      <c r="AH759" t="s">
        <v>214</v>
      </c>
      <c r="AI759" t="s">
        <v>214</v>
      </c>
      <c r="AJ759" t="s">
        <v>214</v>
      </c>
      <c r="AK759" t="s">
        <v>212</v>
      </c>
      <c r="AL759" t="s">
        <v>212</v>
      </c>
      <c r="AM759" t="s">
        <v>214</v>
      </c>
      <c r="AN759" t="s">
        <v>214</v>
      </c>
      <c r="AO759" t="s">
        <v>214</v>
      </c>
      <c r="AP759" s="317" t="s">
        <v>214</v>
      </c>
      <c r="AQ759"/>
      <c r="AR759" s="299"/>
      <c r="AS759" s="271"/>
      <c r="AU759" s="273"/>
    </row>
    <row r="760" spans="1:47" s="272" customFormat="1" ht="22.8" x14ac:dyDescent="0.4">
      <c r="A760">
        <v>214898</v>
      </c>
      <c r="B760" t="s">
        <v>485</v>
      </c>
      <c r="C760" t="s">
        <v>212</v>
      </c>
      <c r="D760" t="s">
        <v>212</v>
      </c>
      <c r="E760" t="s">
        <v>214</v>
      </c>
      <c r="F760" t="s">
        <v>212</v>
      </c>
      <c r="G760" t="s">
        <v>214</v>
      </c>
      <c r="H760" t="s">
        <v>212</v>
      </c>
      <c r="I760" t="s">
        <v>212</v>
      </c>
      <c r="J760" t="s">
        <v>212</v>
      </c>
      <c r="K760" t="s">
        <v>214</v>
      </c>
      <c r="L760" t="s">
        <v>214</v>
      </c>
      <c r="M760" t="s">
        <v>212</v>
      </c>
      <c r="N760" t="s">
        <v>212</v>
      </c>
      <c r="O760" t="s">
        <v>212</v>
      </c>
      <c r="P760" t="s">
        <v>212</v>
      </c>
      <c r="Q760" t="s">
        <v>212</v>
      </c>
      <c r="R760" t="s">
        <v>214</v>
      </c>
      <c r="S760" t="s">
        <v>212</v>
      </c>
      <c r="T760" t="s">
        <v>212</v>
      </c>
      <c r="U760" t="s">
        <v>212</v>
      </c>
      <c r="V760" t="s">
        <v>212</v>
      </c>
      <c r="W760" t="s">
        <v>212</v>
      </c>
      <c r="X760" t="s">
        <v>212</v>
      </c>
      <c r="Y760" t="s">
        <v>212</v>
      </c>
      <c r="Z760" t="s">
        <v>212</v>
      </c>
      <c r="AA760" t="s">
        <v>212</v>
      </c>
      <c r="AB760" t="s">
        <v>214</v>
      </c>
      <c r="AC760" t="s">
        <v>212</v>
      </c>
      <c r="AD760" t="s">
        <v>214</v>
      </c>
      <c r="AE760" t="s">
        <v>214</v>
      </c>
      <c r="AF760" t="s">
        <v>212</v>
      </c>
      <c r="AG760"/>
      <c r="AH760"/>
      <c r="AI760"/>
      <c r="AJ760"/>
      <c r="AK760"/>
      <c r="AL760"/>
      <c r="AM760"/>
      <c r="AN760"/>
      <c r="AO760"/>
      <c r="AP760" s="317"/>
      <c r="AQ760"/>
      <c r="AR760" s="299"/>
      <c r="AS760" s="273"/>
      <c r="AU760" s="273"/>
    </row>
    <row r="761" spans="1:47" s="272" customFormat="1" ht="22.8" x14ac:dyDescent="0.4">
      <c r="A761">
        <v>214910</v>
      </c>
      <c r="B761" t="s">
        <v>485</v>
      </c>
      <c r="C761" t="s">
        <v>4176</v>
      </c>
      <c r="D761" t="s">
        <v>4176</v>
      </c>
      <c r="E761" t="s">
        <v>4176</v>
      </c>
      <c r="F761" t="s">
        <v>4176</v>
      </c>
      <c r="G761" t="s">
        <v>4176</v>
      </c>
      <c r="H761" t="s">
        <v>4176</v>
      </c>
      <c r="I761" t="s">
        <v>4176</v>
      </c>
      <c r="J761" t="s">
        <v>4176</v>
      </c>
      <c r="K761" t="s">
        <v>4176</v>
      </c>
      <c r="L761" t="s">
        <v>4176</v>
      </c>
      <c r="M761" t="s">
        <v>4176</v>
      </c>
      <c r="N761" t="s">
        <v>4176</v>
      </c>
      <c r="O761" t="s">
        <v>4176</v>
      </c>
      <c r="P761" t="s">
        <v>4176</v>
      </c>
      <c r="Q761" t="s">
        <v>4176</v>
      </c>
      <c r="R761" t="s">
        <v>4176</v>
      </c>
      <c r="S761" t="s">
        <v>4176</v>
      </c>
      <c r="T761" t="s">
        <v>4176</v>
      </c>
      <c r="U761" t="s">
        <v>4176</v>
      </c>
      <c r="V761" t="s">
        <v>4176</v>
      </c>
      <c r="W761" t="s">
        <v>4176</v>
      </c>
      <c r="X761" t="s">
        <v>4176</v>
      </c>
      <c r="Y761" t="s">
        <v>4176</v>
      </c>
      <c r="Z761" t="s">
        <v>4176</v>
      </c>
      <c r="AA761" t="s">
        <v>4176</v>
      </c>
      <c r="AB761" t="s">
        <v>4176</v>
      </c>
      <c r="AC761" t="s">
        <v>4176</v>
      </c>
      <c r="AD761" t="s">
        <v>4176</v>
      </c>
      <c r="AE761" t="s">
        <v>4176</v>
      </c>
      <c r="AF761" t="s">
        <v>4176</v>
      </c>
      <c r="AG761"/>
      <c r="AH761"/>
      <c r="AI761"/>
      <c r="AJ761"/>
      <c r="AK761"/>
      <c r="AL761"/>
      <c r="AM761"/>
      <c r="AN761"/>
      <c r="AO761"/>
      <c r="AP761" s="317"/>
      <c r="AQ761" t="s">
        <v>737</v>
      </c>
      <c r="AR761" s="299" t="s">
        <v>4194</v>
      </c>
      <c r="AS761" s="273"/>
      <c r="AU761" s="273"/>
    </row>
    <row r="762" spans="1:47" s="272" customFormat="1" ht="22.8" x14ac:dyDescent="0.4">
      <c r="A762">
        <v>214913</v>
      </c>
      <c r="B762" t="s">
        <v>485</v>
      </c>
      <c r="C762" t="s">
        <v>214</v>
      </c>
      <c r="D762" t="s">
        <v>214</v>
      </c>
      <c r="E762" t="s">
        <v>214</v>
      </c>
      <c r="F762" t="s">
        <v>214</v>
      </c>
      <c r="G762" t="s">
        <v>214</v>
      </c>
      <c r="H762" t="s">
        <v>214</v>
      </c>
      <c r="I762" t="s">
        <v>214</v>
      </c>
      <c r="J762" t="s">
        <v>214</v>
      </c>
      <c r="K762" t="s">
        <v>214</v>
      </c>
      <c r="L762" t="s">
        <v>214</v>
      </c>
      <c r="M762" t="s">
        <v>214</v>
      </c>
      <c r="N762" t="s">
        <v>212</v>
      </c>
      <c r="O762" t="s">
        <v>214</v>
      </c>
      <c r="P762" t="s">
        <v>214</v>
      </c>
      <c r="Q762" t="s">
        <v>214</v>
      </c>
      <c r="R762" t="s">
        <v>214</v>
      </c>
      <c r="S762" t="s">
        <v>214</v>
      </c>
      <c r="T762" t="s">
        <v>214</v>
      </c>
      <c r="U762" t="s">
        <v>214</v>
      </c>
      <c r="V762" t="s">
        <v>212</v>
      </c>
      <c r="W762" t="s">
        <v>214</v>
      </c>
      <c r="X762" t="s">
        <v>214</v>
      </c>
      <c r="Y762" t="s">
        <v>213</v>
      </c>
      <c r="Z762" t="s">
        <v>214</v>
      </c>
      <c r="AA762" t="s">
        <v>212</v>
      </c>
      <c r="AB762" t="s">
        <v>214</v>
      </c>
      <c r="AC762" t="s">
        <v>214</v>
      </c>
      <c r="AD762" t="s">
        <v>213</v>
      </c>
      <c r="AE762" t="s">
        <v>213</v>
      </c>
      <c r="AF762" t="s">
        <v>213</v>
      </c>
      <c r="AG762"/>
      <c r="AH762"/>
      <c r="AI762"/>
      <c r="AJ762"/>
      <c r="AK762"/>
      <c r="AL762"/>
      <c r="AM762"/>
      <c r="AN762"/>
      <c r="AO762"/>
      <c r="AP762" s="317"/>
      <c r="AQ762"/>
      <c r="AR762" s="299"/>
      <c r="AS762" s="271"/>
    </row>
    <row r="763" spans="1:47" s="272" customFormat="1" ht="22.8" x14ac:dyDescent="0.4">
      <c r="A763">
        <v>214917</v>
      </c>
      <c r="B763" t="s">
        <v>59</v>
      </c>
      <c r="C763" t="s">
        <v>214</v>
      </c>
      <c r="D763" t="s">
        <v>212</v>
      </c>
      <c r="E763" t="s">
        <v>214</v>
      </c>
      <c r="F763" t="s">
        <v>212</v>
      </c>
      <c r="G763" t="s">
        <v>214</v>
      </c>
      <c r="H763" t="s">
        <v>214</v>
      </c>
      <c r="I763" t="s">
        <v>214</v>
      </c>
      <c r="J763" t="s">
        <v>212</v>
      </c>
      <c r="K763" t="s">
        <v>214</v>
      </c>
      <c r="L763" t="s">
        <v>214</v>
      </c>
      <c r="M763" t="s">
        <v>212</v>
      </c>
      <c r="N763" t="s">
        <v>214</v>
      </c>
      <c r="O763" t="s">
        <v>214</v>
      </c>
      <c r="P763" t="s">
        <v>214</v>
      </c>
      <c r="Q763" t="s">
        <v>214</v>
      </c>
      <c r="R763" t="s">
        <v>214</v>
      </c>
      <c r="S763" t="s">
        <v>214</v>
      </c>
      <c r="T763" t="s">
        <v>214</v>
      </c>
      <c r="U763" t="s">
        <v>214</v>
      </c>
      <c r="V763" t="s">
        <v>212</v>
      </c>
      <c r="W763" t="s">
        <v>212</v>
      </c>
      <c r="X763" t="s">
        <v>212</v>
      </c>
      <c r="Y763" t="s">
        <v>212</v>
      </c>
      <c r="Z763" t="s">
        <v>214</v>
      </c>
      <c r="AA763" t="s">
        <v>212</v>
      </c>
      <c r="AB763" t="s">
        <v>212</v>
      </c>
      <c r="AC763" t="s">
        <v>214</v>
      </c>
      <c r="AD763" t="s">
        <v>212</v>
      </c>
      <c r="AE763" t="s">
        <v>212</v>
      </c>
      <c r="AF763" t="s">
        <v>214</v>
      </c>
      <c r="AG763" t="s">
        <v>214</v>
      </c>
      <c r="AH763" t="s">
        <v>212</v>
      </c>
      <c r="AI763" t="s">
        <v>214</v>
      </c>
      <c r="AJ763" t="s">
        <v>214</v>
      </c>
      <c r="AK763" t="s">
        <v>214</v>
      </c>
      <c r="AL763" t="s">
        <v>214</v>
      </c>
      <c r="AM763" t="s">
        <v>212</v>
      </c>
      <c r="AN763" t="s">
        <v>212</v>
      </c>
      <c r="AO763" t="s">
        <v>214</v>
      </c>
      <c r="AP763" s="317" t="s">
        <v>214</v>
      </c>
      <c r="AQ763"/>
      <c r="AR763" s="299"/>
      <c r="AS763" s="273"/>
      <c r="AU763" s="273"/>
    </row>
    <row r="764" spans="1:47" s="272" customFormat="1" ht="22.8" x14ac:dyDescent="0.4">
      <c r="A764">
        <v>214918</v>
      </c>
      <c r="B764" t="s">
        <v>3630</v>
      </c>
      <c r="C764" t="s">
        <v>212</v>
      </c>
      <c r="D764" t="s">
        <v>214</v>
      </c>
      <c r="E764" t="s">
        <v>214</v>
      </c>
      <c r="F764" t="s">
        <v>212</v>
      </c>
      <c r="G764" t="s">
        <v>212</v>
      </c>
      <c r="H764" t="s">
        <v>214</v>
      </c>
      <c r="I764" t="s">
        <v>212</v>
      </c>
      <c r="J764" t="s">
        <v>212</v>
      </c>
      <c r="K764" t="s">
        <v>214</v>
      </c>
      <c r="L764" t="s">
        <v>212</v>
      </c>
      <c r="M764" t="s">
        <v>214</v>
      </c>
      <c r="N764" t="s">
        <v>214</v>
      </c>
      <c r="O764" t="s">
        <v>212</v>
      </c>
      <c r="P764" t="s">
        <v>212</v>
      </c>
      <c r="Q764" t="s">
        <v>214</v>
      </c>
      <c r="R764" t="s">
        <v>213</v>
      </c>
      <c r="S764" t="s">
        <v>213</v>
      </c>
      <c r="T764" t="s">
        <v>214</v>
      </c>
      <c r="U764" t="s">
        <v>214</v>
      </c>
      <c r="V764" t="s">
        <v>212</v>
      </c>
      <c r="W764" t="s">
        <v>213</v>
      </c>
      <c r="X764" t="s">
        <v>213</v>
      </c>
      <c r="Y764" t="s">
        <v>213</v>
      </c>
      <c r="Z764" t="s">
        <v>213</v>
      </c>
      <c r="AA764" t="s">
        <v>212</v>
      </c>
      <c r="AB764" t="s">
        <v>213</v>
      </c>
      <c r="AC764" t="s">
        <v>214</v>
      </c>
      <c r="AD764" t="s">
        <v>213</v>
      </c>
      <c r="AE764" t="s">
        <v>213</v>
      </c>
      <c r="AF764" t="s">
        <v>213</v>
      </c>
      <c r="AG764"/>
      <c r="AH764"/>
      <c r="AI764"/>
      <c r="AJ764"/>
      <c r="AK764"/>
      <c r="AL764"/>
      <c r="AM764"/>
      <c r="AN764"/>
      <c r="AO764"/>
      <c r="AP764" s="317"/>
      <c r="AQ764"/>
      <c r="AR764" s="299"/>
      <c r="AS764" s="271"/>
      <c r="AU764" s="273"/>
    </row>
    <row r="765" spans="1:47" s="272" customFormat="1" ht="22.8" x14ac:dyDescent="0.4">
      <c r="A765">
        <v>214919</v>
      </c>
      <c r="B765" t="s">
        <v>59</v>
      </c>
      <c r="C765" t="s">
        <v>214</v>
      </c>
      <c r="D765" t="s">
        <v>214</v>
      </c>
      <c r="E765" t="s">
        <v>212</v>
      </c>
      <c r="F765" t="s">
        <v>212</v>
      </c>
      <c r="G765" t="s">
        <v>212</v>
      </c>
      <c r="H765" t="s">
        <v>214</v>
      </c>
      <c r="I765" t="s">
        <v>214</v>
      </c>
      <c r="J765" t="s">
        <v>214</v>
      </c>
      <c r="K765" t="s">
        <v>214</v>
      </c>
      <c r="L765" t="s">
        <v>214</v>
      </c>
      <c r="M765" t="s">
        <v>212</v>
      </c>
      <c r="N765" t="s">
        <v>214</v>
      </c>
      <c r="O765" t="s">
        <v>214</v>
      </c>
      <c r="P765" t="s">
        <v>212</v>
      </c>
      <c r="Q765" t="s">
        <v>214</v>
      </c>
      <c r="R765" t="s">
        <v>214</v>
      </c>
      <c r="S765" t="s">
        <v>214</v>
      </c>
      <c r="T765" t="s">
        <v>214</v>
      </c>
      <c r="U765" t="s">
        <v>214</v>
      </c>
      <c r="V765" t="s">
        <v>214</v>
      </c>
      <c r="W765" t="s">
        <v>214</v>
      </c>
      <c r="X765" t="s">
        <v>212</v>
      </c>
      <c r="Y765" t="s">
        <v>212</v>
      </c>
      <c r="Z765" t="s">
        <v>214</v>
      </c>
      <c r="AA765" t="s">
        <v>212</v>
      </c>
      <c r="AB765" t="s">
        <v>212</v>
      </c>
      <c r="AC765" t="s">
        <v>212</v>
      </c>
      <c r="AD765" t="s">
        <v>212</v>
      </c>
      <c r="AE765" t="s">
        <v>212</v>
      </c>
      <c r="AF765" t="s">
        <v>212</v>
      </c>
      <c r="AG765" t="s">
        <v>214</v>
      </c>
      <c r="AH765" t="s">
        <v>212</v>
      </c>
      <c r="AI765" t="s">
        <v>212</v>
      </c>
      <c r="AJ765" t="s">
        <v>213</v>
      </c>
      <c r="AK765" t="s">
        <v>212</v>
      </c>
      <c r="AL765" t="s">
        <v>214</v>
      </c>
      <c r="AM765" t="s">
        <v>212</v>
      </c>
      <c r="AN765" t="s">
        <v>214</v>
      </c>
      <c r="AO765" t="s">
        <v>214</v>
      </c>
      <c r="AP765" s="317" t="s">
        <v>214</v>
      </c>
      <c r="AQ765"/>
      <c r="AR765" s="299"/>
      <c r="AS765" s="273"/>
      <c r="AU765" s="273"/>
    </row>
    <row r="766" spans="1:47" s="272" customFormat="1" ht="24" x14ac:dyDescent="0.5">
      <c r="A766" s="321">
        <v>214923</v>
      </c>
      <c r="B766" t="s">
        <v>59</v>
      </c>
      <c r="C766" s="272" t="s">
        <v>214</v>
      </c>
      <c r="D766" s="272" t="s">
        <v>212</v>
      </c>
      <c r="E766" s="272" t="s">
        <v>214</v>
      </c>
      <c r="F766" s="272" t="s">
        <v>214</v>
      </c>
      <c r="G766" s="272" t="s">
        <v>214</v>
      </c>
      <c r="H766" s="272" t="s">
        <v>212</v>
      </c>
      <c r="I766" s="272" t="s">
        <v>214</v>
      </c>
      <c r="J766" s="272" t="s">
        <v>214</v>
      </c>
      <c r="K766" s="272" t="s">
        <v>214</v>
      </c>
      <c r="L766" s="272" t="s">
        <v>214</v>
      </c>
      <c r="M766" s="272" t="s">
        <v>214</v>
      </c>
      <c r="N766" s="272" t="s">
        <v>214</v>
      </c>
      <c r="O766" s="272" t="s">
        <v>214</v>
      </c>
      <c r="P766" s="272" t="s">
        <v>214</v>
      </c>
      <c r="Q766" s="272" t="s">
        <v>214</v>
      </c>
      <c r="R766" s="272" t="s">
        <v>214</v>
      </c>
      <c r="S766" s="272" t="s">
        <v>214</v>
      </c>
      <c r="T766" s="272" t="s">
        <v>214</v>
      </c>
      <c r="U766" s="272" t="s">
        <v>214</v>
      </c>
      <c r="V766" s="272" t="s">
        <v>214</v>
      </c>
      <c r="W766" s="272" t="s">
        <v>214</v>
      </c>
      <c r="X766" s="272" t="s">
        <v>212</v>
      </c>
      <c r="Y766" s="272" t="s">
        <v>212</v>
      </c>
      <c r="Z766" s="272" t="s">
        <v>212</v>
      </c>
      <c r="AA766" s="272" t="s">
        <v>212</v>
      </c>
      <c r="AB766" s="272" t="s">
        <v>212</v>
      </c>
      <c r="AC766" s="272" t="s">
        <v>214</v>
      </c>
      <c r="AD766" s="272" t="s">
        <v>214</v>
      </c>
      <c r="AE766" s="272" t="s">
        <v>214</v>
      </c>
      <c r="AF766" s="272" t="s">
        <v>214</v>
      </c>
      <c r="AG766" s="272" t="s">
        <v>213</v>
      </c>
      <c r="AH766" s="272" t="s">
        <v>212</v>
      </c>
      <c r="AI766" s="272" t="s">
        <v>213</v>
      </c>
      <c r="AJ766" s="272" t="s">
        <v>212</v>
      </c>
      <c r="AK766" s="272" t="s">
        <v>213</v>
      </c>
      <c r="AL766" s="272" t="s">
        <v>213</v>
      </c>
      <c r="AM766" s="272" t="s">
        <v>213</v>
      </c>
      <c r="AN766" s="272" t="s">
        <v>213</v>
      </c>
      <c r="AO766" s="272" t="s">
        <v>213</v>
      </c>
      <c r="AP766" s="317" t="s">
        <v>213</v>
      </c>
      <c r="AQ766"/>
      <c r="AR766" s="299"/>
      <c r="AS766" s="273"/>
      <c r="AU766" s="273"/>
    </row>
    <row r="767" spans="1:47" s="272" customFormat="1" ht="22.8" x14ac:dyDescent="0.4">
      <c r="A767">
        <v>214926</v>
      </c>
      <c r="B767" t="s">
        <v>485</v>
      </c>
      <c r="C767" t="s">
        <v>214</v>
      </c>
      <c r="D767" t="s">
        <v>214</v>
      </c>
      <c r="E767" t="s">
        <v>214</v>
      </c>
      <c r="F767" t="s">
        <v>212</v>
      </c>
      <c r="G767" t="s">
        <v>214</v>
      </c>
      <c r="H767" t="s">
        <v>214</v>
      </c>
      <c r="I767" t="s">
        <v>214</v>
      </c>
      <c r="J767" t="s">
        <v>214</v>
      </c>
      <c r="K767" t="s">
        <v>214</v>
      </c>
      <c r="L767" t="s">
        <v>214</v>
      </c>
      <c r="M767" t="s">
        <v>212</v>
      </c>
      <c r="N767" t="s">
        <v>214</v>
      </c>
      <c r="O767" t="s">
        <v>214</v>
      </c>
      <c r="P767" t="s">
        <v>212</v>
      </c>
      <c r="Q767" t="s">
        <v>213</v>
      </c>
      <c r="R767" t="s">
        <v>212</v>
      </c>
      <c r="S767" t="s">
        <v>214</v>
      </c>
      <c r="T767" t="s">
        <v>214</v>
      </c>
      <c r="U767" t="s">
        <v>214</v>
      </c>
      <c r="V767" t="s">
        <v>212</v>
      </c>
      <c r="W767" t="s">
        <v>212</v>
      </c>
      <c r="X767" t="s">
        <v>214</v>
      </c>
      <c r="Y767" t="s">
        <v>212</v>
      </c>
      <c r="Z767" t="s">
        <v>214</v>
      </c>
      <c r="AA767" t="s">
        <v>212</v>
      </c>
      <c r="AB767" t="s">
        <v>213</v>
      </c>
      <c r="AC767" t="s">
        <v>213</v>
      </c>
      <c r="AD767" t="s">
        <v>214</v>
      </c>
      <c r="AE767" t="s">
        <v>213</v>
      </c>
      <c r="AF767" t="s">
        <v>213</v>
      </c>
      <c r="AG767"/>
      <c r="AH767"/>
      <c r="AI767"/>
      <c r="AJ767"/>
      <c r="AK767"/>
      <c r="AL767"/>
      <c r="AM767"/>
      <c r="AN767"/>
      <c r="AO767"/>
      <c r="AP767" s="317"/>
      <c r="AQ767"/>
      <c r="AR767" s="299"/>
      <c r="AS767" s="273"/>
      <c r="AU767" s="273"/>
    </row>
    <row r="768" spans="1:47" s="272" customFormat="1" ht="24" x14ac:dyDescent="0.5">
      <c r="A768" s="326">
        <v>214929</v>
      </c>
      <c r="B768" t="s">
        <v>59</v>
      </c>
      <c r="C768" s="271" t="s">
        <v>212</v>
      </c>
      <c r="D768" s="271" t="s">
        <v>214</v>
      </c>
      <c r="E768" s="271" t="s">
        <v>214</v>
      </c>
      <c r="F768" s="271" t="s">
        <v>214</v>
      </c>
      <c r="G768" s="271" t="s">
        <v>212</v>
      </c>
      <c r="H768" s="271" t="s">
        <v>212</v>
      </c>
      <c r="I768" s="271" t="s">
        <v>214</v>
      </c>
      <c r="J768" s="271" t="s">
        <v>212</v>
      </c>
      <c r="K768" s="271" t="s">
        <v>214</v>
      </c>
      <c r="L768" s="271" t="s">
        <v>214</v>
      </c>
      <c r="M768" s="271" t="s">
        <v>214</v>
      </c>
      <c r="N768" s="271" t="s">
        <v>214</v>
      </c>
      <c r="O768" s="271" t="s">
        <v>214</v>
      </c>
      <c r="P768" s="271" t="s">
        <v>214</v>
      </c>
      <c r="Q768" s="271" t="s">
        <v>214</v>
      </c>
      <c r="R768" s="271" t="s">
        <v>213</v>
      </c>
      <c r="S768" s="271" t="s">
        <v>214</v>
      </c>
      <c r="T768" s="271" t="s">
        <v>214</v>
      </c>
      <c r="U768" s="271" t="s">
        <v>214</v>
      </c>
      <c r="V768" s="271" t="s">
        <v>214</v>
      </c>
      <c r="W768" s="271" t="s">
        <v>212</v>
      </c>
      <c r="X768" s="271" t="s">
        <v>212</v>
      </c>
      <c r="Y768" s="271" t="s">
        <v>212</v>
      </c>
      <c r="Z768" s="271" t="s">
        <v>214</v>
      </c>
      <c r="AA768" s="271" t="s">
        <v>214</v>
      </c>
      <c r="AB768" s="271" t="s">
        <v>214</v>
      </c>
      <c r="AC768" s="271" t="s">
        <v>214</v>
      </c>
      <c r="AD768" s="271" t="s">
        <v>214</v>
      </c>
      <c r="AE768" s="271" t="s">
        <v>212</v>
      </c>
      <c r="AF768" s="271" t="s">
        <v>213</v>
      </c>
      <c r="AG768" s="271" t="s">
        <v>213</v>
      </c>
      <c r="AH768" s="271" t="s">
        <v>213</v>
      </c>
      <c r="AI768" s="271" t="s">
        <v>213</v>
      </c>
      <c r="AJ768" s="271" t="s">
        <v>213</v>
      </c>
      <c r="AK768" s="271" t="s">
        <v>213</v>
      </c>
      <c r="AL768" s="271" t="s">
        <v>213</v>
      </c>
      <c r="AM768" s="271" t="s">
        <v>213</v>
      </c>
      <c r="AN768" s="271" t="s">
        <v>213</v>
      </c>
      <c r="AO768" s="271" t="s">
        <v>213</v>
      </c>
      <c r="AP768" s="322" t="s">
        <v>213</v>
      </c>
      <c r="AQ768"/>
      <c r="AR768" s="299"/>
      <c r="AS768" s="273"/>
      <c r="AU768" s="273"/>
    </row>
    <row r="769" spans="1:47" s="272" customFormat="1" ht="24" x14ac:dyDescent="0.5">
      <c r="A769" s="326">
        <v>214930</v>
      </c>
      <c r="B769" t="s">
        <v>487</v>
      </c>
      <c r="C769" s="271" t="s">
        <v>212</v>
      </c>
      <c r="D769" s="271" t="s">
        <v>212</v>
      </c>
      <c r="E769" s="271" t="s">
        <v>214</v>
      </c>
      <c r="F769" s="271" t="s">
        <v>212</v>
      </c>
      <c r="G769" s="271" t="s">
        <v>212</v>
      </c>
      <c r="H769" s="271" t="s">
        <v>212</v>
      </c>
      <c r="I769" s="271" t="s">
        <v>212</v>
      </c>
      <c r="J769" s="271" t="s">
        <v>212</v>
      </c>
      <c r="K769" s="271" t="s">
        <v>212</v>
      </c>
      <c r="L769" s="271" t="s">
        <v>214</v>
      </c>
      <c r="M769" s="271" t="s">
        <v>212</v>
      </c>
      <c r="N769" s="271" t="s">
        <v>213</v>
      </c>
      <c r="O769" s="271" t="s">
        <v>212</v>
      </c>
      <c r="P769" s="271" t="s">
        <v>212</v>
      </c>
      <c r="Q769" s="271" t="s">
        <v>214</v>
      </c>
      <c r="R769" s="271" t="s">
        <v>213</v>
      </c>
      <c r="S769" s="271" t="s">
        <v>213</v>
      </c>
      <c r="T769" s="271" t="s">
        <v>213</v>
      </c>
      <c r="U769" s="271" t="s">
        <v>214</v>
      </c>
      <c r="V769" s="271" t="s">
        <v>214</v>
      </c>
      <c r="W769" s="271"/>
      <c r="X769" s="271"/>
      <c r="Y769" s="271"/>
      <c r="Z769" s="271"/>
      <c r="AA769" s="271"/>
      <c r="AB769" s="271"/>
      <c r="AC769" s="271"/>
      <c r="AD769" s="271"/>
      <c r="AE769" s="271"/>
      <c r="AF769" s="271"/>
      <c r="AG769" s="271"/>
      <c r="AH769" s="271"/>
      <c r="AI769" s="271"/>
      <c r="AJ769" s="271"/>
      <c r="AK769" s="271"/>
      <c r="AL769" s="271"/>
      <c r="AM769" s="271"/>
      <c r="AN769" s="271"/>
      <c r="AO769" s="271"/>
      <c r="AP769" s="322"/>
      <c r="AQ769"/>
      <c r="AR769" s="299"/>
      <c r="AS769" s="273"/>
      <c r="AU769" s="273"/>
    </row>
    <row r="770" spans="1:47" s="272" customFormat="1" ht="22.8" x14ac:dyDescent="0.4">
      <c r="A770">
        <v>214932</v>
      </c>
      <c r="B770" t="s">
        <v>485</v>
      </c>
      <c r="C770" t="s">
        <v>212</v>
      </c>
      <c r="D770" t="s">
        <v>214</v>
      </c>
      <c r="E770" t="s">
        <v>212</v>
      </c>
      <c r="F770" t="s">
        <v>214</v>
      </c>
      <c r="G770" t="s">
        <v>212</v>
      </c>
      <c r="H770" t="s">
        <v>214</v>
      </c>
      <c r="I770" t="s">
        <v>214</v>
      </c>
      <c r="J770" t="s">
        <v>212</v>
      </c>
      <c r="K770" t="s">
        <v>214</v>
      </c>
      <c r="L770" t="s">
        <v>214</v>
      </c>
      <c r="M770" t="s">
        <v>214</v>
      </c>
      <c r="N770" t="s">
        <v>212</v>
      </c>
      <c r="O770" t="s">
        <v>212</v>
      </c>
      <c r="P770" t="s">
        <v>214</v>
      </c>
      <c r="Q770" t="s">
        <v>212</v>
      </c>
      <c r="R770" t="s">
        <v>212</v>
      </c>
      <c r="S770" t="s">
        <v>212</v>
      </c>
      <c r="T770" t="s">
        <v>214</v>
      </c>
      <c r="U770" t="s">
        <v>214</v>
      </c>
      <c r="V770" t="s">
        <v>214</v>
      </c>
      <c r="W770" t="s">
        <v>214</v>
      </c>
      <c r="X770" t="s">
        <v>212</v>
      </c>
      <c r="Y770" t="s">
        <v>212</v>
      </c>
      <c r="Z770" t="s">
        <v>212</v>
      </c>
      <c r="AA770" t="s">
        <v>212</v>
      </c>
      <c r="AB770" t="s">
        <v>212</v>
      </c>
      <c r="AC770" t="s">
        <v>212</v>
      </c>
      <c r="AD770" t="s">
        <v>214</v>
      </c>
      <c r="AE770" t="s">
        <v>214</v>
      </c>
      <c r="AF770" t="s">
        <v>212</v>
      </c>
      <c r="AG770"/>
      <c r="AH770"/>
      <c r="AI770"/>
      <c r="AJ770"/>
      <c r="AK770"/>
      <c r="AL770"/>
      <c r="AM770"/>
      <c r="AN770"/>
      <c r="AO770"/>
      <c r="AP770" s="317"/>
      <c r="AQ770"/>
      <c r="AR770" s="299"/>
      <c r="AS770" s="271"/>
      <c r="AU770" s="273"/>
    </row>
    <row r="771" spans="1:47" s="272" customFormat="1" ht="22.8" x14ac:dyDescent="0.4">
      <c r="A771">
        <v>214936</v>
      </c>
      <c r="B771" t="s">
        <v>485</v>
      </c>
      <c r="C771" t="s">
        <v>214</v>
      </c>
      <c r="D771" t="s">
        <v>214</v>
      </c>
      <c r="E771" t="s">
        <v>214</v>
      </c>
      <c r="F771" t="s">
        <v>214</v>
      </c>
      <c r="G771" t="s">
        <v>214</v>
      </c>
      <c r="H771" t="s">
        <v>212</v>
      </c>
      <c r="I771" t="s">
        <v>212</v>
      </c>
      <c r="J771" t="s">
        <v>212</v>
      </c>
      <c r="K771" t="s">
        <v>212</v>
      </c>
      <c r="L771" t="s">
        <v>212</v>
      </c>
      <c r="M771" t="s">
        <v>214</v>
      </c>
      <c r="N771" t="s">
        <v>212</v>
      </c>
      <c r="O771" t="s">
        <v>212</v>
      </c>
      <c r="P771" t="s">
        <v>212</v>
      </c>
      <c r="Q771" t="s">
        <v>214</v>
      </c>
      <c r="R771" t="s">
        <v>212</v>
      </c>
      <c r="S771" t="s">
        <v>214</v>
      </c>
      <c r="T771" t="s">
        <v>212</v>
      </c>
      <c r="U771" t="s">
        <v>214</v>
      </c>
      <c r="V771" t="s">
        <v>212</v>
      </c>
      <c r="W771" t="s">
        <v>214</v>
      </c>
      <c r="X771" t="s">
        <v>214</v>
      </c>
      <c r="Y771" t="s">
        <v>214</v>
      </c>
      <c r="Z771" t="s">
        <v>214</v>
      </c>
      <c r="AA771" t="s">
        <v>212</v>
      </c>
      <c r="AB771" t="s">
        <v>214</v>
      </c>
      <c r="AC771" t="s">
        <v>214</v>
      </c>
      <c r="AD771" t="s">
        <v>214</v>
      </c>
      <c r="AE771" t="s">
        <v>214</v>
      </c>
      <c r="AF771" t="s">
        <v>212</v>
      </c>
      <c r="AG771"/>
      <c r="AH771"/>
      <c r="AI771"/>
      <c r="AJ771"/>
      <c r="AK771"/>
      <c r="AL771"/>
      <c r="AM771"/>
      <c r="AN771"/>
      <c r="AO771"/>
      <c r="AP771" s="317"/>
      <c r="AQ771"/>
      <c r="AR771" s="299"/>
      <c r="AS771" s="271"/>
      <c r="AU771" s="273"/>
    </row>
    <row r="772" spans="1:47" s="272" customFormat="1" ht="22.8" x14ac:dyDescent="0.4">
      <c r="A772">
        <v>214938</v>
      </c>
      <c r="B772" t="s">
        <v>65</v>
      </c>
      <c r="C772" t="s">
        <v>214</v>
      </c>
      <c r="D772" t="s">
        <v>214</v>
      </c>
      <c r="E772" t="s">
        <v>214</v>
      </c>
      <c r="F772" t="s">
        <v>212</v>
      </c>
      <c r="G772" t="s">
        <v>214</v>
      </c>
      <c r="H772" t="s">
        <v>214</v>
      </c>
      <c r="I772" t="s">
        <v>212</v>
      </c>
      <c r="J772" t="s">
        <v>214</v>
      </c>
      <c r="K772" t="s">
        <v>214</v>
      </c>
      <c r="L772" t="s">
        <v>214</v>
      </c>
      <c r="M772" t="s">
        <v>212</v>
      </c>
      <c r="N772" t="s">
        <v>212</v>
      </c>
      <c r="O772" t="s">
        <v>212</v>
      </c>
      <c r="P772" t="s">
        <v>214</v>
      </c>
      <c r="Q772" t="s">
        <v>214</v>
      </c>
      <c r="R772" t="s">
        <v>214</v>
      </c>
      <c r="S772" t="s">
        <v>214</v>
      </c>
      <c r="T772" t="s">
        <v>212</v>
      </c>
      <c r="U772" t="s">
        <v>212</v>
      </c>
      <c r="V772" t="s">
        <v>212</v>
      </c>
      <c r="W772" t="s">
        <v>212</v>
      </c>
      <c r="X772" t="s">
        <v>214</v>
      </c>
      <c r="Y772" t="s">
        <v>214</v>
      </c>
      <c r="Z772" t="s">
        <v>214</v>
      </c>
      <c r="AA772" t="s">
        <v>212</v>
      </c>
      <c r="AB772" t="s">
        <v>214</v>
      </c>
      <c r="AC772" t="s">
        <v>214</v>
      </c>
      <c r="AD772" t="s">
        <v>214</v>
      </c>
      <c r="AE772" t="s">
        <v>214</v>
      </c>
      <c r="AF772" t="s">
        <v>214</v>
      </c>
      <c r="AG772" t="s">
        <v>213</v>
      </c>
      <c r="AH772" t="s">
        <v>213</v>
      </c>
      <c r="AI772" t="s">
        <v>213</v>
      </c>
      <c r="AJ772" t="s">
        <v>213</v>
      </c>
      <c r="AK772" t="s">
        <v>213</v>
      </c>
      <c r="AL772"/>
      <c r="AM772"/>
      <c r="AN772"/>
      <c r="AO772"/>
      <c r="AP772" s="317"/>
      <c r="AQ772"/>
      <c r="AR772" s="299"/>
      <c r="AS772" s="271"/>
    </row>
    <row r="773" spans="1:47" s="272" customFormat="1" ht="22.8" x14ac:dyDescent="0.4">
      <c r="A773">
        <v>214947</v>
      </c>
      <c r="B773" t="s">
        <v>59</v>
      </c>
      <c r="C773" t="s">
        <v>214</v>
      </c>
      <c r="D773" t="s">
        <v>214</v>
      </c>
      <c r="E773" t="s">
        <v>212</v>
      </c>
      <c r="F773" t="s">
        <v>214</v>
      </c>
      <c r="G773" t="s">
        <v>212</v>
      </c>
      <c r="H773" t="s">
        <v>214</v>
      </c>
      <c r="I773" t="s">
        <v>214</v>
      </c>
      <c r="J773" t="s">
        <v>214</v>
      </c>
      <c r="K773" t="s">
        <v>214</v>
      </c>
      <c r="L773" t="s">
        <v>212</v>
      </c>
      <c r="M773" t="s">
        <v>212</v>
      </c>
      <c r="N773" t="s">
        <v>212</v>
      </c>
      <c r="O773" t="s">
        <v>212</v>
      </c>
      <c r="P773" t="s">
        <v>212</v>
      </c>
      <c r="Q773" t="s">
        <v>212</v>
      </c>
      <c r="R773" t="s">
        <v>214</v>
      </c>
      <c r="S773" t="s">
        <v>212</v>
      </c>
      <c r="T773" t="s">
        <v>214</v>
      </c>
      <c r="U773" t="s">
        <v>214</v>
      </c>
      <c r="V773" t="s">
        <v>212</v>
      </c>
      <c r="W773" t="s">
        <v>214</v>
      </c>
      <c r="X773" t="s">
        <v>212</v>
      </c>
      <c r="Y773" t="s">
        <v>212</v>
      </c>
      <c r="Z773" t="s">
        <v>212</v>
      </c>
      <c r="AA773" t="s">
        <v>212</v>
      </c>
      <c r="AB773" t="s">
        <v>214</v>
      </c>
      <c r="AC773" t="s">
        <v>214</v>
      </c>
      <c r="AD773" t="s">
        <v>214</v>
      </c>
      <c r="AE773" t="s">
        <v>212</v>
      </c>
      <c r="AF773" t="s">
        <v>212</v>
      </c>
      <c r="AG773" t="s">
        <v>214</v>
      </c>
      <c r="AH773" t="s">
        <v>214</v>
      </c>
      <c r="AI773" t="s">
        <v>214</v>
      </c>
      <c r="AJ773" t="s">
        <v>214</v>
      </c>
      <c r="AK773" t="s">
        <v>214</v>
      </c>
      <c r="AL773" t="s">
        <v>212</v>
      </c>
      <c r="AM773" t="s">
        <v>213</v>
      </c>
      <c r="AN773" t="s">
        <v>214</v>
      </c>
      <c r="AO773" t="s">
        <v>213</v>
      </c>
      <c r="AP773" s="317" t="s">
        <v>212</v>
      </c>
      <c r="AQ773"/>
      <c r="AR773" s="299"/>
      <c r="AS773" s="271"/>
    </row>
    <row r="774" spans="1:47" s="272" customFormat="1" ht="22.8" x14ac:dyDescent="0.4">
      <c r="A774">
        <v>214950</v>
      </c>
      <c r="B774" t="s">
        <v>3630</v>
      </c>
      <c r="C774" t="s">
        <v>4176</v>
      </c>
      <c r="D774" t="s">
        <v>4176</v>
      </c>
      <c r="E774" t="s">
        <v>4176</v>
      </c>
      <c r="F774" t="s">
        <v>4176</v>
      </c>
      <c r="G774" t="s">
        <v>4176</v>
      </c>
      <c r="H774" t="s">
        <v>4176</v>
      </c>
      <c r="I774" t="s">
        <v>4176</v>
      </c>
      <c r="J774" t="s">
        <v>4176</v>
      </c>
      <c r="K774" t="s">
        <v>4176</v>
      </c>
      <c r="L774" t="s">
        <v>4176</v>
      </c>
      <c r="M774" t="s">
        <v>4176</v>
      </c>
      <c r="N774" t="s">
        <v>4176</v>
      </c>
      <c r="O774" t="s">
        <v>4176</v>
      </c>
      <c r="P774" t="s">
        <v>4176</v>
      </c>
      <c r="Q774" t="s">
        <v>4176</v>
      </c>
      <c r="R774" t="s">
        <v>4176</v>
      </c>
      <c r="S774" t="s">
        <v>4176</v>
      </c>
      <c r="T774" t="s">
        <v>4176</v>
      </c>
      <c r="U774" t="s">
        <v>4176</v>
      </c>
      <c r="V774" t="s">
        <v>4176</v>
      </c>
      <c r="W774" t="s">
        <v>4176</v>
      </c>
      <c r="X774" t="s">
        <v>4176</v>
      </c>
      <c r="Y774" t="s">
        <v>4176</v>
      </c>
      <c r="Z774" t="s">
        <v>4176</v>
      </c>
      <c r="AA774" t="s">
        <v>4176</v>
      </c>
      <c r="AB774" t="s">
        <v>4176</v>
      </c>
      <c r="AC774" t="s">
        <v>4176</v>
      </c>
      <c r="AD774" t="s">
        <v>4176</v>
      </c>
      <c r="AE774" t="s">
        <v>4176</v>
      </c>
      <c r="AF774" t="s">
        <v>4176</v>
      </c>
      <c r="AG774"/>
      <c r="AH774"/>
      <c r="AI774"/>
      <c r="AJ774"/>
      <c r="AK774"/>
      <c r="AL774"/>
      <c r="AM774"/>
      <c r="AN774"/>
      <c r="AO774"/>
      <c r="AP774" s="317"/>
      <c r="AQ774" t="s">
        <v>737</v>
      </c>
      <c r="AR774" s="299" t="s">
        <v>4190</v>
      </c>
      <c r="AS774" s="271"/>
      <c r="AU774" s="273"/>
    </row>
    <row r="775" spans="1:47" s="272" customFormat="1" ht="22.8" x14ac:dyDescent="0.4">
      <c r="A775">
        <v>214957</v>
      </c>
      <c r="B775" t="s">
        <v>3629</v>
      </c>
      <c r="C775" t="s">
        <v>212</v>
      </c>
      <c r="D775" t="s">
        <v>214</v>
      </c>
      <c r="E775" t="s">
        <v>212</v>
      </c>
      <c r="F775" t="s">
        <v>214</v>
      </c>
      <c r="G775" t="s">
        <v>212</v>
      </c>
      <c r="H775" t="s">
        <v>212</v>
      </c>
      <c r="I775" t="s">
        <v>212</v>
      </c>
      <c r="J775" t="s">
        <v>212</v>
      </c>
      <c r="K775" t="s">
        <v>214</v>
      </c>
      <c r="L775" t="s">
        <v>214</v>
      </c>
      <c r="M775" t="s">
        <v>214</v>
      </c>
      <c r="N775" t="s">
        <v>214</v>
      </c>
      <c r="O775" t="s">
        <v>214</v>
      </c>
      <c r="P775" t="s">
        <v>212</v>
      </c>
      <c r="Q775" t="s">
        <v>214</v>
      </c>
      <c r="R775" t="s">
        <v>212</v>
      </c>
      <c r="S775" t="s">
        <v>214</v>
      </c>
      <c r="T775" t="s">
        <v>214</v>
      </c>
      <c r="U775" t="s">
        <v>214</v>
      </c>
      <c r="V775" t="s">
        <v>212</v>
      </c>
      <c r="W775" t="s">
        <v>214</v>
      </c>
      <c r="X775" t="s">
        <v>214</v>
      </c>
      <c r="Y775" t="s">
        <v>212</v>
      </c>
      <c r="Z775" t="s">
        <v>212</v>
      </c>
      <c r="AA775" t="s">
        <v>212</v>
      </c>
      <c r="AB775" t="s">
        <v>214</v>
      </c>
      <c r="AC775" t="s">
        <v>212</v>
      </c>
      <c r="AD775" t="s">
        <v>212</v>
      </c>
      <c r="AE775" t="s">
        <v>212</v>
      </c>
      <c r="AF775" t="s">
        <v>212</v>
      </c>
      <c r="AG775" t="s">
        <v>212</v>
      </c>
      <c r="AH775" t="s">
        <v>214</v>
      </c>
      <c r="AI775" t="s">
        <v>212</v>
      </c>
      <c r="AJ775" t="s">
        <v>212</v>
      </c>
      <c r="AK775" t="s">
        <v>212</v>
      </c>
      <c r="AL775" t="s">
        <v>214</v>
      </c>
      <c r="AM775" t="s">
        <v>214</v>
      </c>
      <c r="AN775" t="s">
        <v>214</v>
      </c>
      <c r="AO775" t="s">
        <v>214</v>
      </c>
      <c r="AP775" s="317" t="s">
        <v>214</v>
      </c>
      <c r="AQ775"/>
      <c r="AR775" s="299"/>
      <c r="AS775" s="271"/>
      <c r="AU775" s="273"/>
    </row>
    <row r="776" spans="1:47" s="272" customFormat="1" ht="22.8" x14ac:dyDescent="0.4">
      <c r="A776">
        <v>214958</v>
      </c>
      <c r="B776" t="s">
        <v>485</v>
      </c>
      <c r="C776" t="s">
        <v>214</v>
      </c>
      <c r="D776" t="s">
        <v>214</v>
      </c>
      <c r="E776" t="s">
        <v>214</v>
      </c>
      <c r="F776" t="s">
        <v>214</v>
      </c>
      <c r="G776" t="s">
        <v>214</v>
      </c>
      <c r="H776" t="s">
        <v>212</v>
      </c>
      <c r="I776" t="s">
        <v>212</v>
      </c>
      <c r="J776" t="s">
        <v>212</v>
      </c>
      <c r="K776" t="s">
        <v>214</v>
      </c>
      <c r="L776" t="s">
        <v>214</v>
      </c>
      <c r="M776" t="s">
        <v>214</v>
      </c>
      <c r="N776" t="s">
        <v>214</v>
      </c>
      <c r="O776" t="s">
        <v>214</v>
      </c>
      <c r="P776" t="s">
        <v>212</v>
      </c>
      <c r="Q776" t="s">
        <v>212</v>
      </c>
      <c r="R776" t="s">
        <v>212</v>
      </c>
      <c r="S776" t="s">
        <v>214</v>
      </c>
      <c r="T776" t="s">
        <v>212</v>
      </c>
      <c r="U776" t="s">
        <v>212</v>
      </c>
      <c r="V776" t="s">
        <v>212</v>
      </c>
      <c r="W776" t="s">
        <v>212</v>
      </c>
      <c r="X776" t="s">
        <v>214</v>
      </c>
      <c r="Y776" t="s">
        <v>212</v>
      </c>
      <c r="Z776" t="s">
        <v>214</v>
      </c>
      <c r="AA776" t="s">
        <v>212</v>
      </c>
      <c r="AB776" t="s">
        <v>212</v>
      </c>
      <c r="AC776" t="s">
        <v>212</v>
      </c>
      <c r="AD776" t="s">
        <v>212</v>
      </c>
      <c r="AE776" t="s">
        <v>212</v>
      </c>
      <c r="AF776" t="s">
        <v>213</v>
      </c>
      <c r="AG776"/>
      <c r="AH776"/>
      <c r="AI776"/>
      <c r="AJ776"/>
      <c r="AK776"/>
      <c r="AL776"/>
      <c r="AM776"/>
      <c r="AN776"/>
      <c r="AO776"/>
      <c r="AP776" s="317"/>
      <c r="AQ776"/>
      <c r="AR776" s="299"/>
      <c r="AS776" s="271"/>
      <c r="AU776" s="273"/>
    </row>
    <row r="777" spans="1:47" s="272" customFormat="1" ht="22.8" x14ac:dyDescent="0.4">
      <c r="A777">
        <v>214962</v>
      </c>
      <c r="B777" t="s">
        <v>59</v>
      </c>
      <c r="C777" t="s">
        <v>212</v>
      </c>
      <c r="D777" t="s">
        <v>214</v>
      </c>
      <c r="E777" t="s">
        <v>212</v>
      </c>
      <c r="F777" t="s">
        <v>212</v>
      </c>
      <c r="G777" t="s">
        <v>212</v>
      </c>
      <c r="H777" t="s">
        <v>212</v>
      </c>
      <c r="I777" t="s">
        <v>214</v>
      </c>
      <c r="J777" t="s">
        <v>214</v>
      </c>
      <c r="K777" t="s">
        <v>214</v>
      </c>
      <c r="L777" t="s">
        <v>214</v>
      </c>
      <c r="M777" t="s">
        <v>212</v>
      </c>
      <c r="N777" t="s">
        <v>214</v>
      </c>
      <c r="O777" t="s">
        <v>214</v>
      </c>
      <c r="P777" t="s">
        <v>214</v>
      </c>
      <c r="Q777" t="s">
        <v>214</v>
      </c>
      <c r="R777" t="s">
        <v>212</v>
      </c>
      <c r="S777" t="s">
        <v>214</v>
      </c>
      <c r="T777" t="s">
        <v>214</v>
      </c>
      <c r="U777" t="s">
        <v>214</v>
      </c>
      <c r="V777" t="s">
        <v>214</v>
      </c>
      <c r="W777" t="s">
        <v>212</v>
      </c>
      <c r="X777" t="s">
        <v>214</v>
      </c>
      <c r="Y777" t="s">
        <v>212</v>
      </c>
      <c r="Z777" t="s">
        <v>212</v>
      </c>
      <c r="AA777" t="s">
        <v>212</v>
      </c>
      <c r="AB777" t="s">
        <v>212</v>
      </c>
      <c r="AC777" t="s">
        <v>214</v>
      </c>
      <c r="AD777" t="s">
        <v>212</v>
      </c>
      <c r="AE777" t="s">
        <v>212</v>
      </c>
      <c r="AF777" t="s">
        <v>214</v>
      </c>
      <c r="AG777" t="s">
        <v>212</v>
      </c>
      <c r="AH777" t="s">
        <v>212</v>
      </c>
      <c r="AI777" t="s">
        <v>212</v>
      </c>
      <c r="AJ777" t="s">
        <v>212</v>
      </c>
      <c r="AK777" t="s">
        <v>212</v>
      </c>
      <c r="AL777" t="s">
        <v>212</v>
      </c>
      <c r="AM777" t="s">
        <v>212</v>
      </c>
      <c r="AN777" t="s">
        <v>212</v>
      </c>
      <c r="AO777" t="s">
        <v>212</v>
      </c>
      <c r="AP777" s="317" t="s">
        <v>212</v>
      </c>
      <c r="AQ777"/>
      <c r="AR777" s="299"/>
      <c r="AS777" s="273"/>
      <c r="AU777" s="273"/>
    </row>
    <row r="778" spans="1:47" s="272" customFormat="1" ht="22.8" x14ac:dyDescent="0.4">
      <c r="A778">
        <v>214965</v>
      </c>
      <c r="B778" t="s">
        <v>485</v>
      </c>
      <c r="C778" t="s">
        <v>4176</v>
      </c>
      <c r="D778" t="s">
        <v>4176</v>
      </c>
      <c r="E778" t="s">
        <v>4176</v>
      </c>
      <c r="F778" t="s">
        <v>4176</v>
      </c>
      <c r="G778" t="s">
        <v>4176</v>
      </c>
      <c r="H778" t="s">
        <v>4176</v>
      </c>
      <c r="I778" t="s">
        <v>4176</v>
      </c>
      <c r="J778" t="s">
        <v>4176</v>
      </c>
      <c r="K778" t="s">
        <v>4176</v>
      </c>
      <c r="L778" t="s">
        <v>4176</v>
      </c>
      <c r="M778" t="s">
        <v>4176</v>
      </c>
      <c r="N778" t="s">
        <v>4176</v>
      </c>
      <c r="O778" t="s">
        <v>4176</v>
      </c>
      <c r="P778" t="s">
        <v>4176</v>
      </c>
      <c r="Q778" t="s">
        <v>4176</v>
      </c>
      <c r="R778" t="s">
        <v>4176</v>
      </c>
      <c r="S778" t="s">
        <v>4176</v>
      </c>
      <c r="T778" t="s">
        <v>4176</v>
      </c>
      <c r="U778" t="s">
        <v>4176</v>
      </c>
      <c r="V778" t="s">
        <v>4176</v>
      </c>
      <c r="W778" t="s">
        <v>4176</v>
      </c>
      <c r="X778" t="s">
        <v>4176</v>
      </c>
      <c r="Y778" t="s">
        <v>4176</v>
      </c>
      <c r="Z778" t="s">
        <v>4176</v>
      </c>
      <c r="AA778" t="s">
        <v>4176</v>
      </c>
      <c r="AB778" t="s">
        <v>4176</v>
      </c>
      <c r="AC778" t="s">
        <v>4176</v>
      </c>
      <c r="AD778" t="s">
        <v>4176</v>
      </c>
      <c r="AE778" t="s">
        <v>4176</v>
      </c>
      <c r="AF778" t="s">
        <v>4176</v>
      </c>
      <c r="AG778"/>
      <c r="AH778"/>
      <c r="AI778"/>
      <c r="AJ778"/>
      <c r="AK778"/>
      <c r="AL778"/>
      <c r="AM778"/>
      <c r="AN778"/>
      <c r="AO778"/>
      <c r="AP778" s="317"/>
      <c r="AQ778" t="s">
        <v>737</v>
      </c>
      <c r="AR778" s="299" t="s">
        <v>4180</v>
      </c>
      <c r="AS778" s="273"/>
      <c r="AU778" s="273"/>
    </row>
    <row r="779" spans="1:47" s="272" customFormat="1" ht="22.8" x14ac:dyDescent="0.4">
      <c r="A779">
        <v>214971</v>
      </c>
      <c r="B779" t="s">
        <v>59</v>
      </c>
      <c r="C779" t="s">
        <v>212</v>
      </c>
      <c r="D779" t="s">
        <v>214</v>
      </c>
      <c r="E779" t="s">
        <v>214</v>
      </c>
      <c r="F779" t="s">
        <v>214</v>
      </c>
      <c r="G779" t="s">
        <v>212</v>
      </c>
      <c r="H779" t="s">
        <v>214</v>
      </c>
      <c r="I779" t="s">
        <v>214</v>
      </c>
      <c r="J779" t="s">
        <v>212</v>
      </c>
      <c r="K779" t="s">
        <v>214</v>
      </c>
      <c r="L779" t="s">
        <v>214</v>
      </c>
      <c r="M779" t="s">
        <v>212</v>
      </c>
      <c r="N779" t="s">
        <v>214</v>
      </c>
      <c r="O779" t="s">
        <v>214</v>
      </c>
      <c r="P779" t="s">
        <v>214</v>
      </c>
      <c r="Q779" t="s">
        <v>214</v>
      </c>
      <c r="R779" t="s">
        <v>214</v>
      </c>
      <c r="S779" t="s">
        <v>214</v>
      </c>
      <c r="T779" t="s">
        <v>214</v>
      </c>
      <c r="U779" t="s">
        <v>214</v>
      </c>
      <c r="V779" t="s">
        <v>214</v>
      </c>
      <c r="W779" t="s">
        <v>212</v>
      </c>
      <c r="X779" t="s">
        <v>212</v>
      </c>
      <c r="Y779" t="s">
        <v>212</v>
      </c>
      <c r="Z779" t="s">
        <v>214</v>
      </c>
      <c r="AA779" t="s">
        <v>212</v>
      </c>
      <c r="AB779" t="s">
        <v>212</v>
      </c>
      <c r="AC779" t="s">
        <v>212</v>
      </c>
      <c r="AD779" t="s">
        <v>214</v>
      </c>
      <c r="AE779" t="s">
        <v>212</v>
      </c>
      <c r="AF779" t="s">
        <v>212</v>
      </c>
      <c r="AG779" t="s">
        <v>214</v>
      </c>
      <c r="AH779" t="s">
        <v>214</v>
      </c>
      <c r="AI779" t="s">
        <v>214</v>
      </c>
      <c r="AJ779" t="s">
        <v>214</v>
      </c>
      <c r="AK779" t="s">
        <v>214</v>
      </c>
      <c r="AL779" t="s">
        <v>214</v>
      </c>
      <c r="AM779" t="s">
        <v>214</v>
      </c>
      <c r="AN779" t="s">
        <v>214</v>
      </c>
      <c r="AO779" t="s">
        <v>214</v>
      </c>
      <c r="AP779" s="317" t="s">
        <v>212</v>
      </c>
      <c r="AQ779"/>
      <c r="AR779" s="299"/>
      <c r="AS779" s="271"/>
    </row>
    <row r="780" spans="1:47" s="272" customFormat="1" ht="22.8" x14ac:dyDescent="0.4">
      <c r="A780">
        <v>214972</v>
      </c>
      <c r="B780" t="s">
        <v>485</v>
      </c>
      <c r="C780" t="s">
        <v>4176</v>
      </c>
      <c r="D780" t="s">
        <v>4176</v>
      </c>
      <c r="E780" t="s">
        <v>4176</v>
      </c>
      <c r="F780" t="s">
        <v>4176</v>
      </c>
      <c r="G780" t="s">
        <v>4176</v>
      </c>
      <c r="H780" t="s">
        <v>4176</v>
      </c>
      <c r="I780" t="s">
        <v>4176</v>
      </c>
      <c r="J780" t="s">
        <v>4176</v>
      </c>
      <c r="K780" t="s">
        <v>4176</v>
      </c>
      <c r="L780" t="s">
        <v>4176</v>
      </c>
      <c r="M780" t="s">
        <v>4176</v>
      </c>
      <c r="N780" t="s">
        <v>4176</v>
      </c>
      <c r="O780" t="s">
        <v>4176</v>
      </c>
      <c r="P780" t="s">
        <v>4176</v>
      </c>
      <c r="Q780" t="s">
        <v>4176</v>
      </c>
      <c r="R780" t="s">
        <v>4176</v>
      </c>
      <c r="S780" t="s">
        <v>4176</v>
      </c>
      <c r="T780" t="s">
        <v>4176</v>
      </c>
      <c r="U780" t="s">
        <v>4176</v>
      </c>
      <c r="V780" t="s">
        <v>4176</v>
      </c>
      <c r="W780" t="s">
        <v>4176</v>
      </c>
      <c r="X780" t="s">
        <v>4176</v>
      </c>
      <c r="Y780" t="s">
        <v>4176</v>
      </c>
      <c r="Z780" t="s">
        <v>4176</v>
      </c>
      <c r="AA780" t="s">
        <v>4176</v>
      </c>
      <c r="AB780" t="s">
        <v>4176</v>
      </c>
      <c r="AC780" t="s">
        <v>4176</v>
      </c>
      <c r="AD780" t="s">
        <v>4176</v>
      </c>
      <c r="AE780" t="s">
        <v>4176</v>
      </c>
      <c r="AF780" t="s">
        <v>4176</v>
      </c>
      <c r="AG780"/>
      <c r="AH780"/>
      <c r="AI780"/>
      <c r="AJ780"/>
      <c r="AK780"/>
      <c r="AL780"/>
      <c r="AM780"/>
      <c r="AN780"/>
      <c r="AO780"/>
      <c r="AP780" s="317"/>
      <c r="AQ780" t="s">
        <v>737</v>
      </c>
      <c r="AR780" s="299" t="s">
        <v>4184</v>
      </c>
      <c r="AS780" s="271"/>
      <c r="AU780" s="273"/>
    </row>
    <row r="781" spans="1:47" s="272" customFormat="1" ht="22.8" x14ac:dyDescent="0.4">
      <c r="A781">
        <v>214973</v>
      </c>
      <c r="B781" t="s">
        <v>485</v>
      </c>
      <c r="C781" t="s">
        <v>212</v>
      </c>
      <c r="D781" t="s">
        <v>214</v>
      </c>
      <c r="E781" t="s">
        <v>212</v>
      </c>
      <c r="F781" t="s">
        <v>212</v>
      </c>
      <c r="G781" t="s">
        <v>212</v>
      </c>
      <c r="H781" t="s">
        <v>214</v>
      </c>
      <c r="I781" t="s">
        <v>212</v>
      </c>
      <c r="J781" t="s">
        <v>214</v>
      </c>
      <c r="K781" t="s">
        <v>214</v>
      </c>
      <c r="L781" t="s">
        <v>214</v>
      </c>
      <c r="M781" t="s">
        <v>214</v>
      </c>
      <c r="N781" t="s">
        <v>214</v>
      </c>
      <c r="O781" t="s">
        <v>212</v>
      </c>
      <c r="P781" t="s">
        <v>212</v>
      </c>
      <c r="Q781" t="s">
        <v>212</v>
      </c>
      <c r="R781" t="s">
        <v>212</v>
      </c>
      <c r="S781" t="s">
        <v>214</v>
      </c>
      <c r="T781" t="s">
        <v>212</v>
      </c>
      <c r="U781" t="s">
        <v>212</v>
      </c>
      <c r="V781" t="s">
        <v>214</v>
      </c>
      <c r="W781" t="s">
        <v>212</v>
      </c>
      <c r="X781" t="s">
        <v>214</v>
      </c>
      <c r="Y781" t="s">
        <v>214</v>
      </c>
      <c r="Z781" t="s">
        <v>214</v>
      </c>
      <c r="AA781" t="s">
        <v>212</v>
      </c>
      <c r="AB781" t="s">
        <v>212</v>
      </c>
      <c r="AC781" t="s">
        <v>212</v>
      </c>
      <c r="AD781" t="s">
        <v>212</v>
      </c>
      <c r="AE781" t="s">
        <v>212</v>
      </c>
      <c r="AF781" t="s">
        <v>214</v>
      </c>
      <c r="AG781"/>
      <c r="AH781"/>
      <c r="AI781"/>
      <c r="AJ781"/>
      <c r="AK781"/>
      <c r="AL781"/>
      <c r="AM781"/>
      <c r="AN781"/>
      <c r="AO781"/>
      <c r="AP781" s="317"/>
      <c r="AQ781"/>
      <c r="AR781" s="299"/>
      <c r="AS781" s="271"/>
      <c r="AU781" s="273"/>
    </row>
    <row r="782" spans="1:47" s="272" customFormat="1" ht="22.8" x14ac:dyDescent="0.4">
      <c r="A782">
        <v>214988</v>
      </c>
      <c r="B782" t="s">
        <v>485</v>
      </c>
      <c r="C782" t="s">
        <v>212</v>
      </c>
      <c r="D782" t="s">
        <v>214</v>
      </c>
      <c r="E782" t="s">
        <v>214</v>
      </c>
      <c r="F782" t="s">
        <v>214</v>
      </c>
      <c r="G782" t="s">
        <v>212</v>
      </c>
      <c r="H782" t="s">
        <v>212</v>
      </c>
      <c r="I782" t="s">
        <v>212</v>
      </c>
      <c r="J782" t="s">
        <v>212</v>
      </c>
      <c r="K782" t="s">
        <v>214</v>
      </c>
      <c r="L782" t="s">
        <v>214</v>
      </c>
      <c r="M782" t="s">
        <v>212</v>
      </c>
      <c r="N782" t="s">
        <v>214</v>
      </c>
      <c r="O782" t="s">
        <v>212</v>
      </c>
      <c r="P782" t="s">
        <v>214</v>
      </c>
      <c r="Q782" t="s">
        <v>212</v>
      </c>
      <c r="R782" t="s">
        <v>214</v>
      </c>
      <c r="S782" t="s">
        <v>214</v>
      </c>
      <c r="T782" t="s">
        <v>212</v>
      </c>
      <c r="U782" t="s">
        <v>212</v>
      </c>
      <c r="V782" t="s">
        <v>212</v>
      </c>
      <c r="W782" t="s">
        <v>212</v>
      </c>
      <c r="X782" t="s">
        <v>214</v>
      </c>
      <c r="Y782" t="s">
        <v>212</v>
      </c>
      <c r="Z782" t="s">
        <v>214</v>
      </c>
      <c r="AA782" t="s">
        <v>214</v>
      </c>
      <c r="AB782" t="s">
        <v>212</v>
      </c>
      <c r="AC782" t="s">
        <v>212</v>
      </c>
      <c r="AD782" t="s">
        <v>213</v>
      </c>
      <c r="AE782" t="s">
        <v>214</v>
      </c>
      <c r="AF782" t="s">
        <v>214</v>
      </c>
      <c r="AG782"/>
      <c r="AH782"/>
      <c r="AI782"/>
      <c r="AJ782"/>
      <c r="AK782"/>
      <c r="AL782"/>
      <c r="AM782"/>
      <c r="AN782"/>
      <c r="AO782"/>
      <c r="AP782" s="317"/>
      <c r="AQ782"/>
      <c r="AR782" s="299"/>
      <c r="AS782" s="273"/>
      <c r="AU782" s="273"/>
    </row>
    <row r="783" spans="1:47" s="272" customFormat="1" ht="22.8" x14ac:dyDescent="0.4">
      <c r="A783">
        <v>214989</v>
      </c>
      <c r="B783" t="s">
        <v>59</v>
      </c>
      <c r="C783" t="s">
        <v>212</v>
      </c>
      <c r="D783" t="s">
        <v>214</v>
      </c>
      <c r="E783" t="s">
        <v>214</v>
      </c>
      <c r="F783" t="s">
        <v>214</v>
      </c>
      <c r="G783" t="s">
        <v>214</v>
      </c>
      <c r="H783" t="s">
        <v>212</v>
      </c>
      <c r="I783" t="s">
        <v>214</v>
      </c>
      <c r="J783" t="s">
        <v>212</v>
      </c>
      <c r="K783" t="s">
        <v>214</v>
      </c>
      <c r="L783" t="s">
        <v>214</v>
      </c>
      <c r="M783" t="s">
        <v>214</v>
      </c>
      <c r="N783" t="s">
        <v>212</v>
      </c>
      <c r="O783" t="s">
        <v>214</v>
      </c>
      <c r="P783" t="s">
        <v>214</v>
      </c>
      <c r="Q783" t="s">
        <v>214</v>
      </c>
      <c r="R783" t="s">
        <v>214</v>
      </c>
      <c r="S783" t="s">
        <v>214</v>
      </c>
      <c r="T783" t="s">
        <v>214</v>
      </c>
      <c r="U783" t="s">
        <v>214</v>
      </c>
      <c r="V783" t="s">
        <v>214</v>
      </c>
      <c r="W783" t="s">
        <v>214</v>
      </c>
      <c r="X783" t="s">
        <v>212</v>
      </c>
      <c r="Y783" t="s">
        <v>212</v>
      </c>
      <c r="Z783" t="s">
        <v>214</v>
      </c>
      <c r="AA783" t="s">
        <v>212</v>
      </c>
      <c r="AB783" t="s">
        <v>212</v>
      </c>
      <c r="AC783" t="s">
        <v>214</v>
      </c>
      <c r="AD783" t="s">
        <v>212</v>
      </c>
      <c r="AE783" t="s">
        <v>212</v>
      </c>
      <c r="AF783" t="s">
        <v>214</v>
      </c>
      <c r="AG783" t="s">
        <v>214</v>
      </c>
      <c r="AH783" t="s">
        <v>214</v>
      </c>
      <c r="AI783" t="s">
        <v>214</v>
      </c>
      <c r="AJ783" t="s">
        <v>214</v>
      </c>
      <c r="AK783" t="s">
        <v>214</v>
      </c>
      <c r="AL783" t="s">
        <v>214</v>
      </c>
      <c r="AM783" t="s">
        <v>214</v>
      </c>
      <c r="AN783" t="s">
        <v>214</v>
      </c>
      <c r="AO783" t="s">
        <v>214</v>
      </c>
      <c r="AP783" s="317" t="s">
        <v>214</v>
      </c>
      <c r="AQ783"/>
      <c r="AR783" s="299"/>
      <c r="AS783" s="273"/>
      <c r="AU783" s="273"/>
    </row>
    <row r="784" spans="1:47" s="272" customFormat="1" ht="22.8" x14ac:dyDescent="0.4">
      <c r="A784">
        <v>214996</v>
      </c>
      <c r="B784" t="s">
        <v>3630</v>
      </c>
      <c r="C784" t="s">
        <v>212</v>
      </c>
      <c r="D784" t="s">
        <v>214</v>
      </c>
      <c r="E784" t="s">
        <v>214</v>
      </c>
      <c r="F784" t="s">
        <v>214</v>
      </c>
      <c r="G784" t="s">
        <v>212</v>
      </c>
      <c r="H784" t="s">
        <v>214</v>
      </c>
      <c r="I784" t="s">
        <v>214</v>
      </c>
      <c r="J784" t="s">
        <v>214</v>
      </c>
      <c r="K784" t="s">
        <v>214</v>
      </c>
      <c r="L784" t="s">
        <v>212</v>
      </c>
      <c r="M784" t="s">
        <v>212</v>
      </c>
      <c r="N784" t="s">
        <v>214</v>
      </c>
      <c r="O784" t="s">
        <v>212</v>
      </c>
      <c r="P784" t="s">
        <v>212</v>
      </c>
      <c r="Q784" t="s">
        <v>214</v>
      </c>
      <c r="R784" t="s">
        <v>214</v>
      </c>
      <c r="S784" t="s">
        <v>212</v>
      </c>
      <c r="T784" t="s">
        <v>214</v>
      </c>
      <c r="U784" t="s">
        <v>214</v>
      </c>
      <c r="V784" t="s">
        <v>214</v>
      </c>
      <c r="W784" t="s">
        <v>213</v>
      </c>
      <c r="X784" t="s">
        <v>214</v>
      </c>
      <c r="Y784" t="s">
        <v>213</v>
      </c>
      <c r="Z784" t="s">
        <v>214</v>
      </c>
      <c r="AA784" t="s">
        <v>212</v>
      </c>
      <c r="AB784" t="s">
        <v>214</v>
      </c>
      <c r="AC784" t="s">
        <v>214</v>
      </c>
      <c r="AD784" t="s">
        <v>214</v>
      </c>
      <c r="AE784" t="s">
        <v>213</v>
      </c>
      <c r="AF784" t="s">
        <v>214</v>
      </c>
      <c r="AG784"/>
      <c r="AH784"/>
      <c r="AI784"/>
      <c r="AJ784"/>
      <c r="AK784"/>
      <c r="AL784"/>
      <c r="AM784"/>
      <c r="AN784"/>
      <c r="AO784"/>
      <c r="AP784" s="317"/>
      <c r="AQ784"/>
      <c r="AR784" s="299"/>
      <c r="AS784" s="273"/>
      <c r="AU784" s="273"/>
    </row>
    <row r="785" spans="1:47" s="272" customFormat="1" ht="22.8" x14ac:dyDescent="0.4">
      <c r="A785">
        <v>215001</v>
      </c>
      <c r="B785" t="s">
        <v>3630</v>
      </c>
      <c r="C785" t="s">
        <v>212</v>
      </c>
      <c r="D785" t="s">
        <v>212</v>
      </c>
      <c r="E785" t="s">
        <v>212</v>
      </c>
      <c r="F785" t="s">
        <v>212</v>
      </c>
      <c r="G785" t="s">
        <v>214</v>
      </c>
      <c r="H785" t="s">
        <v>212</v>
      </c>
      <c r="I785" t="s">
        <v>212</v>
      </c>
      <c r="J785" t="s">
        <v>212</v>
      </c>
      <c r="K785" t="s">
        <v>214</v>
      </c>
      <c r="L785" t="s">
        <v>214</v>
      </c>
      <c r="M785" t="s">
        <v>214</v>
      </c>
      <c r="N785" t="s">
        <v>213</v>
      </c>
      <c r="O785" t="s">
        <v>212</v>
      </c>
      <c r="P785" t="s">
        <v>212</v>
      </c>
      <c r="Q785" t="s">
        <v>212</v>
      </c>
      <c r="R785" t="s">
        <v>212</v>
      </c>
      <c r="S785" t="s">
        <v>212</v>
      </c>
      <c r="T785" t="s">
        <v>212</v>
      </c>
      <c r="U785" t="s">
        <v>212</v>
      </c>
      <c r="V785" t="s">
        <v>212</v>
      </c>
      <c r="W785" t="s">
        <v>213</v>
      </c>
      <c r="X785" t="s">
        <v>213</v>
      </c>
      <c r="Y785" t="s">
        <v>213</v>
      </c>
      <c r="Z785" t="s">
        <v>213</v>
      </c>
      <c r="AA785" t="s">
        <v>213</v>
      </c>
      <c r="AB785" t="s">
        <v>213</v>
      </c>
      <c r="AC785" t="s">
        <v>213</v>
      </c>
      <c r="AD785" t="s">
        <v>213</v>
      </c>
      <c r="AE785" t="s">
        <v>213</v>
      </c>
      <c r="AF785" t="s">
        <v>213</v>
      </c>
      <c r="AG785"/>
      <c r="AH785"/>
      <c r="AI785"/>
      <c r="AJ785"/>
      <c r="AK785"/>
      <c r="AL785"/>
      <c r="AM785"/>
      <c r="AN785"/>
      <c r="AO785"/>
      <c r="AP785" s="317"/>
      <c r="AQ785"/>
      <c r="AR785" s="299"/>
      <c r="AS785" s="273"/>
      <c r="AU785" s="273"/>
    </row>
    <row r="786" spans="1:47" s="272" customFormat="1" ht="22.8" x14ac:dyDescent="0.4">
      <c r="A786">
        <v>215004</v>
      </c>
      <c r="B786" t="s">
        <v>59</v>
      </c>
      <c r="C786" t="s">
        <v>4176</v>
      </c>
      <c r="D786" t="s">
        <v>4176</v>
      </c>
      <c r="E786" t="s">
        <v>4176</v>
      </c>
      <c r="F786" t="s">
        <v>4176</v>
      </c>
      <c r="G786" t="s">
        <v>4176</v>
      </c>
      <c r="H786" t="s">
        <v>4176</v>
      </c>
      <c r="I786" t="s">
        <v>4176</v>
      </c>
      <c r="J786" t="s">
        <v>4176</v>
      </c>
      <c r="K786" t="s">
        <v>4176</v>
      </c>
      <c r="L786" t="s">
        <v>4176</v>
      </c>
      <c r="M786" t="s">
        <v>4176</v>
      </c>
      <c r="N786" t="s">
        <v>4176</v>
      </c>
      <c r="O786" t="s">
        <v>4176</v>
      </c>
      <c r="P786" t="s">
        <v>4176</v>
      </c>
      <c r="Q786" t="s">
        <v>4176</v>
      </c>
      <c r="R786" t="s">
        <v>4176</v>
      </c>
      <c r="S786" t="s">
        <v>4176</v>
      </c>
      <c r="T786" t="s">
        <v>4176</v>
      </c>
      <c r="U786" t="s">
        <v>4176</v>
      </c>
      <c r="V786" t="s">
        <v>4176</v>
      </c>
      <c r="W786" t="s">
        <v>4176</v>
      </c>
      <c r="X786" t="s">
        <v>4176</v>
      </c>
      <c r="Y786" t="s">
        <v>4176</v>
      </c>
      <c r="Z786" t="s">
        <v>4176</v>
      </c>
      <c r="AA786" t="s">
        <v>4176</v>
      </c>
      <c r="AB786" t="s">
        <v>4176</v>
      </c>
      <c r="AC786" t="s">
        <v>4176</v>
      </c>
      <c r="AD786" t="s">
        <v>4176</v>
      </c>
      <c r="AE786" t="s">
        <v>4176</v>
      </c>
      <c r="AF786" t="s">
        <v>4176</v>
      </c>
      <c r="AG786" t="s">
        <v>4176</v>
      </c>
      <c r="AH786" t="s">
        <v>4176</v>
      </c>
      <c r="AI786" t="s">
        <v>4176</v>
      </c>
      <c r="AJ786" t="s">
        <v>4176</v>
      </c>
      <c r="AK786" t="s">
        <v>4176</v>
      </c>
      <c r="AL786" t="s">
        <v>4176</v>
      </c>
      <c r="AM786" t="s">
        <v>4176</v>
      </c>
      <c r="AN786" t="s">
        <v>4176</v>
      </c>
      <c r="AO786" t="s">
        <v>4176</v>
      </c>
      <c r="AP786" s="317" t="s">
        <v>4176</v>
      </c>
      <c r="AQ786" t="s">
        <v>737</v>
      </c>
      <c r="AR786" s="299" t="s">
        <v>4180</v>
      </c>
      <c r="AS786" s="271"/>
    </row>
    <row r="787" spans="1:47" s="272" customFormat="1" ht="22.8" x14ac:dyDescent="0.4">
      <c r="A787">
        <v>215013</v>
      </c>
      <c r="B787" t="s">
        <v>65</v>
      </c>
      <c r="C787" t="s">
        <v>214</v>
      </c>
      <c r="D787" t="s">
        <v>212</v>
      </c>
      <c r="E787" t="s">
        <v>214</v>
      </c>
      <c r="F787" t="s">
        <v>214</v>
      </c>
      <c r="G787" t="s">
        <v>212</v>
      </c>
      <c r="H787" t="s">
        <v>214</v>
      </c>
      <c r="I787" t="s">
        <v>214</v>
      </c>
      <c r="J787" t="s">
        <v>214</v>
      </c>
      <c r="K787" t="s">
        <v>214</v>
      </c>
      <c r="L787" t="s">
        <v>214</v>
      </c>
      <c r="M787" t="s">
        <v>214</v>
      </c>
      <c r="N787" t="s">
        <v>214</v>
      </c>
      <c r="O787" t="s">
        <v>212</v>
      </c>
      <c r="P787" t="s">
        <v>214</v>
      </c>
      <c r="Q787" t="s">
        <v>214</v>
      </c>
      <c r="R787" t="s">
        <v>214</v>
      </c>
      <c r="S787" t="s">
        <v>214</v>
      </c>
      <c r="T787" t="s">
        <v>214</v>
      </c>
      <c r="U787" t="s">
        <v>214</v>
      </c>
      <c r="V787" t="s">
        <v>214</v>
      </c>
      <c r="W787" t="s">
        <v>214</v>
      </c>
      <c r="X787" t="s">
        <v>212</v>
      </c>
      <c r="Y787" t="s">
        <v>214</v>
      </c>
      <c r="Z787" t="s">
        <v>214</v>
      </c>
      <c r="AA787" t="s">
        <v>212</v>
      </c>
      <c r="AB787" t="s">
        <v>214</v>
      </c>
      <c r="AC787" t="s">
        <v>214</v>
      </c>
      <c r="AD787" t="s">
        <v>213</v>
      </c>
      <c r="AE787" t="s">
        <v>214</v>
      </c>
      <c r="AF787" t="s">
        <v>213</v>
      </c>
      <c r="AG787" t="s">
        <v>213</v>
      </c>
      <c r="AH787" t="s">
        <v>213</v>
      </c>
      <c r="AI787" t="s">
        <v>213</v>
      </c>
      <c r="AJ787" t="s">
        <v>213</v>
      </c>
      <c r="AK787" t="s">
        <v>213</v>
      </c>
      <c r="AL787"/>
      <c r="AM787"/>
      <c r="AN787"/>
      <c r="AO787"/>
      <c r="AP787" s="317"/>
      <c r="AQ787"/>
      <c r="AR787" s="299"/>
      <c r="AS787" s="273"/>
      <c r="AU787" s="273"/>
    </row>
    <row r="788" spans="1:47" s="272" customFormat="1" ht="22.8" x14ac:dyDescent="0.4">
      <c r="A788">
        <v>215016</v>
      </c>
      <c r="B788" t="s">
        <v>65</v>
      </c>
      <c r="C788" t="s">
        <v>212</v>
      </c>
      <c r="D788" t="s">
        <v>214</v>
      </c>
      <c r="E788" t="s">
        <v>214</v>
      </c>
      <c r="F788" t="s">
        <v>214</v>
      </c>
      <c r="G788" t="s">
        <v>214</v>
      </c>
      <c r="H788" t="s">
        <v>214</v>
      </c>
      <c r="I788" t="s">
        <v>214</v>
      </c>
      <c r="J788" t="s">
        <v>214</v>
      </c>
      <c r="K788" t="s">
        <v>214</v>
      </c>
      <c r="L788" t="s">
        <v>214</v>
      </c>
      <c r="M788" t="s">
        <v>212</v>
      </c>
      <c r="N788" t="s">
        <v>214</v>
      </c>
      <c r="O788" t="s">
        <v>214</v>
      </c>
      <c r="P788" t="s">
        <v>214</v>
      </c>
      <c r="Q788" t="s">
        <v>214</v>
      </c>
      <c r="R788" t="s">
        <v>214</v>
      </c>
      <c r="S788" t="s">
        <v>214</v>
      </c>
      <c r="T788" t="s">
        <v>214</v>
      </c>
      <c r="U788" t="s">
        <v>214</v>
      </c>
      <c r="V788" t="s">
        <v>214</v>
      </c>
      <c r="W788" t="s">
        <v>212</v>
      </c>
      <c r="X788" t="s">
        <v>212</v>
      </c>
      <c r="Y788" t="s">
        <v>212</v>
      </c>
      <c r="Z788" t="s">
        <v>212</v>
      </c>
      <c r="AA788" t="s">
        <v>212</v>
      </c>
      <c r="AB788" t="s">
        <v>214</v>
      </c>
      <c r="AC788" t="s">
        <v>214</v>
      </c>
      <c r="AD788" t="s">
        <v>212</v>
      </c>
      <c r="AE788" t="s">
        <v>212</v>
      </c>
      <c r="AF788" t="s">
        <v>212</v>
      </c>
      <c r="AG788" t="s">
        <v>213</v>
      </c>
      <c r="AH788" t="s">
        <v>213</v>
      </c>
      <c r="AI788" t="s">
        <v>213</v>
      </c>
      <c r="AJ788" t="s">
        <v>213</v>
      </c>
      <c r="AK788" t="s">
        <v>213</v>
      </c>
      <c r="AL788"/>
      <c r="AM788"/>
      <c r="AN788"/>
      <c r="AO788"/>
      <c r="AP788" s="317"/>
      <c r="AQ788"/>
      <c r="AR788" s="299"/>
      <c r="AS788" s="273"/>
      <c r="AU788" s="273"/>
    </row>
    <row r="789" spans="1:47" s="272" customFormat="1" ht="22.8" x14ac:dyDescent="0.4">
      <c r="A789">
        <v>215033</v>
      </c>
      <c r="B789" t="s">
        <v>485</v>
      </c>
      <c r="C789" t="s">
        <v>4176</v>
      </c>
      <c r="D789" t="s">
        <v>4176</v>
      </c>
      <c r="E789" t="s">
        <v>4176</v>
      </c>
      <c r="F789" t="s">
        <v>4176</v>
      </c>
      <c r="G789" t="s">
        <v>4176</v>
      </c>
      <c r="H789" t="s">
        <v>4176</v>
      </c>
      <c r="I789" t="s">
        <v>4176</v>
      </c>
      <c r="J789" t="s">
        <v>4176</v>
      </c>
      <c r="K789" t="s">
        <v>4176</v>
      </c>
      <c r="L789" t="s">
        <v>4176</v>
      </c>
      <c r="M789" t="s">
        <v>4176</v>
      </c>
      <c r="N789" t="s">
        <v>4176</v>
      </c>
      <c r="O789" t="s">
        <v>4176</v>
      </c>
      <c r="P789" t="s">
        <v>4176</v>
      </c>
      <c r="Q789" t="s">
        <v>4176</v>
      </c>
      <c r="R789" t="s">
        <v>4176</v>
      </c>
      <c r="S789" t="s">
        <v>4176</v>
      </c>
      <c r="T789" t="s">
        <v>4176</v>
      </c>
      <c r="U789" t="s">
        <v>4176</v>
      </c>
      <c r="V789" t="s">
        <v>4176</v>
      </c>
      <c r="W789" t="s">
        <v>4176</v>
      </c>
      <c r="X789" t="s">
        <v>4176</v>
      </c>
      <c r="Y789" t="s">
        <v>4176</v>
      </c>
      <c r="Z789" t="s">
        <v>4176</v>
      </c>
      <c r="AA789" t="s">
        <v>4176</v>
      </c>
      <c r="AB789" t="s">
        <v>4176</v>
      </c>
      <c r="AC789" t="s">
        <v>4176</v>
      </c>
      <c r="AD789" t="s">
        <v>4176</v>
      </c>
      <c r="AE789" t="s">
        <v>4176</v>
      </c>
      <c r="AF789" t="s">
        <v>4176</v>
      </c>
      <c r="AG789"/>
      <c r="AH789"/>
      <c r="AI789"/>
      <c r="AJ789"/>
      <c r="AK789"/>
      <c r="AL789"/>
      <c r="AM789"/>
      <c r="AN789"/>
      <c r="AO789"/>
      <c r="AP789" s="317"/>
      <c r="AQ789" t="s">
        <v>737</v>
      </c>
      <c r="AR789" s="299" t="s">
        <v>4180</v>
      </c>
      <c r="AS789" s="273"/>
      <c r="AU789" s="273"/>
    </row>
    <row r="790" spans="1:47" s="272" customFormat="1" ht="22.8" x14ac:dyDescent="0.4">
      <c r="A790">
        <v>215043</v>
      </c>
      <c r="B790" t="s">
        <v>65</v>
      </c>
      <c r="C790" t="s">
        <v>214</v>
      </c>
      <c r="D790" t="s">
        <v>212</v>
      </c>
      <c r="E790" t="s">
        <v>212</v>
      </c>
      <c r="F790" t="s">
        <v>214</v>
      </c>
      <c r="G790" t="s">
        <v>212</v>
      </c>
      <c r="H790" t="s">
        <v>214</v>
      </c>
      <c r="I790" t="s">
        <v>212</v>
      </c>
      <c r="J790" t="s">
        <v>214</v>
      </c>
      <c r="K790" t="s">
        <v>214</v>
      </c>
      <c r="L790" t="s">
        <v>214</v>
      </c>
      <c r="M790" t="s">
        <v>214</v>
      </c>
      <c r="N790" t="s">
        <v>214</v>
      </c>
      <c r="O790" t="s">
        <v>212</v>
      </c>
      <c r="P790" t="s">
        <v>214</v>
      </c>
      <c r="Q790" t="s">
        <v>212</v>
      </c>
      <c r="R790" t="s">
        <v>214</v>
      </c>
      <c r="S790" t="s">
        <v>214</v>
      </c>
      <c r="T790" t="s">
        <v>212</v>
      </c>
      <c r="U790" t="s">
        <v>214</v>
      </c>
      <c r="V790" t="s">
        <v>214</v>
      </c>
      <c r="W790" t="s">
        <v>214</v>
      </c>
      <c r="X790" t="s">
        <v>212</v>
      </c>
      <c r="Y790" t="s">
        <v>212</v>
      </c>
      <c r="Z790" t="s">
        <v>214</v>
      </c>
      <c r="AA790" t="s">
        <v>212</v>
      </c>
      <c r="AB790" t="s">
        <v>214</v>
      </c>
      <c r="AC790" t="s">
        <v>214</v>
      </c>
      <c r="AD790" t="s">
        <v>212</v>
      </c>
      <c r="AE790" t="s">
        <v>214</v>
      </c>
      <c r="AF790" t="s">
        <v>212</v>
      </c>
      <c r="AG790" t="s">
        <v>213</v>
      </c>
      <c r="AH790" t="s">
        <v>213</v>
      </c>
      <c r="AI790" t="s">
        <v>213</v>
      </c>
      <c r="AJ790" t="s">
        <v>213</v>
      </c>
      <c r="AK790" t="s">
        <v>213</v>
      </c>
      <c r="AL790"/>
      <c r="AM790"/>
      <c r="AN790"/>
      <c r="AO790"/>
      <c r="AP790" s="317"/>
      <c r="AQ790"/>
      <c r="AR790" s="299"/>
      <c r="AS790" s="271"/>
    </row>
    <row r="791" spans="1:47" s="272" customFormat="1" ht="22.8" x14ac:dyDescent="0.4">
      <c r="A791" s="314">
        <v>215057</v>
      </c>
      <c r="B791" t="s">
        <v>485</v>
      </c>
      <c r="C791" s="315" t="s">
        <v>212</v>
      </c>
      <c r="D791" s="315" t="s">
        <v>214</v>
      </c>
      <c r="E791" s="315" t="s">
        <v>214</v>
      </c>
      <c r="F791" s="315" t="s">
        <v>212</v>
      </c>
      <c r="G791" s="315" t="s">
        <v>212</v>
      </c>
      <c r="H791" s="315" t="s">
        <v>214</v>
      </c>
      <c r="I791" s="315" t="s">
        <v>214</v>
      </c>
      <c r="J791" s="315" t="s">
        <v>214</v>
      </c>
      <c r="K791" s="315" t="s">
        <v>214</v>
      </c>
      <c r="L791" s="315" t="s">
        <v>214</v>
      </c>
      <c r="M791" s="315" t="s">
        <v>212</v>
      </c>
      <c r="N791" s="315" t="s">
        <v>214</v>
      </c>
      <c r="O791" s="315" t="s">
        <v>212</v>
      </c>
      <c r="P791" s="315" t="s">
        <v>214</v>
      </c>
      <c r="Q791" s="315" t="s">
        <v>212</v>
      </c>
      <c r="R791" s="315" t="s">
        <v>214</v>
      </c>
      <c r="S791" s="315" t="s">
        <v>214</v>
      </c>
      <c r="T791" s="315" t="s">
        <v>214</v>
      </c>
      <c r="U791" s="315" t="s">
        <v>212</v>
      </c>
      <c r="V791" s="315" t="s">
        <v>212</v>
      </c>
      <c r="W791" s="315" t="s">
        <v>214</v>
      </c>
      <c r="X791" s="315" t="s">
        <v>214</v>
      </c>
      <c r="Y791" s="315" t="s">
        <v>213</v>
      </c>
      <c r="Z791" s="315" t="s">
        <v>214</v>
      </c>
      <c r="AA791" s="315" t="s">
        <v>214</v>
      </c>
      <c r="AB791" s="315" t="s">
        <v>213</v>
      </c>
      <c r="AC791" s="315" t="s">
        <v>213</v>
      </c>
      <c r="AD791" s="315" t="s">
        <v>213</v>
      </c>
      <c r="AE791" s="315" t="s">
        <v>213</v>
      </c>
      <c r="AF791" s="315" t="s">
        <v>213</v>
      </c>
      <c r="AG791" s="315"/>
      <c r="AH791" s="315"/>
      <c r="AI791" s="315"/>
      <c r="AJ791" s="315"/>
      <c r="AK791" s="315"/>
      <c r="AL791" s="315"/>
      <c r="AM791" s="315"/>
      <c r="AN791" s="315"/>
      <c r="AO791" s="315"/>
      <c r="AP791" s="316"/>
      <c r="AQ791"/>
      <c r="AR791" s="299"/>
      <c r="AS791" s="273"/>
      <c r="AU791" s="273"/>
    </row>
    <row r="792" spans="1:47" s="272" customFormat="1" ht="22.8" x14ac:dyDescent="0.4">
      <c r="A792">
        <v>215058</v>
      </c>
      <c r="B792" t="s">
        <v>59</v>
      </c>
      <c r="C792" t="s">
        <v>214</v>
      </c>
      <c r="D792" t="s">
        <v>214</v>
      </c>
      <c r="E792" t="s">
        <v>214</v>
      </c>
      <c r="F792" t="s">
        <v>214</v>
      </c>
      <c r="G792" t="s">
        <v>214</v>
      </c>
      <c r="H792" t="s">
        <v>214</v>
      </c>
      <c r="I792" t="s">
        <v>214</v>
      </c>
      <c r="J792" t="s">
        <v>214</v>
      </c>
      <c r="K792" t="s">
        <v>214</v>
      </c>
      <c r="L792" t="s">
        <v>214</v>
      </c>
      <c r="M792" t="s">
        <v>214</v>
      </c>
      <c r="N792" t="s">
        <v>214</v>
      </c>
      <c r="O792" t="s">
        <v>214</v>
      </c>
      <c r="P792" t="s">
        <v>214</v>
      </c>
      <c r="Q792" t="s">
        <v>212</v>
      </c>
      <c r="R792" t="s">
        <v>214</v>
      </c>
      <c r="S792" t="s">
        <v>214</v>
      </c>
      <c r="T792" t="s">
        <v>212</v>
      </c>
      <c r="U792" t="s">
        <v>214</v>
      </c>
      <c r="V792" t="s">
        <v>214</v>
      </c>
      <c r="W792" t="s">
        <v>212</v>
      </c>
      <c r="X792" t="s">
        <v>214</v>
      </c>
      <c r="Y792" t="s">
        <v>212</v>
      </c>
      <c r="Z792" t="s">
        <v>214</v>
      </c>
      <c r="AA792" t="s">
        <v>212</v>
      </c>
      <c r="AB792" t="s">
        <v>212</v>
      </c>
      <c r="AC792" t="s">
        <v>212</v>
      </c>
      <c r="AD792" t="s">
        <v>214</v>
      </c>
      <c r="AE792" t="s">
        <v>212</v>
      </c>
      <c r="AF792" t="s">
        <v>212</v>
      </c>
      <c r="AG792" t="s">
        <v>214</v>
      </c>
      <c r="AH792" t="s">
        <v>212</v>
      </c>
      <c r="AI792" t="s">
        <v>212</v>
      </c>
      <c r="AJ792" t="s">
        <v>214</v>
      </c>
      <c r="AK792" t="s">
        <v>212</v>
      </c>
      <c r="AL792" t="s">
        <v>212</v>
      </c>
      <c r="AM792" t="s">
        <v>212</v>
      </c>
      <c r="AN792" t="s">
        <v>212</v>
      </c>
      <c r="AO792" t="s">
        <v>212</v>
      </c>
      <c r="AP792" s="317" t="s">
        <v>212</v>
      </c>
      <c r="AQ792"/>
      <c r="AR792" s="299"/>
      <c r="AS792" s="271"/>
      <c r="AU792" s="273"/>
    </row>
    <row r="793" spans="1:47" s="272" customFormat="1" ht="22.8" x14ac:dyDescent="0.4">
      <c r="A793">
        <v>215060</v>
      </c>
      <c r="B793" t="s">
        <v>3629</v>
      </c>
      <c r="C793" t="s">
        <v>212</v>
      </c>
      <c r="D793" t="s">
        <v>212</v>
      </c>
      <c r="E793" t="s">
        <v>212</v>
      </c>
      <c r="F793" t="s">
        <v>214</v>
      </c>
      <c r="G793" t="s">
        <v>214</v>
      </c>
      <c r="H793" t="s">
        <v>214</v>
      </c>
      <c r="I793" t="s">
        <v>212</v>
      </c>
      <c r="J793" t="s">
        <v>214</v>
      </c>
      <c r="K793" t="s">
        <v>212</v>
      </c>
      <c r="L793" t="s">
        <v>214</v>
      </c>
      <c r="M793" t="s">
        <v>214</v>
      </c>
      <c r="N793" t="s">
        <v>214</v>
      </c>
      <c r="O793" t="s">
        <v>212</v>
      </c>
      <c r="P793" t="s">
        <v>212</v>
      </c>
      <c r="Q793" t="s">
        <v>212</v>
      </c>
      <c r="R793" t="s">
        <v>214</v>
      </c>
      <c r="S793" t="s">
        <v>214</v>
      </c>
      <c r="T793" t="s">
        <v>212</v>
      </c>
      <c r="U793" t="s">
        <v>214</v>
      </c>
      <c r="V793" t="s">
        <v>214</v>
      </c>
      <c r="W793" t="s">
        <v>214</v>
      </c>
      <c r="X793" t="s">
        <v>214</v>
      </c>
      <c r="Y793" t="s">
        <v>212</v>
      </c>
      <c r="Z793" t="s">
        <v>214</v>
      </c>
      <c r="AA793" t="s">
        <v>212</v>
      </c>
      <c r="AB793" t="s">
        <v>212</v>
      </c>
      <c r="AC793" t="s">
        <v>212</v>
      </c>
      <c r="AD793" t="s">
        <v>212</v>
      </c>
      <c r="AE793" t="s">
        <v>212</v>
      </c>
      <c r="AF793" t="s">
        <v>213</v>
      </c>
      <c r="AG793" t="s">
        <v>213</v>
      </c>
      <c r="AH793" t="s">
        <v>214</v>
      </c>
      <c r="AI793" t="s">
        <v>214</v>
      </c>
      <c r="AJ793" t="s">
        <v>213</v>
      </c>
      <c r="AK793" t="s">
        <v>212</v>
      </c>
      <c r="AL793" t="s">
        <v>213</v>
      </c>
      <c r="AM793" t="s">
        <v>213</v>
      </c>
      <c r="AN793" t="s">
        <v>213</v>
      </c>
      <c r="AO793" t="s">
        <v>213</v>
      </c>
      <c r="AP793" s="317" t="s">
        <v>214</v>
      </c>
      <c r="AQ793"/>
      <c r="AR793" s="299"/>
      <c r="AS793" s="271"/>
      <c r="AU793" s="273"/>
    </row>
    <row r="794" spans="1:47" s="272" customFormat="1" ht="22.8" x14ac:dyDescent="0.4">
      <c r="A794">
        <v>215061</v>
      </c>
      <c r="B794" t="s">
        <v>3630</v>
      </c>
      <c r="C794" t="s">
        <v>212</v>
      </c>
      <c r="D794" t="s">
        <v>212</v>
      </c>
      <c r="E794" t="s">
        <v>214</v>
      </c>
      <c r="F794" t="s">
        <v>212</v>
      </c>
      <c r="G794" t="s">
        <v>212</v>
      </c>
      <c r="H794" t="s">
        <v>212</v>
      </c>
      <c r="I794" t="s">
        <v>212</v>
      </c>
      <c r="J794" t="s">
        <v>212</v>
      </c>
      <c r="K794" t="s">
        <v>212</v>
      </c>
      <c r="L794" t="s">
        <v>214</v>
      </c>
      <c r="M794" t="s">
        <v>212</v>
      </c>
      <c r="N794" t="s">
        <v>212</v>
      </c>
      <c r="O794" t="s">
        <v>212</v>
      </c>
      <c r="P794" t="s">
        <v>212</v>
      </c>
      <c r="Q794" t="s">
        <v>212</v>
      </c>
      <c r="R794" t="s">
        <v>212</v>
      </c>
      <c r="S794" t="s">
        <v>214</v>
      </c>
      <c r="T794" t="s">
        <v>212</v>
      </c>
      <c r="U794" t="s">
        <v>214</v>
      </c>
      <c r="V794" t="s">
        <v>212</v>
      </c>
      <c r="W794" t="s">
        <v>212</v>
      </c>
      <c r="X794" t="s">
        <v>212</v>
      </c>
      <c r="Y794" t="s">
        <v>214</v>
      </c>
      <c r="Z794" t="s">
        <v>213</v>
      </c>
      <c r="AA794" t="s">
        <v>212</v>
      </c>
      <c r="AB794" t="s">
        <v>214</v>
      </c>
      <c r="AC794" t="s">
        <v>214</v>
      </c>
      <c r="AD794" t="s">
        <v>214</v>
      </c>
      <c r="AE794" t="s">
        <v>213</v>
      </c>
      <c r="AF794" t="s">
        <v>213</v>
      </c>
      <c r="AG794"/>
      <c r="AH794"/>
      <c r="AI794"/>
      <c r="AJ794"/>
      <c r="AK794"/>
      <c r="AL794"/>
      <c r="AM794"/>
      <c r="AN794"/>
      <c r="AO794"/>
      <c r="AP794" s="317"/>
      <c r="AQ794"/>
      <c r="AR794" s="299"/>
      <c r="AS794" s="271"/>
    </row>
    <row r="795" spans="1:47" s="272" customFormat="1" ht="22.8" x14ac:dyDescent="0.4">
      <c r="A795" s="314">
        <v>215063</v>
      </c>
      <c r="B795" t="s">
        <v>485</v>
      </c>
      <c r="C795" s="315" t="s">
        <v>212</v>
      </c>
      <c r="D795" s="315" t="s">
        <v>214</v>
      </c>
      <c r="E795" s="315" t="s">
        <v>212</v>
      </c>
      <c r="F795" s="315" t="s">
        <v>212</v>
      </c>
      <c r="G795" s="315" t="s">
        <v>214</v>
      </c>
      <c r="H795" s="315" t="s">
        <v>214</v>
      </c>
      <c r="I795" s="315" t="s">
        <v>214</v>
      </c>
      <c r="J795" s="315" t="s">
        <v>214</v>
      </c>
      <c r="K795" s="315" t="s">
        <v>212</v>
      </c>
      <c r="L795" s="315" t="s">
        <v>214</v>
      </c>
      <c r="M795" s="315" t="s">
        <v>214</v>
      </c>
      <c r="N795" s="315" t="s">
        <v>212</v>
      </c>
      <c r="O795" s="315" t="s">
        <v>212</v>
      </c>
      <c r="P795" s="315" t="s">
        <v>214</v>
      </c>
      <c r="Q795" s="315" t="s">
        <v>212</v>
      </c>
      <c r="R795" s="315" t="s">
        <v>214</v>
      </c>
      <c r="S795" s="315" t="s">
        <v>212</v>
      </c>
      <c r="T795" s="315" t="s">
        <v>214</v>
      </c>
      <c r="U795" s="315" t="s">
        <v>214</v>
      </c>
      <c r="V795" s="315" t="s">
        <v>212</v>
      </c>
      <c r="W795" s="315" t="s">
        <v>213</v>
      </c>
      <c r="X795" s="315" t="s">
        <v>213</v>
      </c>
      <c r="Y795" s="315" t="s">
        <v>213</v>
      </c>
      <c r="Z795" s="315" t="s">
        <v>213</v>
      </c>
      <c r="AA795" s="315" t="s">
        <v>213</v>
      </c>
      <c r="AB795" s="315" t="s">
        <v>213</v>
      </c>
      <c r="AC795" s="315" t="s">
        <v>213</v>
      </c>
      <c r="AD795" s="315" t="s">
        <v>213</v>
      </c>
      <c r="AE795" s="315" t="s">
        <v>213</v>
      </c>
      <c r="AF795" s="315" t="s">
        <v>213</v>
      </c>
      <c r="AG795" s="315"/>
      <c r="AH795" s="315"/>
      <c r="AI795" s="315"/>
      <c r="AJ795" s="315"/>
      <c r="AK795" s="315"/>
      <c r="AL795" s="315"/>
      <c r="AM795" s="315"/>
      <c r="AN795" s="315"/>
      <c r="AO795" s="315"/>
      <c r="AP795" s="316"/>
      <c r="AQ795"/>
      <c r="AR795" s="299"/>
      <c r="AS795" s="273"/>
      <c r="AU795" s="273"/>
    </row>
    <row r="796" spans="1:47" s="272" customFormat="1" ht="22.8" x14ac:dyDescent="0.4">
      <c r="A796">
        <v>215076</v>
      </c>
      <c r="B796" t="s">
        <v>3629</v>
      </c>
      <c r="C796" t="s">
        <v>212</v>
      </c>
      <c r="D796" t="s">
        <v>212</v>
      </c>
      <c r="E796" t="s">
        <v>212</v>
      </c>
      <c r="F796" t="s">
        <v>214</v>
      </c>
      <c r="G796" t="s">
        <v>212</v>
      </c>
      <c r="H796" t="s">
        <v>214</v>
      </c>
      <c r="I796" t="s">
        <v>214</v>
      </c>
      <c r="J796" t="s">
        <v>214</v>
      </c>
      <c r="K796" t="s">
        <v>214</v>
      </c>
      <c r="L796" t="s">
        <v>214</v>
      </c>
      <c r="M796" t="s">
        <v>212</v>
      </c>
      <c r="N796" t="s">
        <v>212</v>
      </c>
      <c r="O796" t="s">
        <v>214</v>
      </c>
      <c r="P796" t="s">
        <v>212</v>
      </c>
      <c r="Q796" t="s">
        <v>214</v>
      </c>
      <c r="R796" t="s">
        <v>214</v>
      </c>
      <c r="S796" t="s">
        <v>212</v>
      </c>
      <c r="T796" t="s">
        <v>214</v>
      </c>
      <c r="U796" t="s">
        <v>214</v>
      </c>
      <c r="V796" t="s">
        <v>214</v>
      </c>
      <c r="W796" t="s">
        <v>212</v>
      </c>
      <c r="X796" t="s">
        <v>214</v>
      </c>
      <c r="Y796" t="s">
        <v>212</v>
      </c>
      <c r="Z796" t="s">
        <v>212</v>
      </c>
      <c r="AA796" t="s">
        <v>212</v>
      </c>
      <c r="AB796" t="s">
        <v>212</v>
      </c>
      <c r="AC796" t="s">
        <v>214</v>
      </c>
      <c r="AD796" t="s">
        <v>212</v>
      </c>
      <c r="AE796" t="s">
        <v>212</v>
      </c>
      <c r="AF796" t="s">
        <v>214</v>
      </c>
      <c r="AG796" t="s">
        <v>213</v>
      </c>
      <c r="AH796" t="s">
        <v>213</v>
      </c>
      <c r="AI796" t="s">
        <v>213</v>
      </c>
      <c r="AJ796" t="s">
        <v>213</v>
      </c>
      <c r="AK796" t="s">
        <v>213</v>
      </c>
      <c r="AL796" t="s">
        <v>213</v>
      </c>
      <c r="AM796" t="s">
        <v>213</v>
      </c>
      <c r="AN796" t="s">
        <v>213</v>
      </c>
      <c r="AO796" t="s">
        <v>213</v>
      </c>
      <c r="AP796" s="317" t="s">
        <v>213</v>
      </c>
      <c r="AQ796"/>
      <c r="AR796" s="299"/>
      <c r="AS796" s="271"/>
    </row>
    <row r="797" spans="1:47" s="272" customFormat="1" ht="22.8" x14ac:dyDescent="0.4">
      <c r="A797" s="314">
        <v>215078</v>
      </c>
      <c r="B797" t="s">
        <v>485</v>
      </c>
      <c r="C797" s="315" t="s">
        <v>4176</v>
      </c>
      <c r="D797" s="315" t="s">
        <v>4176</v>
      </c>
      <c r="E797" s="315" t="s">
        <v>4176</v>
      </c>
      <c r="F797" s="315" t="s">
        <v>4176</v>
      </c>
      <c r="G797" s="315" t="s">
        <v>4176</v>
      </c>
      <c r="H797" s="315" t="s">
        <v>4176</v>
      </c>
      <c r="I797" s="315" t="s">
        <v>4176</v>
      </c>
      <c r="J797" s="315" t="s">
        <v>4176</v>
      </c>
      <c r="K797" s="315" t="s">
        <v>4176</v>
      </c>
      <c r="L797" s="315" t="s">
        <v>4176</v>
      </c>
      <c r="M797" s="315" t="s">
        <v>4176</v>
      </c>
      <c r="N797" s="315" t="s">
        <v>4176</v>
      </c>
      <c r="O797" s="315" t="s">
        <v>4176</v>
      </c>
      <c r="P797" s="315" t="s">
        <v>4176</v>
      </c>
      <c r="Q797" s="315" t="s">
        <v>4176</v>
      </c>
      <c r="R797" s="315" t="s">
        <v>4176</v>
      </c>
      <c r="S797" s="315" t="s">
        <v>4176</v>
      </c>
      <c r="T797" s="315" t="s">
        <v>4176</v>
      </c>
      <c r="U797" s="315" t="s">
        <v>4176</v>
      </c>
      <c r="V797" s="315" t="s">
        <v>4176</v>
      </c>
      <c r="W797" s="315" t="s">
        <v>4176</v>
      </c>
      <c r="X797" s="315" t="s">
        <v>4176</v>
      </c>
      <c r="Y797" s="315" t="s">
        <v>4176</v>
      </c>
      <c r="Z797" s="315" t="s">
        <v>4176</v>
      </c>
      <c r="AA797" s="315" t="s">
        <v>4176</v>
      </c>
      <c r="AB797" s="315" t="s">
        <v>4176</v>
      </c>
      <c r="AC797" s="315" t="s">
        <v>4176</v>
      </c>
      <c r="AD797" s="315" t="s">
        <v>4176</v>
      </c>
      <c r="AE797" s="315" t="s">
        <v>4176</v>
      </c>
      <c r="AF797" s="315" t="s">
        <v>4176</v>
      </c>
      <c r="AG797" s="315"/>
      <c r="AH797" s="315"/>
      <c r="AI797" s="315"/>
      <c r="AJ797" s="315"/>
      <c r="AK797" s="315"/>
      <c r="AL797" s="315"/>
      <c r="AM797" s="315"/>
      <c r="AN797" s="315"/>
      <c r="AO797" s="315"/>
      <c r="AP797" s="316"/>
      <c r="AQ797" t="s">
        <v>737</v>
      </c>
      <c r="AR797" s="299" t="s">
        <v>4180</v>
      </c>
      <c r="AS797" s="273"/>
      <c r="AU797" s="273"/>
    </row>
    <row r="798" spans="1:47" s="272" customFormat="1" ht="22.8" x14ac:dyDescent="0.4">
      <c r="A798">
        <v>215079</v>
      </c>
      <c r="B798" t="s">
        <v>59</v>
      </c>
      <c r="C798" t="s">
        <v>212</v>
      </c>
      <c r="D798" t="s">
        <v>212</v>
      </c>
      <c r="E798" t="s">
        <v>212</v>
      </c>
      <c r="F798" t="s">
        <v>214</v>
      </c>
      <c r="G798" t="s">
        <v>212</v>
      </c>
      <c r="H798" t="s">
        <v>214</v>
      </c>
      <c r="I798" t="s">
        <v>212</v>
      </c>
      <c r="J798" t="s">
        <v>212</v>
      </c>
      <c r="K798" t="s">
        <v>212</v>
      </c>
      <c r="L798" t="s">
        <v>214</v>
      </c>
      <c r="M798" t="s">
        <v>212</v>
      </c>
      <c r="N798" t="s">
        <v>214</v>
      </c>
      <c r="O798" t="s">
        <v>214</v>
      </c>
      <c r="P798" t="s">
        <v>214</v>
      </c>
      <c r="Q798" t="s">
        <v>214</v>
      </c>
      <c r="R798" t="s">
        <v>214</v>
      </c>
      <c r="S798" t="s">
        <v>214</v>
      </c>
      <c r="T798" t="s">
        <v>212</v>
      </c>
      <c r="U798" t="s">
        <v>212</v>
      </c>
      <c r="V798" t="s">
        <v>212</v>
      </c>
      <c r="W798" t="s">
        <v>212</v>
      </c>
      <c r="X798" t="s">
        <v>212</v>
      </c>
      <c r="Y798" t="s">
        <v>212</v>
      </c>
      <c r="Z798" t="s">
        <v>214</v>
      </c>
      <c r="AA798" t="s">
        <v>214</v>
      </c>
      <c r="AB798" t="s">
        <v>212</v>
      </c>
      <c r="AC798" t="s">
        <v>212</v>
      </c>
      <c r="AD798" t="s">
        <v>212</v>
      </c>
      <c r="AE798" t="s">
        <v>212</v>
      </c>
      <c r="AF798" t="s">
        <v>214</v>
      </c>
      <c r="AG798" t="s">
        <v>214</v>
      </c>
      <c r="AH798" t="s">
        <v>212</v>
      </c>
      <c r="AI798" t="s">
        <v>212</v>
      </c>
      <c r="AJ798" t="s">
        <v>212</v>
      </c>
      <c r="AK798" t="s">
        <v>212</v>
      </c>
      <c r="AL798" t="s">
        <v>214</v>
      </c>
      <c r="AM798" t="s">
        <v>214</v>
      </c>
      <c r="AN798" t="s">
        <v>214</v>
      </c>
      <c r="AO798" t="s">
        <v>214</v>
      </c>
      <c r="AP798" s="317" t="s">
        <v>214</v>
      </c>
      <c r="AQ798"/>
      <c r="AR798" s="299"/>
      <c r="AS798" s="271"/>
      <c r="AU798" s="273"/>
    </row>
    <row r="799" spans="1:47" s="272" customFormat="1" ht="22.8" x14ac:dyDescent="0.4">
      <c r="A799">
        <v>215104</v>
      </c>
      <c r="B799" t="s">
        <v>488</v>
      </c>
      <c r="C799" t="s">
        <v>4176</v>
      </c>
      <c r="D799" t="s">
        <v>4176</v>
      </c>
      <c r="E799" t="s">
        <v>4176</v>
      </c>
      <c r="F799" t="s">
        <v>4176</v>
      </c>
      <c r="G799" t="s">
        <v>4176</v>
      </c>
      <c r="H799" t="s">
        <v>4176</v>
      </c>
      <c r="I799" t="s">
        <v>4176</v>
      </c>
      <c r="J799" t="s">
        <v>4176</v>
      </c>
      <c r="K799" t="s">
        <v>4176</v>
      </c>
      <c r="L799" t="s">
        <v>4176</v>
      </c>
      <c r="M799" t="s">
        <v>4176</v>
      </c>
      <c r="N799" t="s">
        <v>4176</v>
      </c>
      <c r="O799" t="s">
        <v>4176</v>
      </c>
      <c r="P799" t="s">
        <v>4176</v>
      </c>
      <c r="Q799" t="s">
        <v>4176</v>
      </c>
      <c r="R799" t="s">
        <v>4176</v>
      </c>
      <c r="S799" t="s">
        <v>4176</v>
      </c>
      <c r="T799" t="s">
        <v>4176</v>
      </c>
      <c r="U799" t="s">
        <v>4176</v>
      </c>
      <c r="V799" t="s">
        <v>4176</v>
      </c>
      <c r="W799" t="s">
        <v>4176</v>
      </c>
      <c r="X799" t="s">
        <v>4176</v>
      </c>
      <c r="Y799" t="s">
        <v>4176</v>
      </c>
      <c r="Z799" t="s">
        <v>4176</v>
      </c>
      <c r="AA799" t="s">
        <v>4176</v>
      </c>
      <c r="AB799"/>
      <c r="AC799"/>
      <c r="AD799"/>
      <c r="AE799"/>
      <c r="AF799"/>
      <c r="AG799"/>
      <c r="AH799"/>
      <c r="AI799"/>
      <c r="AJ799"/>
      <c r="AK799"/>
      <c r="AL799"/>
      <c r="AM799"/>
      <c r="AN799"/>
      <c r="AO799"/>
      <c r="AP799" s="317"/>
      <c r="AQ799" t="s">
        <v>737</v>
      </c>
      <c r="AR799" s="299" t="s">
        <v>4185</v>
      </c>
      <c r="AS799" s="273"/>
      <c r="AU799" s="273"/>
    </row>
    <row r="800" spans="1:47" s="272" customFormat="1" ht="22.8" x14ac:dyDescent="0.4">
      <c r="A800">
        <v>215105</v>
      </c>
      <c r="B800" t="s">
        <v>485</v>
      </c>
      <c r="C800" t="s">
        <v>213</v>
      </c>
      <c r="D800" t="s">
        <v>214</v>
      </c>
      <c r="E800" t="s">
        <v>214</v>
      </c>
      <c r="F800" t="s">
        <v>212</v>
      </c>
      <c r="G800" t="s">
        <v>212</v>
      </c>
      <c r="H800" t="s">
        <v>214</v>
      </c>
      <c r="I800" t="s">
        <v>214</v>
      </c>
      <c r="J800" t="s">
        <v>214</v>
      </c>
      <c r="K800" t="s">
        <v>214</v>
      </c>
      <c r="L800" t="s">
        <v>214</v>
      </c>
      <c r="M800" t="s">
        <v>214</v>
      </c>
      <c r="N800" t="s">
        <v>214</v>
      </c>
      <c r="O800" t="s">
        <v>212</v>
      </c>
      <c r="P800" t="s">
        <v>214</v>
      </c>
      <c r="Q800" t="s">
        <v>214</v>
      </c>
      <c r="R800" t="s">
        <v>213</v>
      </c>
      <c r="S800" t="s">
        <v>214</v>
      </c>
      <c r="T800" t="s">
        <v>214</v>
      </c>
      <c r="U800" t="s">
        <v>214</v>
      </c>
      <c r="V800" t="s">
        <v>212</v>
      </c>
      <c r="W800" t="s">
        <v>214</v>
      </c>
      <c r="X800" t="s">
        <v>213</v>
      </c>
      <c r="Y800" t="s">
        <v>212</v>
      </c>
      <c r="Z800" t="s">
        <v>213</v>
      </c>
      <c r="AA800" t="s">
        <v>212</v>
      </c>
      <c r="AB800" t="s">
        <v>213</v>
      </c>
      <c r="AC800" t="s">
        <v>213</v>
      </c>
      <c r="AD800" t="s">
        <v>214</v>
      </c>
      <c r="AE800" t="s">
        <v>212</v>
      </c>
      <c r="AF800" t="s">
        <v>213</v>
      </c>
      <c r="AG800"/>
      <c r="AH800"/>
      <c r="AI800"/>
      <c r="AJ800"/>
      <c r="AK800"/>
      <c r="AL800"/>
      <c r="AM800"/>
      <c r="AN800"/>
      <c r="AO800"/>
      <c r="AP800" s="317"/>
      <c r="AQ800"/>
      <c r="AR800" s="299"/>
      <c r="AS800" s="273"/>
      <c r="AU800" s="273"/>
    </row>
    <row r="801" spans="1:47" s="272" customFormat="1" ht="22.8" x14ac:dyDescent="0.4">
      <c r="A801">
        <v>215110</v>
      </c>
      <c r="B801" t="s">
        <v>485</v>
      </c>
      <c r="C801" t="s">
        <v>214</v>
      </c>
      <c r="D801" t="s">
        <v>212</v>
      </c>
      <c r="E801" t="s">
        <v>214</v>
      </c>
      <c r="F801" t="s">
        <v>214</v>
      </c>
      <c r="G801" t="s">
        <v>212</v>
      </c>
      <c r="H801" t="s">
        <v>212</v>
      </c>
      <c r="I801" t="s">
        <v>214</v>
      </c>
      <c r="J801" t="s">
        <v>214</v>
      </c>
      <c r="K801" t="s">
        <v>214</v>
      </c>
      <c r="L801" t="s">
        <v>214</v>
      </c>
      <c r="M801" t="s">
        <v>212</v>
      </c>
      <c r="N801" t="s">
        <v>214</v>
      </c>
      <c r="O801" t="s">
        <v>214</v>
      </c>
      <c r="P801" t="s">
        <v>212</v>
      </c>
      <c r="Q801" t="s">
        <v>212</v>
      </c>
      <c r="R801" t="s">
        <v>213</v>
      </c>
      <c r="S801" t="s">
        <v>214</v>
      </c>
      <c r="T801" t="s">
        <v>212</v>
      </c>
      <c r="U801" t="s">
        <v>214</v>
      </c>
      <c r="V801" t="s">
        <v>214</v>
      </c>
      <c r="W801" t="s">
        <v>212</v>
      </c>
      <c r="X801" t="s">
        <v>212</v>
      </c>
      <c r="Y801" t="s">
        <v>212</v>
      </c>
      <c r="Z801" t="s">
        <v>212</v>
      </c>
      <c r="AA801" t="s">
        <v>212</v>
      </c>
      <c r="AB801" t="s">
        <v>214</v>
      </c>
      <c r="AC801" t="s">
        <v>212</v>
      </c>
      <c r="AD801" t="s">
        <v>212</v>
      </c>
      <c r="AE801" t="s">
        <v>212</v>
      </c>
      <c r="AF801" t="s">
        <v>214</v>
      </c>
      <c r="AG801"/>
      <c r="AH801"/>
      <c r="AI801"/>
      <c r="AJ801"/>
      <c r="AK801"/>
      <c r="AL801"/>
      <c r="AM801"/>
      <c r="AN801"/>
      <c r="AO801"/>
      <c r="AP801" s="317"/>
      <c r="AQ801"/>
      <c r="AR801" s="299"/>
      <c r="AS801" s="271"/>
    </row>
    <row r="802" spans="1:47" s="272" customFormat="1" ht="22.8" x14ac:dyDescent="0.4">
      <c r="A802">
        <v>215111</v>
      </c>
      <c r="B802" t="s">
        <v>3629</v>
      </c>
      <c r="C802" t="s">
        <v>214</v>
      </c>
      <c r="D802" t="s">
        <v>212</v>
      </c>
      <c r="E802" t="s">
        <v>212</v>
      </c>
      <c r="F802" t="s">
        <v>214</v>
      </c>
      <c r="G802" t="s">
        <v>212</v>
      </c>
      <c r="H802" t="s">
        <v>212</v>
      </c>
      <c r="I802" t="s">
        <v>214</v>
      </c>
      <c r="J802" t="s">
        <v>212</v>
      </c>
      <c r="K802" t="s">
        <v>212</v>
      </c>
      <c r="L802" t="s">
        <v>214</v>
      </c>
      <c r="M802" t="s">
        <v>212</v>
      </c>
      <c r="N802" t="s">
        <v>214</v>
      </c>
      <c r="O802" t="s">
        <v>214</v>
      </c>
      <c r="P802" t="s">
        <v>212</v>
      </c>
      <c r="Q802" t="s">
        <v>214</v>
      </c>
      <c r="R802" t="s">
        <v>212</v>
      </c>
      <c r="S802" t="s">
        <v>212</v>
      </c>
      <c r="T802" t="s">
        <v>212</v>
      </c>
      <c r="U802" t="s">
        <v>212</v>
      </c>
      <c r="V802" t="s">
        <v>214</v>
      </c>
      <c r="W802" t="s">
        <v>214</v>
      </c>
      <c r="X802" t="s">
        <v>212</v>
      </c>
      <c r="Y802" t="s">
        <v>212</v>
      </c>
      <c r="Z802" t="s">
        <v>212</v>
      </c>
      <c r="AA802" t="s">
        <v>212</v>
      </c>
      <c r="AB802" t="s">
        <v>212</v>
      </c>
      <c r="AC802" t="s">
        <v>212</v>
      </c>
      <c r="AD802" t="s">
        <v>212</v>
      </c>
      <c r="AE802" t="s">
        <v>212</v>
      </c>
      <c r="AF802" t="s">
        <v>212</v>
      </c>
      <c r="AG802" t="s">
        <v>213</v>
      </c>
      <c r="AH802" t="s">
        <v>212</v>
      </c>
      <c r="AI802" t="s">
        <v>213</v>
      </c>
      <c r="AJ802" t="s">
        <v>212</v>
      </c>
      <c r="AK802" t="s">
        <v>214</v>
      </c>
      <c r="AL802" t="s">
        <v>214</v>
      </c>
      <c r="AM802" t="s">
        <v>213</v>
      </c>
      <c r="AN802" t="s">
        <v>213</v>
      </c>
      <c r="AO802" t="s">
        <v>214</v>
      </c>
      <c r="AP802" s="317" t="s">
        <v>214</v>
      </c>
      <c r="AQ802"/>
      <c r="AR802" s="299"/>
      <c r="AS802" s="273"/>
      <c r="AU802" s="273"/>
    </row>
    <row r="803" spans="1:47" s="272" customFormat="1" ht="22.8" x14ac:dyDescent="0.4">
      <c r="A803">
        <v>215113</v>
      </c>
      <c r="B803" t="s">
        <v>59</v>
      </c>
      <c r="C803" t="s">
        <v>214</v>
      </c>
      <c r="D803" t="s">
        <v>214</v>
      </c>
      <c r="E803" t="s">
        <v>214</v>
      </c>
      <c r="F803" t="s">
        <v>214</v>
      </c>
      <c r="G803" t="s">
        <v>214</v>
      </c>
      <c r="H803" t="s">
        <v>214</v>
      </c>
      <c r="I803" t="s">
        <v>214</v>
      </c>
      <c r="J803" t="s">
        <v>212</v>
      </c>
      <c r="K803" t="s">
        <v>214</v>
      </c>
      <c r="L803" t="s">
        <v>214</v>
      </c>
      <c r="M803" t="s">
        <v>214</v>
      </c>
      <c r="N803" t="s">
        <v>214</v>
      </c>
      <c r="O803" t="s">
        <v>214</v>
      </c>
      <c r="P803" t="s">
        <v>214</v>
      </c>
      <c r="Q803" t="s">
        <v>214</v>
      </c>
      <c r="R803" t="s">
        <v>212</v>
      </c>
      <c r="S803" t="s">
        <v>214</v>
      </c>
      <c r="T803" t="s">
        <v>214</v>
      </c>
      <c r="U803" t="s">
        <v>214</v>
      </c>
      <c r="V803" t="s">
        <v>214</v>
      </c>
      <c r="W803" t="s">
        <v>214</v>
      </c>
      <c r="X803" t="s">
        <v>214</v>
      </c>
      <c r="Y803" t="s">
        <v>212</v>
      </c>
      <c r="Z803" t="s">
        <v>212</v>
      </c>
      <c r="AA803" t="s">
        <v>214</v>
      </c>
      <c r="AB803" t="s">
        <v>212</v>
      </c>
      <c r="AC803" t="s">
        <v>212</v>
      </c>
      <c r="AD803" t="s">
        <v>214</v>
      </c>
      <c r="AE803" t="s">
        <v>214</v>
      </c>
      <c r="AF803" t="s">
        <v>212</v>
      </c>
      <c r="AG803" t="s">
        <v>212</v>
      </c>
      <c r="AH803" t="s">
        <v>212</v>
      </c>
      <c r="AI803" t="s">
        <v>212</v>
      </c>
      <c r="AJ803" t="s">
        <v>212</v>
      </c>
      <c r="AK803" t="s">
        <v>212</v>
      </c>
      <c r="AL803" t="s">
        <v>212</v>
      </c>
      <c r="AM803" t="s">
        <v>214</v>
      </c>
      <c r="AN803" t="s">
        <v>212</v>
      </c>
      <c r="AO803" t="s">
        <v>214</v>
      </c>
      <c r="AP803" s="317" t="s">
        <v>212</v>
      </c>
      <c r="AQ803"/>
      <c r="AR803" s="299"/>
      <c r="AS803" s="273"/>
      <c r="AU803" s="273"/>
    </row>
    <row r="804" spans="1:47" s="272" customFormat="1" ht="22.8" x14ac:dyDescent="0.4">
      <c r="A804">
        <v>215115</v>
      </c>
      <c r="B804" t="s">
        <v>59</v>
      </c>
      <c r="C804" t="s">
        <v>214</v>
      </c>
      <c r="D804" t="s">
        <v>214</v>
      </c>
      <c r="E804" t="s">
        <v>214</v>
      </c>
      <c r="F804" t="s">
        <v>214</v>
      </c>
      <c r="G804" t="s">
        <v>212</v>
      </c>
      <c r="H804" t="s">
        <v>212</v>
      </c>
      <c r="I804" t="s">
        <v>214</v>
      </c>
      <c r="J804" t="s">
        <v>214</v>
      </c>
      <c r="K804" t="s">
        <v>214</v>
      </c>
      <c r="L804" t="s">
        <v>214</v>
      </c>
      <c r="M804" t="s">
        <v>214</v>
      </c>
      <c r="N804" t="s">
        <v>214</v>
      </c>
      <c r="O804" t="s">
        <v>214</v>
      </c>
      <c r="P804" t="s">
        <v>212</v>
      </c>
      <c r="Q804" t="s">
        <v>214</v>
      </c>
      <c r="R804" t="s">
        <v>214</v>
      </c>
      <c r="S804" t="s">
        <v>214</v>
      </c>
      <c r="T804" t="s">
        <v>214</v>
      </c>
      <c r="U804" t="s">
        <v>214</v>
      </c>
      <c r="V804" t="s">
        <v>214</v>
      </c>
      <c r="W804" t="s">
        <v>214</v>
      </c>
      <c r="X804" t="s">
        <v>212</v>
      </c>
      <c r="Y804" t="s">
        <v>214</v>
      </c>
      <c r="Z804" t="s">
        <v>214</v>
      </c>
      <c r="AA804" t="s">
        <v>212</v>
      </c>
      <c r="AB804" t="s">
        <v>212</v>
      </c>
      <c r="AC804" t="s">
        <v>212</v>
      </c>
      <c r="AD804" t="s">
        <v>212</v>
      </c>
      <c r="AE804" t="s">
        <v>212</v>
      </c>
      <c r="AF804" t="s">
        <v>212</v>
      </c>
      <c r="AG804" t="s">
        <v>214</v>
      </c>
      <c r="AH804" t="s">
        <v>214</v>
      </c>
      <c r="AI804" t="s">
        <v>212</v>
      </c>
      <c r="AJ804" t="s">
        <v>214</v>
      </c>
      <c r="AK804" t="s">
        <v>214</v>
      </c>
      <c r="AL804" t="s">
        <v>214</v>
      </c>
      <c r="AM804" t="s">
        <v>214</v>
      </c>
      <c r="AN804" t="s">
        <v>214</v>
      </c>
      <c r="AO804" t="s">
        <v>214</v>
      </c>
      <c r="AP804" s="317" t="s">
        <v>214</v>
      </c>
      <c r="AQ804"/>
      <c r="AR804" s="299"/>
      <c r="AS804" s="273"/>
      <c r="AU804" s="273"/>
    </row>
    <row r="805" spans="1:47" s="272" customFormat="1" ht="22.8" x14ac:dyDescent="0.4">
      <c r="A805" s="314">
        <v>215118</v>
      </c>
      <c r="B805" t="s">
        <v>3629</v>
      </c>
      <c r="C805" s="315" t="s">
        <v>212</v>
      </c>
      <c r="D805" s="315" t="s">
        <v>212</v>
      </c>
      <c r="E805" s="315" t="s">
        <v>214</v>
      </c>
      <c r="F805" s="315" t="s">
        <v>214</v>
      </c>
      <c r="G805" s="315" t="s">
        <v>214</v>
      </c>
      <c r="H805" s="315" t="s">
        <v>212</v>
      </c>
      <c r="I805" s="315" t="s">
        <v>214</v>
      </c>
      <c r="J805" s="315" t="s">
        <v>214</v>
      </c>
      <c r="K805" s="315" t="s">
        <v>212</v>
      </c>
      <c r="L805" s="315" t="s">
        <v>214</v>
      </c>
      <c r="M805" s="315" t="s">
        <v>214</v>
      </c>
      <c r="N805" s="315" t="s">
        <v>214</v>
      </c>
      <c r="O805" s="315" t="s">
        <v>214</v>
      </c>
      <c r="P805" s="315" t="s">
        <v>212</v>
      </c>
      <c r="Q805" s="315" t="s">
        <v>214</v>
      </c>
      <c r="R805" s="315" t="s">
        <v>214</v>
      </c>
      <c r="S805" s="315" t="s">
        <v>214</v>
      </c>
      <c r="T805" s="315" t="s">
        <v>214</v>
      </c>
      <c r="U805" s="315" t="s">
        <v>214</v>
      </c>
      <c r="V805" s="315" t="s">
        <v>214</v>
      </c>
      <c r="W805" s="315" t="s">
        <v>214</v>
      </c>
      <c r="X805" s="315" t="s">
        <v>212</v>
      </c>
      <c r="Y805" s="315" t="s">
        <v>212</v>
      </c>
      <c r="Z805" s="315" t="s">
        <v>212</v>
      </c>
      <c r="AA805" s="315" t="s">
        <v>212</v>
      </c>
      <c r="AB805" s="315" t="s">
        <v>212</v>
      </c>
      <c r="AC805" s="315" t="s">
        <v>214</v>
      </c>
      <c r="AD805" s="315" t="s">
        <v>214</v>
      </c>
      <c r="AE805" s="315" t="s">
        <v>212</v>
      </c>
      <c r="AF805" s="315" t="s">
        <v>212</v>
      </c>
      <c r="AG805" s="315" t="s">
        <v>213</v>
      </c>
      <c r="AH805" s="315" t="s">
        <v>213</v>
      </c>
      <c r="AI805" s="315" t="s">
        <v>213</v>
      </c>
      <c r="AJ805" s="315" t="s">
        <v>213</v>
      </c>
      <c r="AK805" s="315" t="s">
        <v>213</v>
      </c>
      <c r="AL805" s="315" t="s">
        <v>213</v>
      </c>
      <c r="AM805" s="315" t="s">
        <v>213</v>
      </c>
      <c r="AN805" s="315" t="s">
        <v>213</v>
      </c>
      <c r="AO805" s="315" t="s">
        <v>213</v>
      </c>
      <c r="AP805" s="316" t="s">
        <v>213</v>
      </c>
      <c r="AQ805"/>
      <c r="AR805" s="299"/>
      <c r="AS805" s="273"/>
      <c r="AU805" s="273"/>
    </row>
    <row r="806" spans="1:47" s="272" customFormat="1" ht="22.8" x14ac:dyDescent="0.4">
      <c r="A806">
        <v>215120</v>
      </c>
      <c r="B806" t="s">
        <v>59</v>
      </c>
      <c r="C806" t="s">
        <v>212</v>
      </c>
      <c r="D806" t="s">
        <v>212</v>
      </c>
      <c r="E806" t="s">
        <v>212</v>
      </c>
      <c r="F806" t="s">
        <v>212</v>
      </c>
      <c r="G806" t="s">
        <v>212</v>
      </c>
      <c r="H806" t="s">
        <v>214</v>
      </c>
      <c r="I806" t="s">
        <v>214</v>
      </c>
      <c r="J806" t="s">
        <v>214</v>
      </c>
      <c r="K806" t="s">
        <v>214</v>
      </c>
      <c r="L806" t="s">
        <v>214</v>
      </c>
      <c r="M806" t="s">
        <v>214</v>
      </c>
      <c r="N806" t="s">
        <v>214</v>
      </c>
      <c r="O806" t="s">
        <v>214</v>
      </c>
      <c r="P806" t="s">
        <v>212</v>
      </c>
      <c r="Q806" t="s">
        <v>214</v>
      </c>
      <c r="R806" t="s">
        <v>214</v>
      </c>
      <c r="S806" t="s">
        <v>214</v>
      </c>
      <c r="T806" t="s">
        <v>212</v>
      </c>
      <c r="U806" t="s">
        <v>214</v>
      </c>
      <c r="V806" t="s">
        <v>212</v>
      </c>
      <c r="W806" t="s">
        <v>214</v>
      </c>
      <c r="X806" t="s">
        <v>212</v>
      </c>
      <c r="Y806" t="s">
        <v>214</v>
      </c>
      <c r="Z806" t="s">
        <v>214</v>
      </c>
      <c r="AA806" t="s">
        <v>212</v>
      </c>
      <c r="AB806" t="s">
        <v>212</v>
      </c>
      <c r="AC806" t="s">
        <v>214</v>
      </c>
      <c r="AD806" t="s">
        <v>214</v>
      </c>
      <c r="AE806" t="s">
        <v>213</v>
      </c>
      <c r="AF806" t="s">
        <v>212</v>
      </c>
      <c r="AG806" t="s">
        <v>212</v>
      </c>
      <c r="AH806" t="s">
        <v>214</v>
      </c>
      <c r="AI806" t="s">
        <v>213</v>
      </c>
      <c r="AJ806" t="s">
        <v>212</v>
      </c>
      <c r="AK806" t="s">
        <v>213</v>
      </c>
      <c r="AL806" t="s">
        <v>213</v>
      </c>
      <c r="AM806" t="s">
        <v>214</v>
      </c>
      <c r="AN806" t="s">
        <v>213</v>
      </c>
      <c r="AO806" t="s">
        <v>214</v>
      </c>
      <c r="AP806" s="317" t="s">
        <v>213</v>
      </c>
      <c r="AQ806"/>
      <c r="AR806" s="299"/>
      <c r="AS806" s="273"/>
      <c r="AU806" s="273"/>
    </row>
    <row r="807" spans="1:47" s="272" customFormat="1" ht="22.8" x14ac:dyDescent="0.4">
      <c r="A807">
        <v>215124</v>
      </c>
      <c r="B807" t="s">
        <v>3630</v>
      </c>
      <c r="C807" t="s">
        <v>212</v>
      </c>
      <c r="D807" t="s">
        <v>212</v>
      </c>
      <c r="E807" t="s">
        <v>212</v>
      </c>
      <c r="F807" t="s">
        <v>212</v>
      </c>
      <c r="G807" t="s">
        <v>212</v>
      </c>
      <c r="H807" t="s">
        <v>212</v>
      </c>
      <c r="I807" t="s">
        <v>214</v>
      </c>
      <c r="J807" t="s">
        <v>212</v>
      </c>
      <c r="K807" t="s">
        <v>212</v>
      </c>
      <c r="L807" t="s">
        <v>214</v>
      </c>
      <c r="M807" t="s">
        <v>212</v>
      </c>
      <c r="N807" t="s">
        <v>214</v>
      </c>
      <c r="O807" t="s">
        <v>212</v>
      </c>
      <c r="P807" t="s">
        <v>212</v>
      </c>
      <c r="Q807" t="s">
        <v>212</v>
      </c>
      <c r="R807" t="s">
        <v>214</v>
      </c>
      <c r="S807" t="s">
        <v>214</v>
      </c>
      <c r="T807" t="s">
        <v>212</v>
      </c>
      <c r="U807" t="s">
        <v>212</v>
      </c>
      <c r="V807" t="s">
        <v>212</v>
      </c>
      <c r="W807" t="s">
        <v>212</v>
      </c>
      <c r="X807" t="s">
        <v>214</v>
      </c>
      <c r="Y807" t="s">
        <v>214</v>
      </c>
      <c r="Z807" t="s">
        <v>214</v>
      </c>
      <c r="AA807" t="s">
        <v>212</v>
      </c>
      <c r="AB807" t="s">
        <v>214</v>
      </c>
      <c r="AC807" t="s">
        <v>214</v>
      </c>
      <c r="AD807" t="s">
        <v>214</v>
      </c>
      <c r="AE807" t="s">
        <v>213</v>
      </c>
      <c r="AF807" t="s">
        <v>214</v>
      </c>
      <c r="AG807"/>
      <c r="AH807"/>
      <c r="AI807"/>
      <c r="AJ807"/>
      <c r="AK807"/>
      <c r="AL807"/>
      <c r="AM807"/>
      <c r="AN807"/>
      <c r="AO807"/>
      <c r="AP807" s="317"/>
      <c r="AQ807"/>
      <c r="AR807" s="299"/>
      <c r="AS807" s="271"/>
      <c r="AU807" s="273"/>
    </row>
    <row r="808" spans="1:47" s="272" customFormat="1" ht="22.8" x14ac:dyDescent="0.4">
      <c r="A808">
        <v>215127</v>
      </c>
      <c r="B808" t="s">
        <v>3631</v>
      </c>
      <c r="C808" t="s">
        <v>4176</v>
      </c>
      <c r="D808" t="s">
        <v>4176</v>
      </c>
      <c r="E808" t="s">
        <v>4176</v>
      </c>
      <c r="F808" t="s">
        <v>4176</v>
      </c>
      <c r="G808" t="s">
        <v>4176</v>
      </c>
      <c r="H808" t="s">
        <v>4176</v>
      </c>
      <c r="I808" t="s">
        <v>4176</v>
      </c>
      <c r="J808" t="s">
        <v>4176</v>
      </c>
      <c r="K808" t="s">
        <v>4176</v>
      </c>
      <c r="L808" t="s">
        <v>4176</v>
      </c>
      <c r="M808"/>
      <c r="N808"/>
      <c r="O808"/>
      <c r="P808"/>
      <c r="Q808"/>
      <c r="R808"/>
      <c r="S808"/>
      <c r="T808"/>
      <c r="U808"/>
      <c r="V808"/>
      <c r="W808"/>
      <c r="X808"/>
      <c r="Y808"/>
      <c r="Z808"/>
      <c r="AA808"/>
      <c r="AB808"/>
      <c r="AC808"/>
      <c r="AD808"/>
      <c r="AE808"/>
      <c r="AF808"/>
      <c r="AG808"/>
      <c r="AH808"/>
      <c r="AI808"/>
      <c r="AJ808"/>
      <c r="AK808"/>
      <c r="AL808"/>
      <c r="AM808"/>
      <c r="AN808"/>
      <c r="AO808"/>
      <c r="AP808" s="317"/>
      <c r="AQ808" t="s">
        <v>737</v>
      </c>
      <c r="AR808" s="299" t="s">
        <v>4214</v>
      </c>
      <c r="AS808" s="271"/>
    </row>
    <row r="809" spans="1:47" s="272" customFormat="1" ht="22.8" x14ac:dyDescent="0.4">
      <c r="A809">
        <v>215129</v>
      </c>
      <c r="B809" t="s">
        <v>485</v>
      </c>
      <c r="C809" t="s">
        <v>212</v>
      </c>
      <c r="D809" t="s">
        <v>212</v>
      </c>
      <c r="E809" t="s">
        <v>212</v>
      </c>
      <c r="F809" t="s">
        <v>212</v>
      </c>
      <c r="G809" t="s">
        <v>214</v>
      </c>
      <c r="H809" t="s">
        <v>213</v>
      </c>
      <c r="I809" t="s">
        <v>212</v>
      </c>
      <c r="J809" t="s">
        <v>212</v>
      </c>
      <c r="K809" t="s">
        <v>212</v>
      </c>
      <c r="L809" t="s">
        <v>212</v>
      </c>
      <c r="M809" t="s">
        <v>214</v>
      </c>
      <c r="N809" t="s">
        <v>214</v>
      </c>
      <c r="O809" t="s">
        <v>214</v>
      </c>
      <c r="P809" t="s">
        <v>212</v>
      </c>
      <c r="Q809" t="s">
        <v>212</v>
      </c>
      <c r="R809" t="s">
        <v>213</v>
      </c>
      <c r="S809" t="s">
        <v>214</v>
      </c>
      <c r="T809" t="s">
        <v>214</v>
      </c>
      <c r="U809" t="s">
        <v>214</v>
      </c>
      <c r="V809" t="s">
        <v>212</v>
      </c>
      <c r="W809" t="s">
        <v>212</v>
      </c>
      <c r="X809" t="s">
        <v>214</v>
      </c>
      <c r="Y809" t="s">
        <v>212</v>
      </c>
      <c r="Z809" t="s">
        <v>213</v>
      </c>
      <c r="AA809" t="s">
        <v>214</v>
      </c>
      <c r="AB809" t="s">
        <v>212</v>
      </c>
      <c r="AC809" t="s">
        <v>212</v>
      </c>
      <c r="AD809" t="s">
        <v>212</v>
      </c>
      <c r="AE809" t="s">
        <v>213</v>
      </c>
      <c r="AF809" t="s">
        <v>213</v>
      </c>
      <c r="AG809"/>
      <c r="AH809"/>
      <c r="AI809"/>
      <c r="AJ809"/>
      <c r="AK809"/>
      <c r="AL809"/>
      <c r="AM809"/>
      <c r="AN809"/>
      <c r="AO809"/>
      <c r="AP809" s="317"/>
      <c r="AQ809"/>
      <c r="AR809" s="299"/>
      <c r="AS809" s="271"/>
    </row>
    <row r="810" spans="1:47" s="272" customFormat="1" ht="22.8" x14ac:dyDescent="0.4">
      <c r="A810">
        <v>215130</v>
      </c>
      <c r="B810" t="s">
        <v>485</v>
      </c>
      <c r="C810" t="s">
        <v>214</v>
      </c>
      <c r="D810" t="s">
        <v>212</v>
      </c>
      <c r="E810" t="s">
        <v>212</v>
      </c>
      <c r="F810" t="s">
        <v>214</v>
      </c>
      <c r="G810" t="s">
        <v>213</v>
      </c>
      <c r="H810" t="s">
        <v>214</v>
      </c>
      <c r="I810" t="s">
        <v>214</v>
      </c>
      <c r="J810" t="s">
        <v>214</v>
      </c>
      <c r="K810" t="s">
        <v>212</v>
      </c>
      <c r="L810" t="s">
        <v>214</v>
      </c>
      <c r="M810" t="s">
        <v>214</v>
      </c>
      <c r="N810" t="s">
        <v>214</v>
      </c>
      <c r="O810" t="s">
        <v>212</v>
      </c>
      <c r="P810" t="s">
        <v>214</v>
      </c>
      <c r="Q810" t="s">
        <v>213</v>
      </c>
      <c r="R810" t="s">
        <v>213</v>
      </c>
      <c r="S810" t="s">
        <v>214</v>
      </c>
      <c r="T810" t="s">
        <v>214</v>
      </c>
      <c r="U810" t="s">
        <v>214</v>
      </c>
      <c r="V810" t="s">
        <v>214</v>
      </c>
      <c r="W810" t="s">
        <v>212</v>
      </c>
      <c r="X810" t="s">
        <v>214</v>
      </c>
      <c r="Y810" t="s">
        <v>214</v>
      </c>
      <c r="Z810" t="s">
        <v>213</v>
      </c>
      <c r="AA810" t="s">
        <v>212</v>
      </c>
      <c r="AB810" t="s">
        <v>212</v>
      </c>
      <c r="AC810" t="s">
        <v>214</v>
      </c>
      <c r="AD810" t="s">
        <v>214</v>
      </c>
      <c r="AE810" t="s">
        <v>213</v>
      </c>
      <c r="AF810" t="s">
        <v>213</v>
      </c>
      <c r="AG810"/>
      <c r="AH810"/>
      <c r="AI810"/>
      <c r="AJ810"/>
      <c r="AK810"/>
      <c r="AL810"/>
      <c r="AM810"/>
      <c r="AN810"/>
      <c r="AO810"/>
      <c r="AP810" s="317"/>
      <c r="AQ810"/>
      <c r="AR810" s="299"/>
      <c r="AS810" s="271"/>
    </row>
    <row r="811" spans="1:47" s="272" customFormat="1" ht="22.8" x14ac:dyDescent="0.4">
      <c r="A811" s="314">
        <v>215132</v>
      </c>
      <c r="B811" t="s">
        <v>487</v>
      </c>
      <c r="C811" s="315" t="s">
        <v>4176</v>
      </c>
      <c r="D811" s="315" t="s">
        <v>4176</v>
      </c>
      <c r="E811" s="315" t="s">
        <v>4176</v>
      </c>
      <c r="F811" s="315" t="s">
        <v>4176</v>
      </c>
      <c r="G811" s="315" t="s">
        <v>4176</v>
      </c>
      <c r="H811" s="315" t="s">
        <v>4176</v>
      </c>
      <c r="I811" s="315" t="s">
        <v>4176</v>
      </c>
      <c r="J811" s="315" t="s">
        <v>4176</v>
      </c>
      <c r="K811" s="315" t="s">
        <v>4176</v>
      </c>
      <c r="L811" s="315" t="s">
        <v>4176</v>
      </c>
      <c r="M811" s="315" t="s">
        <v>4176</v>
      </c>
      <c r="N811" s="315" t="s">
        <v>4176</v>
      </c>
      <c r="O811" s="315" t="s">
        <v>4176</v>
      </c>
      <c r="P811" s="315" t="s">
        <v>4176</v>
      </c>
      <c r="Q811" s="315" t="s">
        <v>4176</v>
      </c>
      <c r="R811" s="315" t="s">
        <v>4176</v>
      </c>
      <c r="S811" s="315" t="s">
        <v>4176</v>
      </c>
      <c r="T811" s="315" t="s">
        <v>4176</v>
      </c>
      <c r="U811" s="315" t="s">
        <v>4176</v>
      </c>
      <c r="V811" s="315" t="s">
        <v>4176</v>
      </c>
      <c r="W811" s="315"/>
      <c r="X811" s="315"/>
      <c r="Y811" s="315"/>
      <c r="Z811" s="315"/>
      <c r="AA811" s="315"/>
      <c r="AB811" s="315"/>
      <c r="AC811" s="315"/>
      <c r="AD811" s="315"/>
      <c r="AE811" s="315"/>
      <c r="AF811" s="315"/>
      <c r="AG811" s="315"/>
      <c r="AH811" s="315"/>
      <c r="AI811" s="315"/>
      <c r="AJ811" s="315"/>
      <c r="AK811" s="315"/>
      <c r="AL811" s="315"/>
      <c r="AM811" s="315"/>
      <c r="AN811" s="315"/>
      <c r="AO811" s="315"/>
      <c r="AP811" s="316"/>
      <c r="AQ811" t="s">
        <v>737</v>
      </c>
      <c r="AR811" s="299" t="s">
        <v>4181</v>
      </c>
      <c r="AS811" s="273"/>
      <c r="AU811" s="273"/>
    </row>
    <row r="812" spans="1:47" s="272" customFormat="1" ht="24" x14ac:dyDescent="0.5">
      <c r="A812" s="321">
        <v>215136</v>
      </c>
      <c r="B812" t="s">
        <v>59</v>
      </c>
      <c r="C812" s="272" t="s">
        <v>212</v>
      </c>
      <c r="D812" s="272" t="s">
        <v>212</v>
      </c>
      <c r="E812" s="272" t="s">
        <v>214</v>
      </c>
      <c r="F812" s="272" t="s">
        <v>212</v>
      </c>
      <c r="G812" s="272" t="s">
        <v>212</v>
      </c>
      <c r="H812" s="272" t="s">
        <v>214</v>
      </c>
      <c r="I812" s="272" t="s">
        <v>214</v>
      </c>
      <c r="J812" s="272" t="s">
        <v>212</v>
      </c>
      <c r="K812" s="272" t="s">
        <v>214</v>
      </c>
      <c r="L812" s="272" t="s">
        <v>214</v>
      </c>
      <c r="M812" s="272" t="s">
        <v>212</v>
      </c>
      <c r="N812" s="272" t="s">
        <v>214</v>
      </c>
      <c r="O812" s="272" t="s">
        <v>212</v>
      </c>
      <c r="P812" s="272" t="s">
        <v>212</v>
      </c>
      <c r="Q812" s="272" t="s">
        <v>214</v>
      </c>
      <c r="R812" s="272" t="s">
        <v>214</v>
      </c>
      <c r="S812" s="272" t="s">
        <v>214</v>
      </c>
      <c r="T812" s="272" t="s">
        <v>212</v>
      </c>
      <c r="U812" s="272" t="s">
        <v>214</v>
      </c>
      <c r="V812" s="272" t="s">
        <v>214</v>
      </c>
      <c r="W812" s="272" t="s">
        <v>212</v>
      </c>
      <c r="X812" s="272" t="s">
        <v>214</v>
      </c>
      <c r="Y812" s="272" t="s">
        <v>213</v>
      </c>
      <c r="Z812" s="272" t="s">
        <v>214</v>
      </c>
      <c r="AA812" s="272" t="s">
        <v>214</v>
      </c>
      <c r="AB812" s="272" t="s">
        <v>214</v>
      </c>
      <c r="AC812" s="272" t="s">
        <v>212</v>
      </c>
      <c r="AD812" s="272" t="s">
        <v>214</v>
      </c>
      <c r="AE812" s="272" t="s">
        <v>212</v>
      </c>
      <c r="AF812" s="272" t="s">
        <v>214</v>
      </c>
      <c r="AG812" s="272" t="s">
        <v>214</v>
      </c>
      <c r="AH812" s="272" t="s">
        <v>214</v>
      </c>
      <c r="AI812" s="272" t="s">
        <v>213</v>
      </c>
      <c r="AJ812" s="272" t="s">
        <v>214</v>
      </c>
      <c r="AK812" s="272" t="s">
        <v>213</v>
      </c>
      <c r="AL812" s="272" t="s">
        <v>213</v>
      </c>
      <c r="AM812" s="272" t="s">
        <v>213</v>
      </c>
      <c r="AN812" s="272" t="s">
        <v>213</v>
      </c>
      <c r="AO812" s="272" t="s">
        <v>213</v>
      </c>
      <c r="AP812" s="317" t="s">
        <v>213</v>
      </c>
      <c r="AQ812"/>
      <c r="AR812" s="299"/>
      <c r="AS812" s="273"/>
      <c r="AU812" s="273"/>
    </row>
    <row r="813" spans="1:47" s="272" customFormat="1" ht="22.8" x14ac:dyDescent="0.4">
      <c r="A813">
        <v>215139</v>
      </c>
      <c r="B813" t="s">
        <v>3629</v>
      </c>
      <c r="C813" t="s">
        <v>212</v>
      </c>
      <c r="D813" t="s">
        <v>212</v>
      </c>
      <c r="E813" t="s">
        <v>214</v>
      </c>
      <c r="F813" t="s">
        <v>212</v>
      </c>
      <c r="G813" t="s">
        <v>212</v>
      </c>
      <c r="H813" t="s">
        <v>212</v>
      </c>
      <c r="I813" t="s">
        <v>214</v>
      </c>
      <c r="J813" t="s">
        <v>212</v>
      </c>
      <c r="K813" t="s">
        <v>214</v>
      </c>
      <c r="L813" t="s">
        <v>214</v>
      </c>
      <c r="M813" t="s">
        <v>214</v>
      </c>
      <c r="N813" t="s">
        <v>212</v>
      </c>
      <c r="O813" t="s">
        <v>212</v>
      </c>
      <c r="P813" t="s">
        <v>212</v>
      </c>
      <c r="Q813" t="s">
        <v>214</v>
      </c>
      <c r="R813" t="s">
        <v>214</v>
      </c>
      <c r="S813" t="s">
        <v>214</v>
      </c>
      <c r="T813" t="s">
        <v>212</v>
      </c>
      <c r="U813" t="s">
        <v>214</v>
      </c>
      <c r="V813" t="s">
        <v>214</v>
      </c>
      <c r="W813" t="s">
        <v>214</v>
      </c>
      <c r="X813" t="s">
        <v>214</v>
      </c>
      <c r="Y813" t="s">
        <v>214</v>
      </c>
      <c r="Z813" t="s">
        <v>214</v>
      </c>
      <c r="AA813" t="s">
        <v>214</v>
      </c>
      <c r="AB813" t="s">
        <v>214</v>
      </c>
      <c r="AC813" t="s">
        <v>214</v>
      </c>
      <c r="AD813" t="s">
        <v>212</v>
      </c>
      <c r="AE813" t="s">
        <v>213</v>
      </c>
      <c r="AF813" t="s">
        <v>214</v>
      </c>
      <c r="AG813" t="s">
        <v>212</v>
      </c>
      <c r="AH813" t="s">
        <v>214</v>
      </c>
      <c r="AI813" t="s">
        <v>212</v>
      </c>
      <c r="AJ813" t="s">
        <v>214</v>
      </c>
      <c r="AK813" t="s">
        <v>212</v>
      </c>
      <c r="AL813" t="s">
        <v>214</v>
      </c>
      <c r="AM813" t="s">
        <v>214</v>
      </c>
      <c r="AN813" t="s">
        <v>213</v>
      </c>
      <c r="AO813" t="s">
        <v>214</v>
      </c>
      <c r="AP813" s="317" t="s">
        <v>214</v>
      </c>
      <c r="AQ813"/>
      <c r="AR813" s="299"/>
      <c r="AS813" s="271"/>
      <c r="AU813" s="273"/>
    </row>
    <row r="814" spans="1:47" s="272" customFormat="1" ht="22.8" x14ac:dyDescent="0.4">
      <c r="A814" s="314">
        <v>215156</v>
      </c>
      <c r="B814" t="s">
        <v>487</v>
      </c>
      <c r="C814" s="315" t="s">
        <v>4176</v>
      </c>
      <c r="D814" s="315" t="s">
        <v>4176</v>
      </c>
      <c r="E814" s="315" t="s">
        <v>4176</v>
      </c>
      <c r="F814" s="315" t="s">
        <v>4176</v>
      </c>
      <c r="G814" s="315" t="s">
        <v>4176</v>
      </c>
      <c r="H814" s="315" t="s">
        <v>4176</v>
      </c>
      <c r="I814" s="315" t="s">
        <v>4176</v>
      </c>
      <c r="J814" s="315" t="s">
        <v>4176</v>
      </c>
      <c r="K814" s="315" t="s">
        <v>4176</v>
      </c>
      <c r="L814" s="315" t="s">
        <v>4176</v>
      </c>
      <c r="M814" s="315" t="s">
        <v>4176</v>
      </c>
      <c r="N814" s="315" t="s">
        <v>4176</v>
      </c>
      <c r="O814" s="315" t="s">
        <v>4176</v>
      </c>
      <c r="P814" s="315" t="s">
        <v>4176</v>
      </c>
      <c r="Q814" s="315" t="s">
        <v>4176</v>
      </c>
      <c r="R814" s="315" t="s">
        <v>4176</v>
      </c>
      <c r="S814" s="315" t="s">
        <v>4176</v>
      </c>
      <c r="T814" s="315" t="s">
        <v>4176</v>
      </c>
      <c r="U814" s="315" t="s">
        <v>4176</v>
      </c>
      <c r="V814" s="315" t="s">
        <v>4176</v>
      </c>
      <c r="W814" s="315"/>
      <c r="X814" s="315"/>
      <c r="Y814" s="315"/>
      <c r="Z814" s="315"/>
      <c r="AA814" s="315"/>
      <c r="AB814" s="315"/>
      <c r="AC814" s="315"/>
      <c r="AD814" s="315"/>
      <c r="AE814" s="315"/>
      <c r="AF814" s="315"/>
      <c r="AG814" s="315"/>
      <c r="AH814" s="315"/>
      <c r="AI814" s="315"/>
      <c r="AJ814" s="315"/>
      <c r="AK814" s="315"/>
      <c r="AL814" s="315"/>
      <c r="AM814" s="315"/>
      <c r="AN814" s="315"/>
      <c r="AO814" s="315"/>
      <c r="AP814" s="316"/>
      <c r="AQ814" t="s">
        <v>737</v>
      </c>
      <c r="AR814" s="299" t="s">
        <v>4181</v>
      </c>
      <c r="AS814" s="273"/>
      <c r="AU814" s="273"/>
    </row>
    <row r="815" spans="1:47" s="272" customFormat="1" ht="22.8" x14ac:dyDescent="0.4">
      <c r="A815">
        <v>215157</v>
      </c>
      <c r="B815" t="s">
        <v>3629</v>
      </c>
      <c r="C815" t="s">
        <v>214</v>
      </c>
      <c r="D815" t="s">
        <v>214</v>
      </c>
      <c r="E815" t="s">
        <v>214</v>
      </c>
      <c r="F815" t="s">
        <v>214</v>
      </c>
      <c r="G815" t="s">
        <v>214</v>
      </c>
      <c r="H815" t="s">
        <v>214</v>
      </c>
      <c r="I815" t="s">
        <v>212</v>
      </c>
      <c r="J815" t="s">
        <v>214</v>
      </c>
      <c r="K815" t="s">
        <v>214</v>
      </c>
      <c r="L815" t="s">
        <v>214</v>
      </c>
      <c r="M815" t="s">
        <v>214</v>
      </c>
      <c r="N815" t="s">
        <v>214</v>
      </c>
      <c r="O815" t="s">
        <v>214</v>
      </c>
      <c r="P815" t="s">
        <v>214</v>
      </c>
      <c r="Q815" t="s">
        <v>214</v>
      </c>
      <c r="R815" t="s">
        <v>214</v>
      </c>
      <c r="S815" t="s">
        <v>214</v>
      </c>
      <c r="T815" t="s">
        <v>214</v>
      </c>
      <c r="U815" t="s">
        <v>214</v>
      </c>
      <c r="V815" t="s">
        <v>214</v>
      </c>
      <c r="W815" t="s">
        <v>214</v>
      </c>
      <c r="X815" t="s">
        <v>212</v>
      </c>
      <c r="Y815" t="s">
        <v>212</v>
      </c>
      <c r="Z815" t="s">
        <v>214</v>
      </c>
      <c r="AA815" t="s">
        <v>214</v>
      </c>
      <c r="AB815" t="s">
        <v>212</v>
      </c>
      <c r="AC815" t="s">
        <v>212</v>
      </c>
      <c r="AD815" t="s">
        <v>212</v>
      </c>
      <c r="AE815" t="s">
        <v>212</v>
      </c>
      <c r="AF815" t="s">
        <v>212</v>
      </c>
      <c r="AG815" t="s">
        <v>214</v>
      </c>
      <c r="AH815" t="s">
        <v>214</v>
      </c>
      <c r="AI815" t="s">
        <v>214</v>
      </c>
      <c r="AJ815" t="s">
        <v>214</v>
      </c>
      <c r="AK815" t="s">
        <v>214</v>
      </c>
      <c r="AL815" t="s">
        <v>214</v>
      </c>
      <c r="AM815" t="s">
        <v>214</v>
      </c>
      <c r="AN815" t="s">
        <v>213</v>
      </c>
      <c r="AO815" t="s">
        <v>214</v>
      </c>
      <c r="AP815" s="317" t="s">
        <v>214</v>
      </c>
      <c r="AQ815"/>
      <c r="AR815" s="299"/>
      <c r="AS815" s="271"/>
      <c r="AU815" s="273"/>
    </row>
    <row r="816" spans="1:47" s="272" customFormat="1" ht="22.8" x14ac:dyDescent="0.4">
      <c r="A816">
        <v>215159</v>
      </c>
      <c r="B816" t="s">
        <v>59</v>
      </c>
      <c r="C816" t="s">
        <v>214</v>
      </c>
      <c r="D816" t="s">
        <v>214</v>
      </c>
      <c r="E816" t="s">
        <v>214</v>
      </c>
      <c r="F816" t="s">
        <v>214</v>
      </c>
      <c r="G816" t="s">
        <v>214</v>
      </c>
      <c r="H816" t="s">
        <v>214</v>
      </c>
      <c r="I816" t="s">
        <v>214</v>
      </c>
      <c r="J816" t="s">
        <v>214</v>
      </c>
      <c r="K816" t="s">
        <v>214</v>
      </c>
      <c r="L816" t="s">
        <v>214</v>
      </c>
      <c r="M816" t="s">
        <v>214</v>
      </c>
      <c r="N816" t="s">
        <v>214</v>
      </c>
      <c r="O816" t="s">
        <v>214</v>
      </c>
      <c r="P816" t="s">
        <v>214</v>
      </c>
      <c r="Q816" t="s">
        <v>214</v>
      </c>
      <c r="R816" t="s">
        <v>214</v>
      </c>
      <c r="S816" t="s">
        <v>214</v>
      </c>
      <c r="T816" t="s">
        <v>214</v>
      </c>
      <c r="U816" t="s">
        <v>214</v>
      </c>
      <c r="V816" t="s">
        <v>214</v>
      </c>
      <c r="W816" t="s">
        <v>212</v>
      </c>
      <c r="X816" t="s">
        <v>212</v>
      </c>
      <c r="Y816" t="s">
        <v>212</v>
      </c>
      <c r="Z816" t="s">
        <v>212</v>
      </c>
      <c r="AA816" t="s">
        <v>212</v>
      </c>
      <c r="AB816" t="s">
        <v>212</v>
      </c>
      <c r="AC816" t="s">
        <v>212</v>
      </c>
      <c r="AD816" t="s">
        <v>212</v>
      </c>
      <c r="AE816" t="s">
        <v>212</v>
      </c>
      <c r="AF816" t="s">
        <v>212</v>
      </c>
      <c r="AG816" t="s">
        <v>214</v>
      </c>
      <c r="AH816" t="s">
        <v>214</v>
      </c>
      <c r="AI816" t="s">
        <v>212</v>
      </c>
      <c r="AJ816" t="s">
        <v>212</v>
      </c>
      <c r="AK816" t="s">
        <v>212</v>
      </c>
      <c r="AL816" t="s">
        <v>212</v>
      </c>
      <c r="AM816" t="s">
        <v>212</v>
      </c>
      <c r="AN816" t="s">
        <v>214</v>
      </c>
      <c r="AO816" t="s">
        <v>214</v>
      </c>
      <c r="AP816" s="317" t="s">
        <v>212</v>
      </c>
      <c r="AQ816"/>
      <c r="AR816" s="299"/>
      <c r="AS816" s="271"/>
    </row>
    <row r="817" spans="1:47" s="272" customFormat="1" ht="22.8" x14ac:dyDescent="0.4">
      <c r="A817">
        <v>215161</v>
      </c>
      <c r="B817" t="s">
        <v>487</v>
      </c>
      <c r="C817" t="s">
        <v>4176</v>
      </c>
      <c r="D817" t="s">
        <v>4176</v>
      </c>
      <c r="E817" t="s">
        <v>4176</v>
      </c>
      <c r="F817" t="s">
        <v>4176</v>
      </c>
      <c r="G817" t="s">
        <v>4176</v>
      </c>
      <c r="H817" t="s">
        <v>4176</v>
      </c>
      <c r="I817" t="s">
        <v>4176</v>
      </c>
      <c r="J817" t="s">
        <v>4176</v>
      </c>
      <c r="K817" t="s">
        <v>4176</v>
      </c>
      <c r="L817" t="s">
        <v>4176</v>
      </c>
      <c r="M817" t="s">
        <v>4176</v>
      </c>
      <c r="N817" t="s">
        <v>4176</v>
      </c>
      <c r="O817" t="s">
        <v>4176</v>
      </c>
      <c r="P817" t="s">
        <v>4176</v>
      </c>
      <c r="Q817" t="s">
        <v>4176</v>
      </c>
      <c r="R817" t="s">
        <v>4176</v>
      </c>
      <c r="S817" t="s">
        <v>4176</v>
      </c>
      <c r="T817" t="s">
        <v>4176</v>
      </c>
      <c r="U817" t="s">
        <v>4176</v>
      </c>
      <c r="V817" t="s">
        <v>4176</v>
      </c>
      <c r="W817"/>
      <c r="X817"/>
      <c r="Y817"/>
      <c r="Z817"/>
      <c r="AA817"/>
      <c r="AB817"/>
      <c r="AC817"/>
      <c r="AD817"/>
      <c r="AE817"/>
      <c r="AF817"/>
      <c r="AG817"/>
      <c r="AH817"/>
      <c r="AI817"/>
      <c r="AJ817"/>
      <c r="AK817"/>
      <c r="AL817"/>
      <c r="AM817"/>
      <c r="AN817"/>
      <c r="AO817"/>
      <c r="AP817" s="317"/>
      <c r="AQ817" t="s">
        <v>737</v>
      </c>
      <c r="AR817" s="299" t="s">
        <v>4180</v>
      </c>
      <c r="AS817" s="271"/>
    </row>
    <row r="818" spans="1:47" s="272" customFormat="1" ht="22.8" x14ac:dyDescent="0.4">
      <c r="A818">
        <v>215162</v>
      </c>
      <c r="B818" t="s">
        <v>487</v>
      </c>
      <c r="C818" t="s">
        <v>212</v>
      </c>
      <c r="D818" t="s">
        <v>212</v>
      </c>
      <c r="E818" t="s">
        <v>212</v>
      </c>
      <c r="F818" t="s">
        <v>212</v>
      </c>
      <c r="G818" t="s">
        <v>212</v>
      </c>
      <c r="H818" t="s">
        <v>212</v>
      </c>
      <c r="I818" t="s">
        <v>212</v>
      </c>
      <c r="J818" t="s">
        <v>214</v>
      </c>
      <c r="K818" t="s">
        <v>214</v>
      </c>
      <c r="L818" t="s">
        <v>212</v>
      </c>
      <c r="M818" t="s">
        <v>214</v>
      </c>
      <c r="N818" t="s">
        <v>212</v>
      </c>
      <c r="O818" t="s">
        <v>212</v>
      </c>
      <c r="P818" t="s">
        <v>213</v>
      </c>
      <c r="Q818" t="s">
        <v>213</v>
      </c>
      <c r="R818" t="s">
        <v>213</v>
      </c>
      <c r="S818" t="s">
        <v>213</v>
      </c>
      <c r="T818" t="s">
        <v>214</v>
      </c>
      <c r="U818" t="s">
        <v>213</v>
      </c>
      <c r="V818" t="s">
        <v>214</v>
      </c>
      <c r="W818"/>
      <c r="X818"/>
      <c r="Y818"/>
      <c r="Z818"/>
      <c r="AA818"/>
      <c r="AB818"/>
      <c r="AC818"/>
      <c r="AD818"/>
      <c r="AE818"/>
      <c r="AF818"/>
      <c r="AG818"/>
      <c r="AH818"/>
      <c r="AI818"/>
      <c r="AJ818"/>
      <c r="AK818"/>
      <c r="AL818"/>
      <c r="AM818"/>
      <c r="AN818"/>
      <c r="AO818"/>
      <c r="AP818" s="317"/>
      <c r="AQ818"/>
      <c r="AR818" s="299"/>
      <c r="AS818" s="273"/>
      <c r="AU818" s="273"/>
    </row>
    <row r="819" spans="1:47" s="272" customFormat="1" ht="22.8" x14ac:dyDescent="0.4">
      <c r="A819">
        <v>215165</v>
      </c>
      <c r="B819" t="s">
        <v>59</v>
      </c>
      <c r="C819" t="s">
        <v>214</v>
      </c>
      <c r="D819" t="s">
        <v>214</v>
      </c>
      <c r="E819" t="s">
        <v>214</v>
      </c>
      <c r="F819" t="s">
        <v>214</v>
      </c>
      <c r="G819" t="s">
        <v>212</v>
      </c>
      <c r="H819" t="s">
        <v>214</v>
      </c>
      <c r="I819" t="s">
        <v>214</v>
      </c>
      <c r="J819" t="s">
        <v>214</v>
      </c>
      <c r="K819" t="s">
        <v>214</v>
      </c>
      <c r="L819" t="s">
        <v>214</v>
      </c>
      <c r="M819" t="s">
        <v>214</v>
      </c>
      <c r="N819" t="s">
        <v>214</v>
      </c>
      <c r="O819" t="s">
        <v>214</v>
      </c>
      <c r="P819" t="s">
        <v>212</v>
      </c>
      <c r="Q819" t="s">
        <v>214</v>
      </c>
      <c r="R819" t="s">
        <v>214</v>
      </c>
      <c r="S819" t="s">
        <v>214</v>
      </c>
      <c r="T819" t="s">
        <v>214</v>
      </c>
      <c r="U819" t="s">
        <v>214</v>
      </c>
      <c r="V819" t="s">
        <v>212</v>
      </c>
      <c r="W819" t="s">
        <v>212</v>
      </c>
      <c r="X819" t="s">
        <v>214</v>
      </c>
      <c r="Y819" t="s">
        <v>214</v>
      </c>
      <c r="Z819" t="s">
        <v>212</v>
      </c>
      <c r="AA819" t="s">
        <v>212</v>
      </c>
      <c r="AB819" t="s">
        <v>212</v>
      </c>
      <c r="AC819" t="s">
        <v>212</v>
      </c>
      <c r="AD819" t="s">
        <v>214</v>
      </c>
      <c r="AE819" t="s">
        <v>213</v>
      </c>
      <c r="AF819" t="s">
        <v>214</v>
      </c>
      <c r="AG819" t="s">
        <v>212</v>
      </c>
      <c r="AH819" t="s">
        <v>214</v>
      </c>
      <c r="AI819" t="s">
        <v>213</v>
      </c>
      <c r="AJ819" t="s">
        <v>214</v>
      </c>
      <c r="AK819" t="s">
        <v>214</v>
      </c>
      <c r="AL819" t="s">
        <v>213</v>
      </c>
      <c r="AM819" t="s">
        <v>213</v>
      </c>
      <c r="AN819" t="s">
        <v>213</v>
      </c>
      <c r="AO819" t="s">
        <v>213</v>
      </c>
      <c r="AP819" s="317" t="s">
        <v>214</v>
      </c>
      <c r="AQ819"/>
      <c r="AR819" s="299"/>
      <c r="AS819" s="273"/>
      <c r="AU819" s="273"/>
    </row>
    <row r="820" spans="1:47" s="272" customFormat="1" ht="22.8" x14ac:dyDescent="0.4">
      <c r="A820">
        <v>215168</v>
      </c>
      <c r="B820" t="s">
        <v>3629</v>
      </c>
      <c r="C820" t="s">
        <v>212</v>
      </c>
      <c r="D820" t="s">
        <v>212</v>
      </c>
      <c r="E820" t="s">
        <v>214</v>
      </c>
      <c r="F820" t="s">
        <v>212</v>
      </c>
      <c r="G820" t="s">
        <v>214</v>
      </c>
      <c r="H820" t="s">
        <v>214</v>
      </c>
      <c r="I820" t="s">
        <v>214</v>
      </c>
      <c r="J820" t="s">
        <v>212</v>
      </c>
      <c r="K820" t="s">
        <v>212</v>
      </c>
      <c r="L820" t="s">
        <v>214</v>
      </c>
      <c r="M820" t="s">
        <v>214</v>
      </c>
      <c r="N820" t="s">
        <v>212</v>
      </c>
      <c r="O820" t="s">
        <v>212</v>
      </c>
      <c r="P820" t="s">
        <v>214</v>
      </c>
      <c r="Q820" t="s">
        <v>214</v>
      </c>
      <c r="R820" t="s">
        <v>214</v>
      </c>
      <c r="S820" t="s">
        <v>214</v>
      </c>
      <c r="T820" t="s">
        <v>212</v>
      </c>
      <c r="U820" t="s">
        <v>212</v>
      </c>
      <c r="V820" t="s">
        <v>214</v>
      </c>
      <c r="W820" t="s">
        <v>212</v>
      </c>
      <c r="X820" t="s">
        <v>214</v>
      </c>
      <c r="Y820" t="s">
        <v>214</v>
      </c>
      <c r="Z820" t="s">
        <v>214</v>
      </c>
      <c r="AA820" t="s">
        <v>212</v>
      </c>
      <c r="AB820" t="s">
        <v>212</v>
      </c>
      <c r="AC820" t="s">
        <v>212</v>
      </c>
      <c r="AD820" t="s">
        <v>212</v>
      </c>
      <c r="AE820" t="s">
        <v>212</v>
      </c>
      <c r="AF820" t="s">
        <v>212</v>
      </c>
      <c r="AG820" t="s">
        <v>212</v>
      </c>
      <c r="AH820" t="s">
        <v>214</v>
      </c>
      <c r="AI820" t="s">
        <v>214</v>
      </c>
      <c r="AJ820" t="s">
        <v>212</v>
      </c>
      <c r="AK820" t="s">
        <v>212</v>
      </c>
      <c r="AL820" t="s">
        <v>214</v>
      </c>
      <c r="AM820" t="s">
        <v>213</v>
      </c>
      <c r="AN820" t="s">
        <v>213</v>
      </c>
      <c r="AO820" t="s">
        <v>213</v>
      </c>
      <c r="AP820" s="317" t="s">
        <v>214</v>
      </c>
      <c r="AQ820"/>
      <c r="AR820" s="299"/>
      <c r="AS820" s="273"/>
      <c r="AU820" s="273"/>
    </row>
    <row r="821" spans="1:47" s="272" customFormat="1" ht="22.8" x14ac:dyDescent="0.4">
      <c r="A821">
        <v>215171</v>
      </c>
      <c r="B821" t="s">
        <v>487</v>
      </c>
      <c r="C821" t="s">
        <v>4176</v>
      </c>
      <c r="D821" t="s">
        <v>4176</v>
      </c>
      <c r="E821" t="s">
        <v>4176</v>
      </c>
      <c r="F821" t="s">
        <v>4176</v>
      </c>
      <c r="G821" t="s">
        <v>4176</v>
      </c>
      <c r="H821" t="s">
        <v>4176</v>
      </c>
      <c r="I821" t="s">
        <v>4176</v>
      </c>
      <c r="J821" t="s">
        <v>4176</v>
      </c>
      <c r="K821" t="s">
        <v>4176</v>
      </c>
      <c r="L821" t="s">
        <v>4176</v>
      </c>
      <c r="M821" t="s">
        <v>4176</v>
      </c>
      <c r="N821" t="s">
        <v>4176</v>
      </c>
      <c r="O821" t="s">
        <v>4176</v>
      </c>
      <c r="P821" t="s">
        <v>4176</v>
      </c>
      <c r="Q821" t="s">
        <v>4176</v>
      </c>
      <c r="R821" t="s">
        <v>4176</v>
      </c>
      <c r="S821" t="s">
        <v>4176</v>
      </c>
      <c r="T821" t="s">
        <v>4176</v>
      </c>
      <c r="U821" t="s">
        <v>4176</v>
      </c>
      <c r="V821" t="s">
        <v>4176</v>
      </c>
      <c r="W821"/>
      <c r="X821"/>
      <c r="Y821"/>
      <c r="Z821"/>
      <c r="AA821"/>
      <c r="AB821"/>
      <c r="AC821"/>
      <c r="AD821"/>
      <c r="AE821"/>
      <c r="AF821"/>
      <c r="AG821"/>
      <c r="AH821"/>
      <c r="AI821"/>
      <c r="AJ821"/>
      <c r="AK821"/>
      <c r="AL821"/>
      <c r="AM821"/>
      <c r="AN821"/>
      <c r="AO821"/>
      <c r="AP821" s="317"/>
      <c r="AQ821" t="s">
        <v>737</v>
      </c>
      <c r="AR821" s="299" t="s">
        <v>4180</v>
      </c>
      <c r="AS821" s="273"/>
      <c r="AU821" s="273"/>
    </row>
    <row r="822" spans="1:47" s="272" customFormat="1" ht="22.8" x14ac:dyDescent="0.4">
      <c r="A822">
        <v>215172</v>
      </c>
      <c r="B822" t="s">
        <v>3629</v>
      </c>
      <c r="C822" t="s">
        <v>214</v>
      </c>
      <c r="D822" t="s">
        <v>214</v>
      </c>
      <c r="E822" t="s">
        <v>214</v>
      </c>
      <c r="F822" t="s">
        <v>214</v>
      </c>
      <c r="G822" t="s">
        <v>214</v>
      </c>
      <c r="H822" t="s">
        <v>214</v>
      </c>
      <c r="I822" t="s">
        <v>214</v>
      </c>
      <c r="J822" t="s">
        <v>214</v>
      </c>
      <c r="K822" t="s">
        <v>214</v>
      </c>
      <c r="L822" t="s">
        <v>213</v>
      </c>
      <c r="M822" t="s">
        <v>214</v>
      </c>
      <c r="N822" t="s">
        <v>214</v>
      </c>
      <c r="O822" t="s">
        <v>214</v>
      </c>
      <c r="P822" t="s">
        <v>214</v>
      </c>
      <c r="Q822" t="s">
        <v>213</v>
      </c>
      <c r="R822" t="s">
        <v>214</v>
      </c>
      <c r="S822" t="s">
        <v>214</v>
      </c>
      <c r="T822" t="s">
        <v>214</v>
      </c>
      <c r="U822" t="s">
        <v>214</v>
      </c>
      <c r="V822" t="s">
        <v>214</v>
      </c>
      <c r="W822" t="s">
        <v>213</v>
      </c>
      <c r="X822" t="s">
        <v>212</v>
      </c>
      <c r="Y822" t="s">
        <v>214</v>
      </c>
      <c r="Z822" t="s">
        <v>214</v>
      </c>
      <c r="AA822" t="s">
        <v>212</v>
      </c>
      <c r="AB822" t="s">
        <v>214</v>
      </c>
      <c r="AC822" t="s">
        <v>212</v>
      </c>
      <c r="AD822" t="s">
        <v>214</v>
      </c>
      <c r="AE822" t="s">
        <v>212</v>
      </c>
      <c r="AF822" t="s">
        <v>213</v>
      </c>
      <c r="AG822" t="s">
        <v>213</v>
      </c>
      <c r="AH822" t="s">
        <v>214</v>
      </c>
      <c r="AI822" t="s">
        <v>214</v>
      </c>
      <c r="AJ822" t="s">
        <v>214</v>
      </c>
      <c r="AK822" t="s">
        <v>214</v>
      </c>
      <c r="AL822" t="s">
        <v>213</v>
      </c>
      <c r="AM822" t="s">
        <v>213</v>
      </c>
      <c r="AN822" t="s">
        <v>213</v>
      </c>
      <c r="AO822" t="s">
        <v>213</v>
      </c>
      <c r="AP822" t="s">
        <v>213</v>
      </c>
      <c r="AQ822"/>
      <c r="AR822" s="299"/>
      <c r="AS822" s="271"/>
      <c r="AU822" s="273"/>
    </row>
    <row r="823" spans="1:47" s="272" customFormat="1" ht="22.8" x14ac:dyDescent="0.4">
      <c r="A823">
        <v>215173</v>
      </c>
      <c r="B823" t="s">
        <v>3629</v>
      </c>
      <c r="C823" t="s">
        <v>212</v>
      </c>
      <c r="D823" t="s">
        <v>214</v>
      </c>
      <c r="E823" t="s">
        <v>212</v>
      </c>
      <c r="F823" t="s">
        <v>214</v>
      </c>
      <c r="G823" t="s">
        <v>212</v>
      </c>
      <c r="H823" t="s">
        <v>214</v>
      </c>
      <c r="I823" t="s">
        <v>214</v>
      </c>
      <c r="J823" t="s">
        <v>214</v>
      </c>
      <c r="K823" t="s">
        <v>214</v>
      </c>
      <c r="L823" t="s">
        <v>214</v>
      </c>
      <c r="M823" t="s">
        <v>212</v>
      </c>
      <c r="N823" t="s">
        <v>214</v>
      </c>
      <c r="O823" t="s">
        <v>214</v>
      </c>
      <c r="P823" t="s">
        <v>214</v>
      </c>
      <c r="Q823" t="s">
        <v>214</v>
      </c>
      <c r="R823" t="s">
        <v>214</v>
      </c>
      <c r="S823" t="s">
        <v>214</v>
      </c>
      <c r="T823" t="s">
        <v>212</v>
      </c>
      <c r="U823" t="s">
        <v>214</v>
      </c>
      <c r="V823" t="s">
        <v>214</v>
      </c>
      <c r="W823" t="s">
        <v>212</v>
      </c>
      <c r="X823" t="s">
        <v>214</v>
      </c>
      <c r="Y823" t="s">
        <v>212</v>
      </c>
      <c r="Z823" t="s">
        <v>214</v>
      </c>
      <c r="AA823" t="s">
        <v>212</v>
      </c>
      <c r="AB823" t="s">
        <v>212</v>
      </c>
      <c r="AC823" t="s">
        <v>214</v>
      </c>
      <c r="AD823" t="s">
        <v>214</v>
      </c>
      <c r="AE823" t="s">
        <v>214</v>
      </c>
      <c r="AF823" t="s">
        <v>214</v>
      </c>
      <c r="AG823" t="s">
        <v>213</v>
      </c>
      <c r="AH823" t="s">
        <v>213</v>
      </c>
      <c r="AI823" t="s">
        <v>213</v>
      </c>
      <c r="AJ823" t="s">
        <v>214</v>
      </c>
      <c r="AK823" t="s">
        <v>214</v>
      </c>
      <c r="AL823" t="s">
        <v>214</v>
      </c>
      <c r="AM823" t="s">
        <v>213</v>
      </c>
      <c r="AN823" t="s">
        <v>213</v>
      </c>
      <c r="AO823" t="s">
        <v>213</v>
      </c>
      <c r="AP823" s="317" t="s">
        <v>213</v>
      </c>
      <c r="AQ823"/>
      <c r="AR823" s="299"/>
      <c r="AS823" s="273"/>
      <c r="AU823" s="273"/>
    </row>
    <row r="824" spans="1:47" s="272" customFormat="1" ht="22.8" x14ac:dyDescent="0.4">
      <c r="A824">
        <v>215174</v>
      </c>
      <c r="B824" t="s">
        <v>485</v>
      </c>
      <c r="C824" t="s">
        <v>212</v>
      </c>
      <c r="D824" t="s">
        <v>212</v>
      </c>
      <c r="E824" t="s">
        <v>214</v>
      </c>
      <c r="F824" t="s">
        <v>214</v>
      </c>
      <c r="G824" t="s">
        <v>214</v>
      </c>
      <c r="H824" t="s">
        <v>212</v>
      </c>
      <c r="I824" t="s">
        <v>214</v>
      </c>
      <c r="J824" t="s">
        <v>212</v>
      </c>
      <c r="K824" t="s">
        <v>212</v>
      </c>
      <c r="L824" t="s">
        <v>214</v>
      </c>
      <c r="M824" t="s">
        <v>212</v>
      </c>
      <c r="N824" t="s">
        <v>214</v>
      </c>
      <c r="O824" t="s">
        <v>214</v>
      </c>
      <c r="P824" t="s">
        <v>212</v>
      </c>
      <c r="Q824" t="s">
        <v>212</v>
      </c>
      <c r="R824" t="s">
        <v>214</v>
      </c>
      <c r="S824" t="s">
        <v>214</v>
      </c>
      <c r="T824" t="s">
        <v>212</v>
      </c>
      <c r="U824" t="s">
        <v>214</v>
      </c>
      <c r="V824" t="s">
        <v>214</v>
      </c>
      <c r="W824" t="s">
        <v>212</v>
      </c>
      <c r="X824" t="s">
        <v>214</v>
      </c>
      <c r="Y824" t="s">
        <v>212</v>
      </c>
      <c r="Z824" t="s">
        <v>214</v>
      </c>
      <c r="AA824" t="s">
        <v>212</v>
      </c>
      <c r="AB824" t="s">
        <v>212</v>
      </c>
      <c r="AC824" t="s">
        <v>212</v>
      </c>
      <c r="AD824" t="s">
        <v>212</v>
      </c>
      <c r="AE824" t="s">
        <v>212</v>
      </c>
      <c r="AF824" t="s">
        <v>212</v>
      </c>
      <c r="AG824"/>
      <c r="AH824"/>
      <c r="AI824"/>
      <c r="AJ824"/>
      <c r="AK824"/>
      <c r="AL824"/>
      <c r="AM824"/>
      <c r="AN824"/>
      <c r="AO824"/>
      <c r="AP824" s="317"/>
      <c r="AQ824"/>
      <c r="AR824" s="299"/>
      <c r="AS824" s="273"/>
      <c r="AU824" s="273"/>
    </row>
    <row r="825" spans="1:47" s="272" customFormat="1" ht="22.8" x14ac:dyDescent="0.4">
      <c r="A825">
        <v>215182</v>
      </c>
      <c r="B825" t="s">
        <v>3629</v>
      </c>
      <c r="C825" t="s">
        <v>212</v>
      </c>
      <c r="D825" t="s">
        <v>212</v>
      </c>
      <c r="E825" t="s">
        <v>214</v>
      </c>
      <c r="F825" t="s">
        <v>214</v>
      </c>
      <c r="G825" t="s">
        <v>212</v>
      </c>
      <c r="H825" t="s">
        <v>214</v>
      </c>
      <c r="I825" t="s">
        <v>212</v>
      </c>
      <c r="J825" t="s">
        <v>214</v>
      </c>
      <c r="K825" t="s">
        <v>212</v>
      </c>
      <c r="L825" t="s">
        <v>214</v>
      </c>
      <c r="M825" t="s">
        <v>214</v>
      </c>
      <c r="N825" t="s">
        <v>214</v>
      </c>
      <c r="O825" t="s">
        <v>212</v>
      </c>
      <c r="P825" t="s">
        <v>212</v>
      </c>
      <c r="Q825" t="s">
        <v>214</v>
      </c>
      <c r="R825" t="s">
        <v>214</v>
      </c>
      <c r="S825" t="s">
        <v>214</v>
      </c>
      <c r="T825" t="s">
        <v>214</v>
      </c>
      <c r="U825" t="s">
        <v>214</v>
      </c>
      <c r="V825" t="s">
        <v>212</v>
      </c>
      <c r="W825" t="s">
        <v>212</v>
      </c>
      <c r="X825" t="s">
        <v>212</v>
      </c>
      <c r="Y825" t="s">
        <v>214</v>
      </c>
      <c r="Z825" t="s">
        <v>212</v>
      </c>
      <c r="AA825" t="s">
        <v>214</v>
      </c>
      <c r="AB825" t="s">
        <v>212</v>
      </c>
      <c r="AC825" t="s">
        <v>214</v>
      </c>
      <c r="AD825" t="s">
        <v>212</v>
      </c>
      <c r="AE825" t="s">
        <v>214</v>
      </c>
      <c r="AF825" t="s">
        <v>212</v>
      </c>
      <c r="AG825" t="s">
        <v>214</v>
      </c>
      <c r="AH825" t="s">
        <v>214</v>
      </c>
      <c r="AI825" t="s">
        <v>213</v>
      </c>
      <c r="AJ825" t="s">
        <v>214</v>
      </c>
      <c r="AK825" t="s">
        <v>214</v>
      </c>
      <c r="AL825" t="s">
        <v>213</v>
      </c>
      <c r="AM825" t="s">
        <v>213</v>
      </c>
      <c r="AN825" t="s">
        <v>213</v>
      </c>
      <c r="AO825" t="s">
        <v>213</v>
      </c>
      <c r="AP825" s="317" t="s">
        <v>213</v>
      </c>
      <c r="AQ825"/>
      <c r="AR825" s="299"/>
      <c r="AS825" s="273"/>
      <c r="AU825" s="273"/>
    </row>
    <row r="826" spans="1:47" s="272" customFormat="1" ht="22.8" x14ac:dyDescent="0.4">
      <c r="A826">
        <v>215185</v>
      </c>
      <c r="B826" t="s">
        <v>3630</v>
      </c>
      <c r="C826" t="s">
        <v>212</v>
      </c>
      <c r="D826" t="s">
        <v>212</v>
      </c>
      <c r="E826" t="s">
        <v>214</v>
      </c>
      <c r="F826" t="s">
        <v>214</v>
      </c>
      <c r="G826" t="s">
        <v>212</v>
      </c>
      <c r="H826" t="s">
        <v>214</v>
      </c>
      <c r="I826" t="s">
        <v>212</v>
      </c>
      <c r="J826" t="s">
        <v>214</v>
      </c>
      <c r="K826" t="s">
        <v>214</v>
      </c>
      <c r="L826" t="s">
        <v>214</v>
      </c>
      <c r="M826" t="s">
        <v>214</v>
      </c>
      <c r="N826" t="s">
        <v>214</v>
      </c>
      <c r="O826" t="s">
        <v>212</v>
      </c>
      <c r="P826" t="s">
        <v>214</v>
      </c>
      <c r="Q826" t="s">
        <v>214</v>
      </c>
      <c r="R826" t="s">
        <v>212</v>
      </c>
      <c r="S826" t="s">
        <v>214</v>
      </c>
      <c r="T826" t="s">
        <v>212</v>
      </c>
      <c r="U826" t="s">
        <v>214</v>
      </c>
      <c r="V826" t="s">
        <v>212</v>
      </c>
      <c r="W826" t="s">
        <v>214</v>
      </c>
      <c r="X826" t="s">
        <v>214</v>
      </c>
      <c r="Y826" t="s">
        <v>214</v>
      </c>
      <c r="Z826" t="s">
        <v>214</v>
      </c>
      <c r="AA826" t="s">
        <v>214</v>
      </c>
      <c r="AB826" t="s">
        <v>214</v>
      </c>
      <c r="AC826" t="s">
        <v>214</v>
      </c>
      <c r="AD826" t="s">
        <v>214</v>
      </c>
      <c r="AE826" t="s">
        <v>213</v>
      </c>
      <c r="AF826" t="s">
        <v>213</v>
      </c>
      <c r="AG826"/>
      <c r="AH826"/>
      <c r="AI826"/>
      <c r="AJ826"/>
      <c r="AK826"/>
      <c r="AL826"/>
      <c r="AM826"/>
      <c r="AN826"/>
      <c r="AO826"/>
      <c r="AP826" s="317"/>
      <c r="AQ826"/>
      <c r="AR826" s="299"/>
      <c r="AS826" s="271"/>
      <c r="AU826" s="273"/>
    </row>
    <row r="827" spans="1:47" s="272" customFormat="1" ht="22.8" x14ac:dyDescent="0.4">
      <c r="A827">
        <v>215193</v>
      </c>
      <c r="B827" t="s">
        <v>59</v>
      </c>
      <c r="C827" t="s">
        <v>214</v>
      </c>
      <c r="D827" t="s">
        <v>214</v>
      </c>
      <c r="E827" t="s">
        <v>214</v>
      </c>
      <c r="F827" t="s">
        <v>214</v>
      </c>
      <c r="G827" t="s">
        <v>212</v>
      </c>
      <c r="H827" t="s">
        <v>214</v>
      </c>
      <c r="I827" t="s">
        <v>214</v>
      </c>
      <c r="J827" t="s">
        <v>212</v>
      </c>
      <c r="K827" t="s">
        <v>214</v>
      </c>
      <c r="L827" t="s">
        <v>214</v>
      </c>
      <c r="M827" t="s">
        <v>212</v>
      </c>
      <c r="N827" t="s">
        <v>212</v>
      </c>
      <c r="O827" t="s">
        <v>212</v>
      </c>
      <c r="P827" t="s">
        <v>212</v>
      </c>
      <c r="Q827" t="s">
        <v>212</v>
      </c>
      <c r="R827" t="s">
        <v>212</v>
      </c>
      <c r="S827" t="s">
        <v>214</v>
      </c>
      <c r="T827" t="s">
        <v>214</v>
      </c>
      <c r="U827" t="s">
        <v>214</v>
      </c>
      <c r="V827" t="s">
        <v>212</v>
      </c>
      <c r="W827" t="s">
        <v>214</v>
      </c>
      <c r="X827" t="s">
        <v>212</v>
      </c>
      <c r="Y827" t="s">
        <v>212</v>
      </c>
      <c r="Z827" t="s">
        <v>214</v>
      </c>
      <c r="AA827" t="s">
        <v>214</v>
      </c>
      <c r="AB827" t="s">
        <v>212</v>
      </c>
      <c r="AC827" t="s">
        <v>212</v>
      </c>
      <c r="AD827" t="s">
        <v>212</v>
      </c>
      <c r="AE827" t="s">
        <v>212</v>
      </c>
      <c r="AF827" t="s">
        <v>212</v>
      </c>
      <c r="AG827" t="s">
        <v>214</v>
      </c>
      <c r="AH827" t="s">
        <v>214</v>
      </c>
      <c r="AI827" t="s">
        <v>214</v>
      </c>
      <c r="AJ827" t="s">
        <v>214</v>
      </c>
      <c r="AK827" t="s">
        <v>214</v>
      </c>
      <c r="AL827" t="s">
        <v>213</v>
      </c>
      <c r="AM827" t="s">
        <v>213</v>
      </c>
      <c r="AN827" t="s">
        <v>212</v>
      </c>
      <c r="AO827" t="s">
        <v>212</v>
      </c>
      <c r="AP827" s="317" t="s">
        <v>213</v>
      </c>
      <c r="AQ827"/>
      <c r="AR827" s="299"/>
      <c r="AS827" s="273"/>
      <c r="AU827" s="273"/>
    </row>
    <row r="828" spans="1:47" s="272" customFormat="1" ht="22.8" x14ac:dyDescent="0.4">
      <c r="A828">
        <v>215195</v>
      </c>
      <c r="B828" t="s">
        <v>485</v>
      </c>
      <c r="C828" t="s">
        <v>4176</v>
      </c>
      <c r="D828" t="s">
        <v>4176</v>
      </c>
      <c r="E828" t="s">
        <v>4176</v>
      </c>
      <c r="F828" t="s">
        <v>4176</v>
      </c>
      <c r="G828" t="s">
        <v>4176</v>
      </c>
      <c r="H828" t="s">
        <v>4176</v>
      </c>
      <c r="I828" t="s">
        <v>4176</v>
      </c>
      <c r="J828" t="s">
        <v>4176</v>
      </c>
      <c r="K828" t="s">
        <v>4176</v>
      </c>
      <c r="L828" t="s">
        <v>4176</v>
      </c>
      <c r="M828" t="s">
        <v>4176</v>
      </c>
      <c r="N828" t="s">
        <v>4176</v>
      </c>
      <c r="O828" t="s">
        <v>4176</v>
      </c>
      <c r="P828" t="s">
        <v>4176</v>
      </c>
      <c r="Q828" t="s">
        <v>4176</v>
      </c>
      <c r="R828" t="s">
        <v>4176</v>
      </c>
      <c r="S828" t="s">
        <v>4176</v>
      </c>
      <c r="T828" t="s">
        <v>4176</v>
      </c>
      <c r="U828" t="s">
        <v>4176</v>
      </c>
      <c r="V828" t="s">
        <v>4176</v>
      </c>
      <c r="W828" t="s">
        <v>4176</v>
      </c>
      <c r="X828" t="s">
        <v>4176</v>
      </c>
      <c r="Y828" t="s">
        <v>4176</v>
      </c>
      <c r="Z828" t="s">
        <v>4176</v>
      </c>
      <c r="AA828" t="s">
        <v>4176</v>
      </c>
      <c r="AB828" t="s">
        <v>4176</v>
      </c>
      <c r="AC828" t="s">
        <v>4176</v>
      </c>
      <c r="AD828" t="s">
        <v>4176</v>
      </c>
      <c r="AE828" t="s">
        <v>4176</v>
      </c>
      <c r="AF828" t="s">
        <v>4176</v>
      </c>
      <c r="AG828"/>
      <c r="AH828"/>
      <c r="AI828"/>
      <c r="AJ828"/>
      <c r="AK828"/>
      <c r="AL828"/>
      <c r="AM828"/>
      <c r="AN828"/>
      <c r="AO828"/>
      <c r="AP828" s="317"/>
      <c r="AQ828" t="s">
        <v>737</v>
      </c>
      <c r="AR828" s="299" t="s">
        <v>4180</v>
      </c>
      <c r="AS828" s="271"/>
    </row>
    <row r="829" spans="1:47" s="272" customFormat="1" ht="22.8" x14ac:dyDescent="0.4">
      <c r="A829" s="314">
        <v>215197</v>
      </c>
      <c r="B829" t="s">
        <v>485</v>
      </c>
      <c r="C829" s="315" t="s">
        <v>4176</v>
      </c>
      <c r="D829" s="315" t="s">
        <v>4176</v>
      </c>
      <c r="E829" s="315" t="s">
        <v>4176</v>
      </c>
      <c r="F829" s="315" t="s">
        <v>4176</v>
      </c>
      <c r="G829" s="315" t="s">
        <v>4176</v>
      </c>
      <c r="H829" s="315" t="s">
        <v>4176</v>
      </c>
      <c r="I829" s="315" t="s">
        <v>4176</v>
      </c>
      <c r="J829" s="315" t="s">
        <v>4176</v>
      </c>
      <c r="K829" s="315" t="s">
        <v>4176</v>
      </c>
      <c r="L829" s="315" t="s">
        <v>4176</v>
      </c>
      <c r="M829" s="315" t="s">
        <v>4176</v>
      </c>
      <c r="N829" s="315" t="s">
        <v>4176</v>
      </c>
      <c r="O829" s="315" t="s">
        <v>4176</v>
      </c>
      <c r="P829" s="315" t="s">
        <v>4176</v>
      </c>
      <c r="Q829" s="315" t="s">
        <v>4176</v>
      </c>
      <c r="R829" s="315" t="s">
        <v>4176</v>
      </c>
      <c r="S829" s="315" t="s">
        <v>4176</v>
      </c>
      <c r="T829" s="315" t="s">
        <v>4176</v>
      </c>
      <c r="U829" s="315" t="s">
        <v>4176</v>
      </c>
      <c r="V829" s="315" t="s">
        <v>4176</v>
      </c>
      <c r="W829" s="315" t="s">
        <v>4176</v>
      </c>
      <c r="X829" s="315" t="s">
        <v>4176</v>
      </c>
      <c r="Y829" s="315" t="s">
        <v>4176</v>
      </c>
      <c r="Z829" s="315" t="s">
        <v>4176</v>
      </c>
      <c r="AA829" s="315" t="s">
        <v>4176</v>
      </c>
      <c r="AB829" s="315" t="s">
        <v>4176</v>
      </c>
      <c r="AC829" s="315" t="s">
        <v>4176</v>
      </c>
      <c r="AD829" s="315" t="s">
        <v>4176</v>
      </c>
      <c r="AE829" s="315" t="s">
        <v>4176</v>
      </c>
      <c r="AF829" s="315" t="s">
        <v>4176</v>
      </c>
      <c r="AG829" s="315"/>
      <c r="AH829" s="315"/>
      <c r="AI829" s="315"/>
      <c r="AJ829" s="315"/>
      <c r="AK829" s="315"/>
      <c r="AL829" s="315"/>
      <c r="AM829" s="315"/>
      <c r="AN829" s="315"/>
      <c r="AO829" s="315"/>
      <c r="AP829" s="316"/>
      <c r="AQ829" t="s">
        <v>737</v>
      </c>
      <c r="AR829" s="299" t="s">
        <v>4180</v>
      </c>
      <c r="AS829" s="271"/>
      <c r="AU829" s="273"/>
    </row>
    <row r="830" spans="1:47" s="272" customFormat="1" ht="22.8" x14ac:dyDescent="0.4">
      <c r="A830">
        <v>215205</v>
      </c>
      <c r="B830" t="s">
        <v>485</v>
      </c>
      <c r="C830" t="s">
        <v>212</v>
      </c>
      <c r="D830" t="s">
        <v>214</v>
      </c>
      <c r="E830" t="s">
        <v>214</v>
      </c>
      <c r="F830" t="s">
        <v>212</v>
      </c>
      <c r="G830" t="s">
        <v>214</v>
      </c>
      <c r="H830" t="s">
        <v>212</v>
      </c>
      <c r="I830" t="s">
        <v>214</v>
      </c>
      <c r="J830" t="s">
        <v>212</v>
      </c>
      <c r="K830" t="s">
        <v>214</v>
      </c>
      <c r="L830" t="s">
        <v>212</v>
      </c>
      <c r="M830" t="s">
        <v>212</v>
      </c>
      <c r="N830" t="s">
        <v>214</v>
      </c>
      <c r="O830" t="s">
        <v>214</v>
      </c>
      <c r="P830" t="s">
        <v>212</v>
      </c>
      <c r="Q830" t="s">
        <v>212</v>
      </c>
      <c r="R830" t="s">
        <v>212</v>
      </c>
      <c r="S830" t="s">
        <v>214</v>
      </c>
      <c r="T830" t="s">
        <v>212</v>
      </c>
      <c r="U830" t="s">
        <v>212</v>
      </c>
      <c r="V830" t="s">
        <v>212</v>
      </c>
      <c r="W830" t="s">
        <v>213</v>
      </c>
      <c r="X830" t="s">
        <v>212</v>
      </c>
      <c r="Y830" t="s">
        <v>213</v>
      </c>
      <c r="Z830" t="s">
        <v>214</v>
      </c>
      <c r="AA830" t="s">
        <v>214</v>
      </c>
      <c r="AB830" t="s">
        <v>212</v>
      </c>
      <c r="AC830" t="s">
        <v>214</v>
      </c>
      <c r="AD830" t="s">
        <v>213</v>
      </c>
      <c r="AE830" t="s">
        <v>213</v>
      </c>
      <c r="AF830" t="s">
        <v>212</v>
      </c>
      <c r="AG830"/>
      <c r="AH830"/>
      <c r="AI830"/>
      <c r="AJ830"/>
      <c r="AK830"/>
      <c r="AL830"/>
      <c r="AM830"/>
      <c r="AN830"/>
      <c r="AO830"/>
      <c r="AP830" s="317"/>
      <c r="AQ830"/>
      <c r="AR830" s="299"/>
      <c r="AS830" s="273"/>
      <c r="AU830" s="273"/>
    </row>
    <row r="831" spans="1:47" s="272" customFormat="1" ht="22.8" x14ac:dyDescent="0.4">
      <c r="A831">
        <v>215206</v>
      </c>
      <c r="B831" t="s">
        <v>59</v>
      </c>
      <c r="C831" t="s">
        <v>212</v>
      </c>
      <c r="D831" t="s">
        <v>212</v>
      </c>
      <c r="E831" t="s">
        <v>214</v>
      </c>
      <c r="F831" t="s">
        <v>212</v>
      </c>
      <c r="G831" t="s">
        <v>212</v>
      </c>
      <c r="H831" t="s">
        <v>214</v>
      </c>
      <c r="I831" t="s">
        <v>212</v>
      </c>
      <c r="J831" t="s">
        <v>214</v>
      </c>
      <c r="K831" t="s">
        <v>214</v>
      </c>
      <c r="L831" t="s">
        <v>214</v>
      </c>
      <c r="M831" t="s">
        <v>212</v>
      </c>
      <c r="N831" t="s">
        <v>214</v>
      </c>
      <c r="O831" t="s">
        <v>214</v>
      </c>
      <c r="P831" t="s">
        <v>212</v>
      </c>
      <c r="Q831" t="s">
        <v>214</v>
      </c>
      <c r="R831" t="s">
        <v>214</v>
      </c>
      <c r="S831" t="s">
        <v>214</v>
      </c>
      <c r="T831" t="s">
        <v>214</v>
      </c>
      <c r="U831" t="s">
        <v>212</v>
      </c>
      <c r="V831" t="s">
        <v>212</v>
      </c>
      <c r="W831" t="s">
        <v>212</v>
      </c>
      <c r="X831" t="s">
        <v>212</v>
      </c>
      <c r="Y831" t="s">
        <v>212</v>
      </c>
      <c r="Z831" t="s">
        <v>212</v>
      </c>
      <c r="AA831" t="s">
        <v>212</v>
      </c>
      <c r="AB831" t="s">
        <v>212</v>
      </c>
      <c r="AC831" t="s">
        <v>212</v>
      </c>
      <c r="AD831" t="s">
        <v>212</v>
      </c>
      <c r="AE831" t="s">
        <v>212</v>
      </c>
      <c r="AF831" t="s">
        <v>214</v>
      </c>
      <c r="AG831" t="s">
        <v>212</v>
      </c>
      <c r="AH831" t="s">
        <v>212</v>
      </c>
      <c r="AI831" t="s">
        <v>212</v>
      </c>
      <c r="AJ831" t="s">
        <v>212</v>
      </c>
      <c r="AK831" t="s">
        <v>214</v>
      </c>
      <c r="AL831" t="s">
        <v>212</v>
      </c>
      <c r="AM831" t="s">
        <v>212</v>
      </c>
      <c r="AN831" t="s">
        <v>213</v>
      </c>
      <c r="AO831" t="s">
        <v>213</v>
      </c>
      <c r="AP831" s="317" t="s">
        <v>212</v>
      </c>
      <c r="AQ831"/>
      <c r="AR831" s="299"/>
      <c r="AS831" s="271"/>
      <c r="AU831" s="273"/>
    </row>
    <row r="832" spans="1:47" s="272" customFormat="1" ht="22.8" x14ac:dyDescent="0.4">
      <c r="A832">
        <v>215211</v>
      </c>
      <c r="B832" t="s">
        <v>3630</v>
      </c>
      <c r="C832" t="s">
        <v>212</v>
      </c>
      <c r="D832" t="s">
        <v>214</v>
      </c>
      <c r="E832" t="s">
        <v>212</v>
      </c>
      <c r="F832" t="s">
        <v>212</v>
      </c>
      <c r="G832" t="s">
        <v>212</v>
      </c>
      <c r="H832" t="s">
        <v>212</v>
      </c>
      <c r="I832" t="s">
        <v>212</v>
      </c>
      <c r="J832" t="s">
        <v>212</v>
      </c>
      <c r="K832" t="s">
        <v>212</v>
      </c>
      <c r="L832" t="s">
        <v>212</v>
      </c>
      <c r="M832" t="s">
        <v>212</v>
      </c>
      <c r="N832" t="s">
        <v>212</v>
      </c>
      <c r="O832" t="s">
        <v>212</v>
      </c>
      <c r="P832" t="s">
        <v>212</v>
      </c>
      <c r="Q832" t="s">
        <v>212</v>
      </c>
      <c r="R832" t="s">
        <v>212</v>
      </c>
      <c r="S832" t="s">
        <v>212</v>
      </c>
      <c r="T832" t="s">
        <v>212</v>
      </c>
      <c r="U832" t="s">
        <v>212</v>
      </c>
      <c r="V832" t="s">
        <v>212</v>
      </c>
      <c r="W832" t="s">
        <v>212</v>
      </c>
      <c r="X832" t="s">
        <v>214</v>
      </c>
      <c r="Y832" t="s">
        <v>212</v>
      </c>
      <c r="Z832" t="s">
        <v>212</v>
      </c>
      <c r="AA832" t="s">
        <v>212</v>
      </c>
      <c r="AB832" t="s">
        <v>213</v>
      </c>
      <c r="AC832" t="s">
        <v>213</v>
      </c>
      <c r="AD832" t="s">
        <v>213</v>
      </c>
      <c r="AE832" t="s">
        <v>213</v>
      </c>
      <c r="AF832" t="s">
        <v>213</v>
      </c>
      <c r="AG832"/>
      <c r="AH832"/>
      <c r="AI832"/>
      <c r="AJ832"/>
      <c r="AK832"/>
      <c r="AL832"/>
      <c r="AM832"/>
      <c r="AN832"/>
      <c r="AO832"/>
      <c r="AP832" s="317"/>
      <c r="AQ832"/>
      <c r="AR832" s="299"/>
      <c r="AS832" s="273"/>
      <c r="AU832" s="273"/>
    </row>
    <row r="833" spans="1:47" s="272" customFormat="1" ht="22.8" x14ac:dyDescent="0.4">
      <c r="A833">
        <v>215218</v>
      </c>
      <c r="B833" t="s">
        <v>485</v>
      </c>
      <c r="C833" t="s">
        <v>212</v>
      </c>
      <c r="D833" t="s">
        <v>214</v>
      </c>
      <c r="E833" t="s">
        <v>214</v>
      </c>
      <c r="F833" t="s">
        <v>214</v>
      </c>
      <c r="G833" t="s">
        <v>212</v>
      </c>
      <c r="H833" t="s">
        <v>212</v>
      </c>
      <c r="I833" t="s">
        <v>214</v>
      </c>
      <c r="J833" t="s">
        <v>214</v>
      </c>
      <c r="K833" t="s">
        <v>214</v>
      </c>
      <c r="L833" t="s">
        <v>214</v>
      </c>
      <c r="M833" t="s">
        <v>212</v>
      </c>
      <c r="N833" t="s">
        <v>214</v>
      </c>
      <c r="O833" t="s">
        <v>214</v>
      </c>
      <c r="P833" t="s">
        <v>214</v>
      </c>
      <c r="Q833" t="s">
        <v>212</v>
      </c>
      <c r="R833" t="s">
        <v>214</v>
      </c>
      <c r="S833" t="s">
        <v>214</v>
      </c>
      <c r="T833" t="s">
        <v>214</v>
      </c>
      <c r="U833" t="s">
        <v>214</v>
      </c>
      <c r="V833" t="s">
        <v>212</v>
      </c>
      <c r="W833" t="s">
        <v>212</v>
      </c>
      <c r="X833" t="s">
        <v>212</v>
      </c>
      <c r="Y833" t="s">
        <v>212</v>
      </c>
      <c r="Z833" t="s">
        <v>214</v>
      </c>
      <c r="AA833" t="s">
        <v>212</v>
      </c>
      <c r="AB833" t="s">
        <v>213</v>
      </c>
      <c r="AC833" t="s">
        <v>213</v>
      </c>
      <c r="AD833" t="s">
        <v>213</v>
      </c>
      <c r="AE833" t="s">
        <v>213</v>
      </c>
      <c r="AF833" t="s">
        <v>213</v>
      </c>
      <c r="AG833"/>
      <c r="AH833"/>
      <c r="AI833"/>
      <c r="AJ833"/>
      <c r="AK833"/>
      <c r="AL833"/>
      <c r="AM833"/>
      <c r="AN833"/>
      <c r="AO833"/>
      <c r="AP833" s="317"/>
      <c r="AQ833"/>
      <c r="AR833" s="299"/>
      <c r="AS833" s="273"/>
      <c r="AU833" s="273"/>
    </row>
    <row r="834" spans="1:47" s="272" customFormat="1" ht="22.8" x14ac:dyDescent="0.4">
      <c r="A834">
        <v>215228</v>
      </c>
      <c r="B834" t="s">
        <v>485</v>
      </c>
      <c r="C834" t="s">
        <v>212</v>
      </c>
      <c r="D834" t="s">
        <v>212</v>
      </c>
      <c r="E834" t="s">
        <v>212</v>
      </c>
      <c r="F834" t="s">
        <v>212</v>
      </c>
      <c r="G834" t="s">
        <v>212</v>
      </c>
      <c r="H834" t="s">
        <v>214</v>
      </c>
      <c r="I834" t="s">
        <v>212</v>
      </c>
      <c r="J834" t="s">
        <v>212</v>
      </c>
      <c r="K834" t="s">
        <v>212</v>
      </c>
      <c r="L834" t="s">
        <v>214</v>
      </c>
      <c r="M834" t="s">
        <v>214</v>
      </c>
      <c r="N834" t="s">
        <v>214</v>
      </c>
      <c r="O834" t="s">
        <v>214</v>
      </c>
      <c r="P834" t="s">
        <v>214</v>
      </c>
      <c r="Q834" t="s">
        <v>214</v>
      </c>
      <c r="R834" t="s">
        <v>212</v>
      </c>
      <c r="S834" t="s">
        <v>214</v>
      </c>
      <c r="T834" t="s">
        <v>212</v>
      </c>
      <c r="U834" t="s">
        <v>214</v>
      </c>
      <c r="V834" t="s">
        <v>214</v>
      </c>
      <c r="W834" t="s">
        <v>212</v>
      </c>
      <c r="X834" t="s">
        <v>214</v>
      </c>
      <c r="Y834" t="s">
        <v>213</v>
      </c>
      <c r="Z834" t="s">
        <v>212</v>
      </c>
      <c r="AA834" t="s">
        <v>214</v>
      </c>
      <c r="AB834" t="s">
        <v>212</v>
      </c>
      <c r="AC834" t="s">
        <v>214</v>
      </c>
      <c r="AD834" t="s">
        <v>214</v>
      </c>
      <c r="AE834" t="s">
        <v>213</v>
      </c>
      <c r="AF834" t="s">
        <v>214</v>
      </c>
      <c r="AG834"/>
      <c r="AH834"/>
      <c r="AI834"/>
      <c r="AJ834"/>
      <c r="AK834"/>
      <c r="AL834"/>
      <c r="AM834"/>
      <c r="AN834"/>
      <c r="AO834"/>
      <c r="AP834" s="317"/>
      <c r="AQ834"/>
      <c r="AR834" s="299"/>
      <c r="AS834" s="273"/>
      <c r="AU834" s="273"/>
    </row>
    <row r="835" spans="1:47" s="272" customFormat="1" ht="22.8" x14ac:dyDescent="0.4">
      <c r="A835">
        <v>215229</v>
      </c>
      <c r="B835" t="s">
        <v>59</v>
      </c>
      <c r="C835" t="s">
        <v>214</v>
      </c>
      <c r="D835" t="s">
        <v>212</v>
      </c>
      <c r="E835" t="s">
        <v>214</v>
      </c>
      <c r="F835" t="s">
        <v>214</v>
      </c>
      <c r="G835" t="s">
        <v>212</v>
      </c>
      <c r="H835" t="s">
        <v>214</v>
      </c>
      <c r="I835" t="s">
        <v>214</v>
      </c>
      <c r="J835" t="s">
        <v>212</v>
      </c>
      <c r="K835" t="s">
        <v>214</v>
      </c>
      <c r="L835" t="s">
        <v>214</v>
      </c>
      <c r="M835" t="s">
        <v>212</v>
      </c>
      <c r="N835" t="s">
        <v>212</v>
      </c>
      <c r="O835" t="s">
        <v>214</v>
      </c>
      <c r="P835" t="s">
        <v>214</v>
      </c>
      <c r="Q835" t="s">
        <v>212</v>
      </c>
      <c r="R835" t="s">
        <v>214</v>
      </c>
      <c r="S835" t="s">
        <v>214</v>
      </c>
      <c r="T835" t="s">
        <v>214</v>
      </c>
      <c r="U835" t="s">
        <v>212</v>
      </c>
      <c r="V835" t="s">
        <v>214</v>
      </c>
      <c r="W835" t="s">
        <v>212</v>
      </c>
      <c r="X835" t="s">
        <v>214</v>
      </c>
      <c r="Y835" t="s">
        <v>214</v>
      </c>
      <c r="Z835" t="s">
        <v>214</v>
      </c>
      <c r="AA835" t="s">
        <v>212</v>
      </c>
      <c r="AB835" t="s">
        <v>212</v>
      </c>
      <c r="AC835" t="s">
        <v>212</v>
      </c>
      <c r="AD835" t="s">
        <v>212</v>
      </c>
      <c r="AE835" t="s">
        <v>212</v>
      </c>
      <c r="AF835" t="s">
        <v>214</v>
      </c>
      <c r="AG835" t="s">
        <v>214</v>
      </c>
      <c r="AH835" t="s">
        <v>212</v>
      </c>
      <c r="AI835" t="s">
        <v>214</v>
      </c>
      <c r="AJ835" t="s">
        <v>214</v>
      </c>
      <c r="AK835" t="s">
        <v>212</v>
      </c>
      <c r="AL835" t="s">
        <v>214</v>
      </c>
      <c r="AM835" t="s">
        <v>212</v>
      </c>
      <c r="AN835" t="s">
        <v>213</v>
      </c>
      <c r="AO835" t="s">
        <v>212</v>
      </c>
      <c r="AP835" s="317" t="s">
        <v>212</v>
      </c>
      <c r="AQ835"/>
      <c r="AR835" s="299"/>
      <c r="AS835" s="273"/>
      <c r="AU835" s="273"/>
    </row>
    <row r="836" spans="1:47" s="272" customFormat="1" ht="22.8" x14ac:dyDescent="0.4">
      <c r="A836">
        <v>215253</v>
      </c>
      <c r="B836" t="s">
        <v>485</v>
      </c>
      <c r="C836" t="s">
        <v>4176</v>
      </c>
      <c r="D836" t="s">
        <v>4176</v>
      </c>
      <c r="E836" t="s">
        <v>4176</v>
      </c>
      <c r="F836" t="s">
        <v>4176</v>
      </c>
      <c r="G836" t="s">
        <v>4176</v>
      </c>
      <c r="H836" t="s">
        <v>4176</v>
      </c>
      <c r="I836" t="s">
        <v>4176</v>
      </c>
      <c r="J836" t="s">
        <v>4176</v>
      </c>
      <c r="K836" t="s">
        <v>4176</v>
      </c>
      <c r="L836" t="s">
        <v>4176</v>
      </c>
      <c r="M836" t="s">
        <v>4176</v>
      </c>
      <c r="N836" t="s">
        <v>4176</v>
      </c>
      <c r="O836" t="s">
        <v>4176</v>
      </c>
      <c r="P836" t="s">
        <v>4176</v>
      </c>
      <c r="Q836" t="s">
        <v>4176</v>
      </c>
      <c r="R836" t="s">
        <v>4176</v>
      </c>
      <c r="S836" t="s">
        <v>4176</v>
      </c>
      <c r="T836" t="s">
        <v>4176</v>
      </c>
      <c r="U836" t="s">
        <v>4176</v>
      </c>
      <c r="V836" t="s">
        <v>4176</v>
      </c>
      <c r="W836" t="s">
        <v>4176</v>
      </c>
      <c r="X836" t="s">
        <v>4176</v>
      </c>
      <c r="Y836" t="s">
        <v>4176</v>
      </c>
      <c r="Z836" t="s">
        <v>4176</v>
      </c>
      <c r="AA836" t="s">
        <v>4176</v>
      </c>
      <c r="AB836" t="s">
        <v>4176</v>
      </c>
      <c r="AC836" t="s">
        <v>4176</v>
      </c>
      <c r="AD836" t="s">
        <v>4176</v>
      </c>
      <c r="AE836" t="s">
        <v>4176</v>
      </c>
      <c r="AF836" t="s">
        <v>4176</v>
      </c>
      <c r="AG836"/>
      <c r="AH836"/>
      <c r="AI836"/>
      <c r="AJ836"/>
      <c r="AK836"/>
      <c r="AL836"/>
      <c r="AM836"/>
      <c r="AN836"/>
      <c r="AO836"/>
      <c r="AP836" s="317"/>
      <c r="AQ836" t="s">
        <v>737</v>
      </c>
      <c r="AR836" s="299" t="s">
        <v>4201</v>
      </c>
      <c r="AS836" s="271"/>
    </row>
    <row r="837" spans="1:47" s="272" customFormat="1" ht="22.8" x14ac:dyDescent="0.4">
      <c r="A837">
        <v>215257</v>
      </c>
      <c r="B837" t="s">
        <v>3629</v>
      </c>
      <c r="C837" t="s">
        <v>212</v>
      </c>
      <c r="D837" t="s">
        <v>214</v>
      </c>
      <c r="E837" t="s">
        <v>214</v>
      </c>
      <c r="F837" t="s">
        <v>214</v>
      </c>
      <c r="G837" t="s">
        <v>214</v>
      </c>
      <c r="H837" t="s">
        <v>212</v>
      </c>
      <c r="I837" t="s">
        <v>214</v>
      </c>
      <c r="J837" t="s">
        <v>212</v>
      </c>
      <c r="K837" t="s">
        <v>214</v>
      </c>
      <c r="L837" t="s">
        <v>214</v>
      </c>
      <c r="M837" t="s">
        <v>212</v>
      </c>
      <c r="N837" t="s">
        <v>214</v>
      </c>
      <c r="O837" t="s">
        <v>214</v>
      </c>
      <c r="P837" t="s">
        <v>212</v>
      </c>
      <c r="Q837" t="s">
        <v>212</v>
      </c>
      <c r="R837" t="s">
        <v>212</v>
      </c>
      <c r="S837" t="s">
        <v>214</v>
      </c>
      <c r="T837" t="s">
        <v>214</v>
      </c>
      <c r="U837" t="s">
        <v>214</v>
      </c>
      <c r="V837" t="s">
        <v>214</v>
      </c>
      <c r="W837" t="s">
        <v>212</v>
      </c>
      <c r="X837" t="s">
        <v>212</v>
      </c>
      <c r="Y837" t="s">
        <v>212</v>
      </c>
      <c r="Z837" t="s">
        <v>212</v>
      </c>
      <c r="AA837" t="s">
        <v>212</v>
      </c>
      <c r="AB837" t="s">
        <v>212</v>
      </c>
      <c r="AC837" t="s">
        <v>212</v>
      </c>
      <c r="AD837" t="s">
        <v>214</v>
      </c>
      <c r="AE837" t="s">
        <v>212</v>
      </c>
      <c r="AF837" t="s">
        <v>214</v>
      </c>
      <c r="AG837" t="s">
        <v>213</v>
      </c>
      <c r="AH837" t="s">
        <v>214</v>
      </c>
      <c r="AI837" t="s">
        <v>214</v>
      </c>
      <c r="AJ837" t="s">
        <v>214</v>
      </c>
      <c r="AK837" t="s">
        <v>214</v>
      </c>
      <c r="AL837" t="s">
        <v>214</v>
      </c>
      <c r="AM837" t="s">
        <v>213</v>
      </c>
      <c r="AN837" t="s">
        <v>214</v>
      </c>
      <c r="AO837" t="s">
        <v>213</v>
      </c>
      <c r="AP837" s="317" t="s">
        <v>214</v>
      </c>
      <c r="AQ837"/>
      <c r="AR837" s="299"/>
      <c r="AS837" s="273"/>
      <c r="AU837" s="273"/>
    </row>
    <row r="838" spans="1:47" s="272" customFormat="1" ht="22.8" x14ac:dyDescent="0.4">
      <c r="A838" s="314">
        <v>215261</v>
      </c>
      <c r="B838" t="s">
        <v>487</v>
      </c>
      <c r="C838" s="315" t="s">
        <v>4176</v>
      </c>
      <c r="D838" s="315" t="s">
        <v>4176</v>
      </c>
      <c r="E838" s="315" t="s">
        <v>4176</v>
      </c>
      <c r="F838" s="315" t="s">
        <v>4176</v>
      </c>
      <c r="G838" s="315" t="s">
        <v>4176</v>
      </c>
      <c r="H838" s="315" t="s">
        <v>4176</v>
      </c>
      <c r="I838" s="315" t="s">
        <v>4176</v>
      </c>
      <c r="J838" s="315" t="s">
        <v>4176</v>
      </c>
      <c r="K838" s="315" t="s">
        <v>4176</v>
      </c>
      <c r="L838" s="315" t="s">
        <v>4176</v>
      </c>
      <c r="M838" s="315" t="s">
        <v>4176</v>
      </c>
      <c r="N838" s="315" t="s">
        <v>4176</v>
      </c>
      <c r="O838" s="315" t="s">
        <v>4176</v>
      </c>
      <c r="P838" s="315" t="s">
        <v>4176</v>
      </c>
      <c r="Q838" s="315" t="s">
        <v>4176</v>
      </c>
      <c r="R838" s="315" t="s">
        <v>4176</v>
      </c>
      <c r="S838" s="315" t="s">
        <v>4176</v>
      </c>
      <c r="T838" s="315" t="s">
        <v>4176</v>
      </c>
      <c r="U838" s="315" t="s">
        <v>4176</v>
      </c>
      <c r="V838" s="315" t="s">
        <v>4176</v>
      </c>
      <c r="W838" s="315"/>
      <c r="X838" s="315"/>
      <c r="Y838" s="315"/>
      <c r="Z838" s="315"/>
      <c r="AA838" s="315"/>
      <c r="AB838" s="315"/>
      <c r="AC838" s="315"/>
      <c r="AD838" s="315"/>
      <c r="AE838" s="315"/>
      <c r="AF838" s="315"/>
      <c r="AG838" s="315"/>
      <c r="AH838" s="315"/>
      <c r="AI838" s="315"/>
      <c r="AJ838" s="315"/>
      <c r="AK838" s="315"/>
      <c r="AL838" s="315"/>
      <c r="AM838" s="315"/>
      <c r="AN838" s="315"/>
      <c r="AO838" s="315"/>
      <c r="AP838" s="316"/>
      <c r="AQ838" t="s">
        <v>737</v>
      </c>
      <c r="AR838" s="299" t="s">
        <v>4181</v>
      </c>
      <c r="AS838" s="271"/>
      <c r="AU838" s="273"/>
    </row>
    <row r="839" spans="1:47" s="272" customFormat="1" ht="22.8" x14ac:dyDescent="0.4">
      <c r="A839">
        <v>215267</v>
      </c>
      <c r="B839" t="s">
        <v>65</v>
      </c>
      <c r="C839" t="s">
        <v>212</v>
      </c>
      <c r="D839" t="s">
        <v>212</v>
      </c>
      <c r="E839" t="s">
        <v>212</v>
      </c>
      <c r="F839" t="s">
        <v>214</v>
      </c>
      <c r="G839" t="s">
        <v>212</v>
      </c>
      <c r="H839" t="s">
        <v>212</v>
      </c>
      <c r="I839" t="s">
        <v>214</v>
      </c>
      <c r="J839" t="s">
        <v>212</v>
      </c>
      <c r="K839" t="s">
        <v>212</v>
      </c>
      <c r="L839" t="s">
        <v>212</v>
      </c>
      <c r="M839" t="s">
        <v>214</v>
      </c>
      <c r="N839" t="s">
        <v>214</v>
      </c>
      <c r="O839" t="s">
        <v>214</v>
      </c>
      <c r="P839" t="s">
        <v>214</v>
      </c>
      <c r="Q839" t="s">
        <v>214</v>
      </c>
      <c r="R839" t="s">
        <v>212</v>
      </c>
      <c r="S839" t="s">
        <v>212</v>
      </c>
      <c r="T839" t="s">
        <v>212</v>
      </c>
      <c r="U839" t="s">
        <v>214</v>
      </c>
      <c r="V839" t="s">
        <v>212</v>
      </c>
      <c r="W839" t="s">
        <v>214</v>
      </c>
      <c r="X839" t="s">
        <v>214</v>
      </c>
      <c r="Y839" t="s">
        <v>212</v>
      </c>
      <c r="Z839" t="s">
        <v>212</v>
      </c>
      <c r="AA839" t="s">
        <v>214</v>
      </c>
      <c r="AB839" t="s">
        <v>212</v>
      </c>
      <c r="AC839" t="s">
        <v>212</v>
      </c>
      <c r="AD839" t="s">
        <v>212</v>
      </c>
      <c r="AE839" t="s">
        <v>212</v>
      </c>
      <c r="AF839" t="s">
        <v>214</v>
      </c>
      <c r="AG839" t="s">
        <v>213</v>
      </c>
      <c r="AH839" t="s">
        <v>213</v>
      </c>
      <c r="AI839" t="s">
        <v>213</v>
      </c>
      <c r="AJ839" t="s">
        <v>213</v>
      </c>
      <c r="AK839" t="s">
        <v>213</v>
      </c>
      <c r="AL839"/>
      <c r="AM839"/>
      <c r="AN839"/>
      <c r="AO839"/>
      <c r="AP839" s="317"/>
      <c r="AQ839"/>
      <c r="AR839" s="299"/>
      <c r="AS839" s="273"/>
      <c r="AU839" s="273"/>
    </row>
    <row r="840" spans="1:47" s="272" customFormat="1" ht="24" x14ac:dyDescent="0.5">
      <c r="A840" s="321">
        <v>215278</v>
      </c>
      <c r="B840" t="s">
        <v>487</v>
      </c>
      <c r="C840" s="272" t="s">
        <v>4176</v>
      </c>
      <c r="D840" s="272" t="s">
        <v>4176</v>
      </c>
      <c r="E840" s="272" t="s">
        <v>4176</v>
      </c>
      <c r="F840" s="272" t="s">
        <v>4176</v>
      </c>
      <c r="G840" s="272" t="s">
        <v>4176</v>
      </c>
      <c r="H840" s="272" t="s">
        <v>4176</v>
      </c>
      <c r="I840" s="272" t="s">
        <v>4176</v>
      </c>
      <c r="J840" s="272" t="s">
        <v>4176</v>
      </c>
      <c r="K840" s="272" t="s">
        <v>4176</v>
      </c>
      <c r="L840" s="272" t="s">
        <v>4176</v>
      </c>
      <c r="M840" s="272" t="s">
        <v>4176</v>
      </c>
      <c r="N840" s="272" t="s">
        <v>4176</v>
      </c>
      <c r="O840" s="272" t="s">
        <v>4176</v>
      </c>
      <c r="P840" s="272" t="s">
        <v>4176</v>
      </c>
      <c r="Q840" s="272" t="s">
        <v>4176</v>
      </c>
      <c r="R840" s="272" t="s">
        <v>4176</v>
      </c>
      <c r="S840" s="272" t="s">
        <v>4176</v>
      </c>
      <c r="T840" s="272" t="s">
        <v>4176</v>
      </c>
      <c r="U840" s="272" t="s">
        <v>4176</v>
      </c>
      <c r="V840" s="272" t="s">
        <v>4176</v>
      </c>
      <c r="AP840" s="317"/>
      <c r="AQ840" t="s">
        <v>737</v>
      </c>
      <c r="AR840" s="299" t="s">
        <v>4183</v>
      </c>
      <c r="AS840" s="271"/>
    </row>
    <row r="841" spans="1:47" s="272" customFormat="1" ht="22.8" x14ac:dyDescent="0.4">
      <c r="A841">
        <v>215281</v>
      </c>
      <c r="B841" t="s">
        <v>487</v>
      </c>
      <c r="C841" t="s">
        <v>212</v>
      </c>
      <c r="D841" t="s">
        <v>212</v>
      </c>
      <c r="E841" t="s">
        <v>214</v>
      </c>
      <c r="F841" t="s">
        <v>212</v>
      </c>
      <c r="G841" t="s">
        <v>212</v>
      </c>
      <c r="H841" t="s">
        <v>212</v>
      </c>
      <c r="I841" t="s">
        <v>214</v>
      </c>
      <c r="J841" t="s">
        <v>214</v>
      </c>
      <c r="K841" t="s">
        <v>214</v>
      </c>
      <c r="L841" t="s">
        <v>214</v>
      </c>
      <c r="M841" t="s">
        <v>214</v>
      </c>
      <c r="N841" t="s">
        <v>214</v>
      </c>
      <c r="O841" t="s">
        <v>212</v>
      </c>
      <c r="P841" t="s">
        <v>214</v>
      </c>
      <c r="Q841" t="s">
        <v>214</v>
      </c>
      <c r="R841" t="s">
        <v>213</v>
      </c>
      <c r="S841" t="s">
        <v>213</v>
      </c>
      <c r="T841" t="s">
        <v>214</v>
      </c>
      <c r="U841" t="s">
        <v>212</v>
      </c>
      <c r="V841" t="s">
        <v>214</v>
      </c>
      <c r="W841"/>
      <c r="X841"/>
      <c r="Y841"/>
      <c r="Z841"/>
      <c r="AA841"/>
      <c r="AB841"/>
      <c r="AC841"/>
      <c r="AD841"/>
      <c r="AE841"/>
      <c r="AF841"/>
      <c r="AG841"/>
      <c r="AH841"/>
      <c r="AI841"/>
      <c r="AJ841"/>
      <c r="AK841"/>
      <c r="AL841"/>
      <c r="AM841"/>
      <c r="AN841"/>
      <c r="AO841"/>
      <c r="AP841" s="317"/>
      <c r="AQ841"/>
      <c r="AR841" s="299"/>
      <c r="AS841" s="273"/>
      <c r="AU841" s="273"/>
    </row>
    <row r="842" spans="1:47" s="272" customFormat="1" ht="22.8" x14ac:dyDescent="0.4">
      <c r="A842" s="314">
        <v>215282</v>
      </c>
      <c r="B842" t="s">
        <v>59</v>
      </c>
      <c r="C842" s="315" t="s">
        <v>214</v>
      </c>
      <c r="D842" s="315" t="s">
        <v>214</v>
      </c>
      <c r="E842" s="315" t="s">
        <v>214</v>
      </c>
      <c r="F842" s="315" t="s">
        <v>214</v>
      </c>
      <c r="G842" s="315" t="s">
        <v>214</v>
      </c>
      <c r="H842" s="315" t="s">
        <v>214</v>
      </c>
      <c r="I842" s="315" t="s">
        <v>214</v>
      </c>
      <c r="J842" s="315" t="s">
        <v>214</v>
      </c>
      <c r="K842" s="315" t="s">
        <v>214</v>
      </c>
      <c r="L842" s="315" t="s">
        <v>214</v>
      </c>
      <c r="M842" s="315" t="s">
        <v>214</v>
      </c>
      <c r="N842" s="315" t="s">
        <v>214</v>
      </c>
      <c r="O842" s="315" t="s">
        <v>214</v>
      </c>
      <c r="P842" s="315" t="s">
        <v>214</v>
      </c>
      <c r="Q842" s="315" t="s">
        <v>214</v>
      </c>
      <c r="R842" s="315" t="s">
        <v>214</v>
      </c>
      <c r="S842" s="315" t="s">
        <v>214</v>
      </c>
      <c r="T842" s="315" t="s">
        <v>214</v>
      </c>
      <c r="U842" s="315" t="s">
        <v>214</v>
      </c>
      <c r="V842" s="315" t="s">
        <v>214</v>
      </c>
      <c r="W842" s="315" t="s">
        <v>212</v>
      </c>
      <c r="X842" s="315" t="s">
        <v>214</v>
      </c>
      <c r="Y842" s="315" t="s">
        <v>212</v>
      </c>
      <c r="Z842" s="315" t="s">
        <v>212</v>
      </c>
      <c r="AA842" s="315" t="s">
        <v>214</v>
      </c>
      <c r="AB842" s="315" t="s">
        <v>214</v>
      </c>
      <c r="AC842" s="315" t="s">
        <v>214</v>
      </c>
      <c r="AD842" s="315" t="s">
        <v>213</v>
      </c>
      <c r="AE842" s="315" t="s">
        <v>212</v>
      </c>
      <c r="AF842" s="315" t="s">
        <v>214</v>
      </c>
      <c r="AG842" s="315" t="s">
        <v>213</v>
      </c>
      <c r="AH842" s="315" t="s">
        <v>213</v>
      </c>
      <c r="AI842" s="315" t="s">
        <v>213</v>
      </c>
      <c r="AJ842" s="315" t="s">
        <v>213</v>
      </c>
      <c r="AK842" s="315" t="s">
        <v>213</v>
      </c>
      <c r="AL842" s="315" t="s">
        <v>213</v>
      </c>
      <c r="AM842" s="315" t="s">
        <v>213</v>
      </c>
      <c r="AN842" s="315" t="s">
        <v>213</v>
      </c>
      <c r="AO842" s="315" t="s">
        <v>213</v>
      </c>
      <c r="AP842" s="316" t="s">
        <v>213</v>
      </c>
      <c r="AQ842"/>
      <c r="AR842" s="299"/>
      <c r="AS842" s="273"/>
      <c r="AU842" s="273"/>
    </row>
    <row r="843" spans="1:47" s="272" customFormat="1" ht="24" x14ac:dyDescent="0.5">
      <c r="A843" s="321">
        <v>215283</v>
      </c>
      <c r="B843" t="s">
        <v>485</v>
      </c>
      <c r="C843" s="272" t="s">
        <v>4176</v>
      </c>
      <c r="D843" s="272" t="s">
        <v>4176</v>
      </c>
      <c r="E843" s="272" t="s">
        <v>4176</v>
      </c>
      <c r="F843" s="272" t="s">
        <v>4176</v>
      </c>
      <c r="G843" s="272" t="s">
        <v>4176</v>
      </c>
      <c r="H843" s="272" t="s">
        <v>4176</v>
      </c>
      <c r="I843" s="272" t="s">
        <v>4176</v>
      </c>
      <c r="J843" s="272" t="s">
        <v>4176</v>
      </c>
      <c r="K843" s="272" t="s">
        <v>4176</v>
      </c>
      <c r="L843" s="272" t="s">
        <v>4176</v>
      </c>
      <c r="M843" s="272" t="s">
        <v>4176</v>
      </c>
      <c r="N843" s="272" t="s">
        <v>4176</v>
      </c>
      <c r="O843" s="272" t="s">
        <v>4176</v>
      </c>
      <c r="P843" s="272" t="s">
        <v>4176</v>
      </c>
      <c r="Q843" s="272" t="s">
        <v>4176</v>
      </c>
      <c r="R843" s="272" t="s">
        <v>4176</v>
      </c>
      <c r="S843" s="272" t="s">
        <v>4176</v>
      </c>
      <c r="T843" s="272" t="s">
        <v>4176</v>
      </c>
      <c r="U843" s="272" t="s">
        <v>4176</v>
      </c>
      <c r="V843" s="272" t="s">
        <v>4176</v>
      </c>
      <c r="W843" s="272" t="s">
        <v>4176</v>
      </c>
      <c r="X843" s="272" t="s">
        <v>4176</v>
      </c>
      <c r="Y843" s="272" t="s">
        <v>4176</v>
      </c>
      <c r="Z843" s="272" t="s">
        <v>4176</v>
      </c>
      <c r="AA843" s="272" t="s">
        <v>4176</v>
      </c>
      <c r="AB843" s="272" t="s">
        <v>4176</v>
      </c>
      <c r="AC843" s="272" t="s">
        <v>4176</v>
      </c>
      <c r="AD843" s="272" t="s">
        <v>4176</v>
      </c>
      <c r="AE843" s="272" t="s">
        <v>4176</v>
      </c>
      <c r="AF843" s="272" t="s">
        <v>4176</v>
      </c>
      <c r="AP843" s="317"/>
      <c r="AQ843" t="s">
        <v>737</v>
      </c>
      <c r="AR843" s="299" t="s">
        <v>4180</v>
      </c>
      <c r="AS843" s="271"/>
      <c r="AU843" s="273"/>
    </row>
    <row r="844" spans="1:47" s="272" customFormat="1" ht="22.8" x14ac:dyDescent="0.4">
      <c r="A844">
        <v>215284</v>
      </c>
      <c r="B844" t="s">
        <v>3629</v>
      </c>
      <c r="C844" t="s">
        <v>214</v>
      </c>
      <c r="D844" t="s">
        <v>214</v>
      </c>
      <c r="E844" t="s">
        <v>214</v>
      </c>
      <c r="F844" t="s">
        <v>214</v>
      </c>
      <c r="G844" t="s">
        <v>214</v>
      </c>
      <c r="H844" t="s">
        <v>214</v>
      </c>
      <c r="I844" t="s">
        <v>214</v>
      </c>
      <c r="J844" t="s">
        <v>214</v>
      </c>
      <c r="K844" t="s">
        <v>214</v>
      </c>
      <c r="L844" t="s">
        <v>214</v>
      </c>
      <c r="M844" t="s">
        <v>214</v>
      </c>
      <c r="N844" t="s">
        <v>214</v>
      </c>
      <c r="O844" t="s">
        <v>214</v>
      </c>
      <c r="P844" t="s">
        <v>212</v>
      </c>
      <c r="Q844" t="s">
        <v>214</v>
      </c>
      <c r="R844" t="s">
        <v>213</v>
      </c>
      <c r="S844" t="s">
        <v>212</v>
      </c>
      <c r="T844" t="s">
        <v>212</v>
      </c>
      <c r="U844" t="s">
        <v>212</v>
      </c>
      <c r="V844" t="s">
        <v>212</v>
      </c>
      <c r="W844" t="s">
        <v>212</v>
      </c>
      <c r="X844" t="s">
        <v>212</v>
      </c>
      <c r="Y844" t="s">
        <v>212</v>
      </c>
      <c r="Z844" t="s">
        <v>212</v>
      </c>
      <c r="AA844" t="s">
        <v>212</v>
      </c>
      <c r="AB844" t="s">
        <v>212</v>
      </c>
      <c r="AC844" t="s">
        <v>212</v>
      </c>
      <c r="AD844" t="s">
        <v>212</v>
      </c>
      <c r="AE844" t="s">
        <v>212</v>
      </c>
      <c r="AF844" t="s">
        <v>212</v>
      </c>
      <c r="AG844" t="s">
        <v>213</v>
      </c>
      <c r="AH844" t="s">
        <v>214</v>
      </c>
      <c r="AI844" t="s">
        <v>214</v>
      </c>
      <c r="AJ844" t="s">
        <v>213</v>
      </c>
      <c r="AK844" t="s">
        <v>213</v>
      </c>
      <c r="AL844" t="s">
        <v>213</v>
      </c>
      <c r="AM844" t="s">
        <v>213</v>
      </c>
      <c r="AN844" t="s">
        <v>213</v>
      </c>
      <c r="AO844" t="s">
        <v>213</v>
      </c>
      <c r="AP844" t="s">
        <v>213</v>
      </c>
      <c r="AQ844"/>
      <c r="AR844" s="299"/>
      <c r="AS844" s="271"/>
      <c r="AU844" s="273"/>
    </row>
    <row r="845" spans="1:47" s="272" customFormat="1" ht="22.8" x14ac:dyDescent="0.4">
      <c r="A845">
        <v>215288</v>
      </c>
      <c r="B845" t="s">
        <v>485</v>
      </c>
      <c r="C845" t="s">
        <v>212</v>
      </c>
      <c r="D845" t="s">
        <v>212</v>
      </c>
      <c r="E845" t="s">
        <v>214</v>
      </c>
      <c r="F845" t="s">
        <v>214</v>
      </c>
      <c r="G845" t="s">
        <v>212</v>
      </c>
      <c r="H845" t="s">
        <v>212</v>
      </c>
      <c r="I845" t="s">
        <v>212</v>
      </c>
      <c r="J845" t="s">
        <v>214</v>
      </c>
      <c r="K845" t="s">
        <v>212</v>
      </c>
      <c r="L845" t="s">
        <v>214</v>
      </c>
      <c r="M845" t="s">
        <v>214</v>
      </c>
      <c r="N845" t="s">
        <v>214</v>
      </c>
      <c r="O845" t="s">
        <v>212</v>
      </c>
      <c r="P845" t="s">
        <v>214</v>
      </c>
      <c r="Q845" t="s">
        <v>214</v>
      </c>
      <c r="R845" t="s">
        <v>214</v>
      </c>
      <c r="S845" t="s">
        <v>212</v>
      </c>
      <c r="T845" t="s">
        <v>212</v>
      </c>
      <c r="U845" t="s">
        <v>212</v>
      </c>
      <c r="V845" t="s">
        <v>212</v>
      </c>
      <c r="W845" t="s">
        <v>214</v>
      </c>
      <c r="X845" t="s">
        <v>214</v>
      </c>
      <c r="Y845" t="s">
        <v>212</v>
      </c>
      <c r="Z845" t="s">
        <v>214</v>
      </c>
      <c r="AA845" t="s">
        <v>214</v>
      </c>
      <c r="AB845" t="s">
        <v>212</v>
      </c>
      <c r="AC845" t="s">
        <v>212</v>
      </c>
      <c r="AD845" t="s">
        <v>213</v>
      </c>
      <c r="AE845" t="s">
        <v>214</v>
      </c>
      <c r="AF845" t="s">
        <v>213</v>
      </c>
      <c r="AG845"/>
      <c r="AH845"/>
      <c r="AI845"/>
      <c r="AJ845"/>
      <c r="AK845"/>
      <c r="AL845"/>
      <c r="AM845"/>
      <c r="AN845"/>
      <c r="AO845"/>
      <c r="AP845" s="317"/>
      <c r="AQ845"/>
      <c r="AR845" s="299"/>
      <c r="AS845" s="273"/>
      <c r="AU845" s="273"/>
    </row>
    <row r="846" spans="1:47" s="272" customFormat="1" ht="22.8" x14ac:dyDescent="0.4">
      <c r="A846">
        <v>215298</v>
      </c>
      <c r="B846" t="s">
        <v>59</v>
      </c>
      <c r="C846" t="s">
        <v>214</v>
      </c>
      <c r="D846" t="s">
        <v>212</v>
      </c>
      <c r="E846" t="s">
        <v>214</v>
      </c>
      <c r="F846" t="s">
        <v>214</v>
      </c>
      <c r="G846" t="s">
        <v>212</v>
      </c>
      <c r="H846" t="s">
        <v>214</v>
      </c>
      <c r="I846" t="s">
        <v>214</v>
      </c>
      <c r="J846" t="s">
        <v>214</v>
      </c>
      <c r="K846" t="s">
        <v>214</v>
      </c>
      <c r="L846" t="s">
        <v>214</v>
      </c>
      <c r="M846" t="s">
        <v>214</v>
      </c>
      <c r="N846" t="s">
        <v>214</v>
      </c>
      <c r="O846" t="s">
        <v>214</v>
      </c>
      <c r="P846" t="s">
        <v>214</v>
      </c>
      <c r="Q846" t="s">
        <v>214</v>
      </c>
      <c r="R846" t="s">
        <v>214</v>
      </c>
      <c r="S846" t="s">
        <v>214</v>
      </c>
      <c r="T846" t="s">
        <v>214</v>
      </c>
      <c r="U846" t="s">
        <v>214</v>
      </c>
      <c r="V846" t="s">
        <v>214</v>
      </c>
      <c r="W846" t="s">
        <v>214</v>
      </c>
      <c r="X846" t="s">
        <v>212</v>
      </c>
      <c r="Y846" t="s">
        <v>212</v>
      </c>
      <c r="Z846" t="s">
        <v>214</v>
      </c>
      <c r="AA846" t="s">
        <v>212</v>
      </c>
      <c r="AB846" t="s">
        <v>214</v>
      </c>
      <c r="AC846" t="s">
        <v>214</v>
      </c>
      <c r="AD846" t="s">
        <v>212</v>
      </c>
      <c r="AE846" t="s">
        <v>214</v>
      </c>
      <c r="AF846" t="s">
        <v>212</v>
      </c>
      <c r="AG846" t="s">
        <v>212</v>
      </c>
      <c r="AH846" t="s">
        <v>214</v>
      </c>
      <c r="AI846" t="s">
        <v>213</v>
      </c>
      <c r="AJ846" t="s">
        <v>214</v>
      </c>
      <c r="AK846" t="s">
        <v>213</v>
      </c>
      <c r="AL846" t="s">
        <v>213</v>
      </c>
      <c r="AM846" t="s">
        <v>213</v>
      </c>
      <c r="AN846" t="s">
        <v>213</v>
      </c>
      <c r="AO846" t="s">
        <v>213</v>
      </c>
      <c r="AP846" s="317" t="s">
        <v>213</v>
      </c>
      <c r="AQ846"/>
      <c r="AR846" s="299"/>
      <c r="AS846" s="271"/>
    </row>
    <row r="847" spans="1:47" s="272" customFormat="1" ht="22.8" x14ac:dyDescent="0.4">
      <c r="A847">
        <v>215301</v>
      </c>
      <c r="B847" t="s">
        <v>487</v>
      </c>
      <c r="C847" t="s">
        <v>4176</v>
      </c>
      <c r="D847" t="s">
        <v>4176</v>
      </c>
      <c r="E847" t="s">
        <v>4176</v>
      </c>
      <c r="F847" t="s">
        <v>4176</v>
      </c>
      <c r="G847" t="s">
        <v>4176</v>
      </c>
      <c r="H847" t="s">
        <v>4176</v>
      </c>
      <c r="I847" t="s">
        <v>4176</v>
      </c>
      <c r="J847" t="s">
        <v>4176</v>
      </c>
      <c r="K847" t="s">
        <v>4176</v>
      </c>
      <c r="L847" t="s">
        <v>4176</v>
      </c>
      <c r="M847" t="s">
        <v>4176</v>
      </c>
      <c r="N847" t="s">
        <v>4176</v>
      </c>
      <c r="O847" t="s">
        <v>4176</v>
      </c>
      <c r="P847" t="s">
        <v>4176</v>
      </c>
      <c r="Q847" t="s">
        <v>4176</v>
      </c>
      <c r="R847" t="s">
        <v>4176</v>
      </c>
      <c r="S847" t="s">
        <v>4176</v>
      </c>
      <c r="T847" t="s">
        <v>4176</v>
      </c>
      <c r="U847" t="s">
        <v>4176</v>
      </c>
      <c r="V847" t="s">
        <v>4176</v>
      </c>
      <c r="W847"/>
      <c r="X847"/>
      <c r="Y847"/>
      <c r="Z847"/>
      <c r="AA847"/>
      <c r="AB847"/>
      <c r="AC847"/>
      <c r="AD847"/>
      <c r="AE847"/>
      <c r="AF847"/>
      <c r="AG847"/>
      <c r="AH847"/>
      <c r="AI847"/>
      <c r="AJ847"/>
      <c r="AK847"/>
      <c r="AL847"/>
      <c r="AM847"/>
      <c r="AN847"/>
      <c r="AO847"/>
      <c r="AP847" s="317"/>
      <c r="AQ847" t="s">
        <v>737</v>
      </c>
      <c r="AR847" s="299" t="s">
        <v>4180</v>
      </c>
      <c r="AS847" s="273"/>
    </row>
    <row r="848" spans="1:47" s="272" customFormat="1" ht="22.8" x14ac:dyDescent="0.4">
      <c r="A848">
        <v>215303</v>
      </c>
      <c r="B848" t="s">
        <v>59</v>
      </c>
      <c r="C848" t="s">
        <v>212</v>
      </c>
      <c r="D848" t="s">
        <v>214</v>
      </c>
      <c r="E848" t="s">
        <v>214</v>
      </c>
      <c r="F848" t="s">
        <v>212</v>
      </c>
      <c r="G848" t="s">
        <v>214</v>
      </c>
      <c r="H848" t="s">
        <v>212</v>
      </c>
      <c r="I848" t="s">
        <v>214</v>
      </c>
      <c r="J848" t="s">
        <v>212</v>
      </c>
      <c r="K848" t="s">
        <v>214</v>
      </c>
      <c r="L848" t="s">
        <v>214</v>
      </c>
      <c r="M848" t="s">
        <v>212</v>
      </c>
      <c r="N848" t="s">
        <v>214</v>
      </c>
      <c r="O848" t="s">
        <v>214</v>
      </c>
      <c r="P848" t="s">
        <v>214</v>
      </c>
      <c r="Q848" t="s">
        <v>212</v>
      </c>
      <c r="R848" t="s">
        <v>214</v>
      </c>
      <c r="S848" t="s">
        <v>214</v>
      </c>
      <c r="T848" t="s">
        <v>212</v>
      </c>
      <c r="U848" t="s">
        <v>214</v>
      </c>
      <c r="V848" t="s">
        <v>214</v>
      </c>
      <c r="W848" t="s">
        <v>214</v>
      </c>
      <c r="X848" t="s">
        <v>212</v>
      </c>
      <c r="Y848" t="s">
        <v>212</v>
      </c>
      <c r="Z848" t="s">
        <v>214</v>
      </c>
      <c r="AA848" t="s">
        <v>212</v>
      </c>
      <c r="AB848" t="s">
        <v>212</v>
      </c>
      <c r="AC848" t="s">
        <v>212</v>
      </c>
      <c r="AD848" t="s">
        <v>212</v>
      </c>
      <c r="AE848" t="s">
        <v>212</v>
      </c>
      <c r="AF848" t="s">
        <v>214</v>
      </c>
      <c r="AG848" t="s">
        <v>214</v>
      </c>
      <c r="AH848" t="s">
        <v>212</v>
      </c>
      <c r="AI848" t="s">
        <v>212</v>
      </c>
      <c r="AJ848" t="s">
        <v>214</v>
      </c>
      <c r="AK848" t="s">
        <v>212</v>
      </c>
      <c r="AL848" t="s">
        <v>213</v>
      </c>
      <c r="AM848" t="s">
        <v>213</v>
      </c>
      <c r="AN848" t="s">
        <v>213</v>
      </c>
      <c r="AO848" t="s">
        <v>213</v>
      </c>
      <c r="AP848" s="317" t="s">
        <v>214</v>
      </c>
      <c r="AQ848"/>
      <c r="AR848" s="299"/>
      <c r="AS848" s="273"/>
      <c r="AU848" s="273"/>
    </row>
    <row r="849" spans="1:47" s="272" customFormat="1" ht="22.8" x14ac:dyDescent="0.4">
      <c r="A849">
        <v>215304</v>
      </c>
      <c r="B849" t="s">
        <v>59</v>
      </c>
      <c r="C849" t="s">
        <v>4176</v>
      </c>
      <c r="D849" t="s">
        <v>4176</v>
      </c>
      <c r="E849" t="s">
        <v>4176</v>
      </c>
      <c r="F849" t="s">
        <v>4176</v>
      </c>
      <c r="G849" t="s">
        <v>4176</v>
      </c>
      <c r="H849" t="s">
        <v>4176</v>
      </c>
      <c r="I849" t="s">
        <v>4176</v>
      </c>
      <c r="J849" t="s">
        <v>4176</v>
      </c>
      <c r="K849" t="s">
        <v>4176</v>
      </c>
      <c r="L849" t="s">
        <v>4176</v>
      </c>
      <c r="M849" t="s">
        <v>4176</v>
      </c>
      <c r="N849" t="s">
        <v>4176</v>
      </c>
      <c r="O849" t="s">
        <v>4176</v>
      </c>
      <c r="P849" t="s">
        <v>4176</v>
      </c>
      <c r="Q849" t="s">
        <v>4176</v>
      </c>
      <c r="R849" t="s">
        <v>4176</v>
      </c>
      <c r="S849" t="s">
        <v>4176</v>
      </c>
      <c r="T849" t="s">
        <v>4176</v>
      </c>
      <c r="U849" t="s">
        <v>4176</v>
      </c>
      <c r="V849" t="s">
        <v>4176</v>
      </c>
      <c r="W849" t="s">
        <v>4176</v>
      </c>
      <c r="X849" t="s">
        <v>4176</v>
      </c>
      <c r="Y849" t="s">
        <v>4176</v>
      </c>
      <c r="Z849" t="s">
        <v>4176</v>
      </c>
      <c r="AA849" t="s">
        <v>4176</v>
      </c>
      <c r="AB849" t="s">
        <v>4176</v>
      </c>
      <c r="AC849" t="s">
        <v>4176</v>
      </c>
      <c r="AD849" t="s">
        <v>4176</v>
      </c>
      <c r="AE849" t="s">
        <v>4176</v>
      </c>
      <c r="AF849" t="s">
        <v>4176</v>
      </c>
      <c r="AG849" t="s">
        <v>4176</v>
      </c>
      <c r="AH849" t="s">
        <v>4176</v>
      </c>
      <c r="AI849" t="s">
        <v>4176</v>
      </c>
      <c r="AJ849" t="s">
        <v>4176</v>
      </c>
      <c r="AK849" t="s">
        <v>4176</v>
      </c>
      <c r="AL849" t="s">
        <v>4176</v>
      </c>
      <c r="AM849" t="s">
        <v>4176</v>
      </c>
      <c r="AN849" t="s">
        <v>4176</v>
      </c>
      <c r="AO849" t="s">
        <v>4176</v>
      </c>
      <c r="AP849" s="317" t="s">
        <v>4176</v>
      </c>
      <c r="AQ849" t="s">
        <v>737</v>
      </c>
      <c r="AR849" s="299" t="s">
        <v>4180</v>
      </c>
      <c r="AS849" s="273"/>
      <c r="AU849" s="273"/>
    </row>
    <row r="850" spans="1:47" s="272" customFormat="1" ht="22.8" x14ac:dyDescent="0.4">
      <c r="A850">
        <v>215305</v>
      </c>
      <c r="B850" t="s">
        <v>3629</v>
      </c>
      <c r="C850" t="s">
        <v>212</v>
      </c>
      <c r="D850" t="s">
        <v>214</v>
      </c>
      <c r="E850" t="s">
        <v>214</v>
      </c>
      <c r="F850" t="s">
        <v>214</v>
      </c>
      <c r="G850" t="s">
        <v>212</v>
      </c>
      <c r="H850" t="s">
        <v>214</v>
      </c>
      <c r="I850" t="s">
        <v>212</v>
      </c>
      <c r="J850" t="s">
        <v>214</v>
      </c>
      <c r="K850" t="s">
        <v>214</v>
      </c>
      <c r="L850" t="s">
        <v>214</v>
      </c>
      <c r="M850" t="s">
        <v>214</v>
      </c>
      <c r="N850" t="s">
        <v>214</v>
      </c>
      <c r="O850" t="s">
        <v>214</v>
      </c>
      <c r="P850" t="s">
        <v>212</v>
      </c>
      <c r="Q850" t="s">
        <v>214</v>
      </c>
      <c r="R850" t="s">
        <v>212</v>
      </c>
      <c r="S850" t="s">
        <v>214</v>
      </c>
      <c r="T850" t="s">
        <v>214</v>
      </c>
      <c r="U850" t="s">
        <v>214</v>
      </c>
      <c r="V850" t="s">
        <v>214</v>
      </c>
      <c r="W850" t="s">
        <v>214</v>
      </c>
      <c r="X850" t="s">
        <v>212</v>
      </c>
      <c r="Y850" t="s">
        <v>212</v>
      </c>
      <c r="Z850" t="s">
        <v>212</v>
      </c>
      <c r="AA850" t="s">
        <v>212</v>
      </c>
      <c r="AB850" t="s">
        <v>214</v>
      </c>
      <c r="AC850" t="s">
        <v>214</v>
      </c>
      <c r="AD850" t="s">
        <v>212</v>
      </c>
      <c r="AE850" t="s">
        <v>214</v>
      </c>
      <c r="AF850" t="s">
        <v>212</v>
      </c>
      <c r="AG850" t="s">
        <v>214</v>
      </c>
      <c r="AH850" t="s">
        <v>212</v>
      </c>
      <c r="AI850" t="s">
        <v>212</v>
      </c>
      <c r="AJ850" t="s">
        <v>214</v>
      </c>
      <c r="AK850" t="s">
        <v>214</v>
      </c>
      <c r="AL850" t="s">
        <v>214</v>
      </c>
      <c r="AM850" t="s">
        <v>214</v>
      </c>
      <c r="AN850" t="s">
        <v>213</v>
      </c>
      <c r="AO850" t="s">
        <v>213</v>
      </c>
      <c r="AP850" s="317" t="s">
        <v>214</v>
      </c>
      <c r="AQ850"/>
      <c r="AR850" s="299"/>
      <c r="AS850" s="273"/>
      <c r="AU850" s="273"/>
    </row>
    <row r="851" spans="1:47" s="272" customFormat="1" ht="22.8" x14ac:dyDescent="0.4">
      <c r="A851">
        <v>215309</v>
      </c>
      <c r="B851" t="s">
        <v>487</v>
      </c>
      <c r="C851" t="s">
        <v>4176</v>
      </c>
      <c r="D851" t="s">
        <v>4176</v>
      </c>
      <c r="E851" t="s">
        <v>4176</v>
      </c>
      <c r="F851" t="s">
        <v>4176</v>
      </c>
      <c r="G851" t="s">
        <v>4176</v>
      </c>
      <c r="H851" t="s">
        <v>4176</v>
      </c>
      <c r="I851" t="s">
        <v>4176</v>
      </c>
      <c r="J851" t="s">
        <v>4176</v>
      </c>
      <c r="K851" t="s">
        <v>4176</v>
      </c>
      <c r="L851" t="s">
        <v>4176</v>
      </c>
      <c r="M851" t="s">
        <v>4176</v>
      </c>
      <c r="N851" t="s">
        <v>4176</v>
      </c>
      <c r="O851" t="s">
        <v>4176</v>
      </c>
      <c r="P851" t="s">
        <v>4176</v>
      </c>
      <c r="Q851" t="s">
        <v>4176</v>
      </c>
      <c r="R851" t="s">
        <v>4176</v>
      </c>
      <c r="S851" t="s">
        <v>4176</v>
      </c>
      <c r="T851" t="s">
        <v>4176</v>
      </c>
      <c r="U851" t="s">
        <v>4176</v>
      </c>
      <c r="V851" t="s">
        <v>4176</v>
      </c>
      <c r="W851"/>
      <c r="X851"/>
      <c r="Y851"/>
      <c r="Z851"/>
      <c r="AA851"/>
      <c r="AB851"/>
      <c r="AC851"/>
      <c r="AD851"/>
      <c r="AE851"/>
      <c r="AF851"/>
      <c r="AG851"/>
      <c r="AH851"/>
      <c r="AI851"/>
      <c r="AJ851"/>
      <c r="AK851"/>
      <c r="AL851"/>
      <c r="AM851"/>
      <c r="AN851"/>
      <c r="AO851"/>
      <c r="AP851" s="317"/>
      <c r="AQ851" t="s">
        <v>737</v>
      </c>
      <c r="AR851" s="299" t="s">
        <v>4184</v>
      </c>
      <c r="AS851" s="271"/>
      <c r="AU851" s="273"/>
    </row>
    <row r="852" spans="1:47" s="272" customFormat="1" ht="22.8" x14ac:dyDescent="0.4">
      <c r="A852">
        <v>215313</v>
      </c>
      <c r="B852" t="s">
        <v>485</v>
      </c>
      <c r="C852" t="s">
        <v>212</v>
      </c>
      <c r="D852" t="s">
        <v>214</v>
      </c>
      <c r="E852" t="s">
        <v>214</v>
      </c>
      <c r="F852" t="s">
        <v>214</v>
      </c>
      <c r="G852" t="s">
        <v>212</v>
      </c>
      <c r="H852" t="s">
        <v>214</v>
      </c>
      <c r="I852" t="s">
        <v>212</v>
      </c>
      <c r="J852" t="s">
        <v>214</v>
      </c>
      <c r="K852" t="s">
        <v>214</v>
      </c>
      <c r="L852" t="s">
        <v>214</v>
      </c>
      <c r="M852" t="s">
        <v>212</v>
      </c>
      <c r="N852" t="s">
        <v>214</v>
      </c>
      <c r="O852" t="s">
        <v>214</v>
      </c>
      <c r="P852" t="s">
        <v>212</v>
      </c>
      <c r="Q852" t="s">
        <v>214</v>
      </c>
      <c r="R852" t="s">
        <v>214</v>
      </c>
      <c r="S852" t="s">
        <v>214</v>
      </c>
      <c r="T852" t="s">
        <v>212</v>
      </c>
      <c r="U852" t="s">
        <v>212</v>
      </c>
      <c r="V852" t="s">
        <v>212</v>
      </c>
      <c r="W852" t="s">
        <v>212</v>
      </c>
      <c r="X852" t="s">
        <v>212</v>
      </c>
      <c r="Y852" t="s">
        <v>212</v>
      </c>
      <c r="Z852" t="s">
        <v>212</v>
      </c>
      <c r="AA852" t="s">
        <v>212</v>
      </c>
      <c r="AB852" t="s">
        <v>214</v>
      </c>
      <c r="AC852" t="s">
        <v>214</v>
      </c>
      <c r="AD852" t="s">
        <v>212</v>
      </c>
      <c r="AE852" t="s">
        <v>212</v>
      </c>
      <c r="AF852" t="s">
        <v>212</v>
      </c>
      <c r="AG852"/>
      <c r="AH852"/>
      <c r="AI852"/>
      <c r="AJ852"/>
      <c r="AK852"/>
      <c r="AL852"/>
      <c r="AM852"/>
      <c r="AN852"/>
      <c r="AO852"/>
      <c r="AP852" s="317"/>
      <c r="AQ852"/>
      <c r="AR852" s="299"/>
      <c r="AS852" s="271"/>
      <c r="AU852" s="273"/>
    </row>
    <row r="853" spans="1:47" s="272" customFormat="1" ht="22.8" x14ac:dyDescent="0.4">
      <c r="A853">
        <v>215314</v>
      </c>
      <c r="B853" t="s">
        <v>487</v>
      </c>
      <c r="C853" t="s">
        <v>212</v>
      </c>
      <c r="D853" t="s">
        <v>214</v>
      </c>
      <c r="E853" t="s">
        <v>212</v>
      </c>
      <c r="F853" t="s">
        <v>214</v>
      </c>
      <c r="G853" t="s">
        <v>212</v>
      </c>
      <c r="H853" t="s">
        <v>212</v>
      </c>
      <c r="I853" t="s">
        <v>212</v>
      </c>
      <c r="J853" t="s">
        <v>212</v>
      </c>
      <c r="K853" t="s">
        <v>212</v>
      </c>
      <c r="L853" t="s">
        <v>212</v>
      </c>
      <c r="M853" t="s">
        <v>212</v>
      </c>
      <c r="N853" t="s">
        <v>214</v>
      </c>
      <c r="O853" t="s">
        <v>212</v>
      </c>
      <c r="P853" t="s">
        <v>212</v>
      </c>
      <c r="Q853" t="s">
        <v>212</v>
      </c>
      <c r="R853" t="s">
        <v>214</v>
      </c>
      <c r="S853" t="s">
        <v>212</v>
      </c>
      <c r="T853" t="s">
        <v>212</v>
      </c>
      <c r="U853" t="s">
        <v>212</v>
      </c>
      <c r="V853" t="s">
        <v>212</v>
      </c>
      <c r="W853"/>
      <c r="X853"/>
      <c r="Y853"/>
      <c r="Z853"/>
      <c r="AA853"/>
      <c r="AB853"/>
      <c r="AC853"/>
      <c r="AD853"/>
      <c r="AE853"/>
      <c r="AF853"/>
      <c r="AG853"/>
      <c r="AH853"/>
      <c r="AI853"/>
      <c r="AJ853"/>
      <c r="AK853"/>
      <c r="AL853"/>
      <c r="AM853"/>
      <c r="AN853"/>
      <c r="AO853"/>
      <c r="AP853" s="317"/>
      <c r="AQ853"/>
      <c r="AR853" s="299"/>
      <c r="AS853" s="273"/>
      <c r="AU853" s="273"/>
    </row>
    <row r="854" spans="1:47" s="272" customFormat="1" ht="22.8" x14ac:dyDescent="0.4">
      <c r="A854">
        <v>215316</v>
      </c>
      <c r="B854" t="s">
        <v>65</v>
      </c>
      <c r="C854" t="s">
        <v>212</v>
      </c>
      <c r="D854" t="s">
        <v>214</v>
      </c>
      <c r="E854" t="s">
        <v>214</v>
      </c>
      <c r="F854" t="s">
        <v>212</v>
      </c>
      <c r="G854" t="s">
        <v>214</v>
      </c>
      <c r="H854" t="s">
        <v>214</v>
      </c>
      <c r="I854" t="s">
        <v>214</v>
      </c>
      <c r="J854" t="s">
        <v>214</v>
      </c>
      <c r="K854" t="s">
        <v>212</v>
      </c>
      <c r="L854" t="s">
        <v>214</v>
      </c>
      <c r="M854" t="s">
        <v>212</v>
      </c>
      <c r="N854" t="s">
        <v>212</v>
      </c>
      <c r="O854" t="s">
        <v>214</v>
      </c>
      <c r="P854" t="s">
        <v>214</v>
      </c>
      <c r="Q854" t="s">
        <v>214</v>
      </c>
      <c r="R854" t="s">
        <v>214</v>
      </c>
      <c r="S854" t="s">
        <v>214</v>
      </c>
      <c r="T854" t="s">
        <v>214</v>
      </c>
      <c r="U854" t="s">
        <v>214</v>
      </c>
      <c r="V854" t="s">
        <v>214</v>
      </c>
      <c r="W854" t="s">
        <v>212</v>
      </c>
      <c r="X854" t="s">
        <v>214</v>
      </c>
      <c r="Y854" t="s">
        <v>212</v>
      </c>
      <c r="Z854" t="s">
        <v>214</v>
      </c>
      <c r="AA854" t="s">
        <v>212</v>
      </c>
      <c r="AB854" t="s">
        <v>212</v>
      </c>
      <c r="AC854" t="s">
        <v>214</v>
      </c>
      <c r="AD854" t="s">
        <v>214</v>
      </c>
      <c r="AE854" t="s">
        <v>212</v>
      </c>
      <c r="AF854" t="s">
        <v>212</v>
      </c>
      <c r="AG854" t="s">
        <v>213</v>
      </c>
      <c r="AH854" t="s">
        <v>213</v>
      </c>
      <c r="AI854" t="s">
        <v>213</v>
      </c>
      <c r="AJ854" t="s">
        <v>213</v>
      </c>
      <c r="AK854" t="s">
        <v>213</v>
      </c>
      <c r="AL854"/>
      <c r="AM854"/>
      <c r="AN854"/>
      <c r="AO854"/>
      <c r="AP854" s="317"/>
      <c r="AQ854"/>
      <c r="AR854" s="299"/>
      <c r="AS854" s="273"/>
      <c r="AU854" s="273"/>
    </row>
    <row r="855" spans="1:47" s="272" customFormat="1" ht="24" x14ac:dyDescent="0.5">
      <c r="A855" s="321">
        <v>215321</v>
      </c>
      <c r="B855" t="s">
        <v>485</v>
      </c>
      <c r="C855" s="272" t="s">
        <v>214</v>
      </c>
      <c r="D855" s="272" t="s">
        <v>212</v>
      </c>
      <c r="E855" s="272" t="s">
        <v>212</v>
      </c>
      <c r="F855" s="272" t="s">
        <v>214</v>
      </c>
      <c r="G855" s="272" t="s">
        <v>212</v>
      </c>
      <c r="H855" s="272" t="s">
        <v>214</v>
      </c>
      <c r="I855" s="272" t="s">
        <v>214</v>
      </c>
      <c r="J855" s="272" t="s">
        <v>212</v>
      </c>
      <c r="K855" s="272" t="s">
        <v>214</v>
      </c>
      <c r="L855" s="272" t="s">
        <v>214</v>
      </c>
      <c r="M855" s="272" t="s">
        <v>212</v>
      </c>
      <c r="N855" s="272" t="s">
        <v>212</v>
      </c>
      <c r="O855" s="272" t="s">
        <v>212</v>
      </c>
      <c r="P855" s="272" t="s">
        <v>212</v>
      </c>
      <c r="Q855" s="272" t="s">
        <v>214</v>
      </c>
      <c r="R855" s="272" t="s">
        <v>214</v>
      </c>
      <c r="S855" s="272" t="s">
        <v>214</v>
      </c>
      <c r="T855" s="272" t="s">
        <v>212</v>
      </c>
      <c r="U855" s="272" t="s">
        <v>214</v>
      </c>
      <c r="V855" s="272" t="s">
        <v>212</v>
      </c>
      <c r="W855" s="272" t="s">
        <v>214</v>
      </c>
      <c r="X855" s="272" t="s">
        <v>214</v>
      </c>
      <c r="Y855" s="272" t="s">
        <v>214</v>
      </c>
      <c r="Z855" s="272" t="s">
        <v>214</v>
      </c>
      <c r="AA855" s="272" t="s">
        <v>214</v>
      </c>
      <c r="AB855" s="272" t="s">
        <v>214</v>
      </c>
      <c r="AC855" s="272" t="s">
        <v>214</v>
      </c>
      <c r="AD855" s="272" t="s">
        <v>214</v>
      </c>
      <c r="AE855" s="272" t="s">
        <v>214</v>
      </c>
      <c r="AF855" s="272" t="s">
        <v>214</v>
      </c>
      <c r="AP855" s="317"/>
      <c r="AQ855"/>
      <c r="AR855" s="299"/>
      <c r="AS855" s="273"/>
      <c r="AU855" s="273"/>
    </row>
    <row r="856" spans="1:47" s="272" customFormat="1" ht="22.8" x14ac:dyDescent="0.4">
      <c r="A856" s="314">
        <v>215322</v>
      </c>
      <c r="B856" t="s">
        <v>485</v>
      </c>
      <c r="C856" s="315" t="s">
        <v>4176</v>
      </c>
      <c r="D856" s="315" t="s">
        <v>4176</v>
      </c>
      <c r="E856" s="315" t="s">
        <v>4176</v>
      </c>
      <c r="F856" s="315" t="s">
        <v>4176</v>
      </c>
      <c r="G856" s="315" t="s">
        <v>4176</v>
      </c>
      <c r="H856" s="315" t="s">
        <v>4176</v>
      </c>
      <c r="I856" s="315" t="s">
        <v>4176</v>
      </c>
      <c r="J856" s="315" t="s">
        <v>4176</v>
      </c>
      <c r="K856" s="315" t="s">
        <v>4176</v>
      </c>
      <c r="L856" s="315" t="s">
        <v>4176</v>
      </c>
      <c r="M856" s="315" t="s">
        <v>4176</v>
      </c>
      <c r="N856" s="315" t="s">
        <v>4176</v>
      </c>
      <c r="O856" s="315" t="s">
        <v>4176</v>
      </c>
      <c r="P856" s="315" t="s">
        <v>4176</v>
      </c>
      <c r="Q856" s="315" t="s">
        <v>4176</v>
      </c>
      <c r="R856" s="315" t="s">
        <v>4176</v>
      </c>
      <c r="S856" s="315" t="s">
        <v>4176</v>
      </c>
      <c r="T856" s="315" t="s">
        <v>4176</v>
      </c>
      <c r="U856" s="315" t="s">
        <v>4176</v>
      </c>
      <c r="V856" s="315" t="s">
        <v>4176</v>
      </c>
      <c r="W856" s="315" t="s">
        <v>4176</v>
      </c>
      <c r="X856" s="315" t="s">
        <v>4176</v>
      </c>
      <c r="Y856" s="315" t="s">
        <v>4176</v>
      </c>
      <c r="Z856" s="315" t="s">
        <v>4176</v>
      </c>
      <c r="AA856" s="315" t="s">
        <v>4176</v>
      </c>
      <c r="AB856" s="315" t="s">
        <v>4176</v>
      </c>
      <c r="AC856" s="315" t="s">
        <v>4176</v>
      </c>
      <c r="AD856" s="315" t="s">
        <v>4176</v>
      </c>
      <c r="AE856" s="315" t="s">
        <v>4176</v>
      </c>
      <c r="AF856" s="315" t="s">
        <v>4176</v>
      </c>
      <c r="AG856" s="315"/>
      <c r="AH856" s="315"/>
      <c r="AI856" s="315"/>
      <c r="AJ856" s="315"/>
      <c r="AK856" s="315"/>
      <c r="AL856" s="315"/>
      <c r="AM856" s="315"/>
      <c r="AN856" s="315"/>
      <c r="AO856" s="315"/>
      <c r="AP856" s="316"/>
      <c r="AQ856" t="s">
        <v>737</v>
      </c>
      <c r="AR856" s="299" t="s">
        <v>4180</v>
      </c>
      <c r="AS856" s="271"/>
      <c r="AU856" s="273"/>
    </row>
    <row r="857" spans="1:47" s="272" customFormat="1" ht="22.8" x14ac:dyDescent="0.4">
      <c r="A857">
        <v>215327</v>
      </c>
      <c r="B857" t="s">
        <v>3629</v>
      </c>
      <c r="C857" t="s">
        <v>214</v>
      </c>
      <c r="D857" t="s">
        <v>214</v>
      </c>
      <c r="E857" t="s">
        <v>214</v>
      </c>
      <c r="F857" t="s">
        <v>214</v>
      </c>
      <c r="G857" t="s">
        <v>212</v>
      </c>
      <c r="H857" t="s">
        <v>214</v>
      </c>
      <c r="I857" t="s">
        <v>214</v>
      </c>
      <c r="J857" t="s">
        <v>214</v>
      </c>
      <c r="K857" t="s">
        <v>214</v>
      </c>
      <c r="L857" t="s">
        <v>214</v>
      </c>
      <c r="M857" t="s">
        <v>214</v>
      </c>
      <c r="N857" t="s">
        <v>214</v>
      </c>
      <c r="O857" t="s">
        <v>214</v>
      </c>
      <c r="P857" t="s">
        <v>214</v>
      </c>
      <c r="Q857" t="s">
        <v>212</v>
      </c>
      <c r="R857" t="s">
        <v>214</v>
      </c>
      <c r="S857" t="s">
        <v>214</v>
      </c>
      <c r="T857" t="s">
        <v>214</v>
      </c>
      <c r="U857" t="s">
        <v>214</v>
      </c>
      <c r="V857" t="s">
        <v>214</v>
      </c>
      <c r="W857" t="s">
        <v>214</v>
      </c>
      <c r="X857" t="s">
        <v>214</v>
      </c>
      <c r="Y857" t="s">
        <v>214</v>
      </c>
      <c r="Z857" t="s">
        <v>214</v>
      </c>
      <c r="AA857" t="s">
        <v>212</v>
      </c>
      <c r="AB857" t="s">
        <v>212</v>
      </c>
      <c r="AC857" t="s">
        <v>212</v>
      </c>
      <c r="AD857" t="s">
        <v>214</v>
      </c>
      <c r="AE857" t="s">
        <v>212</v>
      </c>
      <c r="AF857" t="s">
        <v>212</v>
      </c>
      <c r="AG857" t="s">
        <v>212</v>
      </c>
      <c r="AH857" t="s">
        <v>214</v>
      </c>
      <c r="AI857" t="s">
        <v>214</v>
      </c>
      <c r="AJ857" t="s">
        <v>214</v>
      </c>
      <c r="AK857" t="s">
        <v>214</v>
      </c>
      <c r="AL857" t="s">
        <v>214</v>
      </c>
      <c r="AM857" t="s">
        <v>214</v>
      </c>
      <c r="AN857" t="s">
        <v>214</v>
      </c>
      <c r="AO857" t="s">
        <v>214</v>
      </c>
      <c r="AP857" s="317" t="s">
        <v>214</v>
      </c>
      <c r="AQ857"/>
      <c r="AR857" s="299"/>
      <c r="AS857" s="273"/>
      <c r="AU857" s="273"/>
    </row>
    <row r="858" spans="1:47" s="272" customFormat="1" ht="24" x14ac:dyDescent="0.5">
      <c r="A858" s="321">
        <v>215328</v>
      </c>
      <c r="B858" t="s">
        <v>3630</v>
      </c>
      <c r="C858" s="272" t="s">
        <v>212</v>
      </c>
      <c r="D858" s="272" t="s">
        <v>212</v>
      </c>
      <c r="E858" s="272" t="s">
        <v>212</v>
      </c>
      <c r="F858" s="272" t="s">
        <v>212</v>
      </c>
      <c r="G858" s="272" t="s">
        <v>214</v>
      </c>
      <c r="H858" s="272" t="s">
        <v>212</v>
      </c>
      <c r="I858" s="272" t="s">
        <v>214</v>
      </c>
      <c r="J858" s="272" t="s">
        <v>214</v>
      </c>
      <c r="K858" s="272" t="s">
        <v>214</v>
      </c>
      <c r="L858" s="272" t="s">
        <v>214</v>
      </c>
      <c r="M858" s="272" t="s">
        <v>212</v>
      </c>
      <c r="N858" s="272" t="s">
        <v>214</v>
      </c>
      <c r="O858" s="272" t="s">
        <v>212</v>
      </c>
      <c r="P858" s="272" t="s">
        <v>212</v>
      </c>
      <c r="Q858" s="272" t="s">
        <v>214</v>
      </c>
      <c r="R858" s="272" t="s">
        <v>213</v>
      </c>
      <c r="S858" s="272" t="s">
        <v>212</v>
      </c>
      <c r="T858" s="272" t="s">
        <v>212</v>
      </c>
      <c r="U858" s="272" t="s">
        <v>212</v>
      </c>
      <c r="V858" s="272" t="s">
        <v>212</v>
      </c>
      <c r="W858" s="272" t="s">
        <v>214</v>
      </c>
      <c r="X858" s="272" t="s">
        <v>214</v>
      </c>
      <c r="Y858" s="272" t="s">
        <v>213</v>
      </c>
      <c r="Z858" s="272" t="s">
        <v>214</v>
      </c>
      <c r="AA858" s="272" t="s">
        <v>214</v>
      </c>
      <c r="AB858" s="272" t="s">
        <v>213</v>
      </c>
      <c r="AC858" s="272" t="s">
        <v>213</v>
      </c>
      <c r="AD858" s="272" t="s">
        <v>213</v>
      </c>
      <c r="AE858" s="272" t="s">
        <v>213</v>
      </c>
      <c r="AF858" s="272" t="s">
        <v>213</v>
      </c>
      <c r="AP858" s="317"/>
      <c r="AQ858"/>
      <c r="AR858" s="299"/>
      <c r="AS858" s="273"/>
      <c r="AU858" s="273"/>
    </row>
    <row r="859" spans="1:47" s="272" customFormat="1" ht="22.8" x14ac:dyDescent="0.4">
      <c r="A859">
        <v>215330</v>
      </c>
      <c r="B859" t="s">
        <v>59</v>
      </c>
      <c r="C859" t="s">
        <v>214</v>
      </c>
      <c r="D859" t="s">
        <v>214</v>
      </c>
      <c r="E859" t="s">
        <v>212</v>
      </c>
      <c r="F859" t="s">
        <v>214</v>
      </c>
      <c r="G859" t="s">
        <v>212</v>
      </c>
      <c r="H859" t="s">
        <v>214</v>
      </c>
      <c r="I859" t="s">
        <v>214</v>
      </c>
      <c r="J859" t="s">
        <v>212</v>
      </c>
      <c r="K859" t="s">
        <v>212</v>
      </c>
      <c r="L859" t="s">
        <v>214</v>
      </c>
      <c r="M859" t="s">
        <v>214</v>
      </c>
      <c r="N859" t="s">
        <v>214</v>
      </c>
      <c r="O859" t="s">
        <v>214</v>
      </c>
      <c r="P859" t="s">
        <v>212</v>
      </c>
      <c r="Q859" t="s">
        <v>212</v>
      </c>
      <c r="R859" t="s">
        <v>214</v>
      </c>
      <c r="S859" t="s">
        <v>214</v>
      </c>
      <c r="T859" t="s">
        <v>212</v>
      </c>
      <c r="U859" t="s">
        <v>214</v>
      </c>
      <c r="V859" t="s">
        <v>212</v>
      </c>
      <c r="W859" t="s">
        <v>214</v>
      </c>
      <c r="X859" t="s">
        <v>212</v>
      </c>
      <c r="Y859" t="s">
        <v>214</v>
      </c>
      <c r="Z859" t="s">
        <v>212</v>
      </c>
      <c r="AA859" t="s">
        <v>212</v>
      </c>
      <c r="AB859" t="s">
        <v>214</v>
      </c>
      <c r="AC859" t="s">
        <v>212</v>
      </c>
      <c r="AD859" t="s">
        <v>214</v>
      </c>
      <c r="AE859" t="s">
        <v>212</v>
      </c>
      <c r="AF859" t="s">
        <v>212</v>
      </c>
      <c r="AG859" t="s">
        <v>212</v>
      </c>
      <c r="AH859" t="s">
        <v>212</v>
      </c>
      <c r="AI859" t="s">
        <v>214</v>
      </c>
      <c r="AJ859" t="s">
        <v>212</v>
      </c>
      <c r="AK859" t="s">
        <v>212</v>
      </c>
      <c r="AL859" t="s">
        <v>212</v>
      </c>
      <c r="AM859" t="s">
        <v>212</v>
      </c>
      <c r="AN859" t="s">
        <v>214</v>
      </c>
      <c r="AO859" t="s">
        <v>214</v>
      </c>
      <c r="AP859" s="317" t="s">
        <v>214</v>
      </c>
      <c r="AQ859"/>
      <c r="AR859" s="299"/>
      <c r="AS859" s="273"/>
      <c r="AU859" s="273"/>
    </row>
    <row r="860" spans="1:47" s="272" customFormat="1" ht="22.8" x14ac:dyDescent="0.4">
      <c r="A860">
        <v>215337</v>
      </c>
      <c r="B860" t="s">
        <v>487</v>
      </c>
      <c r="C860" t="s">
        <v>214</v>
      </c>
      <c r="D860" t="s">
        <v>212</v>
      </c>
      <c r="E860" t="s">
        <v>214</v>
      </c>
      <c r="F860" t="s">
        <v>212</v>
      </c>
      <c r="G860" t="s">
        <v>212</v>
      </c>
      <c r="H860" t="s">
        <v>212</v>
      </c>
      <c r="I860" t="s">
        <v>214</v>
      </c>
      <c r="J860" t="s">
        <v>212</v>
      </c>
      <c r="K860" t="s">
        <v>212</v>
      </c>
      <c r="L860" t="s">
        <v>214</v>
      </c>
      <c r="M860" t="s">
        <v>212</v>
      </c>
      <c r="N860" t="s">
        <v>212</v>
      </c>
      <c r="O860" t="s">
        <v>212</v>
      </c>
      <c r="P860" t="s">
        <v>212</v>
      </c>
      <c r="Q860" t="s">
        <v>212</v>
      </c>
      <c r="R860" t="s">
        <v>212</v>
      </c>
      <c r="S860" t="s">
        <v>212</v>
      </c>
      <c r="T860" t="s">
        <v>212</v>
      </c>
      <c r="U860" t="s">
        <v>212</v>
      </c>
      <c r="V860" t="s">
        <v>212</v>
      </c>
      <c r="W860"/>
      <c r="X860"/>
      <c r="Y860"/>
      <c r="Z860"/>
      <c r="AA860"/>
      <c r="AB860"/>
      <c r="AC860"/>
      <c r="AD860"/>
      <c r="AE860"/>
      <c r="AF860"/>
      <c r="AG860"/>
      <c r="AH860"/>
      <c r="AI860"/>
      <c r="AJ860"/>
      <c r="AK860"/>
      <c r="AL860"/>
      <c r="AM860"/>
      <c r="AN860"/>
      <c r="AO860"/>
      <c r="AP860" s="317"/>
      <c r="AQ860"/>
      <c r="AR860" s="299"/>
      <c r="AS860" s="271"/>
      <c r="AU860" s="273"/>
    </row>
    <row r="861" spans="1:47" s="272" customFormat="1" ht="22.8" x14ac:dyDescent="0.4">
      <c r="A861">
        <v>215338</v>
      </c>
      <c r="B861" t="s">
        <v>485</v>
      </c>
      <c r="C861" t="s">
        <v>4176</v>
      </c>
      <c r="D861" t="s">
        <v>4176</v>
      </c>
      <c r="E861" t="s">
        <v>4176</v>
      </c>
      <c r="F861" t="s">
        <v>4176</v>
      </c>
      <c r="G861" t="s">
        <v>4176</v>
      </c>
      <c r="H861" t="s">
        <v>4176</v>
      </c>
      <c r="I861" t="s">
        <v>4176</v>
      </c>
      <c r="J861" t="s">
        <v>4176</v>
      </c>
      <c r="K861" t="s">
        <v>4176</v>
      </c>
      <c r="L861" t="s">
        <v>4176</v>
      </c>
      <c r="M861" t="s">
        <v>4176</v>
      </c>
      <c r="N861" t="s">
        <v>4176</v>
      </c>
      <c r="O861" t="s">
        <v>4176</v>
      </c>
      <c r="P861" t="s">
        <v>4176</v>
      </c>
      <c r="Q861" t="s">
        <v>4176</v>
      </c>
      <c r="R861" t="s">
        <v>4176</v>
      </c>
      <c r="S861" t="s">
        <v>4176</v>
      </c>
      <c r="T861" t="s">
        <v>4176</v>
      </c>
      <c r="U861" t="s">
        <v>4176</v>
      </c>
      <c r="V861" t="s">
        <v>4176</v>
      </c>
      <c r="W861" t="s">
        <v>4176</v>
      </c>
      <c r="X861" t="s">
        <v>4176</v>
      </c>
      <c r="Y861" t="s">
        <v>4176</v>
      </c>
      <c r="Z861" t="s">
        <v>4176</v>
      </c>
      <c r="AA861" t="s">
        <v>4176</v>
      </c>
      <c r="AB861" t="s">
        <v>4176</v>
      </c>
      <c r="AC861" t="s">
        <v>4176</v>
      </c>
      <c r="AD861" t="s">
        <v>4176</v>
      </c>
      <c r="AE861" t="s">
        <v>4176</v>
      </c>
      <c r="AF861" t="s">
        <v>4176</v>
      </c>
      <c r="AG861"/>
      <c r="AH861"/>
      <c r="AI861"/>
      <c r="AJ861"/>
      <c r="AK861"/>
      <c r="AL861"/>
      <c r="AM861"/>
      <c r="AN861"/>
      <c r="AO861"/>
      <c r="AP861" s="317"/>
      <c r="AQ861" t="s">
        <v>737</v>
      </c>
      <c r="AR861" s="299" t="s">
        <v>4184</v>
      </c>
      <c r="AS861" s="273"/>
      <c r="AU861" s="273"/>
    </row>
    <row r="862" spans="1:47" s="272" customFormat="1" ht="22.8" x14ac:dyDescent="0.4">
      <c r="A862">
        <v>215339</v>
      </c>
      <c r="B862" t="s">
        <v>59</v>
      </c>
      <c r="C862" t="s">
        <v>214</v>
      </c>
      <c r="D862" t="s">
        <v>214</v>
      </c>
      <c r="E862" t="s">
        <v>214</v>
      </c>
      <c r="F862" t="s">
        <v>214</v>
      </c>
      <c r="G862" t="s">
        <v>212</v>
      </c>
      <c r="H862" t="s">
        <v>214</v>
      </c>
      <c r="I862" t="s">
        <v>212</v>
      </c>
      <c r="J862" t="s">
        <v>212</v>
      </c>
      <c r="K862" t="s">
        <v>212</v>
      </c>
      <c r="L862" t="s">
        <v>214</v>
      </c>
      <c r="M862" t="s">
        <v>214</v>
      </c>
      <c r="N862" t="s">
        <v>214</v>
      </c>
      <c r="O862" t="s">
        <v>212</v>
      </c>
      <c r="P862" t="s">
        <v>214</v>
      </c>
      <c r="Q862" t="s">
        <v>214</v>
      </c>
      <c r="R862" t="s">
        <v>214</v>
      </c>
      <c r="S862" t="s">
        <v>214</v>
      </c>
      <c r="T862" t="s">
        <v>214</v>
      </c>
      <c r="U862" t="s">
        <v>214</v>
      </c>
      <c r="V862" t="s">
        <v>212</v>
      </c>
      <c r="W862" t="s">
        <v>212</v>
      </c>
      <c r="X862" t="s">
        <v>212</v>
      </c>
      <c r="Y862" t="s">
        <v>212</v>
      </c>
      <c r="Z862" t="s">
        <v>214</v>
      </c>
      <c r="AA862" t="s">
        <v>212</v>
      </c>
      <c r="AB862" t="s">
        <v>212</v>
      </c>
      <c r="AC862" t="s">
        <v>212</v>
      </c>
      <c r="AD862" t="s">
        <v>212</v>
      </c>
      <c r="AE862" t="s">
        <v>212</v>
      </c>
      <c r="AF862" t="s">
        <v>214</v>
      </c>
      <c r="AG862" t="s">
        <v>212</v>
      </c>
      <c r="AH862" t="s">
        <v>212</v>
      </c>
      <c r="AI862" t="s">
        <v>212</v>
      </c>
      <c r="AJ862" t="s">
        <v>212</v>
      </c>
      <c r="AK862" t="s">
        <v>214</v>
      </c>
      <c r="AL862" t="s">
        <v>212</v>
      </c>
      <c r="AM862" t="s">
        <v>212</v>
      </c>
      <c r="AN862" t="s">
        <v>212</v>
      </c>
      <c r="AO862" t="s">
        <v>214</v>
      </c>
      <c r="AP862" s="317" t="s">
        <v>214</v>
      </c>
      <c r="AQ862"/>
      <c r="AR862" s="299"/>
      <c r="AS862" s="273"/>
      <c r="AU862" s="273"/>
    </row>
    <row r="863" spans="1:47" s="272" customFormat="1" ht="22.8" x14ac:dyDescent="0.4">
      <c r="A863">
        <v>215343</v>
      </c>
      <c r="B863" t="s">
        <v>485</v>
      </c>
      <c r="C863" t="s">
        <v>212</v>
      </c>
      <c r="D863" t="s">
        <v>212</v>
      </c>
      <c r="E863" t="s">
        <v>214</v>
      </c>
      <c r="F863" t="s">
        <v>214</v>
      </c>
      <c r="G863" t="s">
        <v>212</v>
      </c>
      <c r="H863" t="s">
        <v>212</v>
      </c>
      <c r="I863" t="s">
        <v>212</v>
      </c>
      <c r="J863" t="s">
        <v>212</v>
      </c>
      <c r="K863" t="s">
        <v>212</v>
      </c>
      <c r="L863" t="s">
        <v>212</v>
      </c>
      <c r="M863" t="s">
        <v>214</v>
      </c>
      <c r="N863" t="s">
        <v>214</v>
      </c>
      <c r="O863" t="s">
        <v>212</v>
      </c>
      <c r="P863" t="s">
        <v>212</v>
      </c>
      <c r="Q863" t="s">
        <v>212</v>
      </c>
      <c r="R863" t="s">
        <v>212</v>
      </c>
      <c r="S863" t="s">
        <v>214</v>
      </c>
      <c r="T863" t="s">
        <v>212</v>
      </c>
      <c r="U863" t="s">
        <v>212</v>
      </c>
      <c r="V863" t="s">
        <v>212</v>
      </c>
      <c r="W863" t="s">
        <v>212</v>
      </c>
      <c r="X863" t="s">
        <v>214</v>
      </c>
      <c r="Y863" t="s">
        <v>213</v>
      </c>
      <c r="Z863" t="s">
        <v>212</v>
      </c>
      <c r="AA863" t="s">
        <v>214</v>
      </c>
      <c r="AB863" t="s">
        <v>212</v>
      </c>
      <c r="AC863" t="s">
        <v>212</v>
      </c>
      <c r="AD863" t="s">
        <v>212</v>
      </c>
      <c r="AE863" t="s">
        <v>213</v>
      </c>
      <c r="AF863" t="s">
        <v>214</v>
      </c>
      <c r="AG863"/>
      <c r="AH863"/>
      <c r="AI863"/>
      <c r="AJ863"/>
      <c r="AK863"/>
      <c r="AL863"/>
      <c r="AM863"/>
      <c r="AN863"/>
      <c r="AO863"/>
      <c r="AP863" s="317"/>
      <c r="AQ863"/>
      <c r="AR863" s="299"/>
      <c r="AS863" s="273"/>
      <c r="AU863" s="273"/>
    </row>
    <row r="864" spans="1:47" s="272" customFormat="1" ht="22.8" x14ac:dyDescent="0.4">
      <c r="A864">
        <v>215345</v>
      </c>
      <c r="B864" t="s">
        <v>487</v>
      </c>
      <c r="C864" t="s">
        <v>4176</v>
      </c>
      <c r="D864" t="s">
        <v>4176</v>
      </c>
      <c r="E864" t="s">
        <v>4176</v>
      </c>
      <c r="F864" t="s">
        <v>4176</v>
      </c>
      <c r="G864" t="s">
        <v>4176</v>
      </c>
      <c r="H864" t="s">
        <v>4176</v>
      </c>
      <c r="I864" t="s">
        <v>4176</v>
      </c>
      <c r="J864" t="s">
        <v>4176</v>
      </c>
      <c r="K864" t="s">
        <v>4176</v>
      </c>
      <c r="L864" t="s">
        <v>4176</v>
      </c>
      <c r="M864" t="s">
        <v>4176</v>
      </c>
      <c r="N864" t="s">
        <v>4176</v>
      </c>
      <c r="O864" t="s">
        <v>4176</v>
      </c>
      <c r="P864" t="s">
        <v>4176</v>
      </c>
      <c r="Q864" t="s">
        <v>4176</v>
      </c>
      <c r="R864" t="s">
        <v>4176</v>
      </c>
      <c r="S864" t="s">
        <v>4176</v>
      </c>
      <c r="T864" t="s">
        <v>4176</v>
      </c>
      <c r="U864" t="s">
        <v>4176</v>
      </c>
      <c r="V864" t="s">
        <v>4176</v>
      </c>
      <c r="W864"/>
      <c r="X864"/>
      <c r="Y864"/>
      <c r="Z864"/>
      <c r="AA864"/>
      <c r="AB864"/>
      <c r="AC864"/>
      <c r="AD864"/>
      <c r="AE864"/>
      <c r="AF864"/>
      <c r="AG864"/>
      <c r="AH864"/>
      <c r="AI864"/>
      <c r="AJ864"/>
      <c r="AK864"/>
      <c r="AL864"/>
      <c r="AM864"/>
      <c r="AN864"/>
      <c r="AO864"/>
      <c r="AP864" s="317"/>
      <c r="AQ864" t="s">
        <v>737</v>
      </c>
      <c r="AR864" s="299" t="s">
        <v>4180</v>
      </c>
      <c r="AS864" s="271"/>
    </row>
    <row r="865" spans="1:47" s="272" customFormat="1" ht="22.8" x14ac:dyDescent="0.4">
      <c r="A865">
        <v>215347</v>
      </c>
      <c r="B865" t="s">
        <v>59</v>
      </c>
      <c r="C865" t="s">
        <v>214</v>
      </c>
      <c r="D865" t="s">
        <v>214</v>
      </c>
      <c r="E865" t="s">
        <v>214</v>
      </c>
      <c r="F865" t="s">
        <v>214</v>
      </c>
      <c r="G865" t="s">
        <v>213</v>
      </c>
      <c r="H865" t="s">
        <v>212</v>
      </c>
      <c r="I865" t="s">
        <v>214</v>
      </c>
      <c r="J865" t="s">
        <v>214</v>
      </c>
      <c r="K865" t="s">
        <v>214</v>
      </c>
      <c r="L865" t="s">
        <v>214</v>
      </c>
      <c r="M865" t="s">
        <v>214</v>
      </c>
      <c r="N865" t="s">
        <v>214</v>
      </c>
      <c r="O865" t="s">
        <v>214</v>
      </c>
      <c r="P865" t="s">
        <v>212</v>
      </c>
      <c r="Q865" t="s">
        <v>214</v>
      </c>
      <c r="R865" t="s">
        <v>214</v>
      </c>
      <c r="S865" t="s">
        <v>214</v>
      </c>
      <c r="T865" t="s">
        <v>214</v>
      </c>
      <c r="U865" t="s">
        <v>214</v>
      </c>
      <c r="V865" t="s">
        <v>214</v>
      </c>
      <c r="W865" t="s">
        <v>214</v>
      </c>
      <c r="X865" t="s">
        <v>212</v>
      </c>
      <c r="Y865" t="s">
        <v>214</v>
      </c>
      <c r="Z865" t="s">
        <v>214</v>
      </c>
      <c r="AA865" t="s">
        <v>212</v>
      </c>
      <c r="AB865" t="s">
        <v>214</v>
      </c>
      <c r="AC865" t="s">
        <v>214</v>
      </c>
      <c r="AD865" t="s">
        <v>214</v>
      </c>
      <c r="AE865" t="s">
        <v>214</v>
      </c>
      <c r="AF865" t="s">
        <v>214</v>
      </c>
      <c r="AG865" t="s">
        <v>214</v>
      </c>
      <c r="AH865" t="s">
        <v>214</v>
      </c>
      <c r="AI865" t="s">
        <v>214</v>
      </c>
      <c r="AJ865" t="s">
        <v>213</v>
      </c>
      <c r="AK865" t="s">
        <v>214</v>
      </c>
      <c r="AL865" t="s">
        <v>214</v>
      </c>
      <c r="AM865" t="s">
        <v>213</v>
      </c>
      <c r="AN865" t="s">
        <v>213</v>
      </c>
      <c r="AO865" t="s">
        <v>213</v>
      </c>
      <c r="AP865" s="317" t="s">
        <v>214</v>
      </c>
      <c r="AQ865"/>
      <c r="AR865" s="299"/>
      <c r="AS865" s="273"/>
      <c r="AU865" s="273"/>
    </row>
    <row r="866" spans="1:47" s="272" customFormat="1" ht="22.8" x14ac:dyDescent="0.4">
      <c r="A866">
        <v>215350</v>
      </c>
      <c r="B866" t="s">
        <v>3629</v>
      </c>
      <c r="C866" t="s">
        <v>212</v>
      </c>
      <c r="D866" t="s">
        <v>214</v>
      </c>
      <c r="E866" t="s">
        <v>214</v>
      </c>
      <c r="F866" t="s">
        <v>214</v>
      </c>
      <c r="G866" t="s">
        <v>212</v>
      </c>
      <c r="H866" t="s">
        <v>212</v>
      </c>
      <c r="I866" t="s">
        <v>214</v>
      </c>
      <c r="J866" t="s">
        <v>212</v>
      </c>
      <c r="K866" t="s">
        <v>214</v>
      </c>
      <c r="L866" t="s">
        <v>214</v>
      </c>
      <c r="M866" t="s">
        <v>214</v>
      </c>
      <c r="N866" t="s">
        <v>214</v>
      </c>
      <c r="O866" t="s">
        <v>214</v>
      </c>
      <c r="P866" t="s">
        <v>212</v>
      </c>
      <c r="Q866" t="s">
        <v>212</v>
      </c>
      <c r="R866" t="s">
        <v>212</v>
      </c>
      <c r="S866" t="s">
        <v>214</v>
      </c>
      <c r="T866" t="s">
        <v>214</v>
      </c>
      <c r="U866" t="s">
        <v>214</v>
      </c>
      <c r="V866" t="s">
        <v>214</v>
      </c>
      <c r="W866" t="s">
        <v>214</v>
      </c>
      <c r="X866" t="s">
        <v>212</v>
      </c>
      <c r="Y866" t="s">
        <v>213</v>
      </c>
      <c r="Z866" t="s">
        <v>214</v>
      </c>
      <c r="AA866" t="s">
        <v>214</v>
      </c>
      <c r="AB866" t="s">
        <v>214</v>
      </c>
      <c r="AC866" t="s">
        <v>213</v>
      </c>
      <c r="AD866" t="s">
        <v>213</v>
      </c>
      <c r="AE866" t="s">
        <v>212</v>
      </c>
      <c r="AF866" t="s">
        <v>214</v>
      </c>
      <c r="AG866" t="s">
        <v>213</v>
      </c>
      <c r="AH866" t="s">
        <v>213</v>
      </c>
      <c r="AI866" t="s">
        <v>213</v>
      </c>
      <c r="AJ866" t="s">
        <v>213</v>
      </c>
      <c r="AK866" t="s">
        <v>213</v>
      </c>
      <c r="AL866" t="s">
        <v>213</v>
      </c>
      <c r="AM866" t="s">
        <v>213</v>
      </c>
      <c r="AN866" t="s">
        <v>213</v>
      </c>
      <c r="AO866" t="s">
        <v>213</v>
      </c>
      <c r="AP866" s="317" t="s">
        <v>213</v>
      </c>
      <c r="AQ866"/>
      <c r="AR866" s="299"/>
      <c r="AS866" s="271"/>
      <c r="AU866" s="273"/>
    </row>
    <row r="867" spans="1:47" s="272" customFormat="1" ht="22.8" x14ac:dyDescent="0.4">
      <c r="A867">
        <v>215351</v>
      </c>
      <c r="B867" t="s">
        <v>59</v>
      </c>
      <c r="C867" t="s">
        <v>214</v>
      </c>
      <c r="D867" t="s">
        <v>214</v>
      </c>
      <c r="E867" t="s">
        <v>214</v>
      </c>
      <c r="F867" t="s">
        <v>214</v>
      </c>
      <c r="G867" t="s">
        <v>212</v>
      </c>
      <c r="H867" t="s">
        <v>214</v>
      </c>
      <c r="I867" t="s">
        <v>214</v>
      </c>
      <c r="J867" t="s">
        <v>214</v>
      </c>
      <c r="K867" t="s">
        <v>214</v>
      </c>
      <c r="L867" t="s">
        <v>214</v>
      </c>
      <c r="M867" t="s">
        <v>214</v>
      </c>
      <c r="N867" t="s">
        <v>214</v>
      </c>
      <c r="O867" t="s">
        <v>214</v>
      </c>
      <c r="P867" t="s">
        <v>214</v>
      </c>
      <c r="Q867" t="s">
        <v>214</v>
      </c>
      <c r="R867" t="s">
        <v>214</v>
      </c>
      <c r="S867" t="s">
        <v>214</v>
      </c>
      <c r="T867" t="s">
        <v>214</v>
      </c>
      <c r="U867" t="s">
        <v>214</v>
      </c>
      <c r="V867" t="s">
        <v>214</v>
      </c>
      <c r="W867" t="s">
        <v>212</v>
      </c>
      <c r="X867" t="s">
        <v>214</v>
      </c>
      <c r="Y867" t="s">
        <v>214</v>
      </c>
      <c r="Z867" t="s">
        <v>213</v>
      </c>
      <c r="AA867" t="s">
        <v>214</v>
      </c>
      <c r="AB867" t="s">
        <v>212</v>
      </c>
      <c r="AC867" t="s">
        <v>214</v>
      </c>
      <c r="AD867" t="s">
        <v>214</v>
      </c>
      <c r="AE867" t="s">
        <v>212</v>
      </c>
      <c r="AF867" t="s">
        <v>214</v>
      </c>
      <c r="AG867" t="s">
        <v>213</v>
      </c>
      <c r="AH867" t="s">
        <v>214</v>
      </c>
      <c r="AI867" t="s">
        <v>214</v>
      </c>
      <c r="AJ867" t="s">
        <v>214</v>
      </c>
      <c r="AK867" t="s">
        <v>214</v>
      </c>
      <c r="AL867" t="s">
        <v>214</v>
      </c>
      <c r="AM867" t="s">
        <v>213</v>
      </c>
      <c r="AN867" t="s">
        <v>214</v>
      </c>
      <c r="AO867" t="s">
        <v>214</v>
      </c>
      <c r="AP867" s="317" t="s">
        <v>214</v>
      </c>
      <c r="AQ867"/>
      <c r="AR867" s="299"/>
      <c r="AS867" s="273"/>
      <c r="AU867" s="273"/>
    </row>
    <row r="868" spans="1:47" s="272" customFormat="1" ht="22.8" x14ac:dyDescent="0.4">
      <c r="A868">
        <v>215352</v>
      </c>
      <c r="B868" t="s">
        <v>3629</v>
      </c>
      <c r="C868" t="s">
        <v>212</v>
      </c>
      <c r="D868" t="s">
        <v>212</v>
      </c>
      <c r="E868" t="s">
        <v>212</v>
      </c>
      <c r="F868" t="s">
        <v>212</v>
      </c>
      <c r="G868" t="s">
        <v>214</v>
      </c>
      <c r="H868" t="s">
        <v>214</v>
      </c>
      <c r="I868" t="s">
        <v>212</v>
      </c>
      <c r="J868" t="s">
        <v>212</v>
      </c>
      <c r="K868" t="s">
        <v>214</v>
      </c>
      <c r="L868" t="s">
        <v>214</v>
      </c>
      <c r="M868" t="s">
        <v>214</v>
      </c>
      <c r="N868" t="s">
        <v>214</v>
      </c>
      <c r="O868" t="s">
        <v>212</v>
      </c>
      <c r="P868" t="s">
        <v>212</v>
      </c>
      <c r="Q868" t="s">
        <v>214</v>
      </c>
      <c r="R868" t="s">
        <v>212</v>
      </c>
      <c r="S868" t="s">
        <v>214</v>
      </c>
      <c r="T868" t="s">
        <v>212</v>
      </c>
      <c r="U868" t="s">
        <v>212</v>
      </c>
      <c r="V868" t="s">
        <v>214</v>
      </c>
      <c r="W868" t="s">
        <v>214</v>
      </c>
      <c r="X868" t="s">
        <v>214</v>
      </c>
      <c r="Y868" t="s">
        <v>214</v>
      </c>
      <c r="Z868" t="s">
        <v>214</v>
      </c>
      <c r="AA868" t="s">
        <v>214</v>
      </c>
      <c r="AB868" t="s">
        <v>214</v>
      </c>
      <c r="AC868" t="s">
        <v>212</v>
      </c>
      <c r="AD868" t="s">
        <v>214</v>
      </c>
      <c r="AE868" t="s">
        <v>214</v>
      </c>
      <c r="AF868" t="s">
        <v>212</v>
      </c>
      <c r="AG868" t="s">
        <v>214</v>
      </c>
      <c r="AH868" t="s">
        <v>213</v>
      </c>
      <c r="AI868" t="s">
        <v>213</v>
      </c>
      <c r="AJ868" t="s">
        <v>214</v>
      </c>
      <c r="AK868" t="s">
        <v>214</v>
      </c>
      <c r="AL868" t="s">
        <v>213</v>
      </c>
      <c r="AM868" t="s">
        <v>213</v>
      </c>
      <c r="AN868" t="s">
        <v>213</v>
      </c>
      <c r="AO868" t="s">
        <v>213</v>
      </c>
      <c r="AP868" s="317" t="s">
        <v>214</v>
      </c>
      <c r="AQ868"/>
      <c r="AR868" s="299"/>
      <c r="AS868" s="273"/>
      <c r="AU868" s="273"/>
    </row>
    <row r="869" spans="1:47" s="272" customFormat="1" ht="22.8" x14ac:dyDescent="0.4">
      <c r="A869">
        <v>215353</v>
      </c>
      <c r="B869" t="s">
        <v>3629</v>
      </c>
      <c r="C869" t="s">
        <v>212</v>
      </c>
      <c r="D869" t="s">
        <v>214</v>
      </c>
      <c r="E869" t="s">
        <v>214</v>
      </c>
      <c r="F869" t="s">
        <v>214</v>
      </c>
      <c r="G869" t="s">
        <v>212</v>
      </c>
      <c r="H869" t="s">
        <v>214</v>
      </c>
      <c r="I869" t="s">
        <v>214</v>
      </c>
      <c r="J869" t="s">
        <v>214</v>
      </c>
      <c r="K869" t="s">
        <v>214</v>
      </c>
      <c r="L869" t="s">
        <v>214</v>
      </c>
      <c r="M869" t="s">
        <v>214</v>
      </c>
      <c r="N869" t="s">
        <v>212</v>
      </c>
      <c r="O869" t="s">
        <v>214</v>
      </c>
      <c r="P869" t="s">
        <v>212</v>
      </c>
      <c r="Q869" t="s">
        <v>214</v>
      </c>
      <c r="R869" t="s">
        <v>214</v>
      </c>
      <c r="S869" t="s">
        <v>214</v>
      </c>
      <c r="T869" t="s">
        <v>214</v>
      </c>
      <c r="U869" t="s">
        <v>214</v>
      </c>
      <c r="V869" t="s">
        <v>214</v>
      </c>
      <c r="W869" t="s">
        <v>214</v>
      </c>
      <c r="X869" t="s">
        <v>212</v>
      </c>
      <c r="Y869" t="s">
        <v>212</v>
      </c>
      <c r="Z869" t="s">
        <v>214</v>
      </c>
      <c r="AA869" t="s">
        <v>212</v>
      </c>
      <c r="AB869" t="s">
        <v>212</v>
      </c>
      <c r="AC869" t="s">
        <v>212</v>
      </c>
      <c r="AD869" t="s">
        <v>212</v>
      </c>
      <c r="AE869" t="s">
        <v>212</v>
      </c>
      <c r="AF869" t="s">
        <v>214</v>
      </c>
      <c r="AG869" t="s">
        <v>213</v>
      </c>
      <c r="AH869" t="s">
        <v>214</v>
      </c>
      <c r="AI869" t="s">
        <v>212</v>
      </c>
      <c r="AJ869" t="s">
        <v>213</v>
      </c>
      <c r="AK869" t="s">
        <v>212</v>
      </c>
      <c r="AL869" t="s">
        <v>214</v>
      </c>
      <c r="AM869" t="s">
        <v>214</v>
      </c>
      <c r="AN869" t="s">
        <v>214</v>
      </c>
      <c r="AO869" t="s">
        <v>213</v>
      </c>
      <c r="AP869" s="317" t="s">
        <v>214</v>
      </c>
      <c r="AQ869"/>
      <c r="AR869" s="299"/>
      <c r="AS869" s="273"/>
      <c r="AU869" s="273"/>
    </row>
    <row r="870" spans="1:47" s="272" customFormat="1" ht="22.8" x14ac:dyDescent="0.4">
      <c r="A870">
        <v>215354</v>
      </c>
      <c r="B870" t="s">
        <v>59</v>
      </c>
      <c r="C870" t="s">
        <v>212</v>
      </c>
      <c r="D870" t="s">
        <v>212</v>
      </c>
      <c r="E870" t="s">
        <v>214</v>
      </c>
      <c r="F870" t="s">
        <v>214</v>
      </c>
      <c r="G870" t="s">
        <v>214</v>
      </c>
      <c r="H870" t="s">
        <v>214</v>
      </c>
      <c r="I870" t="s">
        <v>214</v>
      </c>
      <c r="J870" t="s">
        <v>212</v>
      </c>
      <c r="K870" t="s">
        <v>214</v>
      </c>
      <c r="L870" t="s">
        <v>214</v>
      </c>
      <c r="M870" t="s">
        <v>212</v>
      </c>
      <c r="N870" t="s">
        <v>214</v>
      </c>
      <c r="O870" t="s">
        <v>214</v>
      </c>
      <c r="P870" t="s">
        <v>212</v>
      </c>
      <c r="Q870" t="s">
        <v>214</v>
      </c>
      <c r="R870" t="s">
        <v>214</v>
      </c>
      <c r="S870" t="s">
        <v>214</v>
      </c>
      <c r="T870" t="s">
        <v>212</v>
      </c>
      <c r="U870" t="s">
        <v>214</v>
      </c>
      <c r="V870" t="s">
        <v>212</v>
      </c>
      <c r="W870" t="s">
        <v>212</v>
      </c>
      <c r="X870" t="s">
        <v>212</v>
      </c>
      <c r="Y870" t="s">
        <v>212</v>
      </c>
      <c r="Z870" t="s">
        <v>212</v>
      </c>
      <c r="AA870" t="s">
        <v>212</v>
      </c>
      <c r="AB870" t="s">
        <v>212</v>
      </c>
      <c r="AC870" t="s">
        <v>212</v>
      </c>
      <c r="AD870" t="s">
        <v>212</v>
      </c>
      <c r="AE870" t="s">
        <v>212</v>
      </c>
      <c r="AF870" t="s">
        <v>214</v>
      </c>
      <c r="AG870" t="s">
        <v>214</v>
      </c>
      <c r="AH870" t="s">
        <v>214</v>
      </c>
      <c r="AI870" t="s">
        <v>214</v>
      </c>
      <c r="AJ870" t="s">
        <v>214</v>
      </c>
      <c r="AK870" t="s">
        <v>214</v>
      </c>
      <c r="AL870" t="s">
        <v>213</v>
      </c>
      <c r="AM870" t="s">
        <v>213</v>
      </c>
      <c r="AN870" t="s">
        <v>212</v>
      </c>
      <c r="AO870" t="s">
        <v>213</v>
      </c>
      <c r="AP870" s="317" t="s">
        <v>212</v>
      </c>
      <c r="AQ870"/>
      <c r="AR870" s="299"/>
      <c r="AS870" s="271"/>
    </row>
    <row r="871" spans="1:47" s="272" customFormat="1" ht="22.8" x14ac:dyDescent="0.4">
      <c r="A871">
        <v>215360</v>
      </c>
      <c r="B871" t="s">
        <v>59</v>
      </c>
      <c r="C871" t="s">
        <v>214</v>
      </c>
      <c r="D871" t="s">
        <v>214</v>
      </c>
      <c r="E871" t="s">
        <v>212</v>
      </c>
      <c r="F871" t="s">
        <v>214</v>
      </c>
      <c r="G871" t="s">
        <v>214</v>
      </c>
      <c r="H871" t="s">
        <v>214</v>
      </c>
      <c r="I871" t="s">
        <v>212</v>
      </c>
      <c r="J871" t="s">
        <v>212</v>
      </c>
      <c r="K871" t="s">
        <v>214</v>
      </c>
      <c r="L871" t="s">
        <v>214</v>
      </c>
      <c r="M871" t="s">
        <v>214</v>
      </c>
      <c r="N871" t="s">
        <v>214</v>
      </c>
      <c r="O871" t="s">
        <v>214</v>
      </c>
      <c r="P871" t="s">
        <v>212</v>
      </c>
      <c r="Q871" t="s">
        <v>214</v>
      </c>
      <c r="R871" t="s">
        <v>212</v>
      </c>
      <c r="S871" t="s">
        <v>214</v>
      </c>
      <c r="T871" t="s">
        <v>212</v>
      </c>
      <c r="U871" t="s">
        <v>214</v>
      </c>
      <c r="V871" t="s">
        <v>212</v>
      </c>
      <c r="W871" t="s">
        <v>214</v>
      </c>
      <c r="X871" t="s">
        <v>214</v>
      </c>
      <c r="Y871" t="s">
        <v>212</v>
      </c>
      <c r="Z871" t="s">
        <v>212</v>
      </c>
      <c r="AA871" t="s">
        <v>212</v>
      </c>
      <c r="AB871" t="s">
        <v>212</v>
      </c>
      <c r="AC871" t="s">
        <v>212</v>
      </c>
      <c r="AD871" t="s">
        <v>214</v>
      </c>
      <c r="AE871" t="s">
        <v>212</v>
      </c>
      <c r="AF871" t="s">
        <v>212</v>
      </c>
      <c r="AG871" t="s">
        <v>214</v>
      </c>
      <c r="AH871" t="s">
        <v>212</v>
      </c>
      <c r="AI871" t="s">
        <v>214</v>
      </c>
      <c r="AJ871" t="s">
        <v>212</v>
      </c>
      <c r="AK871" t="s">
        <v>214</v>
      </c>
      <c r="AL871" t="s">
        <v>214</v>
      </c>
      <c r="AM871" t="s">
        <v>214</v>
      </c>
      <c r="AN871" t="s">
        <v>212</v>
      </c>
      <c r="AO871" t="s">
        <v>212</v>
      </c>
      <c r="AP871" s="317" t="s">
        <v>214</v>
      </c>
      <c r="AQ871"/>
      <c r="AR871" s="299"/>
      <c r="AS871" s="273"/>
      <c r="AU871" s="273"/>
    </row>
    <row r="872" spans="1:47" s="272" customFormat="1" ht="22.8" x14ac:dyDescent="0.4">
      <c r="A872">
        <v>215362</v>
      </c>
      <c r="B872" t="s">
        <v>3629</v>
      </c>
      <c r="C872" t="s">
        <v>214</v>
      </c>
      <c r="D872" t="s">
        <v>214</v>
      </c>
      <c r="E872" t="s">
        <v>214</v>
      </c>
      <c r="F872" t="s">
        <v>214</v>
      </c>
      <c r="G872" t="s">
        <v>212</v>
      </c>
      <c r="H872" t="s">
        <v>214</v>
      </c>
      <c r="I872" t="s">
        <v>214</v>
      </c>
      <c r="J872" t="s">
        <v>214</v>
      </c>
      <c r="K872" t="s">
        <v>214</v>
      </c>
      <c r="L872" t="s">
        <v>214</v>
      </c>
      <c r="M872" t="s">
        <v>212</v>
      </c>
      <c r="N872" t="s">
        <v>214</v>
      </c>
      <c r="O872" t="s">
        <v>214</v>
      </c>
      <c r="P872" t="s">
        <v>212</v>
      </c>
      <c r="Q872" t="s">
        <v>214</v>
      </c>
      <c r="R872" t="s">
        <v>212</v>
      </c>
      <c r="S872" t="s">
        <v>214</v>
      </c>
      <c r="T872" t="s">
        <v>214</v>
      </c>
      <c r="U872" t="s">
        <v>214</v>
      </c>
      <c r="V872" t="s">
        <v>214</v>
      </c>
      <c r="W872" t="s">
        <v>212</v>
      </c>
      <c r="X872" t="s">
        <v>212</v>
      </c>
      <c r="Y872" t="s">
        <v>212</v>
      </c>
      <c r="Z872" t="s">
        <v>212</v>
      </c>
      <c r="AA872" t="s">
        <v>212</v>
      </c>
      <c r="AB872" t="s">
        <v>212</v>
      </c>
      <c r="AC872" t="s">
        <v>214</v>
      </c>
      <c r="AD872" t="s">
        <v>212</v>
      </c>
      <c r="AE872" t="s">
        <v>212</v>
      </c>
      <c r="AF872" t="s">
        <v>214</v>
      </c>
      <c r="AG872" t="s">
        <v>213</v>
      </c>
      <c r="AH872" t="s">
        <v>213</v>
      </c>
      <c r="AI872" t="s">
        <v>213</v>
      </c>
      <c r="AJ872" t="s">
        <v>214</v>
      </c>
      <c r="AK872" t="s">
        <v>214</v>
      </c>
      <c r="AL872" t="s">
        <v>213</v>
      </c>
      <c r="AM872" t="s">
        <v>213</v>
      </c>
      <c r="AN872" t="s">
        <v>213</v>
      </c>
      <c r="AO872" t="s">
        <v>213</v>
      </c>
      <c r="AP872" s="317" t="s">
        <v>214</v>
      </c>
      <c r="AQ872"/>
      <c r="AR872" s="299"/>
      <c r="AS872" s="273"/>
      <c r="AU872" s="273"/>
    </row>
    <row r="873" spans="1:47" s="272" customFormat="1" ht="22.8" x14ac:dyDescent="0.4">
      <c r="A873">
        <v>215364</v>
      </c>
      <c r="B873" t="s">
        <v>3629</v>
      </c>
      <c r="C873" t="s">
        <v>214</v>
      </c>
      <c r="D873" t="s">
        <v>214</v>
      </c>
      <c r="E873" t="s">
        <v>212</v>
      </c>
      <c r="F873" t="s">
        <v>214</v>
      </c>
      <c r="G873" t="s">
        <v>214</v>
      </c>
      <c r="H873" t="s">
        <v>214</v>
      </c>
      <c r="I873" t="s">
        <v>212</v>
      </c>
      <c r="J873" t="s">
        <v>212</v>
      </c>
      <c r="K873" t="s">
        <v>212</v>
      </c>
      <c r="L873" t="s">
        <v>214</v>
      </c>
      <c r="M873" t="s">
        <v>212</v>
      </c>
      <c r="N873" t="s">
        <v>212</v>
      </c>
      <c r="O873" t="s">
        <v>214</v>
      </c>
      <c r="P873" t="s">
        <v>214</v>
      </c>
      <c r="Q873" t="s">
        <v>214</v>
      </c>
      <c r="R873" t="s">
        <v>214</v>
      </c>
      <c r="S873" t="s">
        <v>214</v>
      </c>
      <c r="T873" t="s">
        <v>214</v>
      </c>
      <c r="U873" t="s">
        <v>214</v>
      </c>
      <c r="V873" t="s">
        <v>212</v>
      </c>
      <c r="W873" t="s">
        <v>212</v>
      </c>
      <c r="X873" t="s">
        <v>212</v>
      </c>
      <c r="Y873" t="s">
        <v>212</v>
      </c>
      <c r="Z873" t="s">
        <v>214</v>
      </c>
      <c r="AA873" t="s">
        <v>212</v>
      </c>
      <c r="AB873" t="s">
        <v>214</v>
      </c>
      <c r="AC873" t="s">
        <v>214</v>
      </c>
      <c r="AD873" t="s">
        <v>214</v>
      </c>
      <c r="AE873" t="s">
        <v>212</v>
      </c>
      <c r="AF873" t="s">
        <v>214</v>
      </c>
      <c r="AG873" t="s">
        <v>214</v>
      </c>
      <c r="AH873" t="s">
        <v>214</v>
      </c>
      <c r="AI873" t="s">
        <v>214</v>
      </c>
      <c r="AJ873" t="s">
        <v>214</v>
      </c>
      <c r="AK873" t="s">
        <v>214</v>
      </c>
      <c r="AL873" t="s">
        <v>214</v>
      </c>
      <c r="AM873" t="s">
        <v>214</v>
      </c>
      <c r="AN873" t="s">
        <v>214</v>
      </c>
      <c r="AO873" t="s">
        <v>214</v>
      </c>
      <c r="AP873" s="317" t="s">
        <v>214</v>
      </c>
      <c r="AQ873"/>
      <c r="AR873" s="299"/>
      <c r="AS873" s="273"/>
      <c r="AU873" s="273"/>
    </row>
    <row r="874" spans="1:47" s="272" customFormat="1" ht="22.8" x14ac:dyDescent="0.4">
      <c r="A874">
        <v>215366</v>
      </c>
      <c r="B874" t="s">
        <v>59</v>
      </c>
      <c r="C874" t="s">
        <v>214</v>
      </c>
      <c r="D874" t="s">
        <v>214</v>
      </c>
      <c r="E874" t="s">
        <v>214</v>
      </c>
      <c r="F874" t="s">
        <v>214</v>
      </c>
      <c r="G874" t="s">
        <v>214</v>
      </c>
      <c r="H874" t="s">
        <v>214</v>
      </c>
      <c r="I874" t="s">
        <v>214</v>
      </c>
      <c r="J874" t="s">
        <v>214</v>
      </c>
      <c r="K874" t="s">
        <v>212</v>
      </c>
      <c r="L874" t="s">
        <v>214</v>
      </c>
      <c r="M874" t="s">
        <v>212</v>
      </c>
      <c r="N874" t="s">
        <v>214</v>
      </c>
      <c r="O874" t="s">
        <v>214</v>
      </c>
      <c r="P874" t="s">
        <v>214</v>
      </c>
      <c r="Q874" t="s">
        <v>214</v>
      </c>
      <c r="R874" t="s">
        <v>214</v>
      </c>
      <c r="S874" t="s">
        <v>214</v>
      </c>
      <c r="T874" t="s">
        <v>214</v>
      </c>
      <c r="U874" t="s">
        <v>214</v>
      </c>
      <c r="V874" t="s">
        <v>212</v>
      </c>
      <c r="W874" t="s">
        <v>214</v>
      </c>
      <c r="X874" t="s">
        <v>212</v>
      </c>
      <c r="Y874" t="s">
        <v>214</v>
      </c>
      <c r="Z874" t="s">
        <v>212</v>
      </c>
      <c r="AA874" t="s">
        <v>214</v>
      </c>
      <c r="AB874" t="s">
        <v>214</v>
      </c>
      <c r="AC874" t="s">
        <v>214</v>
      </c>
      <c r="AD874" t="s">
        <v>214</v>
      </c>
      <c r="AE874" t="s">
        <v>212</v>
      </c>
      <c r="AF874" t="s">
        <v>214</v>
      </c>
      <c r="AG874" t="s">
        <v>212</v>
      </c>
      <c r="AH874" t="s">
        <v>212</v>
      </c>
      <c r="AI874" t="s">
        <v>212</v>
      </c>
      <c r="AJ874" t="s">
        <v>212</v>
      </c>
      <c r="AK874" t="s">
        <v>212</v>
      </c>
      <c r="AL874" t="s">
        <v>214</v>
      </c>
      <c r="AM874" t="s">
        <v>213</v>
      </c>
      <c r="AN874" t="s">
        <v>213</v>
      </c>
      <c r="AO874" t="s">
        <v>212</v>
      </c>
      <c r="AP874" s="317" t="s">
        <v>212</v>
      </c>
      <c r="AQ874"/>
      <c r="AR874" s="299"/>
      <c r="AS874" s="273"/>
      <c r="AU874" s="273"/>
    </row>
    <row r="875" spans="1:47" s="272" customFormat="1" ht="22.8" x14ac:dyDescent="0.4">
      <c r="A875">
        <v>215368</v>
      </c>
      <c r="B875" t="s">
        <v>485</v>
      </c>
      <c r="C875" t="s">
        <v>214</v>
      </c>
      <c r="D875" t="s">
        <v>212</v>
      </c>
      <c r="E875" t="s">
        <v>212</v>
      </c>
      <c r="F875" t="s">
        <v>212</v>
      </c>
      <c r="G875" t="s">
        <v>214</v>
      </c>
      <c r="H875" t="s">
        <v>214</v>
      </c>
      <c r="I875" t="s">
        <v>214</v>
      </c>
      <c r="J875" t="s">
        <v>214</v>
      </c>
      <c r="K875" t="s">
        <v>214</v>
      </c>
      <c r="L875" t="s">
        <v>214</v>
      </c>
      <c r="M875" t="s">
        <v>212</v>
      </c>
      <c r="N875" t="s">
        <v>214</v>
      </c>
      <c r="O875" t="s">
        <v>212</v>
      </c>
      <c r="P875" t="s">
        <v>212</v>
      </c>
      <c r="Q875" t="s">
        <v>212</v>
      </c>
      <c r="R875" t="s">
        <v>212</v>
      </c>
      <c r="S875" t="s">
        <v>214</v>
      </c>
      <c r="T875" t="s">
        <v>212</v>
      </c>
      <c r="U875" t="s">
        <v>212</v>
      </c>
      <c r="V875" t="s">
        <v>212</v>
      </c>
      <c r="W875" t="s">
        <v>214</v>
      </c>
      <c r="X875" t="s">
        <v>214</v>
      </c>
      <c r="Y875" t="s">
        <v>212</v>
      </c>
      <c r="Z875" t="s">
        <v>214</v>
      </c>
      <c r="AA875" t="s">
        <v>212</v>
      </c>
      <c r="AB875" t="s">
        <v>212</v>
      </c>
      <c r="AC875" t="s">
        <v>212</v>
      </c>
      <c r="AD875" t="s">
        <v>212</v>
      </c>
      <c r="AE875" t="s">
        <v>212</v>
      </c>
      <c r="AF875" t="s">
        <v>214</v>
      </c>
      <c r="AG875"/>
      <c r="AH875"/>
      <c r="AI875"/>
      <c r="AJ875"/>
      <c r="AK875"/>
      <c r="AL875"/>
      <c r="AM875"/>
      <c r="AN875"/>
      <c r="AO875"/>
      <c r="AP875" s="317"/>
      <c r="AQ875"/>
      <c r="AR875" s="299"/>
      <c r="AS875" s="271"/>
      <c r="AU875" s="273"/>
    </row>
    <row r="876" spans="1:47" s="272" customFormat="1" ht="22.8" x14ac:dyDescent="0.4">
      <c r="A876">
        <v>215372</v>
      </c>
      <c r="B876" t="s">
        <v>3630</v>
      </c>
      <c r="C876" t="s">
        <v>212</v>
      </c>
      <c r="D876" t="s">
        <v>212</v>
      </c>
      <c r="E876" t="s">
        <v>212</v>
      </c>
      <c r="F876" t="s">
        <v>212</v>
      </c>
      <c r="G876" t="s">
        <v>212</v>
      </c>
      <c r="H876" t="s">
        <v>214</v>
      </c>
      <c r="I876" t="s">
        <v>212</v>
      </c>
      <c r="J876" t="s">
        <v>212</v>
      </c>
      <c r="K876" t="s">
        <v>212</v>
      </c>
      <c r="L876" t="s">
        <v>214</v>
      </c>
      <c r="M876" t="s">
        <v>214</v>
      </c>
      <c r="N876" t="s">
        <v>212</v>
      </c>
      <c r="O876" t="s">
        <v>212</v>
      </c>
      <c r="P876" t="s">
        <v>212</v>
      </c>
      <c r="Q876" t="s">
        <v>214</v>
      </c>
      <c r="R876" t="s">
        <v>214</v>
      </c>
      <c r="S876" t="s">
        <v>212</v>
      </c>
      <c r="T876" t="s">
        <v>214</v>
      </c>
      <c r="U876" t="s">
        <v>214</v>
      </c>
      <c r="V876" t="s">
        <v>214</v>
      </c>
      <c r="W876" t="s">
        <v>212</v>
      </c>
      <c r="X876" t="s">
        <v>212</v>
      </c>
      <c r="Y876" t="s">
        <v>212</v>
      </c>
      <c r="Z876" t="s">
        <v>212</v>
      </c>
      <c r="AA876" t="s">
        <v>212</v>
      </c>
      <c r="AB876" t="s">
        <v>214</v>
      </c>
      <c r="AC876" t="s">
        <v>214</v>
      </c>
      <c r="AD876" t="s">
        <v>214</v>
      </c>
      <c r="AE876" t="s">
        <v>214</v>
      </c>
      <c r="AF876" t="s">
        <v>214</v>
      </c>
      <c r="AG876"/>
      <c r="AH876"/>
      <c r="AI876"/>
      <c r="AJ876"/>
      <c r="AK876"/>
      <c r="AL876"/>
      <c r="AM876"/>
      <c r="AN876"/>
      <c r="AO876"/>
      <c r="AP876" s="317"/>
      <c r="AQ876"/>
      <c r="AR876" s="299"/>
      <c r="AS876" s="271"/>
      <c r="AU876" s="273"/>
    </row>
    <row r="877" spans="1:47" s="272" customFormat="1" ht="22.8" x14ac:dyDescent="0.4">
      <c r="A877">
        <v>215374</v>
      </c>
      <c r="B877" t="s">
        <v>59</v>
      </c>
      <c r="C877" t="s">
        <v>214</v>
      </c>
      <c r="D877" t="s">
        <v>214</v>
      </c>
      <c r="E877" t="s">
        <v>214</v>
      </c>
      <c r="F877" t="s">
        <v>214</v>
      </c>
      <c r="G877" t="s">
        <v>214</v>
      </c>
      <c r="H877" t="s">
        <v>214</v>
      </c>
      <c r="I877" t="s">
        <v>214</v>
      </c>
      <c r="J877" t="s">
        <v>214</v>
      </c>
      <c r="K877" t="s">
        <v>214</v>
      </c>
      <c r="L877" t="s">
        <v>214</v>
      </c>
      <c r="M877" t="s">
        <v>214</v>
      </c>
      <c r="N877" t="s">
        <v>214</v>
      </c>
      <c r="O877" t="s">
        <v>214</v>
      </c>
      <c r="P877" t="s">
        <v>212</v>
      </c>
      <c r="Q877" t="s">
        <v>214</v>
      </c>
      <c r="R877" t="s">
        <v>214</v>
      </c>
      <c r="S877" t="s">
        <v>214</v>
      </c>
      <c r="T877" t="s">
        <v>214</v>
      </c>
      <c r="U877" t="s">
        <v>214</v>
      </c>
      <c r="V877" t="s">
        <v>214</v>
      </c>
      <c r="W877" t="s">
        <v>214</v>
      </c>
      <c r="X877" t="s">
        <v>212</v>
      </c>
      <c r="Y877" t="s">
        <v>214</v>
      </c>
      <c r="Z877" t="s">
        <v>212</v>
      </c>
      <c r="AA877" t="s">
        <v>212</v>
      </c>
      <c r="AB877" t="s">
        <v>214</v>
      </c>
      <c r="AC877" t="s">
        <v>212</v>
      </c>
      <c r="AD877" t="s">
        <v>214</v>
      </c>
      <c r="AE877" t="s">
        <v>212</v>
      </c>
      <c r="AF877" t="s">
        <v>212</v>
      </c>
      <c r="AG877" t="s">
        <v>212</v>
      </c>
      <c r="AH877" t="s">
        <v>214</v>
      </c>
      <c r="AI877" t="s">
        <v>212</v>
      </c>
      <c r="AJ877" t="s">
        <v>212</v>
      </c>
      <c r="AK877" t="s">
        <v>212</v>
      </c>
      <c r="AL877" t="s">
        <v>214</v>
      </c>
      <c r="AM877" t="s">
        <v>214</v>
      </c>
      <c r="AN877" t="s">
        <v>212</v>
      </c>
      <c r="AO877" t="s">
        <v>214</v>
      </c>
      <c r="AP877" s="317" t="s">
        <v>214</v>
      </c>
      <c r="AQ877"/>
      <c r="AR877" s="299"/>
      <c r="AS877" s="273"/>
      <c r="AU877" s="273"/>
    </row>
    <row r="878" spans="1:47" s="272" customFormat="1" ht="22.8" x14ac:dyDescent="0.4">
      <c r="A878">
        <v>215377</v>
      </c>
      <c r="B878" t="s">
        <v>485</v>
      </c>
      <c r="C878" t="s">
        <v>212</v>
      </c>
      <c r="D878" t="s">
        <v>212</v>
      </c>
      <c r="E878" t="s">
        <v>214</v>
      </c>
      <c r="F878" t="s">
        <v>214</v>
      </c>
      <c r="G878" t="s">
        <v>212</v>
      </c>
      <c r="H878" t="s">
        <v>212</v>
      </c>
      <c r="I878" t="s">
        <v>214</v>
      </c>
      <c r="J878" t="s">
        <v>212</v>
      </c>
      <c r="K878" t="s">
        <v>212</v>
      </c>
      <c r="L878" t="s">
        <v>214</v>
      </c>
      <c r="M878" t="s">
        <v>212</v>
      </c>
      <c r="N878" t="s">
        <v>214</v>
      </c>
      <c r="O878" t="s">
        <v>212</v>
      </c>
      <c r="P878" t="s">
        <v>214</v>
      </c>
      <c r="Q878" t="s">
        <v>214</v>
      </c>
      <c r="R878" t="s">
        <v>212</v>
      </c>
      <c r="S878" t="s">
        <v>214</v>
      </c>
      <c r="T878" t="s">
        <v>212</v>
      </c>
      <c r="U878" t="s">
        <v>214</v>
      </c>
      <c r="V878" t="s">
        <v>212</v>
      </c>
      <c r="W878" t="s">
        <v>213</v>
      </c>
      <c r="X878" t="s">
        <v>214</v>
      </c>
      <c r="Y878" t="s">
        <v>214</v>
      </c>
      <c r="Z878" t="s">
        <v>212</v>
      </c>
      <c r="AA878" t="s">
        <v>213</v>
      </c>
      <c r="AB878" t="s">
        <v>214</v>
      </c>
      <c r="AC878" t="s">
        <v>213</v>
      </c>
      <c r="AD878" t="s">
        <v>214</v>
      </c>
      <c r="AE878" t="s">
        <v>213</v>
      </c>
      <c r="AF878" t="s">
        <v>214</v>
      </c>
      <c r="AG878"/>
      <c r="AH878"/>
      <c r="AI878"/>
      <c r="AJ878"/>
      <c r="AK878"/>
      <c r="AL878"/>
      <c r="AM878"/>
      <c r="AN878"/>
      <c r="AO878"/>
      <c r="AP878" s="317"/>
      <c r="AQ878"/>
      <c r="AR878" s="299"/>
      <c r="AS878" s="273"/>
      <c r="AU878" s="273"/>
    </row>
    <row r="879" spans="1:47" s="272" customFormat="1" ht="24" x14ac:dyDescent="0.5">
      <c r="A879" s="321">
        <v>215385</v>
      </c>
      <c r="B879" t="s">
        <v>3629</v>
      </c>
      <c r="C879" s="271" t="s">
        <v>214</v>
      </c>
      <c r="D879" s="271" t="s">
        <v>214</v>
      </c>
      <c r="E879" s="271" t="s">
        <v>214</v>
      </c>
      <c r="F879" s="271" t="s">
        <v>214</v>
      </c>
      <c r="G879" s="271" t="s">
        <v>212</v>
      </c>
      <c r="H879" s="271" t="s">
        <v>212</v>
      </c>
      <c r="I879" s="271" t="s">
        <v>214</v>
      </c>
      <c r="J879" s="271" t="s">
        <v>214</v>
      </c>
      <c r="K879" s="271" t="s">
        <v>214</v>
      </c>
      <c r="L879" s="271" t="s">
        <v>214</v>
      </c>
      <c r="M879" s="271" t="s">
        <v>214</v>
      </c>
      <c r="N879" s="271" t="s">
        <v>214</v>
      </c>
      <c r="O879" s="271" t="s">
        <v>214</v>
      </c>
      <c r="P879" s="271" t="s">
        <v>214</v>
      </c>
      <c r="Q879" s="271" t="s">
        <v>214</v>
      </c>
      <c r="R879" s="271" t="s">
        <v>212</v>
      </c>
      <c r="S879" s="271" t="s">
        <v>214</v>
      </c>
      <c r="T879" s="271" t="s">
        <v>214</v>
      </c>
      <c r="U879" s="271" t="s">
        <v>214</v>
      </c>
      <c r="V879" s="271" t="s">
        <v>214</v>
      </c>
      <c r="W879" s="271" t="s">
        <v>214</v>
      </c>
      <c r="X879" s="271" t="s">
        <v>212</v>
      </c>
      <c r="Y879" s="271" t="s">
        <v>212</v>
      </c>
      <c r="Z879" s="271" t="s">
        <v>212</v>
      </c>
      <c r="AA879" s="271" t="s">
        <v>212</v>
      </c>
      <c r="AB879" s="271" t="s">
        <v>212</v>
      </c>
      <c r="AC879" s="271" t="s">
        <v>212</v>
      </c>
      <c r="AD879" s="271" t="s">
        <v>212</v>
      </c>
      <c r="AE879" s="271" t="s">
        <v>212</v>
      </c>
      <c r="AF879" s="271" t="s">
        <v>212</v>
      </c>
      <c r="AG879" s="271" t="s">
        <v>213</v>
      </c>
      <c r="AH879" s="271" t="s">
        <v>213</v>
      </c>
      <c r="AI879" s="271" t="s">
        <v>214</v>
      </c>
      <c r="AJ879" s="271" t="s">
        <v>214</v>
      </c>
      <c r="AK879" s="271" t="s">
        <v>213</v>
      </c>
      <c r="AL879" s="271" t="s">
        <v>213</v>
      </c>
      <c r="AM879" s="271" t="s">
        <v>213</v>
      </c>
      <c r="AN879" s="271" t="s">
        <v>213</v>
      </c>
      <c r="AO879" s="271" t="s">
        <v>213</v>
      </c>
      <c r="AP879" s="322" t="s">
        <v>213</v>
      </c>
      <c r="AQ879"/>
      <c r="AR879" s="299"/>
      <c r="AS879" s="271"/>
    </row>
    <row r="880" spans="1:47" s="272" customFormat="1" ht="22.8" x14ac:dyDescent="0.4">
      <c r="A880">
        <v>215390</v>
      </c>
      <c r="B880" t="s">
        <v>3630</v>
      </c>
      <c r="C880" t="s">
        <v>212</v>
      </c>
      <c r="D880" t="s">
        <v>212</v>
      </c>
      <c r="E880" t="s">
        <v>214</v>
      </c>
      <c r="F880" t="s">
        <v>214</v>
      </c>
      <c r="G880" t="s">
        <v>212</v>
      </c>
      <c r="H880" t="s">
        <v>212</v>
      </c>
      <c r="I880" t="s">
        <v>214</v>
      </c>
      <c r="J880" t="s">
        <v>212</v>
      </c>
      <c r="K880" t="s">
        <v>214</v>
      </c>
      <c r="L880" t="s">
        <v>214</v>
      </c>
      <c r="M880" t="s">
        <v>214</v>
      </c>
      <c r="N880" t="s">
        <v>212</v>
      </c>
      <c r="O880" t="s">
        <v>212</v>
      </c>
      <c r="P880" t="s">
        <v>212</v>
      </c>
      <c r="Q880" t="s">
        <v>214</v>
      </c>
      <c r="R880" t="s">
        <v>212</v>
      </c>
      <c r="S880" t="s">
        <v>214</v>
      </c>
      <c r="T880" t="s">
        <v>212</v>
      </c>
      <c r="U880" t="s">
        <v>214</v>
      </c>
      <c r="V880" t="s">
        <v>214</v>
      </c>
      <c r="W880" t="s">
        <v>214</v>
      </c>
      <c r="X880" t="s">
        <v>214</v>
      </c>
      <c r="Y880" t="s">
        <v>212</v>
      </c>
      <c r="Z880" t="s">
        <v>214</v>
      </c>
      <c r="AA880" t="s">
        <v>212</v>
      </c>
      <c r="AB880" t="s">
        <v>214</v>
      </c>
      <c r="AC880" t="s">
        <v>214</v>
      </c>
      <c r="AD880" t="s">
        <v>214</v>
      </c>
      <c r="AE880" t="s">
        <v>214</v>
      </c>
      <c r="AF880" t="s">
        <v>214</v>
      </c>
      <c r="AG880"/>
      <c r="AH880"/>
      <c r="AI880"/>
      <c r="AJ880"/>
      <c r="AK880"/>
      <c r="AL880"/>
      <c r="AM880"/>
      <c r="AN880"/>
      <c r="AO880"/>
      <c r="AP880" s="317"/>
      <c r="AQ880"/>
      <c r="AR880" s="299"/>
      <c r="AS880" s="273"/>
      <c r="AU880" s="273"/>
    </row>
    <row r="881" spans="1:47" s="272" customFormat="1" ht="22.8" x14ac:dyDescent="0.4">
      <c r="A881">
        <v>215392</v>
      </c>
      <c r="B881" t="s">
        <v>59</v>
      </c>
      <c r="C881" t="s">
        <v>212</v>
      </c>
      <c r="D881" t="s">
        <v>214</v>
      </c>
      <c r="E881" t="s">
        <v>214</v>
      </c>
      <c r="F881" t="s">
        <v>214</v>
      </c>
      <c r="G881" t="s">
        <v>212</v>
      </c>
      <c r="H881" t="s">
        <v>212</v>
      </c>
      <c r="I881" t="s">
        <v>214</v>
      </c>
      <c r="J881" t="s">
        <v>214</v>
      </c>
      <c r="K881" t="s">
        <v>214</v>
      </c>
      <c r="L881" t="s">
        <v>214</v>
      </c>
      <c r="M881" t="s">
        <v>214</v>
      </c>
      <c r="N881" t="s">
        <v>214</v>
      </c>
      <c r="O881" t="s">
        <v>214</v>
      </c>
      <c r="P881" t="s">
        <v>214</v>
      </c>
      <c r="Q881" t="s">
        <v>214</v>
      </c>
      <c r="R881" t="s">
        <v>214</v>
      </c>
      <c r="S881" t="s">
        <v>214</v>
      </c>
      <c r="T881" t="s">
        <v>212</v>
      </c>
      <c r="U881" t="s">
        <v>214</v>
      </c>
      <c r="V881" t="s">
        <v>214</v>
      </c>
      <c r="W881" t="s">
        <v>214</v>
      </c>
      <c r="X881" t="s">
        <v>214</v>
      </c>
      <c r="Y881" t="s">
        <v>212</v>
      </c>
      <c r="Z881" t="s">
        <v>214</v>
      </c>
      <c r="AA881" t="s">
        <v>212</v>
      </c>
      <c r="AB881" t="s">
        <v>212</v>
      </c>
      <c r="AC881" t="s">
        <v>212</v>
      </c>
      <c r="AD881" t="s">
        <v>212</v>
      </c>
      <c r="AE881" t="s">
        <v>212</v>
      </c>
      <c r="AF881" t="s">
        <v>214</v>
      </c>
      <c r="AG881" t="s">
        <v>214</v>
      </c>
      <c r="AH881" t="s">
        <v>212</v>
      </c>
      <c r="AI881" t="s">
        <v>212</v>
      </c>
      <c r="AJ881" t="s">
        <v>212</v>
      </c>
      <c r="AK881" t="s">
        <v>214</v>
      </c>
      <c r="AL881" t="s">
        <v>212</v>
      </c>
      <c r="AM881" t="s">
        <v>214</v>
      </c>
      <c r="AN881" t="s">
        <v>212</v>
      </c>
      <c r="AO881" t="s">
        <v>214</v>
      </c>
      <c r="AP881" s="317" t="s">
        <v>212</v>
      </c>
      <c r="AQ881"/>
      <c r="AR881" s="299"/>
      <c r="AS881" s="273"/>
      <c r="AU881" s="273"/>
    </row>
    <row r="882" spans="1:47" s="272" customFormat="1" ht="22.8" x14ac:dyDescent="0.4">
      <c r="A882">
        <v>215393</v>
      </c>
      <c r="B882" t="s">
        <v>59</v>
      </c>
      <c r="C882" t="s">
        <v>4176</v>
      </c>
      <c r="D882" t="s">
        <v>4176</v>
      </c>
      <c r="E882" t="s">
        <v>4176</v>
      </c>
      <c r="F882" t="s">
        <v>4176</v>
      </c>
      <c r="G882" t="s">
        <v>4176</v>
      </c>
      <c r="H882" t="s">
        <v>4176</v>
      </c>
      <c r="I882" t="s">
        <v>4176</v>
      </c>
      <c r="J882" t="s">
        <v>4176</v>
      </c>
      <c r="K882" t="s">
        <v>4176</v>
      </c>
      <c r="L882" t="s">
        <v>4176</v>
      </c>
      <c r="M882" t="s">
        <v>4176</v>
      </c>
      <c r="N882" t="s">
        <v>4176</v>
      </c>
      <c r="O882" t="s">
        <v>4176</v>
      </c>
      <c r="P882" t="s">
        <v>4176</v>
      </c>
      <c r="Q882" t="s">
        <v>4176</v>
      </c>
      <c r="R882" t="s">
        <v>4176</v>
      </c>
      <c r="S882" t="s">
        <v>4176</v>
      </c>
      <c r="T882" t="s">
        <v>4176</v>
      </c>
      <c r="U882" t="s">
        <v>4176</v>
      </c>
      <c r="V882" t="s">
        <v>4176</v>
      </c>
      <c r="W882" t="s">
        <v>4176</v>
      </c>
      <c r="X882" t="s">
        <v>4176</v>
      </c>
      <c r="Y882" t="s">
        <v>4176</v>
      </c>
      <c r="Z882" t="s">
        <v>4176</v>
      </c>
      <c r="AA882" t="s">
        <v>4176</v>
      </c>
      <c r="AB882" t="s">
        <v>4176</v>
      </c>
      <c r="AC882" t="s">
        <v>4176</v>
      </c>
      <c r="AD882" t="s">
        <v>4176</v>
      </c>
      <c r="AE882" t="s">
        <v>4176</v>
      </c>
      <c r="AF882" t="s">
        <v>4176</v>
      </c>
      <c r="AG882" t="s">
        <v>4176</v>
      </c>
      <c r="AH882" t="s">
        <v>4176</v>
      </c>
      <c r="AI882" t="s">
        <v>4176</v>
      </c>
      <c r="AJ882" t="s">
        <v>4176</v>
      </c>
      <c r="AK882" t="s">
        <v>4176</v>
      </c>
      <c r="AL882" t="s">
        <v>4176</v>
      </c>
      <c r="AM882" t="s">
        <v>4176</v>
      </c>
      <c r="AN882" t="s">
        <v>4176</v>
      </c>
      <c r="AO882" t="s">
        <v>4176</v>
      </c>
      <c r="AP882" s="317" t="s">
        <v>4176</v>
      </c>
      <c r="AQ882" t="s">
        <v>737</v>
      </c>
      <c r="AR882" s="299" t="s">
        <v>4180</v>
      </c>
      <c r="AS882" s="271"/>
    </row>
    <row r="883" spans="1:47" s="272" customFormat="1" ht="22.8" x14ac:dyDescent="0.4">
      <c r="A883" s="323">
        <v>215394</v>
      </c>
      <c r="B883" s="323" t="s">
        <v>485</v>
      </c>
      <c r="C883" s="323" t="s">
        <v>4176</v>
      </c>
      <c r="D883" s="323" t="s">
        <v>4176</v>
      </c>
      <c r="E883" s="323" t="s">
        <v>4176</v>
      </c>
      <c r="F883" s="323" t="s">
        <v>4176</v>
      </c>
      <c r="G883" s="323" t="s">
        <v>4176</v>
      </c>
      <c r="H883" s="323" t="s">
        <v>4176</v>
      </c>
      <c r="I883" s="323" t="s">
        <v>4176</v>
      </c>
      <c r="J883" s="323" t="s">
        <v>4176</v>
      </c>
      <c r="K883" s="323" t="s">
        <v>4176</v>
      </c>
      <c r="L883" s="323" t="s">
        <v>4176</v>
      </c>
      <c r="M883" s="323" t="s">
        <v>4176</v>
      </c>
      <c r="N883" s="323" t="s">
        <v>4176</v>
      </c>
      <c r="O883" s="323" t="s">
        <v>4176</v>
      </c>
      <c r="P883" s="323" t="s">
        <v>4176</v>
      </c>
      <c r="Q883" s="323" t="s">
        <v>4176</v>
      </c>
      <c r="R883" s="323" t="s">
        <v>4176</v>
      </c>
      <c r="S883" s="323" t="s">
        <v>4176</v>
      </c>
      <c r="T883" s="323" t="s">
        <v>4176</v>
      </c>
      <c r="U883" s="323" t="s">
        <v>4176</v>
      </c>
      <c r="V883" s="323" t="s">
        <v>4176</v>
      </c>
      <c r="W883" s="323" t="s">
        <v>4176</v>
      </c>
      <c r="X883" s="323" t="s">
        <v>4176</v>
      </c>
      <c r="Y883" s="323" t="s">
        <v>4176</v>
      </c>
      <c r="Z883" s="323" t="s">
        <v>4176</v>
      </c>
      <c r="AA883" s="323" t="s">
        <v>4176</v>
      </c>
      <c r="AB883" s="323" t="s">
        <v>4176</v>
      </c>
      <c r="AC883" s="323" t="s">
        <v>4176</v>
      </c>
      <c r="AD883" s="323" t="s">
        <v>4176</v>
      </c>
      <c r="AE883" s="323" t="s">
        <v>4176</v>
      </c>
      <c r="AF883" s="323" t="s">
        <v>4176</v>
      </c>
      <c r="AG883" s="323"/>
      <c r="AH883" s="323"/>
      <c r="AI883" s="323"/>
      <c r="AJ883" s="323"/>
      <c r="AK883" s="323"/>
      <c r="AL883" s="323"/>
      <c r="AM883" s="323"/>
      <c r="AN883" s="323"/>
      <c r="AO883" s="323"/>
      <c r="AP883" s="323"/>
      <c r="AQ883" s="323"/>
      <c r="AR883" s="299"/>
      <c r="AS883" s="271"/>
      <c r="AU883" s="273"/>
    </row>
    <row r="884" spans="1:47" s="272" customFormat="1" ht="22.8" x14ac:dyDescent="0.4">
      <c r="A884">
        <v>215398</v>
      </c>
      <c r="B884" t="s">
        <v>487</v>
      </c>
      <c r="C884" t="s">
        <v>4176</v>
      </c>
      <c r="D884" t="s">
        <v>4176</v>
      </c>
      <c r="E884" t="s">
        <v>4176</v>
      </c>
      <c r="F884" t="s">
        <v>4176</v>
      </c>
      <c r="G884" t="s">
        <v>4176</v>
      </c>
      <c r="H884" t="s">
        <v>4176</v>
      </c>
      <c r="I884" t="s">
        <v>4176</v>
      </c>
      <c r="J884" t="s">
        <v>4176</v>
      </c>
      <c r="K884" t="s">
        <v>4176</v>
      </c>
      <c r="L884" t="s">
        <v>4176</v>
      </c>
      <c r="M884" t="s">
        <v>4176</v>
      </c>
      <c r="N884" t="s">
        <v>4176</v>
      </c>
      <c r="O884" t="s">
        <v>4176</v>
      </c>
      <c r="P884" t="s">
        <v>4176</v>
      </c>
      <c r="Q884" t="s">
        <v>4176</v>
      </c>
      <c r="R884" t="s">
        <v>4176</v>
      </c>
      <c r="S884" t="s">
        <v>4176</v>
      </c>
      <c r="T884" t="s">
        <v>4176</v>
      </c>
      <c r="U884" t="s">
        <v>4176</v>
      </c>
      <c r="V884" t="s">
        <v>4176</v>
      </c>
      <c r="W884"/>
      <c r="X884"/>
      <c r="Y884"/>
      <c r="Z884"/>
      <c r="AA884"/>
      <c r="AB884"/>
      <c r="AC884"/>
      <c r="AD884"/>
      <c r="AE884"/>
      <c r="AF884"/>
      <c r="AG884"/>
      <c r="AH884"/>
      <c r="AI884"/>
      <c r="AJ884"/>
      <c r="AK884"/>
      <c r="AL884"/>
      <c r="AM884"/>
      <c r="AN884"/>
      <c r="AO884"/>
      <c r="AP884" s="317"/>
      <c r="AQ884" t="s">
        <v>737</v>
      </c>
      <c r="AR884" s="299" t="s">
        <v>4180</v>
      </c>
      <c r="AS884" s="273"/>
      <c r="AU884" s="273"/>
    </row>
    <row r="885" spans="1:47" s="272" customFormat="1" ht="22.8" x14ac:dyDescent="0.4">
      <c r="A885">
        <v>215399</v>
      </c>
      <c r="B885" t="s">
        <v>59</v>
      </c>
      <c r="C885" t="s">
        <v>212</v>
      </c>
      <c r="D885" t="s">
        <v>212</v>
      </c>
      <c r="E885" t="s">
        <v>212</v>
      </c>
      <c r="F885" t="s">
        <v>214</v>
      </c>
      <c r="G885" t="s">
        <v>212</v>
      </c>
      <c r="H885" t="s">
        <v>214</v>
      </c>
      <c r="I885" t="s">
        <v>214</v>
      </c>
      <c r="J885" t="s">
        <v>214</v>
      </c>
      <c r="K885" t="s">
        <v>214</v>
      </c>
      <c r="L885" t="s">
        <v>214</v>
      </c>
      <c r="M885" t="s">
        <v>214</v>
      </c>
      <c r="N885" t="s">
        <v>214</v>
      </c>
      <c r="O885" t="s">
        <v>214</v>
      </c>
      <c r="P885" t="s">
        <v>214</v>
      </c>
      <c r="Q885" t="s">
        <v>212</v>
      </c>
      <c r="R885" t="s">
        <v>214</v>
      </c>
      <c r="S885" t="s">
        <v>214</v>
      </c>
      <c r="T885" t="s">
        <v>214</v>
      </c>
      <c r="U885" t="s">
        <v>214</v>
      </c>
      <c r="V885" t="s">
        <v>214</v>
      </c>
      <c r="W885" t="s">
        <v>214</v>
      </c>
      <c r="X885" t="s">
        <v>212</v>
      </c>
      <c r="Y885" t="s">
        <v>212</v>
      </c>
      <c r="Z885" t="s">
        <v>212</v>
      </c>
      <c r="AA885" t="s">
        <v>212</v>
      </c>
      <c r="AB885" t="s">
        <v>212</v>
      </c>
      <c r="AC885" t="s">
        <v>214</v>
      </c>
      <c r="AD885" t="s">
        <v>214</v>
      </c>
      <c r="AE885" t="s">
        <v>212</v>
      </c>
      <c r="AF885" t="s">
        <v>212</v>
      </c>
      <c r="AG885" t="s">
        <v>212</v>
      </c>
      <c r="AH885" t="s">
        <v>212</v>
      </c>
      <c r="AI885" t="s">
        <v>212</v>
      </c>
      <c r="AJ885" t="s">
        <v>212</v>
      </c>
      <c r="AK885" t="s">
        <v>212</v>
      </c>
      <c r="AL885" t="s">
        <v>214</v>
      </c>
      <c r="AM885" t="s">
        <v>213</v>
      </c>
      <c r="AN885" t="s">
        <v>214</v>
      </c>
      <c r="AO885" t="s">
        <v>214</v>
      </c>
      <c r="AP885" s="317" t="s">
        <v>212</v>
      </c>
      <c r="AQ885"/>
      <c r="AR885" s="299"/>
      <c r="AS885" s="271"/>
      <c r="AU885" s="273"/>
    </row>
    <row r="886" spans="1:47" s="272" customFormat="1" ht="22.8" x14ac:dyDescent="0.4">
      <c r="A886" s="314">
        <v>215406</v>
      </c>
      <c r="B886" t="s">
        <v>59</v>
      </c>
      <c r="C886" s="315" t="s">
        <v>212</v>
      </c>
      <c r="D886" s="315" t="s">
        <v>214</v>
      </c>
      <c r="E886" s="315" t="s">
        <v>214</v>
      </c>
      <c r="F886" s="315" t="s">
        <v>214</v>
      </c>
      <c r="G886" s="315" t="s">
        <v>214</v>
      </c>
      <c r="H886" s="315" t="s">
        <v>214</v>
      </c>
      <c r="I886" s="315" t="s">
        <v>214</v>
      </c>
      <c r="J886" s="315" t="s">
        <v>212</v>
      </c>
      <c r="K886" s="315" t="s">
        <v>212</v>
      </c>
      <c r="L886" s="315" t="s">
        <v>212</v>
      </c>
      <c r="M886" s="315" t="s">
        <v>212</v>
      </c>
      <c r="N886" s="315" t="s">
        <v>214</v>
      </c>
      <c r="O886" s="315" t="s">
        <v>214</v>
      </c>
      <c r="P886" s="315" t="s">
        <v>212</v>
      </c>
      <c r="Q886" s="315" t="s">
        <v>212</v>
      </c>
      <c r="R886" s="315" t="s">
        <v>214</v>
      </c>
      <c r="S886" s="315" t="s">
        <v>214</v>
      </c>
      <c r="T886" s="315" t="s">
        <v>214</v>
      </c>
      <c r="U886" s="315" t="s">
        <v>214</v>
      </c>
      <c r="V886" s="315" t="s">
        <v>212</v>
      </c>
      <c r="W886" s="315" t="s">
        <v>212</v>
      </c>
      <c r="X886" s="315" t="s">
        <v>212</v>
      </c>
      <c r="Y886" s="315" t="s">
        <v>212</v>
      </c>
      <c r="Z886" s="315" t="s">
        <v>212</v>
      </c>
      <c r="AA886" s="315" t="s">
        <v>212</v>
      </c>
      <c r="AB886" s="315" t="s">
        <v>212</v>
      </c>
      <c r="AC886" s="315" t="s">
        <v>212</v>
      </c>
      <c r="AD886" s="315" t="s">
        <v>212</v>
      </c>
      <c r="AE886" s="315" t="s">
        <v>214</v>
      </c>
      <c r="AF886" s="315" t="s">
        <v>214</v>
      </c>
      <c r="AG886" s="315" t="s">
        <v>213</v>
      </c>
      <c r="AH886" s="315" t="s">
        <v>213</v>
      </c>
      <c r="AI886" s="315" t="s">
        <v>213</v>
      </c>
      <c r="AJ886" s="315" t="s">
        <v>213</v>
      </c>
      <c r="AK886" s="315" t="s">
        <v>213</v>
      </c>
      <c r="AL886" s="315" t="s">
        <v>213</v>
      </c>
      <c r="AM886" s="315" t="s">
        <v>213</v>
      </c>
      <c r="AN886" s="315" t="s">
        <v>213</v>
      </c>
      <c r="AO886" s="315" t="s">
        <v>213</v>
      </c>
      <c r="AP886" s="316" t="s">
        <v>213</v>
      </c>
      <c r="AQ886"/>
      <c r="AR886" s="299"/>
      <c r="AS886" s="273"/>
      <c r="AU886" s="273"/>
    </row>
    <row r="887" spans="1:47" s="272" customFormat="1" ht="22.8" x14ac:dyDescent="0.4">
      <c r="A887">
        <v>215408</v>
      </c>
      <c r="B887" t="s">
        <v>485</v>
      </c>
      <c r="C887" t="s">
        <v>212</v>
      </c>
      <c r="D887" t="s">
        <v>212</v>
      </c>
      <c r="E887" t="s">
        <v>212</v>
      </c>
      <c r="F887" t="s">
        <v>214</v>
      </c>
      <c r="G887" t="s">
        <v>212</v>
      </c>
      <c r="H887" t="s">
        <v>214</v>
      </c>
      <c r="I887" t="s">
        <v>212</v>
      </c>
      <c r="J887" t="s">
        <v>212</v>
      </c>
      <c r="K887" t="s">
        <v>212</v>
      </c>
      <c r="L887" t="s">
        <v>214</v>
      </c>
      <c r="M887" t="s">
        <v>214</v>
      </c>
      <c r="N887" t="s">
        <v>212</v>
      </c>
      <c r="O887" t="s">
        <v>212</v>
      </c>
      <c r="P887" t="s">
        <v>214</v>
      </c>
      <c r="Q887" t="s">
        <v>212</v>
      </c>
      <c r="R887" t="s">
        <v>214</v>
      </c>
      <c r="S887" t="s">
        <v>212</v>
      </c>
      <c r="T887" t="s">
        <v>212</v>
      </c>
      <c r="U887" t="s">
        <v>212</v>
      </c>
      <c r="V887" t="s">
        <v>212</v>
      </c>
      <c r="W887" t="s">
        <v>214</v>
      </c>
      <c r="X887" t="s">
        <v>214</v>
      </c>
      <c r="Y887" t="s">
        <v>214</v>
      </c>
      <c r="Z887" t="s">
        <v>212</v>
      </c>
      <c r="AA887" t="s">
        <v>214</v>
      </c>
      <c r="AB887" t="s">
        <v>214</v>
      </c>
      <c r="AC887" t="s">
        <v>214</v>
      </c>
      <c r="AD887" t="s">
        <v>214</v>
      </c>
      <c r="AE887" t="s">
        <v>212</v>
      </c>
      <c r="AF887" t="s">
        <v>212</v>
      </c>
      <c r="AG887"/>
      <c r="AH887"/>
      <c r="AI887"/>
      <c r="AJ887"/>
      <c r="AK887"/>
      <c r="AL887"/>
      <c r="AM887"/>
      <c r="AN887"/>
      <c r="AO887"/>
      <c r="AP887" s="317"/>
      <c r="AQ887"/>
      <c r="AR887" s="299"/>
      <c r="AS887" s="273"/>
      <c r="AU887" s="273"/>
    </row>
    <row r="888" spans="1:47" s="272" customFormat="1" ht="22.8" x14ac:dyDescent="0.4">
      <c r="A888">
        <v>215419</v>
      </c>
      <c r="B888" t="s">
        <v>3629</v>
      </c>
      <c r="C888" t="s">
        <v>212</v>
      </c>
      <c r="D888" t="s">
        <v>212</v>
      </c>
      <c r="E888"/>
      <c r="F888"/>
      <c r="G888"/>
      <c r="H888"/>
      <c r="I888"/>
      <c r="J888"/>
      <c r="K888"/>
      <c r="L888"/>
      <c r="M888"/>
      <c r="N888" t="s">
        <v>212</v>
      </c>
      <c r="O888" t="s">
        <v>212</v>
      </c>
      <c r="P888"/>
      <c r="Q888"/>
      <c r="R888"/>
      <c r="S888"/>
      <c r="T888"/>
      <c r="U888"/>
      <c r="V888"/>
      <c r="W888"/>
      <c r="X888"/>
      <c r="Y888" t="s">
        <v>212</v>
      </c>
      <c r="Z888" t="s">
        <v>212</v>
      </c>
      <c r="AA888"/>
      <c r="AB888"/>
      <c r="AC888"/>
      <c r="AD888"/>
      <c r="AE888"/>
      <c r="AF888"/>
      <c r="AG888" t="s">
        <v>212</v>
      </c>
      <c r="AH888" t="s">
        <v>214</v>
      </c>
      <c r="AI888" t="s">
        <v>214</v>
      </c>
      <c r="AJ888" t="s">
        <v>212</v>
      </c>
      <c r="AK888" t="s">
        <v>214</v>
      </c>
      <c r="AL888" t="s">
        <v>214</v>
      </c>
      <c r="AM888" t="s">
        <v>214</v>
      </c>
      <c r="AN888" t="s">
        <v>213</v>
      </c>
      <c r="AO888" t="s">
        <v>213</v>
      </c>
      <c r="AP888" s="317" t="s">
        <v>214</v>
      </c>
      <c r="AQ888"/>
      <c r="AR888" s="299"/>
      <c r="AS888" s="271"/>
    </row>
    <row r="889" spans="1:47" s="272" customFormat="1" ht="24" x14ac:dyDescent="0.5">
      <c r="A889" s="326">
        <v>215420</v>
      </c>
      <c r="B889" t="s">
        <v>3629</v>
      </c>
      <c r="C889" s="271" t="s">
        <v>212</v>
      </c>
      <c r="D889" s="271" t="s">
        <v>212</v>
      </c>
      <c r="E889" s="271" t="s">
        <v>212</v>
      </c>
      <c r="F889" s="271" t="s">
        <v>212</v>
      </c>
      <c r="G889" s="271" t="s">
        <v>212</v>
      </c>
      <c r="H889" s="271" t="s">
        <v>214</v>
      </c>
      <c r="I889" s="271" t="s">
        <v>214</v>
      </c>
      <c r="J889" s="271" t="s">
        <v>214</v>
      </c>
      <c r="K889" s="271" t="s">
        <v>214</v>
      </c>
      <c r="L889" s="271" t="s">
        <v>214</v>
      </c>
      <c r="M889" s="271" t="s">
        <v>214</v>
      </c>
      <c r="N889" s="271" t="s">
        <v>214</v>
      </c>
      <c r="O889" s="271" t="s">
        <v>214</v>
      </c>
      <c r="P889" s="271" t="s">
        <v>214</v>
      </c>
      <c r="Q889" s="271" t="s">
        <v>214</v>
      </c>
      <c r="R889" s="271" t="s">
        <v>214</v>
      </c>
      <c r="S889" s="271" t="s">
        <v>214</v>
      </c>
      <c r="T889" s="271" t="s">
        <v>214</v>
      </c>
      <c r="U889" s="271" t="s">
        <v>214</v>
      </c>
      <c r="V889" s="271" t="s">
        <v>214</v>
      </c>
      <c r="W889" s="271" t="s">
        <v>213</v>
      </c>
      <c r="X889" s="271" t="s">
        <v>213</v>
      </c>
      <c r="Y889" s="271" t="s">
        <v>213</v>
      </c>
      <c r="Z889" s="271" t="s">
        <v>213</v>
      </c>
      <c r="AA889" s="271" t="s">
        <v>213</v>
      </c>
      <c r="AB889" s="271" t="s">
        <v>213</v>
      </c>
      <c r="AC889" s="271" t="s">
        <v>214</v>
      </c>
      <c r="AD889" s="271" t="s">
        <v>214</v>
      </c>
      <c r="AE889" s="271" t="s">
        <v>214</v>
      </c>
      <c r="AF889" s="271" t="s">
        <v>214</v>
      </c>
      <c r="AG889" s="271" t="s">
        <v>214</v>
      </c>
      <c r="AH889" s="271" t="s">
        <v>214</v>
      </c>
      <c r="AI889" s="271" t="s">
        <v>213</v>
      </c>
      <c r="AJ889" s="271" t="s">
        <v>213</v>
      </c>
      <c r="AK889" s="271" t="s">
        <v>214</v>
      </c>
      <c r="AL889" s="271" t="s">
        <v>213</v>
      </c>
      <c r="AM889" s="271" t="s">
        <v>213</v>
      </c>
      <c r="AN889" s="271" t="s">
        <v>213</v>
      </c>
      <c r="AO889" s="271" t="s">
        <v>213</v>
      </c>
      <c r="AP889" s="322" t="s">
        <v>213</v>
      </c>
      <c r="AQ889"/>
      <c r="AR889" s="299"/>
      <c r="AS889" s="273"/>
      <c r="AU889" s="273"/>
    </row>
    <row r="890" spans="1:47" s="272" customFormat="1" ht="22.8" x14ac:dyDescent="0.4">
      <c r="A890">
        <v>215424</v>
      </c>
      <c r="B890" t="s">
        <v>485</v>
      </c>
      <c r="C890" t="s">
        <v>4176</v>
      </c>
      <c r="D890" t="s">
        <v>4176</v>
      </c>
      <c r="E890" t="s">
        <v>4176</v>
      </c>
      <c r="F890" t="s">
        <v>4176</v>
      </c>
      <c r="G890" t="s">
        <v>4176</v>
      </c>
      <c r="H890" t="s">
        <v>4176</v>
      </c>
      <c r="I890" t="s">
        <v>4176</v>
      </c>
      <c r="J890" t="s">
        <v>4176</v>
      </c>
      <c r="K890" t="s">
        <v>4176</v>
      </c>
      <c r="L890" t="s">
        <v>4176</v>
      </c>
      <c r="M890" t="s">
        <v>4176</v>
      </c>
      <c r="N890" t="s">
        <v>4176</v>
      </c>
      <c r="O890" t="s">
        <v>4176</v>
      </c>
      <c r="P890" t="s">
        <v>4176</v>
      </c>
      <c r="Q890" t="s">
        <v>4176</v>
      </c>
      <c r="R890" t="s">
        <v>4176</v>
      </c>
      <c r="S890" t="s">
        <v>4176</v>
      </c>
      <c r="T890" t="s">
        <v>4176</v>
      </c>
      <c r="U890" t="s">
        <v>4176</v>
      </c>
      <c r="V890" t="s">
        <v>4176</v>
      </c>
      <c r="W890" t="s">
        <v>4176</v>
      </c>
      <c r="X890" t="s">
        <v>4176</v>
      </c>
      <c r="Y890" t="s">
        <v>4176</v>
      </c>
      <c r="Z890" t="s">
        <v>4176</v>
      </c>
      <c r="AA890" t="s">
        <v>4176</v>
      </c>
      <c r="AB890" t="s">
        <v>4176</v>
      </c>
      <c r="AC890" t="s">
        <v>4176</v>
      </c>
      <c r="AD890" t="s">
        <v>4176</v>
      </c>
      <c r="AE890" t="s">
        <v>4176</v>
      </c>
      <c r="AF890" t="s">
        <v>4176</v>
      </c>
      <c r="AG890"/>
      <c r="AH890"/>
      <c r="AI890"/>
      <c r="AJ890"/>
      <c r="AK890"/>
      <c r="AL890"/>
      <c r="AM890"/>
      <c r="AN890"/>
      <c r="AO890"/>
      <c r="AP890" s="317"/>
      <c r="AQ890" t="s">
        <v>737</v>
      </c>
      <c r="AR890" s="299" t="s">
        <v>4180</v>
      </c>
      <c r="AS890" s="271"/>
      <c r="AU890" s="273"/>
    </row>
    <row r="891" spans="1:47" s="272" customFormat="1" ht="22.8" x14ac:dyDescent="0.4">
      <c r="A891">
        <v>215426</v>
      </c>
      <c r="B891" t="s">
        <v>59</v>
      </c>
      <c r="C891" t="s">
        <v>212</v>
      </c>
      <c r="D891" t="s">
        <v>212</v>
      </c>
      <c r="E891" t="s">
        <v>212</v>
      </c>
      <c r="F891" t="s">
        <v>214</v>
      </c>
      <c r="G891" t="s">
        <v>212</v>
      </c>
      <c r="H891" t="s">
        <v>214</v>
      </c>
      <c r="I891" t="s">
        <v>214</v>
      </c>
      <c r="J891" t="s">
        <v>212</v>
      </c>
      <c r="K891" t="s">
        <v>214</v>
      </c>
      <c r="L891" t="s">
        <v>214</v>
      </c>
      <c r="M891" t="s">
        <v>214</v>
      </c>
      <c r="N891" t="s">
        <v>212</v>
      </c>
      <c r="O891" t="s">
        <v>214</v>
      </c>
      <c r="P891" t="s">
        <v>212</v>
      </c>
      <c r="Q891" t="s">
        <v>212</v>
      </c>
      <c r="R891" t="s">
        <v>212</v>
      </c>
      <c r="S891" t="s">
        <v>214</v>
      </c>
      <c r="T891" t="s">
        <v>214</v>
      </c>
      <c r="U891" t="s">
        <v>214</v>
      </c>
      <c r="V891" t="s">
        <v>214</v>
      </c>
      <c r="W891" t="s">
        <v>214</v>
      </c>
      <c r="X891" t="s">
        <v>212</v>
      </c>
      <c r="Y891" t="s">
        <v>212</v>
      </c>
      <c r="Z891" t="s">
        <v>214</v>
      </c>
      <c r="AA891" t="s">
        <v>212</v>
      </c>
      <c r="AB891" t="s">
        <v>212</v>
      </c>
      <c r="AC891" t="s">
        <v>214</v>
      </c>
      <c r="AD891" t="s">
        <v>212</v>
      </c>
      <c r="AE891" t="s">
        <v>212</v>
      </c>
      <c r="AF891" t="s">
        <v>212</v>
      </c>
      <c r="AG891" t="s">
        <v>212</v>
      </c>
      <c r="AH891" t="s">
        <v>212</v>
      </c>
      <c r="AI891" t="s">
        <v>212</v>
      </c>
      <c r="AJ891" t="s">
        <v>212</v>
      </c>
      <c r="AK891" t="s">
        <v>212</v>
      </c>
      <c r="AL891" t="s">
        <v>212</v>
      </c>
      <c r="AM891" t="s">
        <v>214</v>
      </c>
      <c r="AN891" t="s">
        <v>214</v>
      </c>
      <c r="AO891" t="s">
        <v>212</v>
      </c>
      <c r="AP891" s="317" t="s">
        <v>212</v>
      </c>
      <c r="AQ891"/>
      <c r="AR891" s="299"/>
      <c r="AS891" s="273"/>
      <c r="AU891" s="273"/>
    </row>
    <row r="892" spans="1:47" s="272" customFormat="1" ht="22.8" x14ac:dyDescent="0.4">
      <c r="A892">
        <v>215427</v>
      </c>
      <c r="B892" t="s">
        <v>59</v>
      </c>
      <c r="C892" t="s">
        <v>212</v>
      </c>
      <c r="D892" t="s">
        <v>212</v>
      </c>
      <c r="E892" t="s">
        <v>212</v>
      </c>
      <c r="F892" t="s">
        <v>214</v>
      </c>
      <c r="G892" t="s">
        <v>212</v>
      </c>
      <c r="H892" t="s">
        <v>212</v>
      </c>
      <c r="I892" t="s">
        <v>214</v>
      </c>
      <c r="J892" t="s">
        <v>212</v>
      </c>
      <c r="K892" t="s">
        <v>214</v>
      </c>
      <c r="L892" t="s">
        <v>214</v>
      </c>
      <c r="M892" t="s">
        <v>212</v>
      </c>
      <c r="N892" t="s">
        <v>214</v>
      </c>
      <c r="O892" t="s">
        <v>214</v>
      </c>
      <c r="P892" t="s">
        <v>214</v>
      </c>
      <c r="Q892" t="s">
        <v>214</v>
      </c>
      <c r="R892" t="s">
        <v>214</v>
      </c>
      <c r="S892" t="s">
        <v>214</v>
      </c>
      <c r="T892" t="s">
        <v>214</v>
      </c>
      <c r="U892" t="s">
        <v>214</v>
      </c>
      <c r="V892" t="s">
        <v>214</v>
      </c>
      <c r="W892" t="s">
        <v>214</v>
      </c>
      <c r="X892" t="s">
        <v>212</v>
      </c>
      <c r="Y892" t="s">
        <v>212</v>
      </c>
      <c r="Z892" t="s">
        <v>212</v>
      </c>
      <c r="AA892" t="s">
        <v>212</v>
      </c>
      <c r="AB892" t="s">
        <v>212</v>
      </c>
      <c r="AC892" t="s">
        <v>212</v>
      </c>
      <c r="AD892" t="s">
        <v>212</v>
      </c>
      <c r="AE892" t="s">
        <v>212</v>
      </c>
      <c r="AF892" t="s">
        <v>214</v>
      </c>
      <c r="AG892" t="s">
        <v>214</v>
      </c>
      <c r="AH892" t="s">
        <v>212</v>
      </c>
      <c r="AI892" t="s">
        <v>212</v>
      </c>
      <c r="AJ892" t="s">
        <v>212</v>
      </c>
      <c r="AK892" t="s">
        <v>212</v>
      </c>
      <c r="AL892" t="s">
        <v>212</v>
      </c>
      <c r="AM892" t="s">
        <v>212</v>
      </c>
      <c r="AN892" t="s">
        <v>214</v>
      </c>
      <c r="AO892" t="s">
        <v>214</v>
      </c>
      <c r="AP892" s="317" t="s">
        <v>214</v>
      </c>
      <c r="AQ892"/>
      <c r="AR892" s="299"/>
      <c r="AS892" s="273"/>
      <c r="AU892" s="273"/>
    </row>
    <row r="893" spans="1:47" s="272" customFormat="1" ht="22.8" x14ac:dyDescent="0.4">
      <c r="A893">
        <v>215431</v>
      </c>
      <c r="B893" t="s">
        <v>489</v>
      </c>
      <c r="C893" t="s">
        <v>4176</v>
      </c>
      <c r="D893" t="s">
        <v>4176</v>
      </c>
      <c r="E893" t="s">
        <v>4176</v>
      </c>
      <c r="F893" t="s">
        <v>4176</v>
      </c>
      <c r="G893" t="s">
        <v>4176</v>
      </c>
      <c r="H893" t="s">
        <v>4176</v>
      </c>
      <c r="I893" t="s">
        <v>4176</v>
      </c>
      <c r="J893" t="s">
        <v>4176</v>
      </c>
      <c r="K893" t="s">
        <v>4176</v>
      </c>
      <c r="L893" t="s">
        <v>4176</v>
      </c>
      <c r="M893" t="s">
        <v>4176</v>
      </c>
      <c r="N893" t="s">
        <v>4176</v>
      </c>
      <c r="O893" t="s">
        <v>4176</v>
      </c>
      <c r="P893" t="s">
        <v>4176</v>
      </c>
      <c r="Q893" t="s">
        <v>4176</v>
      </c>
      <c r="R893"/>
      <c r="S893"/>
      <c r="T893"/>
      <c r="U893"/>
      <c r="V893"/>
      <c r="W893"/>
      <c r="X893"/>
      <c r="Y893"/>
      <c r="Z893"/>
      <c r="AA893"/>
      <c r="AB893"/>
      <c r="AC893"/>
      <c r="AD893"/>
      <c r="AE893"/>
      <c r="AF893"/>
      <c r="AG893"/>
      <c r="AH893"/>
      <c r="AI893"/>
      <c r="AJ893"/>
      <c r="AK893"/>
      <c r="AL893"/>
      <c r="AM893"/>
      <c r="AN893"/>
      <c r="AO893"/>
      <c r="AP893" s="317"/>
      <c r="AQ893" t="s">
        <v>737</v>
      </c>
      <c r="AR893" s="299" t="s">
        <v>4191</v>
      </c>
      <c r="AS893" s="271"/>
    </row>
    <row r="894" spans="1:47" s="272" customFormat="1" ht="22.8" x14ac:dyDescent="0.4">
      <c r="A894">
        <v>215432</v>
      </c>
      <c r="B894" t="s">
        <v>485</v>
      </c>
      <c r="C894" t="s">
        <v>212</v>
      </c>
      <c r="D894" t="s">
        <v>212</v>
      </c>
      <c r="E894" t="s">
        <v>214</v>
      </c>
      <c r="F894" t="s">
        <v>212</v>
      </c>
      <c r="G894" t="s">
        <v>214</v>
      </c>
      <c r="H894" t="s">
        <v>212</v>
      </c>
      <c r="I894" t="s">
        <v>214</v>
      </c>
      <c r="J894" t="s">
        <v>214</v>
      </c>
      <c r="K894" t="s">
        <v>214</v>
      </c>
      <c r="L894" t="s">
        <v>212</v>
      </c>
      <c r="M894" t="s">
        <v>212</v>
      </c>
      <c r="N894" t="s">
        <v>214</v>
      </c>
      <c r="O894" t="s">
        <v>214</v>
      </c>
      <c r="P894" t="s">
        <v>212</v>
      </c>
      <c r="Q894" t="s">
        <v>212</v>
      </c>
      <c r="R894" t="s">
        <v>214</v>
      </c>
      <c r="S894" t="s">
        <v>212</v>
      </c>
      <c r="T894" t="s">
        <v>212</v>
      </c>
      <c r="U894" t="s">
        <v>212</v>
      </c>
      <c r="V894" t="s">
        <v>214</v>
      </c>
      <c r="W894" t="s">
        <v>214</v>
      </c>
      <c r="X894" t="s">
        <v>212</v>
      </c>
      <c r="Y894" t="s">
        <v>212</v>
      </c>
      <c r="Z894" t="s">
        <v>214</v>
      </c>
      <c r="AA894" t="s">
        <v>212</v>
      </c>
      <c r="AB894" t="s">
        <v>214</v>
      </c>
      <c r="AC894" t="s">
        <v>212</v>
      </c>
      <c r="AD894" t="s">
        <v>212</v>
      </c>
      <c r="AE894" t="s">
        <v>212</v>
      </c>
      <c r="AF894" t="s">
        <v>213</v>
      </c>
      <c r="AG894"/>
      <c r="AH894"/>
      <c r="AI894"/>
      <c r="AJ894"/>
      <c r="AK894"/>
      <c r="AL894"/>
      <c r="AM894"/>
      <c r="AN894"/>
      <c r="AO894"/>
      <c r="AP894" s="317"/>
      <c r="AQ894"/>
      <c r="AR894" s="299"/>
      <c r="AS894" s="273"/>
      <c r="AU894" s="273"/>
    </row>
    <row r="895" spans="1:47" s="272" customFormat="1" ht="22.8" x14ac:dyDescent="0.4">
      <c r="A895">
        <v>215439</v>
      </c>
      <c r="B895" t="s">
        <v>59</v>
      </c>
      <c r="C895" t="s">
        <v>212</v>
      </c>
      <c r="D895" t="s">
        <v>212</v>
      </c>
      <c r="E895" t="s">
        <v>212</v>
      </c>
      <c r="F895" t="s">
        <v>212</v>
      </c>
      <c r="G895" t="s">
        <v>212</v>
      </c>
      <c r="H895" t="s">
        <v>212</v>
      </c>
      <c r="I895" t="s">
        <v>214</v>
      </c>
      <c r="J895" t="s">
        <v>214</v>
      </c>
      <c r="K895" t="s">
        <v>214</v>
      </c>
      <c r="L895" t="s">
        <v>212</v>
      </c>
      <c r="M895" t="s">
        <v>214</v>
      </c>
      <c r="N895" t="s">
        <v>212</v>
      </c>
      <c r="O895" t="s">
        <v>212</v>
      </c>
      <c r="P895" t="s">
        <v>212</v>
      </c>
      <c r="Q895" t="s">
        <v>214</v>
      </c>
      <c r="R895" t="s">
        <v>214</v>
      </c>
      <c r="S895" t="s">
        <v>214</v>
      </c>
      <c r="T895" t="s">
        <v>212</v>
      </c>
      <c r="U895" t="s">
        <v>212</v>
      </c>
      <c r="V895" t="s">
        <v>212</v>
      </c>
      <c r="W895" t="s">
        <v>214</v>
      </c>
      <c r="X895" t="s">
        <v>214</v>
      </c>
      <c r="Y895" t="s">
        <v>212</v>
      </c>
      <c r="Z895" t="s">
        <v>214</v>
      </c>
      <c r="AA895" t="s">
        <v>214</v>
      </c>
      <c r="AB895" t="s">
        <v>214</v>
      </c>
      <c r="AC895" t="s">
        <v>214</v>
      </c>
      <c r="AD895" t="s">
        <v>212</v>
      </c>
      <c r="AE895" t="s">
        <v>212</v>
      </c>
      <c r="AF895" t="s">
        <v>212</v>
      </c>
      <c r="AG895" t="s">
        <v>212</v>
      </c>
      <c r="AH895" t="s">
        <v>212</v>
      </c>
      <c r="AI895" t="s">
        <v>214</v>
      </c>
      <c r="AJ895" t="s">
        <v>212</v>
      </c>
      <c r="AK895" t="s">
        <v>212</v>
      </c>
      <c r="AL895" t="s">
        <v>214</v>
      </c>
      <c r="AM895" t="s">
        <v>214</v>
      </c>
      <c r="AN895" t="s">
        <v>212</v>
      </c>
      <c r="AO895" t="s">
        <v>214</v>
      </c>
      <c r="AP895" s="317" t="s">
        <v>214</v>
      </c>
      <c r="AQ895"/>
      <c r="AR895" s="299"/>
      <c r="AS895" s="273"/>
      <c r="AU895" s="273"/>
    </row>
    <row r="896" spans="1:47" s="272" customFormat="1" ht="22.8" x14ac:dyDescent="0.4">
      <c r="A896">
        <v>215440</v>
      </c>
      <c r="B896" t="s">
        <v>485</v>
      </c>
      <c r="C896" t="s">
        <v>214</v>
      </c>
      <c r="D896" t="s">
        <v>214</v>
      </c>
      <c r="E896" t="s">
        <v>214</v>
      </c>
      <c r="F896" t="s">
        <v>214</v>
      </c>
      <c r="G896" t="s">
        <v>212</v>
      </c>
      <c r="H896" t="s">
        <v>214</v>
      </c>
      <c r="I896" t="s">
        <v>214</v>
      </c>
      <c r="J896" t="s">
        <v>212</v>
      </c>
      <c r="K896" t="s">
        <v>214</v>
      </c>
      <c r="L896" t="s">
        <v>214</v>
      </c>
      <c r="M896" t="s">
        <v>214</v>
      </c>
      <c r="N896" t="s">
        <v>214</v>
      </c>
      <c r="O896" t="s">
        <v>212</v>
      </c>
      <c r="P896" t="s">
        <v>212</v>
      </c>
      <c r="Q896" t="s">
        <v>214</v>
      </c>
      <c r="R896" t="s">
        <v>214</v>
      </c>
      <c r="S896" t="s">
        <v>214</v>
      </c>
      <c r="T896" t="s">
        <v>214</v>
      </c>
      <c r="U896" t="s">
        <v>212</v>
      </c>
      <c r="V896" t="s">
        <v>214</v>
      </c>
      <c r="W896" t="s">
        <v>214</v>
      </c>
      <c r="X896" t="s">
        <v>214</v>
      </c>
      <c r="Y896" t="s">
        <v>213</v>
      </c>
      <c r="Z896" t="s">
        <v>212</v>
      </c>
      <c r="AA896" t="s">
        <v>212</v>
      </c>
      <c r="AB896" t="s">
        <v>212</v>
      </c>
      <c r="AC896" t="s">
        <v>212</v>
      </c>
      <c r="AD896" t="s">
        <v>214</v>
      </c>
      <c r="AE896" t="s">
        <v>214</v>
      </c>
      <c r="AF896" t="s">
        <v>214</v>
      </c>
      <c r="AG896"/>
      <c r="AH896"/>
      <c r="AI896"/>
      <c r="AJ896"/>
      <c r="AK896"/>
      <c r="AL896"/>
      <c r="AM896"/>
      <c r="AN896"/>
      <c r="AO896"/>
      <c r="AP896" s="317"/>
      <c r="AQ896"/>
      <c r="AR896" s="299"/>
      <c r="AS896" s="273"/>
      <c r="AU896" s="273"/>
    </row>
    <row r="897" spans="1:47" s="272" customFormat="1" ht="22.8" x14ac:dyDescent="0.4">
      <c r="A897">
        <v>215443</v>
      </c>
      <c r="B897" t="s">
        <v>3629</v>
      </c>
      <c r="C897" t="s">
        <v>214</v>
      </c>
      <c r="D897" t="s">
        <v>212</v>
      </c>
      <c r="E897" t="s">
        <v>212</v>
      </c>
      <c r="F897" t="s">
        <v>214</v>
      </c>
      <c r="G897" t="s">
        <v>214</v>
      </c>
      <c r="H897" t="s">
        <v>214</v>
      </c>
      <c r="I897" t="s">
        <v>214</v>
      </c>
      <c r="J897" t="s">
        <v>212</v>
      </c>
      <c r="K897" t="s">
        <v>214</v>
      </c>
      <c r="L897" t="s">
        <v>214</v>
      </c>
      <c r="M897" t="s">
        <v>214</v>
      </c>
      <c r="N897" t="s">
        <v>214</v>
      </c>
      <c r="O897" t="s">
        <v>214</v>
      </c>
      <c r="P897" t="s">
        <v>214</v>
      </c>
      <c r="Q897" t="s">
        <v>212</v>
      </c>
      <c r="R897" t="s">
        <v>214</v>
      </c>
      <c r="S897" t="s">
        <v>214</v>
      </c>
      <c r="T897" t="s">
        <v>214</v>
      </c>
      <c r="U897" t="s">
        <v>214</v>
      </c>
      <c r="V897" t="s">
        <v>214</v>
      </c>
      <c r="W897" t="s">
        <v>212</v>
      </c>
      <c r="X897" t="s">
        <v>212</v>
      </c>
      <c r="Y897" t="s">
        <v>212</v>
      </c>
      <c r="Z897" t="s">
        <v>214</v>
      </c>
      <c r="AA897" t="s">
        <v>212</v>
      </c>
      <c r="AB897" t="s">
        <v>212</v>
      </c>
      <c r="AC897" t="s">
        <v>212</v>
      </c>
      <c r="AD897" t="s">
        <v>212</v>
      </c>
      <c r="AE897" t="s">
        <v>212</v>
      </c>
      <c r="AF897" t="s">
        <v>214</v>
      </c>
      <c r="AG897" t="s">
        <v>214</v>
      </c>
      <c r="AH897" t="s">
        <v>214</v>
      </c>
      <c r="AI897" t="s">
        <v>213</v>
      </c>
      <c r="AJ897" t="s">
        <v>214</v>
      </c>
      <c r="AK897" t="s">
        <v>214</v>
      </c>
      <c r="AL897" t="s">
        <v>213</v>
      </c>
      <c r="AM897" t="s">
        <v>214</v>
      </c>
      <c r="AN897" t="s">
        <v>213</v>
      </c>
      <c r="AO897" t="s">
        <v>213</v>
      </c>
      <c r="AP897" s="317" t="s">
        <v>214</v>
      </c>
      <c r="AQ897"/>
      <c r="AR897" s="299"/>
      <c r="AS897" s="273"/>
      <c r="AU897" s="273"/>
    </row>
    <row r="898" spans="1:47" s="272" customFormat="1" ht="22.8" x14ac:dyDescent="0.4">
      <c r="A898">
        <v>215447</v>
      </c>
      <c r="B898" t="s">
        <v>485</v>
      </c>
      <c r="C898" t="s">
        <v>213</v>
      </c>
      <c r="D898" t="s">
        <v>214</v>
      </c>
      <c r="E898" t="s">
        <v>214</v>
      </c>
      <c r="F898" t="s">
        <v>212</v>
      </c>
      <c r="G898" t="s">
        <v>214</v>
      </c>
      <c r="H898" t="s">
        <v>214</v>
      </c>
      <c r="I898" t="s">
        <v>214</v>
      </c>
      <c r="J898" t="s">
        <v>212</v>
      </c>
      <c r="K898" t="s">
        <v>214</v>
      </c>
      <c r="L898" t="s">
        <v>214</v>
      </c>
      <c r="M898" t="s">
        <v>212</v>
      </c>
      <c r="N898" t="s">
        <v>214</v>
      </c>
      <c r="O898" t="s">
        <v>212</v>
      </c>
      <c r="P898" t="s">
        <v>214</v>
      </c>
      <c r="Q898" t="s">
        <v>214</v>
      </c>
      <c r="R898" t="s">
        <v>214</v>
      </c>
      <c r="S898" t="s">
        <v>212</v>
      </c>
      <c r="T898" t="s">
        <v>212</v>
      </c>
      <c r="U898" t="s">
        <v>214</v>
      </c>
      <c r="V898" t="s">
        <v>212</v>
      </c>
      <c r="W898" t="s">
        <v>214</v>
      </c>
      <c r="X898" t="s">
        <v>212</v>
      </c>
      <c r="Y898" t="s">
        <v>212</v>
      </c>
      <c r="Z898" t="s">
        <v>214</v>
      </c>
      <c r="AA898" t="s">
        <v>212</v>
      </c>
      <c r="AB898" t="s">
        <v>212</v>
      </c>
      <c r="AC898" t="s">
        <v>214</v>
      </c>
      <c r="AD898" t="s">
        <v>212</v>
      </c>
      <c r="AE898" t="s">
        <v>212</v>
      </c>
      <c r="AF898" t="s">
        <v>214</v>
      </c>
      <c r="AG898"/>
      <c r="AH898"/>
      <c r="AI898"/>
      <c r="AJ898"/>
      <c r="AK898"/>
      <c r="AL898"/>
      <c r="AM898"/>
      <c r="AN898"/>
      <c r="AO898"/>
      <c r="AP898" s="317"/>
      <c r="AQ898"/>
      <c r="AR898" s="299"/>
      <c r="AS898" s="271"/>
    </row>
    <row r="899" spans="1:47" s="272" customFormat="1" ht="22.8" x14ac:dyDescent="0.4">
      <c r="A899">
        <v>215450</v>
      </c>
      <c r="B899" t="s">
        <v>3630</v>
      </c>
      <c r="C899" t="s">
        <v>4176</v>
      </c>
      <c r="D899" t="s">
        <v>4176</v>
      </c>
      <c r="E899" t="s">
        <v>4176</v>
      </c>
      <c r="F899" t="s">
        <v>4176</v>
      </c>
      <c r="G899" t="s">
        <v>4176</v>
      </c>
      <c r="H899" t="s">
        <v>4176</v>
      </c>
      <c r="I899" t="s">
        <v>4176</v>
      </c>
      <c r="J899" t="s">
        <v>4176</v>
      </c>
      <c r="K899" t="s">
        <v>4176</v>
      </c>
      <c r="L899" t="s">
        <v>4176</v>
      </c>
      <c r="M899" t="s">
        <v>4176</v>
      </c>
      <c r="N899" t="s">
        <v>4176</v>
      </c>
      <c r="O899" t="s">
        <v>4176</v>
      </c>
      <c r="P899" t="s">
        <v>4176</v>
      </c>
      <c r="Q899" t="s">
        <v>4176</v>
      </c>
      <c r="R899" t="s">
        <v>4176</v>
      </c>
      <c r="S899" t="s">
        <v>4176</v>
      </c>
      <c r="T899" t="s">
        <v>4176</v>
      </c>
      <c r="U899" t="s">
        <v>4176</v>
      </c>
      <c r="V899" t="s">
        <v>4176</v>
      </c>
      <c r="W899" t="s">
        <v>4176</v>
      </c>
      <c r="X899" t="s">
        <v>4176</v>
      </c>
      <c r="Y899" t="s">
        <v>4176</v>
      </c>
      <c r="Z899" t="s">
        <v>4176</v>
      </c>
      <c r="AA899" t="s">
        <v>4176</v>
      </c>
      <c r="AB899" t="s">
        <v>4176</v>
      </c>
      <c r="AC899" t="s">
        <v>4176</v>
      </c>
      <c r="AD899" t="s">
        <v>4176</v>
      </c>
      <c r="AE899" t="s">
        <v>4176</v>
      </c>
      <c r="AF899" t="s">
        <v>4176</v>
      </c>
      <c r="AG899"/>
      <c r="AH899"/>
      <c r="AI899"/>
      <c r="AJ899"/>
      <c r="AK899"/>
      <c r="AL899"/>
      <c r="AM899"/>
      <c r="AN899"/>
      <c r="AO899"/>
      <c r="AP899" s="317"/>
      <c r="AQ899" t="s">
        <v>737</v>
      </c>
      <c r="AR899" s="299" t="s">
        <v>4183</v>
      </c>
      <c r="AS899" s="271"/>
      <c r="AU899" s="273"/>
    </row>
    <row r="900" spans="1:47" s="272" customFormat="1" ht="22.8" x14ac:dyDescent="0.4">
      <c r="A900">
        <v>215459</v>
      </c>
      <c r="B900" t="s">
        <v>485</v>
      </c>
      <c r="C900" t="s">
        <v>212</v>
      </c>
      <c r="D900" t="s">
        <v>212</v>
      </c>
      <c r="E900" t="s">
        <v>212</v>
      </c>
      <c r="F900" t="s">
        <v>212</v>
      </c>
      <c r="G900" t="s">
        <v>212</v>
      </c>
      <c r="H900" t="s">
        <v>212</v>
      </c>
      <c r="I900" t="s">
        <v>214</v>
      </c>
      <c r="J900" t="s">
        <v>214</v>
      </c>
      <c r="K900" t="s">
        <v>214</v>
      </c>
      <c r="L900" t="s">
        <v>214</v>
      </c>
      <c r="M900" t="s">
        <v>214</v>
      </c>
      <c r="N900" t="s">
        <v>214</v>
      </c>
      <c r="O900" t="s">
        <v>212</v>
      </c>
      <c r="P900" t="s">
        <v>214</v>
      </c>
      <c r="Q900" t="s">
        <v>214</v>
      </c>
      <c r="R900" t="s">
        <v>212</v>
      </c>
      <c r="S900" t="s">
        <v>214</v>
      </c>
      <c r="T900" t="s">
        <v>212</v>
      </c>
      <c r="U900" t="s">
        <v>212</v>
      </c>
      <c r="V900" t="s">
        <v>212</v>
      </c>
      <c r="W900" t="s">
        <v>214</v>
      </c>
      <c r="X900" t="s">
        <v>214</v>
      </c>
      <c r="Y900" t="s">
        <v>212</v>
      </c>
      <c r="Z900" t="s">
        <v>214</v>
      </c>
      <c r="AA900" t="s">
        <v>212</v>
      </c>
      <c r="AB900" t="s">
        <v>214</v>
      </c>
      <c r="AC900" t="s">
        <v>212</v>
      </c>
      <c r="AD900" t="s">
        <v>212</v>
      </c>
      <c r="AE900" t="s">
        <v>214</v>
      </c>
      <c r="AF900" t="s">
        <v>213</v>
      </c>
      <c r="AG900"/>
      <c r="AH900"/>
      <c r="AI900"/>
      <c r="AJ900"/>
      <c r="AK900"/>
      <c r="AL900"/>
      <c r="AM900"/>
      <c r="AN900"/>
      <c r="AO900"/>
      <c r="AP900" s="317"/>
      <c r="AQ900"/>
      <c r="AR900" s="299"/>
      <c r="AS900" s="273"/>
      <c r="AU900" s="273"/>
    </row>
    <row r="901" spans="1:47" s="272" customFormat="1" ht="22.8" x14ac:dyDescent="0.4">
      <c r="A901">
        <v>215466</v>
      </c>
      <c r="B901" t="s">
        <v>485</v>
      </c>
      <c r="C901" t="s">
        <v>212</v>
      </c>
      <c r="D901" t="s">
        <v>214</v>
      </c>
      <c r="E901" t="s">
        <v>214</v>
      </c>
      <c r="F901" t="s">
        <v>212</v>
      </c>
      <c r="G901" t="s">
        <v>212</v>
      </c>
      <c r="H901" t="s">
        <v>214</v>
      </c>
      <c r="I901" t="s">
        <v>212</v>
      </c>
      <c r="J901" t="s">
        <v>214</v>
      </c>
      <c r="K901" t="s">
        <v>214</v>
      </c>
      <c r="L901" t="s">
        <v>214</v>
      </c>
      <c r="M901" t="s">
        <v>214</v>
      </c>
      <c r="N901" t="s">
        <v>214</v>
      </c>
      <c r="O901" t="s">
        <v>214</v>
      </c>
      <c r="P901" t="s">
        <v>214</v>
      </c>
      <c r="Q901" t="s">
        <v>214</v>
      </c>
      <c r="R901" t="s">
        <v>214</v>
      </c>
      <c r="S901" t="s">
        <v>212</v>
      </c>
      <c r="T901" t="s">
        <v>214</v>
      </c>
      <c r="U901" t="s">
        <v>214</v>
      </c>
      <c r="V901" t="s">
        <v>214</v>
      </c>
      <c r="W901" t="s">
        <v>213</v>
      </c>
      <c r="X901" t="s">
        <v>214</v>
      </c>
      <c r="Y901" t="s">
        <v>213</v>
      </c>
      <c r="Z901" t="s">
        <v>212</v>
      </c>
      <c r="AA901" t="s">
        <v>214</v>
      </c>
      <c r="AB901" t="s">
        <v>214</v>
      </c>
      <c r="AC901" t="s">
        <v>214</v>
      </c>
      <c r="AD901" t="s">
        <v>213</v>
      </c>
      <c r="AE901" t="s">
        <v>213</v>
      </c>
      <c r="AF901" t="s">
        <v>212</v>
      </c>
      <c r="AG901"/>
      <c r="AH901"/>
      <c r="AI901"/>
      <c r="AJ901"/>
      <c r="AK901"/>
      <c r="AL901"/>
      <c r="AM901"/>
      <c r="AN901"/>
      <c r="AO901"/>
      <c r="AP901" s="317"/>
      <c r="AQ901"/>
      <c r="AR901" s="299"/>
      <c r="AS901" s="271"/>
    </row>
    <row r="902" spans="1:47" s="272" customFormat="1" ht="22.8" x14ac:dyDescent="0.4">
      <c r="A902">
        <v>215469</v>
      </c>
      <c r="B902" t="s">
        <v>59</v>
      </c>
      <c r="C902" t="s">
        <v>214</v>
      </c>
      <c r="D902" t="s">
        <v>214</v>
      </c>
      <c r="E902" t="s">
        <v>214</v>
      </c>
      <c r="F902" t="s">
        <v>212</v>
      </c>
      <c r="G902" t="s">
        <v>214</v>
      </c>
      <c r="H902" t="s">
        <v>212</v>
      </c>
      <c r="I902" t="s">
        <v>214</v>
      </c>
      <c r="J902" t="s">
        <v>214</v>
      </c>
      <c r="K902" t="s">
        <v>214</v>
      </c>
      <c r="L902" t="s">
        <v>214</v>
      </c>
      <c r="M902" t="s">
        <v>214</v>
      </c>
      <c r="N902" t="s">
        <v>214</v>
      </c>
      <c r="O902" t="s">
        <v>214</v>
      </c>
      <c r="P902" t="s">
        <v>214</v>
      </c>
      <c r="Q902" t="s">
        <v>214</v>
      </c>
      <c r="R902" t="s">
        <v>214</v>
      </c>
      <c r="S902" t="s">
        <v>212</v>
      </c>
      <c r="T902" t="s">
        <v>214</v>
      </c>
      <c r="U902" t="s">
        <v>214</v>
      </c>
      <c r="V902" t="s">
        <v>214</v>
      </c>
      <c r="W902" t="s">
        <v>214</v>
      </c>
      <c r="X902" t="s">
        <v>214</v>
      </c>
      <c r="Y902" t="s">
        <v>213</v>
      </c>
      <c r="Z902" t="s">
        <v>214</v>
      </c>
      <c r="AA902" t="s">
        <v>214</v>
      </c>
      <c r="AB902" t="s">
        <v>212</v>
      </c>
      <c r="AC902" t="s">
        <v>214</v>
      </c>
      <c r="AD902" t="s">
        <v>212</v>
      </c>
      <c r="AE902" t="s">
        <v>212</v>
      </c>
      <c r="AF902" t="s">
        <v>212</v>
      </c>
      <c r="AG902" t="s">
        <v>214</v>
      </c>
      <c r="AH902" t="s">
        <v>214</v>
      </c>
      <c r="AI902" t="s">
        <v>214</v>
      </c>
      <c r="AJ902" t="s">
        <v>214</v>
      </c>
      <c r="AK902" t="s">
        <v>214</v>
      </c>
      <c r="AL902" t="s">
        <v>212</v>
      </c>
      <c r="AM902" t="s">
        <v>212</v>
      </c>
      <c r="AN902" t="s">
        <v>214</v>
      </c>
      <c r="AO902" t="s">
        <v>212</v>
      </c>
      <c r="AP902" s="317" t="s">
        <v>212</v>
      </c>
      <c r="AQ902"/>
      <c r="AR902" s="299"/>
      <c r="AS902" s="271"/>
      <c r="AU902" s="273"/>
    </row>
    <row r="903" spans="1:47" s="272" customFormat="1" ht="22.8" x14ac:dyDescent="0.4">
      <c r="A903">
        <v>215472</v>
      </c>
      <c r="B903" t="s">
        <v>59</v>
      </c>
      <c r="C903" t="s">
        <v>214</v>
      </c>
      <c r="D903" t="s">
        <v>212</v>
      </c>
      <c r="E903" t="s">
        <v>214</v>
      </c>
      <c r="F903" t="s">
        <v>214</v>
      </c>
      <c r="G903" t="s">
        <v>214</v>
      </c>
      <c r="H903" t="s">
        <v>212</v>
      </c>
      <c r="I903" t="s">
        <v>214</v>
      </c>
      <c r="J903" t="s">
        <v>214</v>
      </c>
      <c r="K903" t="s">
        <v>214</v>
      </c>
      <c r="L903" t="s">
        <v>214</v>
      </c>
      <c r="M903" t="s">
        <v>214</v>
      </c>
      <c r="N903" t="s">
        <v>214</v>
      </c>
      <c r="O903" t="s">
        <v>214</v>
      </c>
      <c r="P903" t="s">
        <v>214</v>
      </c>
      <c r="Q903" t="s">
        <v>214</v>
      </c>
      <c r="R903" t="s">
        <v>214</v>
      </c>
      <c r="S903" t="s">
        <v>214</v>
      </c>
      <c r="T903" t="s">
        <v>214</v>
      </c>
      <c r="U903" t="s">
        <v>214</v>
      </c>
      <c r="V903" t="s">
        <v>214</v>
      </c>
      <c r="W903" t="s">
        <v>214</v>
      </c>
      <c r="X903" t="s">
        <v>212</v>
      </c>
      <c r="Y903" t="s">
        <v>212</v>
      </c>
      <c r="Z903" t="s">
        <v>212</v>
      </c>
      <c r="AA903" t="s">
        <v>212</v>
      </c>
      <c r="AB903" t="s">
        <v>212</v>
      </c>
      <c r="AC903" t="s">
        <v>212</v>
      </c>
      <c r="AD903" t="s">
        <v>212</v>
      </c>
      <c r="AE903" t="s">
        <v>214</v>
      </c>
      <c r="AF903" t="s">
        <v>214</v>
      </c>
      <c r="AG903" t="s">
        <v>214</v>
      </c>
      <c r="AH903" t="s">
        <v>213</v>
      </c>
      <c r="AI903" t="s">
        <v>214</v>
      </c>
      <c r="AJ903" t="s">
        <v>212</v>
      </c>
      <c r="AK903" t="s">
        <v>214</v>
      </c>
      <c r="AL903" t="s">
        <v>214</v>
      </c>
      <c r="AM903" t="s">
        <v>214</v>
      </c>
      <c r="AN903" t="s">
        <v>212</v>
      </c>
      <c r="AO903" t="s">
        <v>214</v>
      </c>
      <c r="AP903" s="317" t="s">
        <v>214</v>
      </c>
      <c r="AQ903"/>
      <c r="AR903" s="299"/>
      <c r="AS903" s="271"/>
      <c r="AU903" s="273"/>
    </row>
    <row r="904" spans="1:47" s="272" customFormat="1" ht="22.8" x14ac:dyDescent="0.4">
      <c r="A904">
        <v>215480</v>
      </c>
      <c r="B904" t="s">
        <v>3631</v>
      </c>
      <c r="C904" t="s">
        <v>4176</v>
      </c>
      <c r="D904" t="s">
        <v>4176</v>
      </c>
      <c r="E904" t="s">
        <v>4176</v>
      </c>
      <c r="F904" t="s">
        <v>4176</v>
      </c>
      <c r="G904" t="s">
        <v>4176</v>
      </c>
      <c r="H904" t="s">
        <v>4176</v>
      </c>
      <c r="I904" t="s">
        <v>4176</v>
      </c>
      <c r="J904" t="s">
        <v>4176</v>
      </c>
      <c r="K904" t="s">
        <v>4176</v>
      </c>
      <c r="L904" t="s">
        <v>4176</v>
      </c>
      <c r="M904"/>
      <c r="N904"/>
      <c r="O904"/>
      <c r="P904"/>
      <c r="Q904"/>
      <c r="R904"/>
      <c r="S904"/>
      <c r="T904"/>
      <c r="U904"/>
      <c r="V904"/>
      <c r="W904"/>
      <c r="X904"/>
      <c r="Y904"/>
      <c r="Z904"/>
      <c r="AA904"/>
      <c r="AB904"/>
      <c r="AC904"/>
      <c r="AD904"/>
      <c r="AE904"/>
      <c r="AF904"/>
      <c r="AG904"/>
      <c r="AH904"/>
      <c r="AI904"/>
      <c r="AJ904"/>
      <c r="AK904"/>
      <c r="AL904"/>
      <c r="AM904"/>
      <c r="AN904"/>
      <c r="AO904"/>
      <c r="AP904" s="317"/>
      <c r="AQ904" t="s">
        <v>737</v>
      </c>
      <c r="AR904" s="299" t="s">
        <v>4214</v>
      </c>
      <c r="AS904" s="271"/>
    </row>
    <row r="905" spans="1:47" s="272" customFormat="1" ht="22.8" x14ac:dyDescent="0.4">
      <c r="A905">
        <v>215482</v>
      </c>
      <c r="B905" t="s">
        <v>59</v>
      </c>
      <c r="C905" t="s">
        <v>212</v>
      </c>
      <c r="D905" t="s">
        <v>212</v>
      </c>
      <c r="E905" t="s">
        <v>214</v>
      </c>
      <c r="F905" t="s">
        <v>214</v>
      </c>
      <c r="G905" t="s">
        <v>214</v>
      </c>
      <c r="H905" t="s">
        <v>214</v>
      </c>
      <c r="I905" t="s">
        <v>214</v>
      </c>
      <c r="J905" t="s">
        <v>212</v>
      </c>
      <c r="K905" t="s">
        <v>214</v>
      </c>
      <c r="L905" t="s">
        <v>214</v>
      </c>
      <c r="M905" t="s">
        <v>214</v>
      </c>
      <c r="N905" t="s">
        <v>214</v>
      </c>
      <c r="O905" t="s">
        <v>214</v>
      </c>
      <c r="P905" t="s">
        <v>214</v>
      </c>
      <c r="Q905" t="s">
        <v>212</v>
      </c>
      <c r="R905" t="s">
        <v>214</v>
      </c>
      <c r="S905" t="s">
        <v>214</v>
      </c>
      <c r="T905" t="s">
        <v>214</v>
      </c>
      <c r="U905" t="s">
        <v>214</v>
      </c>
      <c r="V905" t="s">
        <v>214</v>
      </c>
      <c r="W905" t="s">
        <v>214</v>
      </c>
      <c r="X905" t="s">
        <v>212</v>
      </c>
      <c r="Y905" t="s">
        <v>212</v>
      </c>
      <c r="Z905" t="s">
        <v>212</v>
      </c>
      <c r="AA905" t="s">
        <v>212</v>
      </c>
      <c r="AB905" t="s">
        <v>212</v>
      </c>
      <c r="AC905" t="s">
        <v>212</v>
      </c>
      <c r="AD905" t="s">
        <v>212</v>
      </c>
      <c r="AE905" t="s">
        <v>214</v>
      </c>
      <c r="AF905" t="s">
        <v>214</v>
      </c>
      <c r="AG905" t="s">
        <v>212</v>
      </c>
      <c r="AH905" t="s">
        <v>214</v>
      </c>
      <c r="AI905" t="s">
        <v>214</v>
      </c>
      <c r="AJ905" t="s">
        <v>212</v>
      </c>
      <c r="AK905" t="s">
        <v>213</v>
      </c>
      <c r="AL905" t="s">
        <v>214</v>
      </c>
      <c r="AM905" t="s">
        <v>213</v>
      </c>
      <c r="AN905" t="s">
        <v>213</v>
      </c>
      <c r="AO905" t="s">
        <v>213</v>
      </c>
      <c r="AP905" s="317" t="s">
        <v>213</v>
      </c>
      <c r="AQ905"/>
      <c r="AR905" s="299"/>
      <c r="AS905" s="273"/>
      <c r="AU905" s="273"/>
    </row>
    <row r="906" spans="1:47" s="272" customFormat="1" ht="22.8" x14ac:dyDescent="0.4">
      <c r="A906">
        <v>215486</v>
      </c>
      <c r="B906" t="s">
        <v>485</v>
      </c>
      <c r="C906" t="s">
        <v>4176</v>
      </c>
      <c r="D906" t="s">
        <v>4176</v>
      </c>
      <c r="E906" t="s">
        <v>4176</v>
      </c>
      <c r="F906" t="s">
        <v>4176</v>
      </c>
      <c r="G906" t="s">
        <v>4176</v>
      </c>
      <c r="H906" t="s">
        <v>4176</v>
      </c>
      <c r="I906" t="s">
        <v>4176</v>
      </c>
      <c r="J906" t="s">
        <v>4176</v>
      </c>
      <c r="K906" t="s">
        <v>4176</v>
      </c>
      <c r="L906" t="s">
        <v>4176</v>
      </c>
      <c r="M906" t="s">
        <v>4176</v>
      </c>
      <c r="N906" t="s">
        <v>4176</v>
      </c>
      <c r="O906" t="s">
        <v>4176</v>
      </c>
      <c r="P906" t="s">
        <v>4176</v>
      </c>
      <c r="Q906" t="s">
        <v>4176</v>
      </c>
      <c r="R906" t="s">
        <v>4176</v>
      </c>
      <c r="S906" t="s">
        <v>4176</v>
      </c>
      <c r="T906" t="s">
        <v>4176</v>
      </c>
      <c r="U906" t="s">
        <v>4176</v>
      </c>
      <c r="V906" t="s">
        <v>4176</v>
      </c>
      <c r="W906" t="s">
        <v>4176</v>
      </c>
      <c r="X906" t="s">
        <v>4176</v>
      </c>
      <c r="Y906" t="s">
        <v>4176</v>
      </c>
      <c r="Z906" t="s">
        <v>4176</v>
      </c>
      <c r="AA906" t="s">
        <v>4176</v>
      </c>
      <c r="AB906" t="s">
        <v>4176</v>
      </c>
      <c r="AC906" t="s">
        <v>4176</v>
      </c>
      <c r="AD906" t="s">
        <v>4176</v>
      </c>
      <c r="AE906" t="s">
        <v>4176</v>
      </c>
      <c r="AF906" t="s">
        <v>4176</v>
      </c>
      <c r="AG906"/>
      <c r="AH906"/>
      <c r="AI906"/>
      <c r="AJ906"/>
      <c r="AK906"/>
      <c r="AL906"/>
      <c r="AM906"/>
      <c r="AN906"/>
      <c r="AO906"/>
      <c r="AP906" s="317"/>
      <c r="AQ906" t="s">
        <v>737</v>
      </c>
      <c r="AR906" s="299" t="s">
        <v>4180</v>
      </c>
      <c r="AS906" s="271"/>
    </row>
    <row r="907" spans="1:47" s="272" customFormat="1" ht="22.8" x14ac:dyDescent="0.4">
      <c r="A907" s="314">
        <v>215487</v>
      </c>
      <c r="B907" t="s">
        <v>485</v>
      </c>
      <c r="C907" s="315" t="s">
        <v>4176</v>
      </c>
      <c r="D907" s="315" t="s">
        <v>4176</v>
      </c>
      <c r="E907" s="315" t="s">
        <v>4176</v>
      </c>
      <c r="F907" s="315" t="s">
        <v>4176</v>
      </c>
      <c r="G907" s="315" t="s">
        <v>4176</v>
      </c>
      <c r="H907" s="315" t="s">
        <v>4176</v>
      </c>
      <c r="I907" s="315" t="s">
        <v>4176</v>
      </c>
      <c r="J907" s="315" t="s">
        <v>4176</v>
      </c>
      <c r="K907" s="315" t="s">
        <v>4176</v>
      </c>
      <c r="L907" s="315" t="s">
        <v>4176</v>
      </c>
      <c r="M907" s="315" t="s">
        <v>4176</v>
      </c>
      <c r="N907" s="315" t="s">
        <v>4176</v>
      </c>
      <c r="O907" s="315" t="s">
        <v>4176</v>
      </c>
      <c r="P907" s="315" t="s">
        <v>4176</v>
      </c>
      <c r="Q907" s="315" t="s">
        <v>4176</v>
      </c>
      <c r="R907" s="315" t="s">
        <v>4176</v>
      </c>
      <c r="S907" s="315" t="s">
        <v>4176</v>
      </c>
      <c r="T907" s="315" t="s">
        <v>4176</v>
      </c>
      <c r="U907" s="315" t="s">
        <v>4176</v>
      </c>
      <c r="V907" s="315" t="s">
        <v>4176</v>
      </c>
      <c r="W907" s="315" t="s">
        <v>4176</v>
      </c>
      <c r="X907" s="315" t="s">
        <v>4176</v>
      </c>
      <c r="Y907" s="315" t="s">
        <v>4176</v>
      </c>
      <c r="Z907" s="315" t="s">
        <v>4176</v>
      </c>
      <c r="AA907" s="315" t="s">
        <v>4176</v>
      </c>
      <c r="AB907" s="315" t="s">
        <v>4176</v>
      </c>
      <c r="AC907" s="315" t="s">
        <v>4176</v>
      </c>
      <c r="AD907" s="315" t="s">
        <v>4176</v>
      </c>
      <c r="AE907" s="315" t="s">
        <v>4176</v>
      </c>
      <c r="AF907" s="315" t="s">
        <v>4176</v>
      </c>
      <c r="AG907" s="315"/>
      <c r="AH907" s="315"/>
      <c r="AI907" s="315"/>
      <c r="AJ907" s="315"/>
      <c r="AK907" s="315"/>
      <c r="AL907" s="315"/>
      <c r="AM907" s="315"/>
      <c r="AN907" s="315"/>
      <c r="AO907" s="315"/>
      <c r="AP907" s="316"/>
      <c r="AQ907" t="s">
        <v>737</v>
      </c>
      <c r="AR907" s="299" t="s">
        <v>4180</v>
      </c>
      <c r="AS907" s="271"/>
      <c r="AU907" s="273"/>
    </row>
    <row r="908" spans="1:47" s="272" customFormat="1" ht="22.8" x14ac:dyDescent="0.4">
      <c r="A908">
        <v>215488</v>
      </c>
      <c r="B908" t="s">
        <v>487</v>
      </c>
      <c r="C908" t="s">
        <v>4176</v>
      </c>
      <c r="D908" t="s">
        <v>4176</v>
      </c>
      <c r="E908" t="s">
        <v>4176</v>
      </c>
      <c r="F908" t="s">
        <v>4176</v>
      </c>
      <c r="G908" t="s">
        <v>4176</v>
      </c>
      <c r="H908" t="s">
        <v>4176</v>
      </c>
      <c r="I908" t="s">
        <v>4176</v>
      </c>
      <c r="J908" t="s">
        <v>4176</v>
      </c>
      <c r="K908" t="s">
        <v>4176</v>
      </c>
      <c r="L908" t="s">
        <v>4176</v>
      </c>
      <c r="M908" t="s">
        <v>4176</v>
      </c>
      <c r="N908" t="s">
        <v>4176</v>
      </c>
      <c r="O908" t="s">
        <v>4176</v>
      </c>
      <c r="P908" t="s">
        <v>4176</v>
      </c>
      <c r="Q908" t="s">
        <v>4176</v>
      </c>
      <c r="R908" t="s">
        <v>4176</v>
      </c>
      <c r="S908" t="s">
        <v>4176</v>
      </c>
      <c r="T908" t="s">
        <v>4176</v>
      </c>
      <c r="U908" t="s">
        <v>4176</v>
      </c>
      <c r="V908" t="s">
        <v>4176</v>
      </c>
      <c r="W908"/>
      <c r="X908"/>
      <c r="Y908"/>
      <c r="Z908"/>
      <c r="AA908"/>
      <c r="AB908"/>
      <c r="AC908"/>
      <c r="AD908"/>
      <c r="AE908"/>
      <c r="AF908"/>
      <c r="AG908"/>
      <c r="AH908"/>
      <c r="AI908"/>
      <c r="AJ908"/>
      <c r="AK908"/>
      <c r="AL908"/>
      <c r="AM908"/>
      <c r="AN908"/>
      <c r="AO908"/>
      <c r="AP908" s="317"/>
      <c r="AQ908" t="s">
        <v>737</v>
      </c>
      <c r="AR908" s="299" t="s">
        <v>4184</v>
      </c>
      <c r="AS908" s="273"/>
      <c r="AU908" s="273"/>
    </row>
    <row r="909" spans="1:47" s="272" customFormat="1" ht="22.8" x14ac:dyDescent="0.4">
      <c r="A909">
        <v>215494</v>
      </c>
      <c r="B909" t="s">
        <v>485</v>
      </c>
      <c r="C909" t="s">
        <v>214</v>
      </c>
      <c r="D909" t="s">
        <v>214</v>
      </c>
      <c r="E909" t="s">
        <v>212</v>
      </c>
      <c r="F909" t="s">
        <v>212</v>
      </c>
      <c r="G909" t="s">
        <v>212</v>
      </c>
      <c r="H909" t="s">
        <v>214</v>
      </c>
      <c r="I909" t="s">
        <v>212</v>
      </c>
      <c r="J909" t="s">
        <v>212</v>
      </c>
      <c r="K909" t="s">
        <v>212</v>
      </c>
      <c r="L909" t="s">
        <v>212</v>
      </c>
      <c r="M909" t="s">
        <v>212</v>
      </c>
      <c r="N909" t="s">
        <v>212</v>
      </c>
      <c r="O909" t="s">
        <v>212</v>
      </c>
      <c r="P909" t="s">
        <v>212</v>
      </c>
      <c r="Q909" t="s">
        <v>214</v>
      </c>
      <c r="R909" t="s">
        <v>212</v>
      </c>
      <c r="S909" t="s">
        <v>212</v>
      </c>
      <c r="T909" t="s">
        <v>212</v>
      </c>
      <c r="U909" t="s">
        <v>212</v>
      </c>
      <c r="V909" t="s">
        <v>212</v>
      </c>
      <c r="W909" t="s">
        <v>214</v>
      </c>
      <c r="X909" t="s">
        <v>212</v>
      </c>
      <c r="Y909" t="s">
        <v>213</v>
      </c>
      <c r="Z909" t="s">
        <v>214</v>
      </c>
      <c r="AA909" t="s">
        <v>212</v>
      </c>
      <c r="AB909" t="s">
        <v>214</v>
      </c>
      <c r="AC909" t="s">
        <v>214</v>
      </c>
      <c r="AD909" t="s">
        <v>213</v>
      </c>
      <c r="AE909" t="s">
        <v>213</v>
      </c>
      <c r="AF909" t="s">
        <v>213</v>
      </c>
      <c r="AG909"/>
      <c r="AH909"/>
      <c r="AI909"/>
      <c r="AJ909"/>
      <c r="AK909"/>
      <c r="AL909"/>
      <c r="AM909"/>
      <c r="AN909"/>
      <c r="AO909"/>
      <c r="AP909" s="317"/>
      <c r="AQ909"/>
      <c r="AR909" s="299"/>
      <c r="AS909" s="271"/>
    </row>
    <row r="910" spans="1:47" s="272" customFormat="1" ht="22.8" x14ac:dyDescent="0.4">
      <c r="A910">
        <v>215495</v>
      </c>
      <c r="B910" t="s">
        <v>485</v>
      </c>
      <c r="C910" t="s">
        <v>212</v>
      </c>
      <c r="D910" t="s">
        <v>214</v>
      </c>
      <c r="E910" t="s">
        <v>212</v>
      </c>
      <c r="F910" t="s">
        <v>212</v>
      </c>
      <c r="G910" t="s">
        <v>214</v>
      </c>
      <c r="H910" t="s">
        <v>214</v>
      </c>
      <c r="I910" t="s">
        <v>214</v>
      </c>
      <c r="J910" t="s">
        <v>214</v>
      </c>
      <c r="K910" t="s">
        <v>212</v>
      </c>
      <c r="L910" t="s">
        <v>214</v>
      </c>
      <c r="M910" t="s">
        <v>214</v>
      </c>
      <c r="N910" t="s">
        <v>214</v>
      </c>
      <c r="O910" t="s">
        <v>212</v>
      </c>
      <c r="P910" t="s">
        <v>214</v>
      </c>
      <c r="Q910" t="s">
        <v>214</v>
      </c>
      <c r="R910" t="s">
        <v>212</v>
      </c>
      <c r="S910" t="s">
        <v>212</v>
      </c>
      <c r="T910" t="s">
        <v>214</v>
      </c>
      <c r="U910" t="s">
        <v>214</v>
      </c>
      <c r="V910" t="s">
        <v>212</v>
      </c>
      <c r="W910" t="s">
        <v>214</v>
      </c>
      <c r="X910" t="s">
        <v>214</v>
      </c>
      <c r="Y910" t="s">
        <v>214</v>
      </c>
      <c r="Z910" t="s">
        <v>214</v>
      </c>
      <c r="AA910" t="s">
        <v>214</v>
      </c>
      <c r="AB910" t="s">
        <v>212</v>
      </c>
      <c r="AC910" t="s">
        <v>212</v>
      </c>
      <c r="AD910" t="s">
        <v>212</v>
      </c>
      <c r="AE910" t="s">
        <v>212</v>
      </c>
      <c r="AF910" t="s">
        <v>214</v>
      </c>
      <c r="AG910"/>
      <c r="AH910"/>
      <c r="AI910"/>
      <c r="AJ910"/>
      <c r="AK910"/>
      <c r="AL910"/>
      <c r="AM910"/>
      <c r="AN910"/>
      <c r="AO910"/>
      <c r="AP910" s="317"/>
      <c r="AQ910"/>
      <c r="AR910" s="299"/>
      <c r="AS910" s="271"/>
    </row>
    <row r="911" spans="1:47" s="272" customFormat="1" ht="24" x14ac:dyDescent="0.5">
      <c r="A911" s="321">
        <v>215506</v>
      </c>
      <c r="B911" t="s">
        <v>3632</v>
      </c>
      <c r="C911" s="271" t="s">
        <v>214</v>
      </c>
      <c r="D911" s="271" t="s">
        <v>212</v>
      </c>
      <c r="E911" s="271" t="s">
        <v>212</v>
      </c>
      <c r="F911" s="271" t="s">
        <v>214</v>
      </c>
      <c r="G911" s="271" t="s">
        <v>214</v>
      </c>
      <c r="H911" s="271" t="s">
        <v>213</v>
      </c>
      <c r="I911" s="271" t="s">
        <v>212</v>
      </c>
      <c r="J911" s="271" t="s">
        <v>212</v>
      </c>
      <c r="K911" s="271" t="s">
        <v>212</v>
      </c>
      <c r="L911" s="271" t="s">
        <v>214</v>
      </c>
      <c r="M911" s="271" t="s">
        <v>214</v>
      </c>
      <c r="N911" s="271" t="s">
        <v>214</v>
      </c>
      <c r="O911" s="271" t="s">
        <v>214</v>
      </c>
      <c r="P911" s="271" t="s">
        <v>213</v>
      </c>
      <c r="Q911" s="271" t="s">
        <v>213</v>
      </c>
      <c r="R911" s="271" t="s">
        <v>213</v>
      </c>
      <c r="S911" s="271" t="s">
        <v>213</v>
      </c>
      <c r="T911" s="271" t="s">
        <v>213</v>
      </c>
      <c r="U911" s="271" t="s">
        <v>213</v>
      </c>
      <c r="V911" s="271" t="s">
        <v>213</v>
      </c>
      <c r="W911" s="271"/>
      <c r="X911" s="271"/>
      <c r="Y911" s="271"/>
      <c r="Z911" s="271"/>
      <c r="AA911" s="271"/>
      <c r="AB911" s="271"/>
      <c r="AC911" s="271"/>
      <c r="AD911" s="271"/>
      <c r="AE911" s="271"/>
      <c r="AF911" s="271"/>
      <c r="AG911" s="271"/>
      <c r="AH911" s="271"/>
      <c r="AI911" s="271"/>
      <c r="AJ911" s="271"/>
      <c r="AK911" s="271"/>
      <c r="AL911" s="271"/>
      <c r="AM911" s="271"/>
      <c r="AN911" s="271"/>
      <c r="AO911" s="271"/>
      <c r="AP911" s="322"/>
      <c r="AQ911"/>
      <c r="AR911" s="299"/>
      <c r="AS911" s="273"/>
    </row>
    <row r="912" spans="1:47" s="272" customFormat="1" ht="22.8" x14ac:dyDescent="0.4">
      <c r="A912" s="314">
        <v>215529</v>
      </c>
      <c r="B912" t="s">
        <v>487</v>
      </c>
      <c r="C912" s="315" t="s">
        <v>4176</v>
      </c>
      <c r="D912" s="315" t="s">
        <v>4176</v>
      </c>
      <c r="E912" s="315" t="s">
        <v>4176</v>
      </c>
      <c r="F912" s="315" t="s">
        <v>4176</v>
      </c>
      <c r="G912" s="315" t="s">
        <v>4176</v>
      </c>
      <c r="H912" s="315" t="s">
        <v>4176</v>
      </c>
      <c r="I912" s="315" t="s">
        <v>4176</v>
      </c>
      <c r="J912" s="315" t="s">
        <v>4176</v>
      </c>
      <c r="K912" s="315" t="s">
        <v>4176</v>
      </c>
      <c r="L912" s="315" t="s">
        <v>4176</v>
      </c>
      <c r="M912" s="315" t="s">
        <v>4176</v>
      </c>
      <c r="N912" s="315" t="s">
        <v>4176</v>
      </c>
      <c r="O912" s="315" t="s">
        <v>4176</v>
      </c>
      <c r="P912" s="315" t="s">
        <v>4176</v>
      </c>
      <c r="Q912" s="315" t="s">
        <v>4176</v>
      </c>
      <c r="R912" s="315" t="s">
        <v>4176</v>
      </c>
      <c r="S912" s="315" t="s">
        <v>4176</v>
      </c>
      <c r="T912" s="315" t="s">
        <v>4176</v>
      </c>
      <c r="U912" s="315" t="s">
        <v>4176</v>
      </c>
      <c r="V912" s="315" t="s">
        <v>4176</v>
      </c>
      <c r="W912" s="315"/>
      <c r="X912" s="315"/>
      <c r="Y912" s="315"/>
      <c r="Z912" s="315"/>
      <c r="AA912" s="315"/>
      <c r="AB912" s="315"/>
      <c r="AC912" s="315"/>
      <c r="AD912" s="315"/>
      <c r="AE912" s="315"/>
      <c r="AF912" s="315"/>
      <c r="AG912" s="315"/>
      <c r="AH912" s="315"/>
      <c r="AI912" s="315"/>
      <c r="AJ912" s="315"/>
      <c r="AK912" s="315"/>
      <c r="AL912" s="315"/>
      <c r="AM912" s="315"/>
      <c r="AN912" s="315"/>
      <c r="AO912" s="315"/>
      <c r="AP912" s="316"/>
      <c r="AQ912" t="s">
        <v>737</v>
      </c>
      <c r="AR912" s="299" t="s">
        <v>4180</v>
      </c>
      <c r="AS912" s="273"/>
    </row>
    <row r="913" spans="1:45" s="272" customFormat="1" ht="22.8" x14ac:dyDescent="0.4">
      <c r="A913">
        <v>215538</v>
      </c>
      <c r="B913" t="s">
        <v>485</v>
      </c>
      <c r="C913" t="s">
        <v>214</v>
      </c>
      <c r="D913" t="s">
        <v>212</v>
      </c>
      <c r="E913" t="s">
        <v>214</v>
      </c>
      <c r="F913" t="s">
        <v>214</v>
      </c>
      <c r="G913" t="s">
        <v>212</v>
      </c>
      <c r="H913" t="s">
        <v>214</v>
      </c>
      <c r="I913" t="s">
        <v>214</v>
      </c>
      <c r="J913" t="s">
        <v>212</v>
      </c>
      <c r="K913" t="s">
        <v>212</v>
      </c>
      <c r="L913" t="s">
        <v>212</v>
      </c>
      <c r="M913" t="s">
        <v>212</v>
      </c>
      <c r="N913" t="s">
        <v>212</v>
      </c>
      <c r="O913" t="s">
        <v>212</v>
      </c>
      <c r="P913" t="s">
        <v>214</v>
      </c>
      <c r="Q913" t="s">
        <v>214</v>
      </c>
      <c r="R913" t="s">
        <v>214</v>
      </c>
      <c r="S913" t="s">
        <v>214</v>
      </c>
      <c r="T913" t="s">
        <v>212</v>
      </c>
      <c r="U913" t="s">
        <v>214</v>
      </c>
      <c r="V913" t="s">
        <v>212</v>
      </c>
      <c r="W913" t="s">
        <v>212</v>
      </c>
      <c r="X913" t="s">
        <v>212</v>
      </c>
      <c r="Y913" t="s">
        <v>214</v>
      </c>
      <c r="Z913" t="s">
        <v>214</v>
      </c>
      <c r="AA913" t="s">
        <v>212</v>
      </c>
      <c r="AB913" t="s">
        <v>214</v>
      </c>
      <c r="AC913" t="s">
        <v>214</v>
      </c>
      <c r="AD913" t="s">
        <v>214</v>
      </c>
      <c r="AE913" t="s">
        <v>213</v>
      </c>
      <c r="AF913" t="s">
        <v>214</v>
      </c>
      <c r="AG913"/>
      <c r="AH913"/>
      <c r="AI913"/>
      <c r="AJ913"/>
      <c r="AK913"/>
      <c r="AL913"/>
      <c r="AM913"/>
      <c r="AN913"/>
      <c r="AO913"/>
      <c r="AP913" s="317"/>
      <c r="AQ913"/>
      <c r="AR913" s="299"/>
      <c r="AS913" s="271"/>
    </row>
    <row r="914" spans="1:45" s="272" customFormat="1" ht="22.8" x14ac:dyDescent="0.4">
      <c r="A914">
        <v>215540</v>
      </c>
      <c r="B914" t="s">
        <v>59</v>
      </c>
      <c r="C914" t="s">
        <v>214</v>
      </c>
      <c r="D914" t="s">
        <v>214</v>
      </c>
      <c r="E914" t="s">
        <v>214</v>
      </c>
      <c r="F914" t="s">
        <v>214</v>
      </c>
      <c r="G914" t="s">
        <v>214</v>
      </c>
      <c r="H914" t="s">
        <v>214</v>
      </c>
      <c r="I914" t="s">
        <v>214</v>
      </c>
      <c r="J914" t="s">
        <v>214</v>
      </c>
      <c r="K914" t="s">
        <v>214</v>
      </c>
      <c r="L914" t="s">
        <v>214</v>
      </c>
      <c r="M914" t="s">
        <v>212</v>
      </c>
      <c r="N914" t="s">
        <v>212</v>
      </c>
      <c r="O914" t="s">
        <v>212</v>
      </c>
      <c r="P914" t="s">
        <v>212</v>
      </c>
      <c r="Q914" t="s">
        <v>212</v>
      </c>
      <c r="R914" t="s">
        <v>214</v>
      </c>
      <c r="S914" t="s">
        <v>214</v>
      </c>
      <c r="T914" t="s">
        <v>214</v>
      </c>
      <c r="U914" t="s">
        <v>214</v>
      </c>
      <c r="V914" t="s">
        <v>212</v>
      </c>
      <c r="W914" t="s">
        <v>214</v>
      </c>
      <c r="X914" t="s">
        <v>214</v>
      </c>
      <c r="Y914" t="s">
        <v>212</v>
      </c>
      <c r="Z914" t="s">
        <v>214</v>
      </c>
      <c r="AA914" t="s">
        <v>214</v>
      </c>
      <c r="AB914" t="s">
        <v>212</v>
      </c>
      <c r="AC914" t="s">
        <v>212</v>
      </c>
      <c r="AD914" t="s">
        <v>214</v>
      </c>
      <c r="AE914" t="s">
        <v>212</v>
      </c>
      <c r="AF914" t="s">
        <v>212</v>
      </c>
      <c r="AG914" t="s">
        <v>212</v>
      </c>
      <c r="AH914" t="s">
        <v>212</v>
      </c>
      <c r="AI914" t="s">
        <v>212</v>
      </c>
      <c r="AJ914" t="s">
        <v>214</v>
      </c>
      <c r="AK914" t="s">
        <v>212</v>
      </c>
      <c r="AL914" t="s">
        <v>212</v>
      </c>
      <c r="AM914" t="s">
        <v>212</v>
      </c>
      <c r="AN914" t="s">
        <v>214</v>
      </c>
      <c r="AO914" t="s">
        <v>212</v>
      </c>
      <c r="AP914" s="317" t="s">
        <v>212</v>
      </c>
      <c r="AQ914"/>
      <c r="AR914" s="299"/>
      <c r="AS914" s="273"/>
    </row>
    <row r="915" spans="1:45" s="272" customFormat="1" ht="22.8" x14ac:dyDescent="0.4">
      <c r="A915" s="314">
        <v>215542</v>
      </c>
      <c r="B915" t="s">
        <v>485</v>
      </c>
      <c r="C915" s="315" t="s">
        <v>214</v>
      </c>
      <c r="D915" s="315" t="s">
        <v>214</v>
      </c>
      <c r="E915" s="315" t="s">
        <v>214</v>
      </c>
      <c r="F915" s="315" t="s">
        <v>214</v>
      </c>
      <c r="G915" s="315" t="s">
        <v>214</v>
      </c>
      <c r="H915" s="315" t="s">
        <v>214</v>
      </c>
      <c r="I915" s="315" t="s">
        <v>214</v>
      </c>
      <c r="J915" s="315" t="s">
        <v>214</v>
      </c>
      <c r="K915" s="315" t="s">
        <v>214</v>
      </c>
      <c r="L915" s="315" t="s">
        <v>214</v>
      </c>
      <c r="M915" s="315" t="s">
        <v>214</v>
      </c>
      <c r="N915" s="315" t="s">
        <v>212</v>
      </c>
      <c r="O915" s="315" t="s">
        <v>212</v>
      </c>
      <c r="P915" s="315" t="s">
        <v>214</v>
      </c>
      <c r="Q915" s="315" t="s">
        <v>214</v>
      </c>
      <c r="R915" s="315" t="s">
        <v>214</v>
      </c>
      <c r="S915" s="315" t="s">
        <v>214</v>
      </c>
      <c r="T915" s="315" t="s">
        <v>212</v>
      </c>
      <c r="U915" s="315" t="s">
        <v>214</v>
      </c>
      <c r="V915" s="315" t="s">
        <v>212</v>
      </c>
      <c r="W915" s="315" t="s">
        <v>213</v>
      </c>
      <c r="X915" s="315" t="s">
        <v>213</v>
      </c>
      <c r="Y915" s="315" t="s">
        <v>213</v>
      </c>
      <c r="Z915" s="315" t="s">
        <v>213</v>
      </c>
      <c r="AA915" s="315" t="s">
        <v>213</v>
      </c>
      <c r="AB915" s="315" t="s">
        <v>213</v>
      </c>
      <c r="AC915" s="315" t="s">
        <v>213</v>
      </c>
      <c r="AD915" s="315" t="s">
        <v>213</v>
      </c>
      <c r="AE915" s="315" t="s">
        <v>213</v>
      </c>
      <c r="AF915" s="315" t="s">
        <v>213</v>
      </c>
      <c r="AG915" s="315"/>
      <c r="AH915" s="315"/>
      <c r="AI915" s="315"/>
      <c r="AJ915" s="315"/>
      <c r="AK915" s="315"/>
      <c r="AL915" s="315"/>
      <c r="AM915" s="315"/>
      <c r="AN915" s="315"/>
      <c r="AO915" s="315"/>
      <c r="AP915" s="316"/>
      <c r="AQ915"/>
      <c r="AR915" s="299"/>
      <c r="AS915" s="273"/>
    </row>
    <row r="916" spans="1:45" s="272" customFormat="1" ht="22.8" x14ac:dyDescent="0.4">
      <c r="A916" s="314">
        <v>215543</v>
      </c>
      <c r="B916" t="s">
        <v>59</v>
      </c>
      <c r="C916" s="315" t="s">
        <v>212</v>
      </c>
      <c r="D916" s="315" t="s">
        <v>214</v>
      </c>
      <c r="E916" s="315" t="s">
        <v>212</v>
      </c>
      <c r="F916" s="315" t="s">
        <v>212</v>
      </c>
      <c r="G916" s="315" t="s">
        <v>214</v>
      </c>
      <c r="H916" s="315" t="s">
        <v>214</v>
      </c>
      <c r="I916" s="315" t="s">
        <v>214</v>
      </c>
      <c r="J916" s="315" t="s">
        <v>212</v>
      </c>
      <c r="K916" s="315" t="s">
        <v>214</v>
      </c>
      <c r="L916" s="315" t="s">
        <v>214</v>
      </c>
      <c r="M916" s="315" t="s">
        <v>214</v>
      </c>
      <c r="N916" s="315" t="s">
        <v>212</v>
      </c>
      <c r="O916" s="315" t="s">
        <v>212</v>
      </c>
      <c r="P916" s="315" t="s">
        <v>214</v>
      </c>
      <c r="Q916" s="315" t="s">
        <v>214</v>
      </c>
      <c r="R916" s="315" t="s">
        <v>214</v>
      </c>
      <c r="S916" s="315" t="s">
        <v>214</v>
      </c>
      <c r="T916" s="315" t="s">
        <v>214</v>
      </c>
      <c r="U916" s="315" t="s">
        <v>212</v>
      </c>
      <c r="V916" s="315" t="s">
        <v>214</v>
      </c>
      <c r="W916" s="315" t="s">
        <v>214</v>
      </c>
      <c r="X916" s="315" t="s">
        <v>212</v>
      </c>
      <c r="Y916" s="315" t="s">
        <v>214</v>
      </c>
      <c r="Z916" s="315" t="s">
        <v>214</v>
      </c>
      <c r="AA916" s="315" t="s">
        <v>214</v>
      </c>
      <c r="AB916" s="315" t="s">
        <v>214</v>
      </c>
      <c r="AC916" s="315" t="s">
        <v>214</v>
      </c>
      <c r="AD916" s="315" t="s">
        <v>214</v>
      </c>
      <c r="AE916" s="315" t="s">
        <v>213</v>
      </c>
      <c r="AF916" s="315" t="s">
        <v>214</v>
      </c>
      <c r="AG916" s="315" t="s">
        <v>213</v>
      </c>
      <c r="AH916" s="315" t="s">
        <v>213</v>
      </c>
      <c r="AI916" s="315" t="s">
        <v>213</v>
      </c>
      <c r="AJ916" s="315" t="s">
        <v>213</v>
      </c>
      <c r="AK916" s="315" t="s">
        <v>213</v>
      </c>
      <c r="AL916" s="315" t="s">
        <v>213</v>
      </c>
      <c r="AM916" s="315" t="s">
        <v>213</v>
      </c>
      <c r="AN916" s="315" t="s">
        <v>213</v>
      </c>
      <c r="AO916" s="315" t="s">
        <v>213</v>
      </c>
      <c r="AP916" s="316" t="s">
        <v>213</v>
      </c>
      <c r="AQ916"/>
      <c r="AR916" s="299"/>
      <c r="AS916" s="273"/>
    </row>
    <row r="917" spans="1:45" s="272" customFormat="1" ht="22.8" x14ac:dyDescent="0.4">
      <c r="A917">
        <v>215544</v>
      </c>
      <c r="B917" t="s">
        <v>488</v>
      </c>
      <c r="C917" t="s">
        <v>4176</v>
      </c>
      <c r="D917" t="s">
        <v>4176</v>
      </c>
      <c r="E917" t="s">
        <v>4176</v>
      </c>
      <c r="F917" t="s">
        <v>4176</v>
      </c>
      <c r="G917" t="s">
        <v>4176</v>
      </c>
      <c r="H917" t="s">
        <v>4176</v>
      </c>
      <c r="I917" t="s">
        <v>4176</v>
      </c>
      <c r="J917" t="s">
        <v>4176</v>
      </c>
      <c r="K917" t="s">
        <v>4176</v>
      </c>
      <c r="L917" t="s">
        <v>4176</v>
      </c>
      <c r="M917" t="s">
        <v>4176</v>
      </c>
      <c r="N917" t="s">
        <v>4176</v>
      </c>
      <c r="O917" t="s">
        <v>4176</v>
      </c>
      <c r="P917" t="s">
        <v>4176</v>
      </c>
      <c r="Q917" t="s">
        <v>4176</v>
      </c>
      <c r="R917" t="s">
        <v>4176</v>
      </c>
      <c r="S917" t="s">
        <v>4176</v>
      </c>
      <c r="T917" t="s">
        <v>4176</v>
      </c>
      <c r="U917" t="s">
        <v>4176</v>
      </c>
      <c r="V917" t="s">
        <v>4176</v>
      </c>
      <c r="W917" t="s">
        <v>4176</v>
      </c>
      <c r="X917" t="s">
        <v>4176</v>
      </c>
      <c r="Y917" t="s">
        <v>4176</v>
      </c>
      <c r="Z917" t="s">
        <v>4176</v>
      </c>
      <c r="AA917" t="s">
        <v>4176</v>
      </c>
      <c r="AB917"/>
      <c r="AC917"/>
      <c r="AD917"/>
      <c r="AE917"/>
      <c r="AF917"/>
      <c r="AG917"/>
      <c r="AH917"/>
      <c r="AI917"/>
      <c r="AJ917"/>
      <c r="AK917"/>
      <c r="AL917"/>
      <c r="AM917"/>
      <c r="AN917"/>
      <c r="AO917"/>
      <c r="AP917" s="317"/>
      <c r="AQ917" t="s">
        <v>737</v>
      </c>
      <c r="AR917" s="299" t="s">
        <v>4185</v>
      </c>
      <c r="AS917" s="273"/>
    </row>
    <row r="918" spans="1:45" s="272" customFormat="1" ht="22.8" x14ac:dyDescent="0.4">
      <c r="A918">
        <v>215553</v>
      </c>
      <c r="B918" t="s">
        <v>59</v>
      </c>
      <c r="C918" t="s">
        <v>212</v>
      </c>
      <c r="D918" t="s">
        <v>214</v>
      </c>
      <c r="E918" t="s">
        <v>214</v>
      </c>
      <c r="F918" t="s">
        <v>212</v>
      </c>
      <c r="G918" t="s">
        <v>214</v>
      </c>
      <c r="H918" t="s">
        <v>214</v>
      </c>
      <c r="I918" t="s">
        <v>214</v>
      </c>
      <c r="J918" t="s">
        <v>214</v>
      </c>
      <c r="K918" t="s">
        <v>214</v>
      </c>
      <c r="L918" t="s">
        <v>214</v>
      </c>
      <c r="M918" t="s">
        <v>214</v>
      </c>
      <c r="N918" t="s">
        <v>212</v>
      </c>
      <c r="O918" t="s">
        <v>212</v>
      </c>
      <c r="P918" t="s">
        <v>214</v>
      </c>
      <c r="Q918" t="s">
        <v>212</v>
      </c>
      <c r="R918" t="s">
        <v>214</v>
      </c>
      <c r="S918" t="s">
        <v>214</v>
      </c>
      <c r="T918" t="s">
        <v>214</v>
      </c>
      <c r="U918" t="s">
        <v>212</v>
      </c>
      <c r="V918" t="s">
        <v>214</v>
      </c>
      <c r="W918" t="s">
        <v>214</v>
      </c>
      <c r="X918" t="s">
        <v>214</v>
      </c>
      <c r="Y918" t="s">
        <v>212</v>
      </c>
      <c r="Z918" t="s">
        <v>214</v>
      </c>
      <c r="AA918" t="s">
        <v>212</v>
      </c>
      <c r="AB918" t="s">
        <v>212</v>
      </c>
      <c r="AC918" t="s">
        <v>214</v>
      </c>
      <c r="AD918" t="s">
        <v>214</v>
      </c>
      <c r="AE918" t="s">
        <v>212</v>
      </c>
      <c r="AF918" t="s">
        <v>214</v>
      </c>
      <c r="AG918" t="s">
        <v>214</v>
      </c>
      <c r="AH918" t="s">
        <v>214</v>
      </c>
      <c r="AI918" t="s">
        <v>214</v>
      </c>
      <c r="AJ918" t="s">
        <v>214</v>
      </c>
      <c r="AK918" t="s">
        <v>214</v>
      </c>
      <c r="AL918" t="s">
        <v>214</v>
      </c>
      <c r="AM918" t="s">
        <v>214</v>
      </c>
      <c r="AN918" t="s">
        <v>214</v>
      </c>
      <c r="AO918" t="s">
        <v>212</v>
      </c>
      <c r="AP918" s="317" t="s">
        <v>212</v>
      </c>
      <c r="AQ918"/>
      <c r="AR918" s="299"/>
      <c r="AS918" s="271"/>
    </row>
    <row r="919" spans="1:45" s="272" customFormat="1" ht="22.8" x14ac:dyDescent="0.4">
      <c r="A919">
        <v>215556</v>
      </c>
      <c r="B919" t="s">
        <v>485</v>
      </c>
      <c r="C919" t="s">
        <v>212</v>
      </c>
      <c r="D919" t="s">
        <v>212</v>
      </c>
      <c r="E919" t="s">
        <v>212</v>
      </c>
      <c r="F919" t="s">
        <v>212</v>
      </c>
      <c r="G919" t="s">
        <v>212</v>
      </c>
      <c r="H919" t="s">
        <v>212</v>
      </c>
      <c r="I919" t="s">
        <v>212</v>
      </c>
      <c r="J919" t="s">
        <v>212</v>
      </c>
      <c r="K919" t="s">
        <v>212</v>
      </c>
      <c r="L919" t="s">
        <v>212</v>
      </c>
      <c r="M919" t="s">
        <v>212</v>
      </c>
      <c r="N919" t="s">
        <v>212</v>
      </c>
      <c r="O919" t="s">
        <v>212</v>
      </c>
      <c r="P919" t="s">
        <v>212</v>
      </c>
      <c r="Q919" t="s">
        <v>212</v>
      </c>
      <c r="R919" t="s">
        <v>212</v>
      </c>
      <c r="S919" t="s">
        <v>212</v>
      </c>
      <c r="T919" t="s">
        <v>212</v>
      </c>
      <c r="U919" t="s">
        <v>212</v>
      </c>
      <c r="V919" t="s">
        <v>212</v>
      </c>
      <c r="W919" t="s">
        <v>212</v>
      </c>
      <c r="X919" t="s">
        <v>212</v>
      </c>
      <c r="Y919" t="s">
        <v>212</v>
      </c>
      <c r="Z919" t="s">
        <v>212</v>
      </c>
      <c r="AA919" t="s">
        <v>212</v>
      </c>
      <c r="AB919" t="s">
        <v>212</v>
      </c>
      <c r="AC919" t="s">
        <v>212</v>
      </c>
      <c r="AD919" t="s">
        <v>212</v>
      </c>
      <c r="AE919" t="s">
        <v>212</v>
      </c>
      <c r="AF919" t="s">
        <v>212</v>
      </c>
      <c r="AG919"/>
      <c r="AH919"/>
      <c r="AI919"/>
      <c r="AJ919"/>
      <c r="AK919"/>
      <c r="AL919"/>
      <c r="AM919"/>
      <c r="AN919"/>
      <c r="AO919"/>
      <c r="AP919" s="317"/>
      <c r="AQ919"/>
      <c r="AR919" s="299"/>
      <c r="AS919" s="271"/>
    </row>
    <row r="920" spans="1:45" s="272" customFormat="1" ht="22.8" x14ac:dyDescent="0.4">
      <c r="A920" s="314">
        <v>215558</v>
      </c>
      <c r="B920" t="s">
        <v>3632</v>
      </c>
      <c r="C920" s="315" t="s">
        <v>4176</v>
      </c>
      <c r="D920" s="315" t="s">
        <v>4176</v>
      </c>
      <c r="E920" s="315" t="s">
        <v>4176</v>
      </c>
      <c r="F920" s="315" t="s">
        <v>4176</v>
      </c>
      <c r="G920" s="315" t="s">
        <v>4176</v>
      </c>
      <c r="H920" s="315" t="s">
        <v>4176</v>
      </c>
      <c r="I920" s="315" t="s">
        <v>4176</v>
      </c>
      <c r="J920" s="315" t="s">
        <v>4176</v>
      </c>
      <c r="K920" s="315" t="s">
        <v>4176</v>
      </c>
      <c r="L920" s="315" t="s">
        <v>4176</v>
      </c>
      <c r="M920" s="315" t="s">
        <v>4176</v>
      </c>
      <c r="N920" s="315" t="s">
        <v>4176</v>
      </c>
      <c r="O920" s="315" t="s">
        <v>4176</v>
      </c>
      <c r="P920" s="315" t="s">
        <v>4176</v>
      </c>
      <c r="Q920" s="315" t="s">
        <v>4176</v>
      </c>
      <c r="R920" s="315" t="s">
        <v>4176</v>
      </c>
      <c r="S920" s="315" t="s">
        <v>4176</v>
      </c>
      <c r="T920" s="315" t="s">
        <v>4176</v>
      </c>
      <c r="U920" s="315" t="s">
        <v>4176</v>
      </c>
      <c r="V920" s="315" t="s">
        <v>4176</v>
      </c>
      <c r="W920" s="315"/>
      <c r="X920" s="315"/>
      <c r="Y920" s="315"/>
      <c r="Z920" s="315"/>
      <c r="AA920" s="315"/>
      <c r="AB920" s="315"/>
      <c r="AC920" s="315"/>
      <c r="AD920" s="315"/>
      <c r="AE920" s="315"/>
      <c r="AF920" s="315"/>
      <c r="AG920" s="315"/>
      <c r="AH920" s="315"/>
      <c r="AI920" s="315"/>
      <c r="AJ920" s="315"/>
      <c r="AK920" s="315"/>
      <c r="AL920" s="315"/>
      <c r="AM920" s="315"/>
      <c r="AN920" s="315"/>
      <c r="AO920" s="315"/>
      <c r="AP920" s="316"/>
      <c r="AQ920" t="s">
        <v>737</v>
      </c>
      <c r="AR920" s="299" t="s">
        <v>4189</v>
      </c>
      <c r="AS920" s="273"/>
    </row>
    <row r="921" spans="1:45" s="272" customFormat="1" ht="22.8" x14ac:dyDescent="0.4">
      <c r="A921">
        <v>215559</v>
      </c>
      <c r="B921" t="s">
        <v>485</v>
      </c>
      <c r="C921" t="s">
        <v>4176</v>
      </c>
      <c r="D921" t="s">
        <v>4176</v>
      </c>
      <c r="E921" t="s">
        <v>4176</v>
      </c>
      <c r="F921" t="s">
        <v>4176</v>
      </c>
      <c r="G921" t="s">
        <v>4176</v>
      </c>
      <c r="H921" t="s">
        <v>4176</v>
      </c>
      <c r="I921" t="s">
        <v>4176</v>
      </c>
      <c r="J921" t="s">
        <v>4176</v>
      </c>
      <c r="K921" t="s">
        <v>4176</v>
      </c>
      <c r="L921" t="s">
        <v>4176</v>
      </c>
      <c r="M921" t="s">
        <v>4176</v>
      </c>
      <c r="N921" t="s">
        <v>4176</v>
      </c>
      <c r="O921" t="s">
        <v>4176</v>
      </c>
      <c r="P921" t="s">
        <v>4176</v>
      </c>
      <c r="Q921" t="s">
        <v>4176</v>
      </c>
      <c r="R921" t="s">
        <v>4176</v>
      </c>
      <c r="S921" t="s">
        <v>4176</v>
      </c>
      <c r="T921" t="s">
        <v>4176</v>
      </c>
      <c r="U921" t="s">
        <v>4176</v>
      </c>
      <c r="V921" t="s">
        <v>4176</v>
      </c>
      <c r="W921" t="s">
        <v>4176</v>
      </c>
      <c r="X921" t="s">
        <v>4176</v>
      </c>
      <c r="Y921" t="s">
        <v>4176</v>
      </c>
      <c r="Z921" t="s">
        <v>4176</v>
      </c>
      <c r="AA921" t="s">
        <v>4176</v>
      </c>
      <c r="AB921" t="s">
        <v>4176</v>
      </c>
      <c r="AC921" t="s">
        <v>4176</v>
      </c>
      <c r="AD921" t="s">
        <v>4176</v>
      </c>
      <c r="AE921" t="s">
        <v>4176</v>
      </c>
      <c r="AF921" t="s">
        <v>4176</v>
      </c>
      <c r="AG921"/>
      <c r="AH921"/>
      <c r="AI921"/>
      <c r="AJ921"/>
      <c r="AK921"/>
      <c r="AL921"/>
      <c r="AM921"/>
      <c r="AN921"/>
      <c r="AO921"/>
      <c r="AP921" s="317"/>
      <c r="AQ921" t="s">
        <v>737</v>
      </c>
      <c r="AR921" s="299" t="s">
        <v>4180</v>
      </c>
      <c r="AS921" s="271"/>
    </row>
    <row r="922" spans="1:45" s="272" customFormat="1" ht="22.8" x14ac:dyDescent="0.4">
      <c r="A922">
        <v>215563</v>
      </c>
      <c r="B922" t="s">
        <v>487</v>
      </c>
      <c r="C922" t="s">
        <v>212</v>
      </c>
      <c r="D922" t="s">
        <v>214</v>
      </c>
      <c r="E922" t="s">
        <v>212</v>
      </c>
      <c r="F922" t="s">
        <v>212</v>
      </c>
      <c r="G922" t="s">
        <v>212</v>
      </c>
      <c r="H922" t="s">
        <v>212</v>
      </c>
      <c r="I922" t="s">
        <v>212</v>
      </c>
      <c r="J922" t="s">
        <v>212</v>
      </c>
      <c r="K922" t="s">
        <v>212</v>
      </c>
      <c r="L922" t="s">
        <v>214</v>
      </c>
      <c r="M922" t="s">
        <v>212</v>
      </c>
      <c r="N922" t="s">
        <v>212</v>
      </c>
      <c r="O922" t="s">
        <v>212</v>
      </c>
      <c r="P922" t="s">
        <v>212</v>
      </c>
      <c r="Q922" t="s">
        <v>214</v>
      </c>
      <c r="R922" t="s">
        <v>212</v>
      </c>
      <c r="S922" t="s">
        <v>214</v>
      </c>
      <c r="T922" t="s">
        <v>212</v>
      </c>
      <c r="U922" t="s">
        <v>214</v>
      </c>
      <c r="V922" t="s">
        <v>212</v>
      </c>
      <c r="W922"/>
      <c r="X922"/>
      <c r="Y922"/>
      <c r="Z922"/>
      <c r="AA922"/>
      <c r="AB922"/>
      <c r="AC922"/>
      <c r="AD922"/>
      <c r="AE922"/>
      <c r="AF922"/>
      <c r="AG922"/>
      <c r="AH922"/>
      <c r="AI922"/>
      <c r="AJ922"/>
      <c r="AK922"/>
      <c r="AL922"/>
      <c r="AM922"/>
      <c r="AN922"/>
      <c r="AO922"/>
      <c r="AP922" s="317"/>
      <c r="AQ922"/>
      <c r="AR922" s="299"/>
      <c r="AS922" s="273"/>
    </row>
    <row r="923" spans="1:45" s="272" customFormat="1" ht="22.8" x14ac:dyDescent="0.4">
      <c r="A923">
        <v>215572</v>
      </c>
      <c r="B923" t="s">
        <v>485</v>
      </c>
      <c r="C923" t="s">
        <v>214</v>
      </c>
      <c r="D923" t="s">
        <v>214</v>
      </c>
      <c r="E923" t="s">
        <v>212</v>
      </c>
      <c r="F923" t="s">
        <v>212</v>
      </c>
      <c r="G923" t="s">
        <v>212</v>
      </c>
      <c r="H923" t="s">
        <v>214</v>
      </c>
      <c r="I923" t="s">
        <v>212</v>
      </c>
      <c r="J923" t="s">
        <v>212</v>
      </c>
      <c r="K923" t="s">
        <v>212</v>
      </c>
      <c r="L923" t="s">
        <v>214</v>
      </c>
      <c r="M923" t="s">
        <v>214</v>
      </c>
      <c r="N923" t="s">
        <v>212</v>
      </c>
      <c r="O923" t="s">
        <v>212</v>
      </c>
      <c r="P923" t="s">
        <v>214</v>
      </c>
      <c r="Q923" t="s">
        <v>214</v>
      </c>
      <c r="R923" t="s">
        <v>212</v>
      </c>
      <c r="S923" t="s">
        <v>214</v>
      </c>
      <c r="T923" t="s">
        <v>214</v>
      </c>
      <c r="U923" t="s">
        <v>214</v>
      </c>
      <c r="V923" t="s">
        <v>212</v>
      </c>
      <c r="W923" t="s">
        <v>214</v>
      </c>
      <c r="X923" t="s">
        <v>214</v>
      </c>
      <c r="Y923" t="s">
        <v>212</v>
      </c>
      <c r="Z923" t="s">
        <v>212</v>
      </c>
      <c r="AA923" t="s">
        <v>214</v>
      </c>
      <c r="AB923" t="s">
        <v>212</v>
      </c>
      <c r="AC923" t="s">
        <v>214</v>
      </c>
      <c r="AD923" t="s">
        <v>212</v>
      </c>
      <c r="AE923" t="s">
        <v>212</v>
      </c>
      <c r="AF923" t="s">
        <v>213</v>
      </c>
      <c r="AG923"/>
      <c r="AH923"/>
      <c r="AI923"/>
      <c r="AJ923"/>
      <c r="AK923"/>
      <c r="AL923"/>
      <c r="AM923"/>
      <c r="AN923"/>
      <c r="AO923"/>
      <c r="AP923" s="317"/>
      <c r="AQ923"/>
      <c r="AR923" s="299"/>
      <c r="AS923" s="271"/>
    </row>
    <row r="924" spans="1:45" s="272" customFormat="1" ht="22.8" x14ac:dyDescent="0.4">
      <c r="A924">
        <v>215574</v>
      </c>
      <c r="B924" t="s">
        <v>3630</v>
      </c>
      <c r="C924" t="s">
        <v>212</v>
      </c>
      <c r="D924" t="s">
        <v>214</v>
      </c>
      <c r="E924" t="s">
        <v>214</v>
      </c>
      <c r="F924" t="s">
        <v>212</v>
      </c>
      <c r="G924" t="s">
        <v>212</v>
      </c>
      <c r="H924" t="s">
        <v>212</v>
      </c>
      <c r="I924" t="s">
        <v>214</v>
      </c>
      <c r="J924" t="s">
        <v>212</v>
      </c>
      <c r="K924" t="s">
        <v>212</v>
      </c>
      <c r="L924" t="s">
        <v>214</v>
      </c>
      <c r="M924" t="s">
        <v>214</v>
      </c>
      <c r="N924" t="s">
        <v>212</v>
      </c>
      <c r="O924" t="s">
        <v>212</v>
      </c>
      <c r="P924" t="s">
        <v>212</v>
      </c>
      <c r="Q924" t="s">
        <v>214</v>
      </c>
      <c r="R924" t="s">
        <v>214</v>
      </c>
      <c r="S924" t="s">
        <v>212</v>
      </c>
      <c r="T924" t="s">
        <v>212</v>
      </c>
      <c r="U924" t="s">
        <v>214</v>
      </c>
      <c r="V924" t="s">
        <v>212</v>
      </c>
      <c r="W924" t="s">
        <v>214</v>
      </c>
      <c r="X924" t="s">
        <v>214</v>
      </c>
      <c r="Y924" t="s">
        <v>214</v>
      </c>
      <c r="Z924" t="s">
        <v>214</v>
      </c>
      <c r="AA924" t="s">
        <v>214</v>
      </c>
      <c r="AB924" t="s">
        <v>214</v>
      </c>
      <c r="AC924" t="s">
        <v>214</v>
      </c>
      <c r="AD924" t="s">
        <v>214</v>
      </c>
      <c r="AE924" t="s">
        <v>214</v>
      </c>
      <c r="AF924" t="s">
        <v>214</v>
      </c>
      <c r="AG924"/>
      <c r="AH924"/>
      <c r="AI924"/>
      <c r="AJ924"/>
      <c r="AK924"/>
      <c r="AL924"/>
      <c r="AM924"/>
      <c r="AN924"/>
      <c r="AO924"/>
      <c r="AP924" s="317"/>
      <c r="AQ924"/>
      <c r="AR924" s="299"/>
      <c r="AS924" s="273"/>
    </row>
    <row r="925" spans="1:45" s="272" customFormat="1" ht="22.8" x14ac:dyDescent="0.4">
      <c r="A925">
        <v>215581</v>
      </c>
      <c r="B925" t="s">
        <v>487</v>
      </c>
      <c r="C925" t="s">
        <v>4176</v>
      </c>
      <c r="D925" t="s">
        <v>4176</v>
      </c>
      <c r="E925" t="s">
        <v>4176</v>
      </c>
      <c r="F925" t="s">
        <v>4176</v>
      </c>
      <c r="G925" t="s">
        <v>4176</v>
      </c>
      <c r="H925" t="s">
        <v>4176</v>
      </c>
      <c r="I925" t="s">
        <v>4176</v>
      </c>
      <c r="J925" t="s">
        <v>4176</v>
      </c>
      <c r="K925" t="s">
        <v>4176</v>
      </c>
      <c r="L925" t="s">
        <v>4176</v>
      </c>
      <c r="M925" t="s">
        <v>4176</v>
      </c>
      <c r="N925" t="s">
        <v>4176</v>
      </c>
      <c r="O925" t="s">
        <v>4176</v>
      </c>
      <c r="P925" t="s">
        <v>4176</v>
      </c>
      <c r="Q925" t="s">
        <v>4176</v>
      </c>
      <c r="R925" t="s">
        <v>4176</v>
      </c>
      <c r="S925" t="s">
        <v>4176</v>
      </c>
      <c r="T925" t="s">
        <v>4176</v>
      </c>
      <c r="U925" t="s">
        <v>4176</v>
      </c>
      <c r="V925" t="s">
        <v>4176</v>
      </c>
      <c r="W925"/>
      <c r="X925"/>
      <c r="Y925"/>
      <c r="Z925"/>
      <c r="AA925"/>
      <c r="AB925"/>
      <c r="AC925"/>
      <c r="AD925"/>
      <c r="AE925"/>
      <c r="AF925"/>
      <c r="AG925"/>
      <c r="AH925"/>
      <c r="AI925"/>
      <c r="AJ925"/>
      <c r="AK925"/>
      <c r="AL925"/>
      <c r="AM925"/>
      <c r="AN925"/>
      <c r="AO925"/>
      <c r="AP925" s="317"/>
      <c r="AQ925" t="s">
        <v>737</v>
      </c>
      <c r="AR925" s="299" t="s">
        <v>4211</v>
      </c>
      <c r="AS925" s="271"/>
    </row>
    <row r="926" spans="1:45" s="272" customFormat="1" ht="22.8" x14ac:dyDescent="0.4">
      <c r="A926" s="314">
        <v>215591</v>
      </c>
      <c r="B926" t="s">
        <v>487</v>
      </c>
      <c r="C926" s="315" t="s">
        <v>4176</v>
      </c>
      <c r="D926" s="315" t="s">
        <v>4176</v>
      </c>
      <c r="E926" s="315" t="s">
        <v>4176</v>
      </c>
      <c r="F926" s="315" t="s">
        <v>4176</v>
      </c>
      <c r="G926" s="315" t="s">
        <v>4176</v>
      </c>
      <c r="H926" s="315" t="s">
        <v>4176</v>
      </c>
      <c r="I926" s="315" t="s">
        <v>4176</v>
      </c>
      <c r="J926" s="315" t="s">
        <v>4176</v>
      </c>
      <c r="K926" s="315" t="s">
        <v>4176</v>
      </c>
      <c r="L926" s="315" t="s">
        <v>4176</v>
      </c>
      <c r="M926" s="315" t="s">
        <v>4176</v>
      </c>
      <c r="N926" s="315" t="s">
        <v>4176</v>
      </c>
      <c r="O926" s="315" t="s">
        <v>4176</v>
      </c>
      <c r="P926" s="315" t="s">
        <v>4176</v>
      </c>
      <c r="Q926" s="315" t="s">
        <v>4176</v>
      </c>
      <c r="R926" s="315" t="s">
        <v>4176</v>
      </c>
      <c r="S926" s="315" t="s">
        <v>4176</v>
      </c>
      <c r="T926" s="315" t="s">
        <v>4176</v>
      </c>
      <c r="U926" s="315" t="s">
        <v>4176</v>
      </c>
      <c r="V926" s="315" t="s">
        <v>4176</v>
      </c>
      <c r="W926" s="315"/>
      <c r="X926" s="315"/>
      <c r="Y926" s="315"/>
      <c r="Z926" s="315"/>
      <c r="AA926" s="315"/>
      <c r="AB926" s="315"/>
      <c r="AC926" s="315"/>
      <c r="AD926" s="315"/>
      <c r="AE926" s="315"/>
      <c r="AF926" s="315"/>
      <c r="AG926" s="315"/>
      <c r="AH926" s="315"/>
      <c r="AI926" s="315"/>
      <c r="AJ926" s="315"/>
      <c r="AK926" s="315"/>
      <c r="AL926" s="315"/>
      <c r="AM926" s="315"/>
      <c r="AN926" s="315"/>
      <c r="AO926" s="315"/>
      <c r="AP926" s="316"/>
      <c r="AQ926" t="s">
        <v>737</v>
      </c>
      <c r="AR926" s="299" t="s">
        <v>4180</v>
      </c>
      <c r="AS926" s="271"/>
    </row>
    <row r="927" spans="1:45" s="272" customFormat="1" ht="24" x14ac:dyDescent="0.5">
      <c r="A927" s="321">
        <v>215593</v>
      </c>
      <c r="B927" t="s">
        <v>488</v>
      </c>
      <c r="C927" s="272" t="s">
        <v>4176</v>
      </c>
      <c r="D927" s="272" t="s">
        <v>4176</v>
      </c>
      <c r="E927" s="272" t="s">
        <v>4176</v>
      </c>
      <c r="F927" s="272" t="s">
        <v>4176</v>
      </c>
      <c r="G927" s="272" t="s">
        <v>4176</v>
      </c>
      <c r="H927" s="272" t="s">
        <v>4176</v>
      </c>
      <c r="I927" s="272" t="s">
        <v>4176</v>
      </c>
      <c r="J927" s="272" t="s">
        <v>4176</v>
      </c>
      <c r="K927" s="272" t="s">
        <v>4176</v>
      </c>
      <c r="L927" s="272" t="s">
        <v>4176</v>
      </c>
      <c r="M927" s="272" t="s">
        <v>4176</v>
      </c>
      <c r="N927" s="272" t="s">
        <v>4176</v>
      </c>
      <c r="O927" s="272" t="s">
        <v>4176</v>
      </c>
      <c r="P927" s="272" t="s">
        <v>4176</v>
      </c>
      <c r="Q927" s="272" t="s">
        <v>4176</v>
      </c>
      <c r="R927" s="272" t="s">
        <v>4176</v>
      </c>
      <c r="S927" s="272" t="s">
        <v>4176</v>
      </c>
      <c r="T927" s="272" t="s">
        <v>4176</v>
      </c>
      <c r="U927" s="272" t="s">
        <v>4176</v>
      </c>
      <c r="V927" s="272" t="s">
        <v>4176</v>
      </c>
      <c r="W927" t="s">
        <v>4176</v>
      </c>
      <c r="X927" t="s">
        <v>4176</v>
      </c>
      <c r="Y927" t="s">
        <v>4176</v>
      </c>
      <c r="Z927" t="s">
        <v>4176</v>
      </c>
      <c r="AA927" t="s">
        <v>4176</v>
      </c>
      <c r="AP927" s="317"/>
      <c r="AQ927" t="s">
        <v>737</v>
      </c>
      <c r="AR927" s="299" t="s">
        <v>4185</v>
      </c>
      <c r="AS927" s="273"/>
    </row>
    <row r="928" spans="1:45" s="272" customFormat="1" ht="22.8" x14ac:dyDescent="0.4">
      <c r="A928">
        <v>215595</v>
      </c>
      <c r="B928" t="s">
        <v>3630</v>
      </c>
      <c r="C928" t="s">
        <v>212</v>
      </c>
      <c r="D928" t="s">
        <v>214</v>
      </c>
      <c r="E928" t="s">
        <v>214</v>
      </c>
      <c r="F928" t="s">
        <v>212</v>
      </c>
      <c r="G928" t="s">
        <v>212</v>
      </c>
      <c r="H928" t="s">
        <v>214</v>
      </c>
      <c r="I928" t="s">
        <v>212</v>
      </c>
      <c r="J928" t="s">
        <v>212</v>
      </c>
      <c r="K928" t="s">
        <v>212</v>
      </c>
      <c r="L928" t="s">
        <v>214</v>
      </c>
      <c r="M928" t="s">
        <v>212</v>
      </c>
      <c r="N928" t="s">
        <v>212</v>
      </c>
      <c r="O928" t="s">
        <v>212</v>
      </c>
      <c r="P928" t="s">
        <v>212</v>
      </c>
      <c r="Q928" t="s">
        <v>212</v>
      </c>
      <c r="R928" t="s">
        <v>214</v>
      </c>
      <c r="S928" t="s">
        <v>214</v>
      </c>
      <c r="T928" t="s">
        <v>214</v>
      </c>
      <c r="U928" t="s">
        <v>214</v>
      </c>
      <c r="V928" t="s">
        <v>212</v>
      </c>
      <c r="W928" t="s">
        <v>214</v>
      </c>
      <c r="X928" t="s">
        <v>212</v>
      </c>
      <c r="Y928" t="s">
        <v>212</v>
      </c>
      <c r="Z928" t="s">
        <v>214</v>
      </c>
      <c r="AA928" t="s">
        <v>212</v>
      </c>
      <c r="AB928" t="s">
        <v>212</v>
      </c>
      <c r="AC928" t="s">
        <v>214</v>
      </c>
      <c r="AD928" t="s">
        <v>212</v>
      </c>
      <c r="AE928" t="s">
        <v>214</v>
      </c>
      <c r="AF928" t="s">
        <v>212</v>
      </c>
      <c r="AG928"/>
      <c r="AH928"/>
      <c r="AI928"/>
      <c r="AJ928"/>
      <c r="AK928"/>
      <c r="AL928"/>
      <c r="AM928"/>
      <c r="AN928"/>
      <c r="AO928"/>
      <c r="AP928" s="317"/>
      <c r="AQ928"/>
      <c r="AR928" s="299"/>
      <c r="AS928" s="273"/>
    </row>
    <row r="929" spans="1:45" s="272" customFormat="1" ht="24" x14ac:dyDescent="0.5">
      <c r="A929" s="321">
        <v>215598</v>
      </c>
      <c r="B929" t="s">
        <v>487</v>
      </c>
      <c r="C929" s="272" t="s">
        <v>214</v>
      </c>
      <c r="D929" s="272" t="s">
        <v>214</v>
      </c>
      <c r="E929" s="272" t="s">
        <v>214</v>
      </c>
      <c r="F929" s="272" t="s">
        <v>212</v>
      </c>
      <c r="G929" s="272" t="s">
        <v>213</v>
      </c>
      <c r="H929" s="272" t="s">
        <v>212</v>
      </c>
      <c r="I929" s="272" t="s">
        <v>212</v>
      </c>
      <c r="J929" s="272" t="s">
        <v>212</v>
      </c>
      <c r="K929" s="272" t="s">
        <v>212</v>
      </c>
      <c r="L929" s="272" t="s">
        <v>214</v>
      </c>
      <c r="M929" s="272" t="s">
        <v>213</v>
      </c>
      <c r="N929" s="272" t="s">
        <v>213</v>
      </c>
      <c r="O929" s="272" t="s">
        <v>212</v>
      </c>
      <c r="P929" s="272" t="s">
        <v>214</v>
      </c>
      <c r="Q929" s="272" t="s">
        <v>213</v>
      </c>
      <c r="R929" s="272" t="s">
        <v>213</v>
      </c>
      <c r="S929" s="272" t="s">
        <v>213</v>
      </c>
      <c r="T929" s="272" t="s">
        <v>214</v>
      </c>
      <c r="U929" s="272" t="s">
        <v>214</v>
      </c>
      <c r="V929" s="272" t="s">
        <v>214</v>
      </c>
      <c r="AP929" s="317"/>
      <c r="AQ929"/>
      <c r="AR929" s="299"/>
      <c r="AS929" s="273"/>
    </row>
    <row r="930" spans="1:45" s="272" customFormat="1" ht="22.8" x14ac:dyDescent="0.4">
      <c r="A930">
        <v>215599</v>
      </c>
      <c r="B930" t="s">
        <v>487</v>
      </c>
      <c r="C930" t="s">
        <v>4176</v>
      </c>
      <c r="D930" t="s">
        <v>4176</v>
      </c>
      <c r="E930" t="s">
        <v>4176</v>
      </c>
      <c r="F930" t="s">
        <v>4176</v>
      </c>
      <c r="G930" t="s">
        <v>4176</v>
      </c>
      <c r="H930" t="s">
        <v>4176</v>
      </c>
      <c r="I930" t="s">
        <v>4176</v>
      </c>
      <c r="J930" t="s">
        <v>4176</v>
      </c>
      <c r="K930" t="s">
        <v>4176</v>
      </c>
      <c r="L930" t="s">
        <v>4176</v>
      </c>
      <c r="M930" t="s">
        <v>4176</v>
      </c>
      <c r="N930" t="s">
        <v>4176</v>
      </c>
      <c r="O930" t="s">
        <v>4176</v>
      </c>
      <c r="P930" t="s">
        <v>4176</v>
      </c>
      <c r="Q930" t="s">
        <v>4176</v>
      </c>
      <c r="R930" t="s">
        <v>4176</v>
      </c>
      <c r="S930" t="s">
        <v>4176</v>
      </c>
      <c r="T930" t="s">
        <v>4176</v>
      </c>
      <c r="U930" t="s">
        <v>4176</v>
      </c>
      <c r="V930" t="s">
        <v>4176</v>
      </c>
      <c r="W930"/>
      <c r="X930"/>
      <c r="Y930"/>
      <c r="Z930"/>
      <c r="AA930"/>
      <c r="AB930"/>
      <c r="AC930"/>
      <c r="AD930"/>
      <c r="AE930"/>
      <c r="AF930"/>
      <c r="AG930"/>
      <c r="AH930"/>
      <c r="AI930"/>
      <c r="AJ930"/>
      <c r="AK930"/>
      <c r="AL930"/>
      <c r="AM930"/>
      <c r="AN930"/>
      <c r="AO930"/>
      <c r="AP930" s="317"/>
      <c r="AQ930" t="s">
        <v>737</v>
      </c>
      <c r="AR930" s="299" t="s">
        <v>4209</v>
      </c>
      <c r="AS930" s="273"/>
    </row>
    <row r="931" spans="1:45" s="272" customFormat="1" ht="22.8" x14ac:dyDescent="0.4">
      <c r="A931">
        <v>215600</v>
      </c>
      <c r="B931" t="s">
        <v>3629</v>
      </c>
      <c r="C931" t="s">
        <v>214</v>
      </c>
      <c r="D931" t="s">
        <v>212</v>
      </c>
      <c r="E931" t="s">
        <v>214</v>
      </c>
      <c r="F931" t="s">
        <v>212</v>
      </c>
      <c r="G931" t="s">
        <v>214</v>
      </c>
      <c r="H931" t="s">
        <v>214</v>
      </c>
      <c r="I931" t="s">
        <v>214</v>
      </c>
      <c r="J931" t="s">
        <v>214</v>
      </c>
      <c r="K931" t="s">
        <v>214</v>
      </c>
      <c r="L931" t="s">
        <v>212</v>
      </c>
      <c r="M931" t="s">
        <v>214</v>
      </c>
      <c r="N931" t="s">
        <v>214</v>
      </c>
      <c r="O931" t="s">
        <v>212</v>
      </c>
      <c r="P931" t="s">
        <v>214</v>
      </c>
      <c r="Q931" t="s">
        <v>214</v>
      </c>
      <c r="R931" t="s">
        <v>214</v>
      </c>
      <c r="S931" t="s">
        <v>212</v>
      </c>
      <c r="T931" t="s">
        <v>214</v>
      </c>
      <c r="U931" t="s">
        <v>214</v>
      </c>
      <c r="V931" t="s">
        <v>214</v>
      </c>
      <c r="W931" t="s">
        <v>212</v>
      </c>
      <c r="X931" t="s">
        <v>212</v>
      </c>
      <c r="Y931" t="s">
        <v>212</v>
      </c>
      <c r="Z931" t="s">
        <v>214</v>
      </c>
      <c r="AA931" t="s">
        <v>212</v>
      </c>
      <c r="AB931" t="s">
        <v>212</v>
      </c>
      <c r="AC931" t="s">
        <v>214</v>
      </c>
      <c r="AD931" t="s">
        <v>212</v>
      </c>
      <c r="AE931" t="s">
        <v>212</v>
      </c>
      <c r="AF931" t="s">
        <v>214</v>
      </c>
      <c r="AG931" t="s">
        <v>214</v>
      </c>
      <c r="AH931" t="s">
        <v>212</v>
      </c>
      <c r="AI931" t="s">
        <v>214</v>
      </c>
      <c r="AJ931" t="s">
        <v>212</v>
      </c>
      <c r="AK931" t="s">
        <v>212</v>
      </c>
      <c r="AL931" t="s">
        <v>213</v>
      </c>
      <c r="AM931" t="s">
        <v>213</v>
      </c>
      <c r="AN931" t="s">
        <v>213</v>
      </c>
      <c r="AO931" t="s">
        <v>213</v>
      </c>
      <c r="AP931" s="317" t="s">
        <v>214</v>
      </c>
      <c r="AQ931"/>
      <c r="AR931" s="299"/>
      <c r="AS931" s="273"/>
    </row>
    <row r="932" spans="1:45" s="272" customFormat="1" ht="22.8" x14ac:dyDescent="0.4">
      <c r="A932">
        <v>215601</v>
      </c>
      <c r="B932" t="s">
        <v>485</v>
      </c>
      <c r="C932" t="s">
        <v>212</v>
      </c>
      <c r="D932" t="s">
        <v>212</v>
      </c>
      <c r="E932" t="s">
        <v>212</v>
      </c>
      <c r="F932" t="s">
        <v>212</v>
      </c>
      <c r="G932" t="s">
        <v>212</v>
      </c>
      <c r="H932" t="s">
        <v>214</v>
      </c>
      <c r="I932" t="s">
        <v>214</v>
      </c>
      <c r="J932" t="s">
        <v>214</v>
      </c>
      <c r="K932" t="s">
        <v>214</v>
      </c>
      <c r="L932" t="s">
        <v>214</v>
      </c>
      <c r="M932" t="s">
        <v>212</v>
      </c>
      <c r="N932" t="s">
        <v>214</v>
      </c>
      <c r="O932" t="s">
        <v>214</v>
      </c>
      <c r="P932" t="s">
        <v>212</v>
      </c>
      <c r="Q932" t="s">
        <v>214</v>
      </c>
      <c r="R932" t="s">
        <v>214</v>
      </c>
      <c r="S932" t="s">
        <v>214</v>
      </c>
      <c r="T932" t="s">
        <v>214</v>
      </c>
      <c r="U932" t="s">
        <v>214</v>
      </c>
      <c r="V932" t="s">
        <v>214</v>
      </c>
      <c r="W932" t="s">
        <v>212</v>
      </c>
      <c r="X932" t="s">
        <v>214</v>
      </c>
      <c r="Y932" t="s">
        <v>214</v>
      </c>
      <c r="Z932" t="s">
        <v>214</v>
      </c>
      <c r="AA932" t="s">
        <v>212</v>
      </c>
      <c r="AB932" t="s">
        <v>214</v>
      </c>
      <c r="AC932" t="s">
        <v>214</v>
      </c>
      <c r="AD932" t="s">
        <v>213</v>
      </c>
      <c r="AE932" t="s">
        <v>213</v>
      </c>
      <c r="AF932" t="s">
        <v>214</v>
      </c>
      <c r="AG932"/>
      <c r="AH932"/>
      <c r="AI932"/>
      <c r="AJ932"/>
      <c r="AK932"/>
      <c r="AL932"/>
      <c r="AM932"/>
      <c r="AN932"/>
      <c r="AO932"/>
      <c r="AP932" s="317"/>
      <c r="AQ932"/>
      <c r="AR932" s="299"/>
      <c r="AS932" s="271"/>
    </row>
    <row r="933" spans="1:45" s="272" customFormat="1" ht="22.8" x14ac:dyDescent="0.4">
      <c r="A933">
        <v>215605</v>
      </c>
      <c r="B933" t="s">
        <v>3629</v>
      </c>
      <c r="C933" t="s">
        <v>212</v>
      </c>
      <c r="D933" t="s">
        <v>212</v>
      </c>
      <c r="E933" t="s">
        <v>212</v>
      </c>
      <c r="F933" t="s">
        <v>212</v>
      </c>
      <c r="G933" t="s">
        <v>212</v>
      </c>
      <c r="H933" t="s">
        <v>213</v>
      </c>
      <c r="I933" t="s">
        <v>212</v>
      </c>
      <c r="J933" t="s">
        <v>212</v>
      </c>
      <c r="K933" t="s">
        <v>212</v>
      </c>
      <c r="L933" t="s">
        <v>212</v>
      </c>
      <c r="M933" t="s">
        <v>214</v>
      </c>
      <c r="N933" t="s">
        <v>214</v>
      </c>
      <c r="O933" t="s">
        <v>212</v>
      </c>
      <c r="P933" t="s">
        <v>214</v>
      </c>
      <c r="Q933" t="s">
        <v>212</v>
      </c>
      <c r="R933" t="s">
        <v>214</v>
      </c>
      <c r="S933" t="s">
        <v>214</v>
      </c>
      <c r="T933" t="s">
        <v>212</v>
      </c>
      <c r="U933" t="s">
        <v>214</v>
      </c>
      <c r="V933" t="s">
        <v>212</v>
      </c>
      <c r="W933" t="s">
        <v>212</v>
      </c>
      <c r="X933" t="s">
        <v>214</v>
      </c>
      <c r="Y933" t="s">
        <v>212</v>
      </c>
      <c r="Z933" t="s">
        <v>214</v>
      </c>
      <c r="AA933" t="s">
        <v>212</v>
      </c>
      <c r="AB933" t="s">
        <v>212</v>
      </c>
      <c r="AC933" t="s">
        <v>214</v>
      </c>
      <c r="AD933" t="s">
        <v>214</v>
      </c>
      <c r="AE933" t="s">
        <v>212</v>
      </c>
      <c r="AF933" t="s">
        <v>214</v>
      </c>
      <c r="AG933" t="s">
        <v>214</v>
      </c>
      <c r="AH933" t="s">
        <v>214</v>
      </c>
      <c r="AI933" t="s">
        <v>212</v>
      </c>
      <c r="AJ933" t="s">
        <v>214</v>
      </c>
      <c r="AK933" t="s">
        <v>212</v>
      </c>
      <c r="AL933" t="s">
        <v>214</v>
      </c>
      <c r="AM933" t="s">
        <v>214</v>
      </c>
      <c r="AN933" t="s">
        <v>214</v>
      </c>
      <c r="AO933" t="s">
        <v>214</v>
      </c>
      <c r="AP933" s="317" t="s">
        <v>214</v>
      </c>
      <c r="AQ933"/>
      <c r="AR933" s="299"/>
      <c r="AS933" s="271"/>
    </row>
    <row r="934" spans="1:45" s="272" customFormat="1" ht="22.8" x14ac:dyDescent="0.4">
      <c r="A934">
        <v>215607</v>
      </c>
      <c r="B934" t="s">
        <v>3630</v>
      </c>
      <c r="C934" t="s">
        <v>212</v>
      </c>
      <c r="D934" t="s">
        <v>212</v>
      </c>
      <c r="E934" t="s">
        <v>212</v>
      </c>
      <c r="F934" t="s">
        <v>212</v>
      </c>
      <c r="G934" t="s">
        <v>212</v>
      </c>
      <c r="H934" t="s">
        <v>214</v>
      </c>
      <c r="I934" t="s">
        <v>212</v>
      </c>
      <c r="J934" t="s">
        <v>214</v>
      </c>
      <c r="K934" t="s">
        <v>212</v>
      </c>
      <c r="L934" t="s">
        <v>214</v>
      </c>
      <c r="M934" t="s">
        <v>214</v>
      </c>
      <c r="N934" t="s">
        <v>212</v>
      </c>
      <c r="O934" t="s">
        <v>212</v>
      </c>
      <c r="P934" t="s">
        <v>214</v>
      </c>
      <c r="Q934" t="s">
        <v>212</v>
      </c>
      <c r="R934" t="s">
        <v>212</v>
      </c>
      <c r="S934" t="s">
        <v>212</v>
      </c>
      <c r="T934" t="s">
        <v>212</v>
      </c>
      <c r="U934" t="s">
        <v>212</v>
      </c>
      <c r="V934" t="s">
        <v>212</v>
      </c>
      <c r="W934" t="s">
        <v>214</v>
      </c>
      <c r="X934" t="s">
        <v>212</v>
      </c>
      <c r="Y934" t="s">
        <v>212</v>
      </c>
      <c r="Z934" t="s">
        <v>212</v>
      </c>
      <c r="AA934" t="s">
        <v>212</v>
      </c>
      <c r="AB934" t="s">
        <v>212</v>
      </c>
      <c r="AC934" t="s">
        <v>212</v>
      </c>
      <c r="AD934" t="s">
        <v>213</v>
      </c>
      <c r="AE934" t="s">
        <v>212</v>
      </c>
      <c r="AF934" t="s">
        <v>214</v>
      </c>
      <c r="AG934"/>
      <c r="AH934"/>
      <c r="AI934"/>
      <c r="AJ934"/>
      <c r="AK934"/>
      <c r="AL934"/>
      <c r="AM934"/>
      <c r="AN934"/>
      <c r="AO934"/>
      <c r="AP934" s="317"/>
      <c r="AQ934"/>
      <c r="AR934" s="299"/>
      <c r="AS934" s="273"/>
    </row>
    <row r="935" spans="1:45" s="272" customFormat="1" ht="22.8" x14ac:dyDescent="0.4">
      <c r="A935">
        <v>215611</v>
      </c>
      <c r="B935" t="s">
        <v>487</v>
      </c>
      <c r="C935" t="s">
        <v>212</v>
      </c>
      <c r="D935" t="s">
        <v>212</v>
      </c>
      <c r="E935" t="s">
        <v>212</v>
      </c>
      <c r="F935" t="s">
        <v>212</v>
      </c>
      <c r="G935" t="s">
        <v>214</v>
      </c>
      <c r="H935" t="s">
        <v>212</v>
      </c>
      <c r="I935" t="s">
        <v>212</v>
      </c>
      <c r="J935" t="s">
        <v>212</v>
      </c>
      <c r="K935" t="s">
        <v>212</v>
      </c>
      <c r="L935" t="s">
        <v>214</v>
      </c>
      <c r="M935" t="s">
        <v>214</v>
      </c>
      <c r="N935" t="s">
        <v>214</v>
      </c>
      <c r="O935" t="s">
        <v>212</v>
      </c>
      <c r="P935" t="s">
        <v>212</v>
      </c>
      <c r="Q935" t="s">
        <v>212</v>
      </c>
      <c r="R935" t="s">
        <v>213</v>
      </c>
      <c r="S935" t="s">
        <v>212</v>
      </c>
      <c r="T935" t="s">
        <v>214</v>
      </c>
      <c r="U935" t="s">
        <v>214</v>
      </c>
      <c r="V935" t="s">
        <v>212</v>
      </c>
      <c r="W935"/>
      <c r="X935"/>
      <c r="Y935"/>
      <c r="Z935"/>
      <c r="AA935"/>
      <c r="AB935"/>
      <c r="AC935"/>
      <c r="AD935"/>
      <c r="AE935"/>
      <c r="AF935"/>
      <c r="AG935"/>
      <c r="AH935"/>
      <c r="AI935"/>
      <c r="AJ935"/>
      <c r="AK935"/>
      <c r="AL935"/>
      <c r="AM935"/>
      <c r="AN935"/>
      <c r="AO935"/>
      <c r="AP935" s="317"/>
      <c r="AQ935"/>
      <c r="AR935" s="299"/>
      <c r="AS935" s="271"/>
    </row>
    <row r="936" spans="1:45" s="272" customFormat="1" ht="22.8" x14ac:dyDescent="0.4">
      <c r="A936" s="314">
        <v>215614</v>
      </c>
      <c r="B936" t="s">
        <v>485</v>
      </c>
      <c r="C936" s="315" t="s">
        <v>214</v>
      </c>
      <c r="D936" s="315" t="s">
        <v>214</v>
      </c>
      <c r="E936" s="315" t="s">
        <v>214</v>
      </c>
      <c r="F936" s="315" t="s">
        <v>214</v>
      </c>
      <c r="G936" s="315" t="s">
        <v>214</v>
      </c>
      <c r="H936" s="315" t="s">
        <v>214</v>
      </c>
      <c r="I936" s="315" t="s">
        <v>214</v>
      </c>
      <c r="J936" s="315" t="s">
        <v>214</v>
      </c>
      <c r="K936" s="315" t="s">
        <v>214</v>
      </c>
      <c r="L936" s="315" t="s">
        <v>214</v>
      </c>
      <c r="M936" s="315" t="s">
        <v>214</v>
      </c>
      <c r="N936" s="315" t="s">
        <v>212</v>
      </c>
      <c r="O936" s="315" t="s">
        <v>212</v>
      </c>
      <c r="P936" s="315" t="s">
        <v>214</v>
      </c>
      <c r="Q936" s="315" t="s">
        <v>214</v>
      </c>
      <c r="R936" s="315" t="s">
        <v>214</v>
      </c>
      <c r="S936" s="315" t="s">
        <v>212</v>
      </c>
      <c r="T936" s="315" t="s">
        <v>214</v>
      </c>
      <c r="U936" s="315" t="s">
        <v>214</v>
      </c>
      <c r="V936" s="315" t="s">
        <v>214</v>
      </c>
      <c r="W936" s="315" t="s">
        <v>214</v>
      </c>
      <c r="X936" s="315" t="s">
        <v>214</v>
      </c>
      <c r="Y936" s="315" t="s">
        <v>214</v>
      </c>
      <c r="Z936" s="315" t="s">
        <v>214</v>
      </c>
      <c r="AA936" s="315" t="s">
        <v>214</v>
      </c>
      <c r="AB936" s="315" t="s">
        <v>213</v>
      </c>
      <c r="AC936" s="315" t="s">
        <v>213</v>
      </c>
      <c r="AD936" s="315" t="s">
        <v>213</v>
      </c>
      <c r="AE936" s="315" t="s">
        <v>213</v>
      </c>
      <c r="AF936" s="315" t="s">
        <v>213</v>
      </c>
      <c r="AG936" s="315"/>
      <c r="AH936" s="315"/>
      <c r="AI936" s="315"/>
      <c r="AJ936" s="315"/>
      <c r="AK936" s="315"/>
      <c r="AL936" s="315"/>
      <c r="AM936" s="315"/>
      <c r="AN936" s="315"/>
      <c r="AO936" s="315"/>
      <c r="AP936" s="316"/>
      <c r="AQ936"/>
      <c r="AR936" s="299"/>
      <c r="AS936" s="271"/>
    </row>
    <row r="937" spans="1:45" s="272" customFormat="1" ht="22.8" x14ac:dyDescent="0.4">
      <c r="A937">
        <v>215618</v>
      </c>
      <c r="B937" t="s">
        <v>59</v>
      </c>
      <c r="C937" t="s">
        <v>214</v>
      </c>
      <c r="D937" t="s">
        <v>214</v>
      </c>
      <c r="E937" t="s">
        <v>214</v>
      </c>
      <c r="F937" t="s">
        <v>214</v>
      </c>
      <c r="G937" t="s">
        <v>214</v>
      </c>
      <c r="H937" t="s">
        <v>213</v>
      </c>
      <c r="I937" t="s">
        <v>214</v>
      </c>
      <c r="J937" t="s">
        <v>212</v>
      </c>
      <c r="K937" t="s">
        <v>214</v>
      </c>
      <c r="L937" t="s">
        <v>214</v>
      </c>
      <c r="M937" t="s">
        <v>214</v>
      </c>
      <c r="N937" t="s">
        <v>214</v>
      </c>
      <c r="O937" t="s">
        <v>212</v>
      </c>
      <c r="P937" t="s">
        <v>212</v>
      </c>
      <c r="Q937" t="s">
        <v>214</v>
      </c>
      <c r="R937" t="s">
        <v>212</v>
      </c>
      <c r="S937" t="s">
        <v>212</v>
      </c>
      <c r="T937" t="s">
        <v>212</v>
      </c>
      <c r="U937" t="s">
        <v>214</v>
      </c>
      <c r="V937" t="s">
        <v>214</v>
      </c>
      <c r="W937" t="s">
        <v>214</v>
      </c>
      <c r="X937" t="s">
        <v>214</v>
      </c>
      <c r="Y937" t="s">
        <v>214</v>
      </c>
      <c r="Z937" t="s">
        <v>214</v>
      </c>
      <c r="AA937" t="s">
        <v>214</v>
      </c>
      <c r="AB937" t="s">
        <v>212</v>
      </c>
      <c r="AC937" t="s">
        <v>212</v>
      </c>
      <c r="AD937" t="s">
        <v>214</v>
      </c>
      <c r="AE937" t="s">
        <v>212</v>
      </c>
      <c r="AF937" t="s">
        <v>214</v>
      </c>
      <c r="AG937" t="s">
        <v>214</v>
      </c>
      <c r="AH937" t="s">
        <v>214</v>
      </c>
      <c r="AI937" t="s">
        <v>214</v>
      </c>
      <c r="AJ937" t="s">
        <v>214</v>
      </c>
      <c r="AK937" t="s">
        <v>214</v>
      </c>
      <c r="AL937" t="s">
        <v>213</v>
      </c>
      <c r="AM937" t="s">
        <v>213</v>
      </c>
      <c r="AN937" t="s">
        <v>213</v>
      </c>
      <c r="AO937" t="s">
        <v>213</v>
      </c>
      <c r="AP937" t="s">
        <v>213</v>
      </c>
      <c r="AQ937"/>
      <c r="AR937" s="299"/>
      <c r="AS937" s="273"/>
    </row>
    <row r="938" spans="1:45" s="272" customFormat="1" ht="22.8" x14ac:dyDescent="0.4">
      <c r="A938">
        <v>215619</v>
      </c>
      <c r="B938" t="s">
        <v>485</v>
      </c>
      <c r="C938" t="s">
        <v>214</v>
      </c>
      <c r="D938" t="s">
        <v>212</v>
      </c>
      <c r="E938" t="s">
        <v>214</v>
      </c>
      <c r="F938" t="s">
        <v>214</v>
      </c>
      <c r="G938" t="s">
        <v>214</v>
      </c>
      <c r="H938" t="s">
        <v>214</v>
      </c>
      <c r="I938" t="s">
        <v>214</v>
      </c>
      <c r="J938" t="s">
        <v>214</v>
      </c>
      <c r="K938" t="s">
        <v>214</v>
      </c>
      <c r="L938" t="s">
        <v>214</v>
      </c>
      <c r="M938" t="s">
        <v>214</v>
      </c>
      <c r="N938" t="s">
        <v>212</v>
      </c>
      <c r="O938" t="s">
        <v>214</v>
      </c>
      <c r="P938" t="s">
        <v>214</v>
      </c>
      <c r="Q938" t="s">
        <v>214</v>
      </c>
      <c r="R938" t="s">
        <v>214</v>
      </c>
      <c r="S938" t="s">
        <v>214</v>
      </c>
      <c r="T938" t="s">
        <v>214</v>
      </c>
      <c r="U938" t="s">
        <v>214</v>
      </c>
      <c r="V938" t="s">
        <v>214</v>
      </c>
      <c r="W938" t="s">
        <v>214</v>
      </c>
      <c r="X938" t="s">
        <v>213</v>
      </c>
      <c r="Y938" t="s">
        <v>212</v>
      </c>
      <c r="Z938" t="s">
        <v>214</v>
      </c>
      <c r="AA938" t="s">
        <v>214</v>
      </c>
      <c r="AB938" t="s">
        <v>212</v>
      </c>
      <c r="AC938" t="s">
        <v>212</v>
      </c>
      <c r="AD938" t="s">
        <v>212</v>
      </c>
      <c r="AE938" t="s">
        <v>213</v>
      </c>
      <c r="AF938" t="s">
        <v>214</v>
      </c>
      <c r="AG938"/>
      <c r="AH938"/>
      <c r="AI938"/>
      <c r="AJ938"/>
      <c r="AK938"/>
      <c r="AL938"/>
      <c r="AM938"/>
      <c r="AN938"/>
      <c r="AO938"/>
      <c r="AP938" s="317"/>
      <c r="AQ938"/>
      <c r="AR938" s="299"/>
      <c r="AS938" s="271"/>
    </row>
    <row r="939" spans="1:45" s="272" customFormat="1" ht="22.8" x14ac:dyDescent="0.4">
      <c r="A939">
        <v>215620</v>
      </c>
      <c r="B939" t="s">
        <v>487</v>
      </c>
      <c r="C939" t="s">
        <v>212</v>
      </c>
      <c r="D939" t="s">
        <v>212</v>
      </c>
      <c r="E939" t="s">
        <v>212</v>
      </c>
      <c r="F939" t="s">
        <v>212</v>
      </c>
      <c r="G939" t="s">
        <v>212</v>
      </c>
      <c r="H939" t="s">
        <v>212</v>
      </c>
      <c r="I939" t="s">
        <v>212</v>
      </c>
      <c r="J939" t="s">
        <v>214</v>
      </c>
      <c r="K939" t="s">
        <v>212</v>
      </c>
      <c r="L939" t="s">
        <v>212</v>
      </c>
      <c r="M939" t="s">
        <v>213</v>
      </c>
      <c r="N939" t="s">
        <v>213</v>
      </c>
      <c r="O939" t="s">
        <v>213</v>
      </c>
      <c r="P939" t="s">
        <v>213</v>
      </c>
      <c r="Q939" t="s">
        <v>213</v>
      </c>
      <c r="R939" s="315" t="s">
        <v>213</v>
      </c>
      <c r="S939" s="315" t="s">
        <v>213</v>
      </c>
      <c r="T939" s="315" t="s">
        <v>213</v>
      </c>
      <c r="U939" s="315" t="s">
        <v>213</v>
      </c>
      <c r="V939" s="315" t="s">
        <v>213</v>
      </c>
      <c r="W939"/>
      <c r="X939"/>
      <c r="Y939"/>
      <c r="Z939"/>
      <c r="AA939"/>
      <c r="AB939"/>
      <c r="AC939"/>
      <c r="AD939"/>
      <c r="AE939"/>
      <c r="AF939"/>
      <c r="AG939"/>
      <c r="AH939"/>
      <c r="AI939"/>
      <c r="AJ939"/>
      <c r="AK939"/>
      <c r="AL939"/>
      <c r="AM939"/>
      <c r="AN939"/>
      <c r="AO939"/>
      <c r="AP939" s="317"/>
      <c r="AQ939"/>
      <c r="AR939" s="299"/>
      <c r="AS939" s="273"/>
    </row>
    <row r="940" spans="1:45" s="272" customFormat="1" ht="22.8" x14ac:dyDescent="0.4">
      <c r="A940" s="314">
        <v>215621</v>
      </c>
      <c r="B940" t="s">
        <v>487</v>
      </c>
      <c r="C940" s="315" t="s">
        <v>4176</v>
      </c>
      <c r="D940" s="315" t="s">
        <v>4176</v>
      </c>
      <c r="E940" s="315" t="s">
        <v>4176</v>
      </c>
      <c r="F940" s="315" t="s">
        <v>4176</v>
      </c>
      <c r="G940" s="315" t="s">
        <v>4176</v>
      </c>
      <c r="H940" s="315" t="s">
        <v>4176</v>
      </c>
      <c r="I940" s="315" t="s">
        <v>4176</v>
      </c>
      <c r="J940" s="315" t="s">
        <v>4176</v>
      </c>
      <c r="K940" s="315" t="s">
        <v>4176</v>
      </c>
      <c r="L940" s="315" t="s">
        <v>4176</v>
      </c>
      <c r="M940" s="315" t="s">
        <v>4176</v>
      </c>
      <c r="N940" s="315" t="s">
        <v>4176</v>
      </c>
      <c r="O940" s="315" t="s">
        <v>4176</v>
      </c>
      <c r="P940" s="315" t="s">
        <v>4176</v>
      </c>
      <c r="Q940" s="315" t="s">
        <v>4176</v>
      </c>
      <c r="R940" s="315" t="s">
        <v>4176</v>
      </c>
      <c r="S940" s="315" t="s">
        <v>4176</v>
      </c>
      <c r="T940" s="315" t="s">
        <v>4176</v>
      </c>
      <c r="U940" s="315" t="s">
        <v>4176</v>
      </c>
      <c r="V940" s="315" t="s">
        <v>4176</v>
      </c>
      <c r="W940" s="315"/>
      <c r="X940" s="315"/>
      <c r="Y940" s="315"/>
      <c r="Z940" s="315"/>
      <c r="AA940" s="315"/>
      <c r="AB940" s="315"/>
      <c r="AC940" s="315"/>
      <c r="AD940" s="315"/>
      <c r="AE940" s="315"/>
      <c r="AF940" s="315"/>
      <c r="AG940" s="315"/>
      <c r="AH940" s="315"/>
      <c r="AI940" s="315"/>
      <c r="AJ940" s="315"/>
      <c r="AK940" s="315"/>
      <c r="AL940" s="315"/>
      <c r="AM940" s="315"/>
      <c r="AN940" s="315"/>
      <c r="AO940" s="315"/>
      <c r="AP940" s="316"/>
      <c r="AQ940" t="s">
        <v>737</v>
      </c>
      <c r="AR940" s="299" t="s">
        <v>4180</v>
      </c>
      <c r="AS940" s="271"/>
    </row>
    <row r="941" spans="1:45" s="272" customFormat="1" ht="22.8" x14ac:dyDescent="0.4">
      <c r="A941">
        <v>215622</v>
      </c>
      <c r="B941" t="s">
        <v>3630</v>
      </c>
      <c r="C941" t="s">
        <v>214</v>
      </c>
      <c r="D941" t="s">
        <v>214</v>
      </c>
      <c r="E941" t="s">
        <v>212</v>
      </c>
      <c r="F941" t="s">
        <v>212</v>
      </c>
      <c r="G941" t="s">
        <v>214</v>
      </c>
      <c r="H941" t="s">
        <v>214</v>
      </c>
      <c r="I941" t="s">
        <v>212</v>
      </c>
      <c r="J941" t="s">
        <v>212</v>
      </c>
      <c r="K941" t="s">
        <v>214</v>
      </c>
      <c r="L941" t="s">
        <v>214</v>
      </c>
      <c r="M941" t="s">
        <v>214</v>
      </c>
      <c r="N941" t="s">
        <v>212</v>
      </c>
      <c r="O941" t="s">
        <v>212</v>
      </c>
      <c r="P941" t="s">
        <v>214</v>
      </c>
      <c r="Q941" t="s">
        <v>212</v>
      </c>
      <c r="R941" t="s">
        <v>214</v>
      </c>
      <c r="S941" t="s">
        <v>212</v>
      </c>
      <c r="T941" t="s">
        <v>212</v>
      </c>
      <c r="U941" t="s">
        <v>212</v>
      </c>
      <c r="V941" t="s">
        <v>212</v>
      </c>
      <c r="W941" t="s">
        <v>214</v>
      </c>
      <c r="X941" t="s">
        <v>214</v>
      </c>
      <c r="Y941" t="s">
        <v>214</v>
      </c>
      <c r="Z941" t="s">
        <v>214</v>
      </c>
      <c r="AA941" t="s">
        <v>214</v>
      </c>
      <c r="AB941" t="s">
        <v>213</v>
      </c>
      <c r="AC941" t="s">
        <v>213</v>
      </c>
      <c r="AD941" t="s">
        <v>213</v>
      </c>
      <c r="AE941" t="s">
        <v>213</v>
      </c>
      <c r="AF941" t="s">
        <v>213</v>
      </c>
      <c r="AG941"/>
      <c r="AH941"/>
      <c r="AI941"/>
      <c r="AJ941"/>
      <c r="AK941"/>
      <c r="AL941"/>
      <c r="AM941"/>
      <c r="AN941"/>
      <c r="AO941"/>
      <c r="AP941" s="317"/>
      <c r="AQ941"/>
      <c r="AR941" s="299"/>
      <c r="AS941" s="273"/>
    </row>
    <row r="942" spans="1:45" s="272" customFormat="1" ht="22.8" x14ac:dyDescent="0.4">
      <c r="A942">
        <v>215627</v>
      </c>
      <c r="B942" t="s">
        <v>59</v>
      </c>
      <c r="C942" t="s">
        <v>212</v>
      </c>
      <c r="D942" t="s">
        <v>214</v>
      </c>
      <c r="E942" t="s">
        <v>214</v>
      </c>
      <c r="F942" t="s">
        <v>214</v>
      </c>
      <c r="G942" t="s">
        <v>214</v>
      </c>
      <c r="H942" t="s">
        <v>214</v>
      </c>
      <c r="I942" t="s">
        <v>214</v>
      </c>
      <c r="J942" t="s">
        <v>214</v>
      </c>
      <c r="K942" t="s">
        <v>214</v>
      </c>
      <c r="L942" t="s">
        <v>214</v>
      </c>
      <c r="M942" t="s">
        <v>212</v>
      </c>
      <c r="N942" t="s">
        <v>212</v>
      </c>
      <c r="O942" t="s">
        <v>212</v>
      </c>
      <c r="P942" t="s">
        <v>212</v>
      </c>
      <c r="Q942" t="s">
        <v>214</v>
      </c>
      <c r="R942" t="s">
        <v>214</v>
      </c>
      <c r="S942" t="s">
        <v>214</v>
      </c>
      <c r="T942" t="s">
        <v>212</v>
      </c>
      <c r="U942" t="s">
        <v>214</v>
      </c>
      <c r="V942" t="s">
        <v>214</v>
      </c>
      <c r="W942" t="s">
        <v>212</v>
      </c>
      <c r="X942" t="s">
        <v>214</v>
      </c>
      <c r="Y942" t="s">
        <v>212</v>
      </c>
      <c r="Z942" t="s">
        <v>214</v>
      </c>
      <c r="AA942" t="s">
        <v>212</v>
      </c>
      <c r="AB942" t="s">
        <v>212</v>
      </c>
      <c r="AC942" t="s">
        <v>212</v>
      </c>
      <c r="AD942" t="s">
        <v>212</v>
      </c>
      <c r="AE942" t="s">
        <v>212</v>
      </c>
      <c r="AF942" t="s">
        <v>212</v>
      </c>
      <c r="AG942" t="s">
        <v>214</v>
      </c>
      <c r="AH942" t="s">
        <v>214</v>
      </c>
      <c r="AI942" t="s">
        <v>214</v>
      </c>
      <c r="AJ942" t="s">
        <v>214</v>
      </c>
      <c r="AK942" t="s">
        <v>214</v>
      </c>
      <c r="AL942" t="s">
        <v>213</v>
      </c>
      <c r="AM942" t="s">
        <v>213</v>
      </c>
      <c r="AN942" t="s">
        <v>213</v>
      </c>
      <c r="AO942" t="s">
        <v>213</v>
      </c>
      <c r="AP942" t="s">
        <v>213</v>
      </c>
      <c r="AQ942"/>
      <c r="AR942" s="299"/>
      <c r="AS942" s="273"/>
    </row>
    <row r="943" spans="1:45" s="272" customFormat="1" ht="22.8" x14ac:dyDescent="0.4">
      <c r="A943">
        <v>215630</v>
      </c>
      <c r="B943" t="s">
        <v>3629</v>
      </c>
      <c r="C943" t="s">
        <v>214</v>
      </c>
      <c r="D943" t="s">
        <v>214</v>
      </c>
      <c r="E943" t="s">
        <v>214</v>
      </c>
      <c r="F943" t="s">
        <v>214</v>
      </c>
      <c r="G943" t="s">
        <v>214</v>
      </c>
      <c r="H943" t="s">
        <v>214</v>
      </c>
      <c r="I943" t="s">
        <v>214</v>
      </c>
      <c r="J943" t="s">
        <v>214</v>
      </c>
      <c r="K943" t="s">
        <v>214</v>
      </c>
      <c r="L943" t="s">
        <v>214</v>
      </c>
      <c r="M943" t="s">
        <v>212</v>
      </c>
      <c r="N943" t="s">
        <v>212</v>
      </c>
      <c r="O943" t="s">
        <v>214</v>
      </c>
      <c r="P943" t="s">
        <v>214</v>
      </c>
      <c r="Q943" t="s">
        <v>214</v>
      </c>
      <c r="R943" t="s">
        <v>214</v>
      </c>
      <c r="S943" t="s">
        <v>212</v>
      </c>
      <c r="T943" t="s">
        <v>214</v>
      </c>
      <c r="U943" t="s">
        <v>214</v>
      </c>
      <c r="V943" t="s">
        <v>214</v>
      </c>
      <c r="W943" t="s">
        <v>212</v>
      </c>
      <c r="X943" t="s">
        <v>214</v>
      </c>
      <c r="Y943" t="s">
        <v>214</v>
      </c>
      <c r="Z943" t="s">
        <v>214</v>
      </c>
      <c r="AA943" t="s">
        <v>214</v>
      </c>
      <c r="AB943" t="s">
        <v>212</v>
      </c>
      <c r="AC943" t="s">
        <v>214</v>
      </c>
      <c r="AD943" t="s">
        <v>214</v>
      </c>
      <c r="AE943" t="s">
        <v>214</v>
      </c>
      <c r="AF943" t="s">
        <v>214</v>
      </c>
      <c r="AG943" t="s">
        <v>212</v>
      </c>
      <c r="AH943" t="s">
        <v>214</v>
      </c>
      <c r="AI943" t="s">
        <v>214</v>
      </c>
      <c r="AJ943" t="s">
        <v>212</v>
      </c>
      <c r="AK943" t="s">
        <v>214</v>
      </c>
      <c r="AL943" t="s">
        <v>214</v>
      </c>
      <c r="AM943" t="s">
        <v>214</v>
      </c>
      <c r="AN943" t="s">
        <v>213</v>
      </c>
      <c r="AO943" t="s">
        <v>214</v>
      </c>
      <c r="AP943" s="317" t="s">
        <v>214</v>
      </c>
      <c r="AQ943"/>
      <c r="AR943" s="299"/>
      <c r="AS943" s="273"/>
    </row>
    <row r="944" spans="1:45" s="272" customFormat="1" ht="22.8" x14ac:dyDescent="0.4">
      <c r="A944">
        <v>215632</v>
      </c>
      <c r="B944" t="s">
        <v>488</v>
      </c>
      <c r="C944" t="s">
        <v>213</v>
      </c>
      <c r="D944" t="s">
        <v>212</v>
      </c>
      <c r="E944" t="s">
        <v>214</v>
      </c>
      <c r="F944" t="s">
        <v>212</v>
      </c>
      <c r="G944" t="s">
        <v>214</v>
      </c>
      <c r="H944" t="s">
        <v>214</v>
      </c>
      <c r="I944" t="s">
        <v>214</v>
      </c>
      <c r="J944" t="s">
        <v>214</v>
      </c>
      <c r="K944" t="s">
        <v>214</v>
      </c>
      <c r="L944" t="s">
        <v>214</v>
      </c>
      <c r="M944" t="s">
        <v>214</v>
      </c>
      <c r="N944" t="s">
        <v>214</v>
      </c>
      <c r="O944" t="s">
        <v>212</v>
      </c>
      <c r="P944" t="s">
        <v>212</v>
      </c>
      <c r="Q944" t="s">
        <v>214</v>
      </c>
      <c r="R944" t="s">
        <v>212</v>
      </c>
      <c r="S944" t="s">
        <v>212</v>
      </c>
      <c r="T944" t="s">
        <v>214</v>
      </c>
      <c r="U944" t="s">
        <v>214</v>
      </c>
      <c r="V944" t="s">
        <v>214</v>
      </c>
      <c r="W944" t="s">
        <v>213</v>
      </c>
      <c r="X944" t="s">
        <v>213</v>
      </c>
      <c r="Y944" t="s">
        <v>213</v>
      </c>
      <c r="Z944" t="s">
        <v>213</v>
      </c>
      <c r="AA944" t="s">
        <v>213</v>
      </c>
      <c r="AB944"/>
      <c r="AC944"/>
      <c r="AD944"/>
      <c r="AE944"/>
      <c r="AF944"/>
      <c r="AG944"/>
      <c r="AH944"/>
      <c r="AI944"/>
      <c r="AJ944"/>
      <c r="AK944"/>
      <c r="AL944"/>
      <c r="AM944"/>
      <c r="AN944"/>
      <c r="AO944"/>
      <c r="AP944" s="317"/>
      <c r="AQ944"/>
      <c r="AR944" s="299"/>
      <c r="AS944" s="271"/>
    </row>
    <row r="945" spans="1:45" s="272" customFormat="1" ht="22.8" x14ac:dyDescent="0.4">
      <c r="A945">
        <v>215634</v>
      </c>
      <c r="B945" t="s">
        <v>3629</v>
      </c>
      <c r="C945" t="s">
        <v>212</v>
      </c>
      <c r="D945" t="s">
        <v>214</v>
      </c>
      <c r="E945" t="s">
        <v>212</v>
      </c>
      <c r="F945" t="s">
        <v>214</v>
      </c>
      <c r="G945" t="s">
        <v>214</v>
      </c>
      <c r="H945" t="s">
        <v>214</v>
      </c>
      <c r="I945" t="s">
        <v>214</v>
      </c>
      <c r="J945" t="s">
        <v>212</v>
      </c>
      <c r="K945" t="s">
        <v>214</v>
      </c>
      <c r="L945" t="s">
        <v>214</v>
      </c>
      <c r="M945" t="s">
        <v>214</v>
      </c>
      <c r="N945" t="s">
        <v>212</v>
      </c>
      <c r="O945" t="s">
        <v>212</v>
      </c>
      <c r="P945" t="s">
        <v>214</v>
      </c>
      <c r="Q945" t="s">
        <v>214</v>
      </c>
      <c r="R945" t="s">
        <v>214</v>
      </c>
      <c r="S945" t="s">
        <v>212</v>
      </c>
      <c r="T945" t="s">
        <v>214</v>
      </c>
      <c r="U945" t="s">
        <v>214</v>
      </c>
      <c r="V945" t="s">
        <v>214</v>
      </c>
      <c r="W945" t="s">
        <v>212</v>
      </c>
      <c r="X945" t="s">
        <v>212</v>
      </c>
      <c r="Y945" t="s">
        <v>212</v>
      </c>
      <c r="Z945" t="s">
        <v>212</v>
      </c>
      <c r="AA945" t="s">
        <v>212</v>
      </c>
      <c r="AB945" t="s">
        <v>212</v>
      </c>
      <c r="AC945" t="s">
        <v>212</v>
      </c>
      <c r="AD945" t="s">
        <v>212</v>
      </c>
      <c r="AE945" t="s">
        <v>212</v>
      </c>
      <c r="AF945" t="s">
        <v>212</v>
      </c>
      <c r="AG945" t="s">
        <v>213</v>
      </c>
      <c r="AH945" t="s">
        <v>213</v>
      </c>
      <c r="AI945" t="s">
        <v>213</v>
      </c>
      <c r="AJ945" t="s">
        <v>213</v>
      </c>
      <c r="AK945" t="s">
        <v>213</v>
      </c>
      <c r="AL945" t="s">
        <v>213</v>
      </c>
      <c r="AM945" t="s">
        <v>213</v>
      </c>
      <c r="AN945" t="s">
        <v>213</v>
      </c>
      <c r="AO945" t="s">
        <v>213</v>
      </c>
      <c r="AP945" s="317" t="s">
        <v>213</v>
      </c>
      <c r="AQ945"/>
      <c r="AR945" s="299"/>
      <c r="AS945" s="273"/>
    </row>
    <row r="946" spans="1:45" s="272" customFormat="1" ht="24" x14ac:dyDescent="0.5">
      <c r="A946" s="321">
        <v>215635</v>
      </c>
      <c r="B946" t="s">
        <v>3630</v>
      </c>
      <c r="C946" s="272" t="s">
        <v>214</v>
      </c>
      <c r="D946" s="272" t="s">
        <v>214</v>
      </c>
      <c r="E946" s="272" t="s">
        <v>214</v>
      </c>
      <c r="F946" s="272" t="s">
        <v>214</v>
      </c>
      <c r="G946" s="272" t="s">
        <v>214</v>
      </c>
      <c r="H946" s="272" t="s">
        <v>214</v>
      </c>
      <c r="I946" s="272" t="s">
        <v>214</v>
      </c>
      <c r="J946" s="272" t="s">
        <v>212</v>
      </c>
      <c r="K946" s="272" t="s">
        <v>214</v>
      </c>
      <c r="L946" s="272" t="s">
        <v>214</v>
      </c>
      <c r="M946" s="272" t="s">
        <v>214</v>
      </c>
      <c r="N946" s="272" t="s">
        <v>212</v>
      </c>
      <c r="O946" s="272" t="s">
        <v>212</v>
      </c>
      <c r="P946" s="272" t="s">
        <v>214</v>
      </c>
      <c r="Q946" s="272" t="s">
        <v>212</v>
      </c>
      <c r="R946" s="272" t="s">
        <v>214</v>
      </c>
      <c r="S946" s="272" t="s">
        <v>212</v>
      </c>
      <c r="T946" s="272" t="s">
        <v>214</v>
      </c>
      <c r="U946" s="272" t="s">
        <v>214</v>
      </c>
      <c r="V946" s="272" t="s">
        <v>212</v>
      </c>
      <c r="W946" s="272" t="s">
        <v>212</v>
      </c>
      <c r="X946" s="272" t="s">
        <v>214</v>
      </c>
      <c r="Y946" s="272" t="s">
        <v>213</v>
      </c>
      <c r="Z946" s="272" t="s">
        <v>214</v>
      </c>
      <c r="AA946" s="272" t="s">
        <v>214</v>
      </c>
      <c r="AB946" s="272" t="s">
        <v>213</v>
      </c>
      <c r="AC946" s="272" t="s">
        <v>214</v>
      </c>
      <c r="AD946" s="272" t="s">
        <v>213</v>
      </c>
      <c r="AE946" s="272" t="s">
        <v>213</v>
      </c>
      <c r="AF946" s="272" t="s">
        <v>213</v>
      </c>
      <c r="AP946" s="317"/>
      <c r="AQ946"/>
      <c r="AR946" s="299"/>
      <c r="AS946" s="273"/>
    </row>
    <row r="947" spans="1:45" s="272" customFormat="1" ht="22.8" x14ac:dyDescent="0.4">
      <c r="A947">
        <v>215637</v>
      </c>
      <c r="B947" t="s">
        <v>3629</v>
      </c>
      <c r="C947" t="s">
        <v>788</v>
      </c>
      <c r="D947" t="s">
        <v>788</v>
      </c>
      <c r="E947" t="s">
        <v>214</v>
      </c>
      <c r="F947" t="s">
        <v>788</v>
      </c>
      <c r="G947" t="s">
        <v>788</v>
      </c>
      <c r="H947" t="s">
        <v>212</v>
      </c>
      <c r="I947" t="s">
        <v>214</v>
      </c>
      <c r="J947" t="s">
        <v>788</v>
      </c>
      <c r="K947" t="s">
        <v>214</v>
      </c>
      <c r="L947" t="s">
        <v>214</v>
      </c>
      <c r="M947" t="s">
        <v>214</v>
      </c>
      <c r="N947" t="s">
        <v>214</v>
      </c>
      <c r="O947" t="s">
        <v>214</v>
      </c>
      <c r="P947" t="s">
        <v>212</v>
      </c>
      <c r="Q947" t="s">
        <v>214</v>
      </c>
      <c r="R947" t="s">
        <v>214</v>
      </c>
      <c r="S947" t="s">
        <v>214</v>
      </c>
      <c r="T947" t="s">
        <v>212</v>
      </c>
      <c r="U947" t="s">
        <v>212</v>
      </c>
      <c r="V947" t="s">
        <v>212</v>
      </c>
      <c r="W947" t="s">
        <v>212</v>
      </c>
      <c r="X947" t="s">
        <v>212</v>
      </c>
      <c r="Y947" t="s">
        <v>212</v>
      </c>
      <c r="Z947" t="s">
        <v>212</v>
      </c>
      <c r="AA947" t="s">
        <v>214</v>
      </c>
      <c r="AB947" t="s">
        <v>214</v>
      </c>
      <c r="AC947" t="s">
        <v>212</v>
      </c>
      <c r="AD947" t="s">
        <v>214</v>
      </c>
      <c r="AE947" t="s">
        <v>212</v>
      </c>
      <c r="AF947" t="s">
        <v>212</v>
      </c>
      <c r="AG947" t="s">
        <v>212</v>
      </c>
      <c r="AH947" t="s">
        <v>213</v>
      </c>
      <c r="AI947" t="s">
        <v>212</v>
      </c>
      <c r="AJ947" t="s">
        <v>212</v>
      </c>
      <c r="AK947" t="s">
        <v>212</v>
      </c>
      <c r="AL947" t="s">
        <v>213</v>
      </c>
      <c r="AM947" t="s">
        <v>214</v>
      </c>
      <c r="AN947" t="s">
        <v>213</v>
      </c>
      <c r="AO947" t="s">
        <v>214</v>
      </c>
      <c r="AP947" s="317" t="s">
        <v>214</v>
      </c>
      <c r="AQ947"/>
      <c r="AR947" s="299"/>
      <c r="AS947" s="273"/>
    </row>
    <row r="948" spans="1:45" s="272" customFormat="1" ht="22.8" x14ac:dyDescent="0.4">
      <c r="A948">
        <v>215639</v>
      </c>
      <c r="B948" t="s">
        <v>3629</v>
      </c>
      <c r="C948" t="s">
        <v>214</v>
      </c>
      <c r="D948" t="s">
        <v>212</v>
      </c>
      <c r="E948" t="s">
        <v>214</v>
      </c>
      <c r="F948" t="s">
        <v>214</v>
      </c>
      <c r="G948" t="s">
        <v>214</v>
      </c>
      <c r="H948" t="s">
        <v>214</v>
      </c>
      <c r="I948" t="s">
        <v>214</v>
      </c>
      <c r="J948" t="s">
        <v>214</v>
      </c>
      <c r="K948" t="s">
        <v>214</v>
      </c>
      <c r="L948" t="s">
        <v>214</v>
      </c>
      <c r="M948" t="s">
        <v>214</v>
      </c>
      <c r="N948" t="s">
        <v>214</v>
      </c>
      <c r="O948" t="s">
        <v>212</v>
      </c>
      <c r="P948" t="s">
        <v>214</v>
      </c>
      <c r="Q948" t="s">
        <v>214</v>
      </c>
      <c r="R948" t="s">
        <v>214</v>
      </c>
      <c r="S948" t="s">
        <v>212</v>
      </c>
      <c r="T948" t="s">
        <v>214</v>
      </c>
      <c r="U948" t="s">
        <v>214</v>
      </c>
      <c r="V948" t="s">
        <v>214</v>
      </c>
      <c r="W948" t="s">
        <v>214</v>
      </c>
      <c r="X948" t="s">
        <v>214</v>
      </c>
      <c r="Y948" t="s">
        <v>212</v>
      </c>
      <c r="Z948" t="s">
        <v>214</v>
      </c>
      <c r="AA948" t="s">
        <v>212</v>
      </c>
      <c r="AB948" t="s">
        <v>212</v>
      </c>
      <c r="AC948" t="s">
        <v>214</v>
      </c>
      <c r="AD948" t="s">
        <v>212</v>
      </c>
      <c r="AE948" t="s">
        <v>212</v>
      </c>
      <c r="AF948" t="s">
        <v>212</v>
      </c>
      <c r="AG948" t="s">
        <v>213</v>
      </c>
      <c r="AH948" t="s">
        <v>214</v>
      </c>
      <c r="AI948" t="s">
        <v>212</v>
      </c>
      <c r="AJ948" t="s">
        <v>214</v>
      </c>
      <c r="AK948" t="s">
        <v>214</v>
      </c>
      <c r="AL948" t="s">
        <v>214</v>
      </c>
      <c r="AM948" t="s">
        <v>213</v>
      </c>
      <c r="AN948" t="s">
        <v>214</v>
      </c>
      <c r="AO948" t="s">
        <v>214</v>
      </c>
      <c r="AP948" s="317" t="s">
        <v>214</v>
      </c>
      <c r="AQ948"/>
      <c r="AR948" s="299"/>
      <c r="AS948" s="273"/>
    </row>
    <row r="949" spans="1:45" s="272" customFormat="1" ht="22.8" x14ac:dyDescent="0.4">
      <c r="A949">
        <v>215642</v>
      </c>
      <c r="B949" t="s">
        <v>3629</v>
      </c>
      <c r="C949" t="s">
        <v>212</v>
      </c>
      <c r="D949" t="s">
        <v>214</v>
      </c>
      <c r="E949" t="s">
        <v>214</v>
      </c>
      <c r="F949" t="s">
        <v>212</v>
      </c>
      <c r="G949" t="s">
        <v>214</v>
      </c>
      <c r="H949" t="s">
        <v>214</v>
      </c>
      <c r="I949" t="s">
        <v>214</v>
      </c>
      <c r="J949" t="s">
        <v>214</v>
      </c>
      <c r="K949" t="s">
        <v>214</v>
      </c>
      <c r="L949" t="s">
        <v>214</v>
      </c>
      <c r="M949" t="s">
        <v>212</v>
      </c>
      <c r="N949" t="s">
        <v>212</v>
      </c>
      <c r="O949" t="s">
        <v>212</v>
      </c>
      <c r="P949" t="s">
        <v>212</v>
      </c>
      <c r="Q949" t="s">
        <v>214</v>
      </c>
      <c r="R949" t="s">
        <v>212</v>
      </c>
      <c r="S949" t="s">
        <v>214</v>
      </c>
      <c r="T949" t="s">
        <v>214</v>
      </c>
      <c r="U949" t="s">
        <v>214</v>
      </c>
      <c r="V949" t="s">
        <v>214</v>
      </c>
      <c r="W949" t="s">
        <v>212</v>
      </c>
      <c r="X949" t="s">
        <v>214</v>
      </c>
      <c r="Y949" t="s">
        <v>212</v>
      </c>
      <c r="Z949" t="s">
        <v>214</v>
      </c>
      <c r="AA949" t="s">
        <v>214</v>
      </c>
      <c r="AB949" t="s">
        <v>214</v>
      </c>
      <c r="AC949" t="s">
        <v>214</v>
      </c>
      <c r="AD949" t="s">
        <v>214</v>
      </c>
      <c r="AE949" t="s">
        <v>212</v>
      </c>
      <c r="AF949" t="s">
        <v>214</v>
      </c>
      <c r="AG949" t="s">
        <v>212</v>
      </c>
      <c r="AH949" t="s">
        <v>214</v>
      </c>
      <c r="AI949" t="s">
        <v>214</v>
      </c>
      <c r="AJ949" t="s">
        <v>213</v>
      </c>
      <c r="AK949" t="s">
        <v>214</v>
      </c>
      <c r="AL949" t="s">
        <v>214</v>
      </c>
      <c r="AM949" t="s">
        <v>214</v>
      </c>
      <c r="AN949" t="s">
        <v>213</v>
      </c>
      <c r="AO949" t="s">
        <v>213</v>
      </c>
      <c r="AP949" s="317" t="s">
        <v>214</v>
      </c>
      <c r="AQ949"/>
      <c r="AR949" s="299"/>
      <c r="AS949" s="271"/>
    </row>
    <row r="950" spans="1:45" s="272" customFormat="1" ht="22.8" x14ac:dyDescent="0.4">
      <c r="A950">
        <v>215645</v>
      </c>
      <c r="B950" t="s">
        <v>59</v>
      </c>
      <c r="C950" t="s">
        <v>214</v>
      </c>
      <c r="D950" t="s">
        <v>214</v>
      </c>
      <c r="E950" t="s">
        <v>212</v>
      </c>
      <c r="F950" t="s">
        <v>214</v>
      </c>
      <c r="G950" t="s">
        <v>214</v>
      </c>
      <c r="H950" t="s">
        <v>214</v>
      </c>
      <c r="I950" t="s">
        <v>214</v>
      </c>
      <c r="J950" t="s">
        <v>214</v>
      </c>
      <c r="K950" t="s">
        <v>214</v>
      </c>
      <c r="L950" t="s">
        <v>214</v>
      </c>
      <c r="M950" t="s">
        <v>212</v>
      </c>
      <c r="N950" t="s">
        <v>214</v>
      </c>
      <c r="O950" t="s">
        <v>212</v>
      </c>
      <c r="P950" t="s">
        <v>212</v>
      </c>
      <c r="Q950" t="s">
        <v>214</v>
      </c>
      <c r="R950" t="s">
        <v>214</v>
      </c>
      <c r="S950" t="s">
        <v>214</v>
      </c>
      <c r="T950" t="s">
        <v>214</v>
      </c>
      <c r="U950" t="s">
        <v>212</v>
      </c>
      <c r="V950" t="s">
        <v>212</v>
      </c>
      <c r="W950" t="s">
        <v>214</v>
      </c>
      <c r="X950" t="s">
        <v>214</v>
      </c>
      <c r="Y950" t="s">
        <v>214</v>
      </c>
      <c r="Z950" t="s">
        <v>214</v>
      </c>
      <c r="AA950" t="s">
        <v>214</v>
      </c>
      <c r="AB950" t="s">
        <v>214</v>
      </c>
      <c r="AC950" t="s">
        <v>214</v>
      </c>
      <c r="AD950" t="s">
        <v>214</v>
      </c>
      <c r="AE950" t="s">
        <v>214</v>
      </c>
      <c r="AF950" t="s">
        <v>214</v>
      </c>
      <c r="AG950" t="s">
        <v>214</v>
      </c>
      <c r="AH950" t="s">
        <v>212</v>
      </c>
      <c r="AI950" t="s">
        <v>214</v>
      </c>
      <c r="AJ950" t="s">
        <v>214</v>
      </c>
      <c r="AK950" t="s">
        <v>212</v>
      </c>
      <c r="AL950" t="s">
        <v>214</v>
      </c>
      <c r="AM950" t="s">
        <v>214</v>
      </c>
      <c r="AN950" t="s">
        <v>212</v>
      </c>
      <c r="AO950" t="s">
        <v>214</v>
      </c>
      <c r="AP950" s="317" t="s">
        <v>214</v>
      </c>
      <c r="AQ950"/>
      <c r="AR950" s="299"/>
      <c r="AS950" s="271"/>
    </row>
    <row r="951" spans="1:45" s="272" customFormat="1" ht="22.8" x14ac:dyDescent="0.4">
      <c r="A951">
        <v>215647</v>
      </c>
      <c r="B951" t="s">
        <v>3629</v>
      </c>
      <c r="C951" t="s">
        <v>788</v>
      </c>
      <c r="D951" t="s">
        <v>214</v>
      </c>
      <c r="E951" t="s">
        <v>788</v>
      </c>
      <c r="F951" t="s">
        <v>788</v>
      </c>
      <c r="G951" t="s">
        <v>788</v>
      </c>
      <c r="H951" t="s">
        <v>214</v>
      </c>
      <c r="I951" t="s">
        <v>213</v>
      </c>
      <c r="J951" t="s">
        <v>212</v>
      </c>
      <c r="K951" t="s">
        <v>214</v>
      </c>
      <c r="L951" t="s">
        <v>214</v>
      </c>
      <c r="M951" t="s">
        <v>212</v>
      </c>
      <c r="N951" t="s">
        <v>788</v>
      </c>
      <c r="O951" t="s">
        <v>212</v>
      </c>
      <c r="P951" t="s">
        <v>788</v>
      </c>
      <c r="Q951" t="s">
        <v>788</v>
      </c>
      <c r="R951" t="s">
        <v>214</v>
      </c>
      <c r="S951" t="s">
        <v>214</v>
      </c>
      <c r="T951" t="s">
        <v>214</v>
      </c>
      <c r="U951" t="s">
        <v>214</v>
      </c>
      <c r="V951" t="s">
        <v>212</v>
      </c>
      <c r="W951" t="s">
        <v>212</v>
      </c>
      <c r="X951" t="s">
        <v>214</v>
      </c>
      <c r="Y951" t="s">
        <v>214</v>
      </c>
      <c r="Z951" t="s">
        <v>214</v>
      </c>
      <c r="AA951" t="s">
        <v>214</v>
      </c>
      <c r="AB951" t="s">
        <v>212</v>
      </c>
      <c r="AC951" t="s">
        <v>214</v>
      </c>
      <c r="AD951" t="s">
        <v>212</v>
      </c>
      <c r="AE951" t="s">
        <v>214</v>
      </c>
      <c r="AF951" t="s">
        <v>214</v>
      </c>
      <c r="AG951" t="s">
        <v>213</v>
      </c>
      <c r="AH951" t="s">
        <v>213</v>
      </c>
      <c r="AI951" t="s">
        <v>213</v>
      </c>
      <c r="AJ951" t="s">
        <v>213</v>
      </c>
      <c r="AK951" t="s">
        <v>213</v>
      </c>
      <c r="AL951" t="s">
        <v>213</v>
      </c>
      <c r="AM951" t="s">
        <v>214</v>
      </c>
      <c r="AN951" t="s">
        <v>213</v>
      </c>
      <c r="AO951" t="s">
        <v>214</v>
      </c>
      <c r="AP951" s="317" t="s">
        <v>213</v>
      </c>
      <c r="AQ951"/>
      <c r="AR951" s="299"/>
      <c r="AS951" s="273"/>
    </row>
    <row r="952" spans="1:45" s="272" customFormat="1" ht="22.8" x14ac:dyDescent="0.4">
      <c r="A952">
        <v>215649</v>
      </c>
      <c r="B952" t="s">
        <v>3630</v>
      </c>
      <c r="C952" t="s">
        <v>212</v>
      </c>
      <c r="D952" t="s">
        <v>212</v>
      </c>
      <c r="E952" t="s">
        <v>214</v>
      </c>
      <c r="F952" t="s">
        <v>214</v>
      </c>
      <c r="G952" t="s">
        <v>214</v>
      </c>
      <c r="H952" t="s">
        <v>214</v>
      </c>
      <c r="I952" t="s">
        <v>214</v>
      </c>
      <c r="J952" t="s">
        <v>212</v>
      </c>
      <c r="K952" t="s">
        <v>214</v>
      </c>
      <c r="L952" t="s">
        <v>214</v>
      </c>
      <c r="M952" t="s">
        <v>212</v>
      </c>
      <c r="N952" t="s">
        <v>212</v>
      </c>
      <c r="O952" t="s">
        <v>212</v>
      </c>
      <c r="P952" t="s">
        <v>212</v>
      </c>
      <c r="Q952" t="s">
        <v>214</v>
      </c>
      <c r="R952" t="s">
        <v>212</v>
      </c>
      <c r="S952" t="s">
        <v>214</v>
      </c>
      <c r="T952" t="s">
        <v>214</v>
      </c>
      <c r="U952" t="s">
        <v>213</v>
      </c>
      <c r="V952" t="s">
        <v>212</v>
      </c>
      <c r="W952" t="s">
        <v>212</v>
      </c>
      <c r="X952" t="s">
        <v>214</v>
      </c>
      <c r="Y952" t="s">
        <v>214</v>
      </c>
      <c r="Z952" t="s">
        <v>212</v>
      </c>
      <c r="AA952" t="s">
        <v>212</v>
      </c>
      <c r="AB952" t="s">
        <v>212</v>
      </c>
      <c r="AC952" t="s">
        <v>214</v>
      </c>
      <c r="AD952" t="s">
        <v>212</v>
      </c>
      <c r="AE952" t="s">
        <v>212</v>
      </c>
      <c r="AF952" t="s">
        <v>214</v>
      </c>
      <c r="AG952"/>
      <c r="AH952"/>
      <c r="AI952"/>
      <c r="AJ952"/>
      <c r="AK952"/>
      <c r="AL952"/>
      <c r="AM952"/>
      <c r="AN952"/>
      <c r="AO952"/>
      <c r="AP952" s="317"/>
      <c r="AQ952"/>
      <c r="AR952" s="299"/>
      <c r="AS952" s="273"/>
    </row>
    <row r="953" spans="1:45" s="272" customFormat="1" ht="22.8" x14ac:dyDescent="0.4">
      <c r="A953" s="314">
        <v>215651</v>
      </c>
      <c r="B953" t="s">
        <v>3629</v>
      </c>
      <c r="C953" s="315" t="s">
        <v>214</v>
      </c>
      <c r="D953" s="315" t="s">
        <v>214</v>
      </c>
      <c r="E953" s="315" t="s">
        <v>214</v>
      </c>
      <c r="F953" s="315" t="s">
        <v>214</v>
      </c>
      <c r="G953" s="315" t="s">
        <v>214</v>
      </c>
      <c r="H953" s="315" t="s">
        <v>214</v>
      </c>
      <c r="I953" s="315" t="s">
        <v>214</v>
      </c>
      <c r="J953" s="315" t="s">
        <v>212</v>
      </c>
      <c r="K953" s="315" t="s">
        <v>214</v>
      </c>
      <c r="L953" s="315" t="s">
        <v>214</v>
      </c>
      <c r="M953" s="315" t="s">
        <v>214</v>
      </c>
      <c r="N953" s="315" t="s">
        <v>214</v>
      </c>
      <c r="O953" s="315" t="s">
        <v>212</v>
      </c>
      <c r="P953" s="315" t="s">
        <v>214</v>
      </c>
      <c r="Q953" s="315" t="s">
        <v>214</v>
      </c>
      <c r="R953" s="315" t="s">
        <v>214</v>
      </c>
      <c r="S953" s="315" t="s">
        <v>214</v>
      </c>
      <c r="T953" s="315" t="s">
        <v>214</v>
      </c>
      <c r="U953" s="315" t="s">
        <v>214</v>
      </c>
      <c r="V953" s="315" t="s">
        <v>214</v>
      </c>
      <c r="W953" s="315" t="s">
        <v>214</v>
      </c>
      <c r="X953" s="315" t="s">
        <v>214</v>
      </c>
      <c r="Y953" s="315" t="s">
        <v>213</v>
      </c>
      <c r="Z953" s="315" t="s">
        <v>214</v>
      </c>
      <c r="AA953" s="315" t="s">
        <v>212</v>
      </c>
      <c r="AB953" s="315" t="s">
        <v>212</v>
      </c>
      <c r="AC953" s="315" t="s">
        <v>214</v>
      </c>
      <c r="AD953" s="315" t="s">
        <v>214</v>
      </c>
      <c r="AE953" s="315" t="s">
        <v>214</v>
      </c>
      <c r="AF953" s="315" t="s">
        <v>214</v>
      </c>
      <c r="AG953" s="315" t="s">
        <v>213</v>
      </c>
      <c r="AH953" s="315" t="s">
        <v>213</v>
      </c>
      <c r="AI953" s="315" t="s">
        <v>213</v>
      </c>
      <c r="AJ953" s="315" t="s">
        <v>213</v>
      </c>
      <c r="AK953" s="315" t="s">
        <v>213</v>
      </c>
      <c r="AL953" s="315" t="s">
        <v>213</v>
      </c>
      <c r="AM953" s="315" t="s">
        <v>213</v>
      </c>
      <c r="AN953" s="315" t="s">
        <v>213</v>
      </c>
      <c r="AO953" s="315" t="s">
        <v>213</v>
      </c>
      <c r="AP953" s="316" t="s">
        <v>213</v>
      </c>
      <c r="AQ953"/>
      <c r="AR953" s="299"/>
      <c r="AS953" s="271"/>
    </row>
    <row r="954" spans="1:45" s="272" customFormat="1" ht="22.8" x14ac:dyDescent="0.4">
      <c r="A954">
        <v>215653</v>
      </c>
      <c r="B954" t="s">
        <v>485</v>
      </c>
      <c r="C954" t="s">
        <v>214</v>
      </c>
      <c r="D954" t="s">
        <v>214</v>
      </c>
      <c r="E954" t="s">
        <v>214</v>
      </c>
      <c r="F954" t="s">
        <v>214</v>
      </c>
      <c r="G954" t="s">
        <v>212</v>
      </c>
      <c r="H954" t="s">
        <v>214</v>
      </c>
      <c r="I954" t="s">
        <v>214</v>
      </c>
      <c r="J954" t="s">
        <v>212</v>
      </c>
      <c r="K954" t="s">
        <v>214</v>
      </c>
      <c r="L954" t="s">
        <v>212</v>
      </c>
      <c r="M954" t="s">
        <v>212</v>
      </c>
      <c r="N954" t="s">
        <v>212</v>
      </c>
      <c r="O954" t="s">
        <v>214</v>
      </c>
      <c r="P954" t="s">
        <v>213</v>
      </c>
      <c r="Q954" t="s">
        <v>212</v>
      </c>
      <c r="R954" t="s">
        <v>213</v>
      </c>
      <c r="S954" t="s">
        <v>214</v>
      </c>
      <c r="T954" t="s">
        <v>214</v>
      </c>
      <c r="U954" t="s">
        <v>214</v>
      </c>
      <c r="V954" t="s">
        <v>212</v>
      </c>
      <c r="W954" t="s">
        <v>212</v>
      </c>
      <c r="X954" t="s">
        <v>214</v>
      </c>
      <c r="Y954" t="s">
        <v>212</v>
      </c>
      <c r="Z954" t="s">
        <v>213</v>
      </c>
      <c r="AA954" t="s">
        <v>214</v>
      </c>
      <c r="AB954" t="s">
        <v>214</v>
      </c>
      <c r="AC954" t="s">
        <v>212</v>
      </c>
      <c r="AD954" t="s">
        <v>213</v>
      </c>
      <c r="AE954" t="s">
        <v>212</v>
      </c>
      <c r="AF954" t="s">
        <v>213</v>
      </c>
      <c r="AG954"/>
      <c r="AH954"/>
      <c r="AI954"/>
      <c r="AJ954"/>
      <c r="AK954"/>
      <c r="AL954"/>
      <c r="AM954"/>
      <c r="AN954"/>
      <c r="AO954"/>
      <c r="AP954" s="317"/>
      <c r="AQ954"/>
      <c r="AR954" s="299"/>
      <c r="AS954" s="273"/>
    </row>
    <row r="955" spans="1:45" s="272" customFormat="1" ht="22.8" x14ac:dyDescent="0.4">
      <c r="A955">
        <v>215654</v>
      </c>
      <c r="B955" t="s">
        <v>487</v>
      </c>
      <c r="C955" t="s">
        <v>212</v>
      </c>
      <c r="D955" t="s">
        <v>214</v>
      </c>
      <c r="E955" t="s">
        <v>214</v>
      </c>
      <c r="F955" t="s">
        <v>212</v>
      </c>
      <c r="G955" t="s">
        <v>212</v>
      </c>
      <c r="H955" t="s">
        <v>214</v>
      </c>
      <c r="I955" t="s">
        <v>212</v>
      </c>
      <c r="J955" t="s">
        <v>212</v>
      </c>
      <c r="K955" t="s">
        <v>212</v>
      </c>
      <c r="L955" t="s">
        <v>212</v>
      </c>
      <c r="M955" t="s">
        <v>214</v>
      </c>
      <c r="N955" t="s">
        <v>212</v>
      </c>
      <c r="O955" t="s">
        <v>212</v>
      </c>
      <c r="P955" t="s">
        <v>213</v>
      </c>
      <c r="Q955" t="s">
        <v>212</v>
      </c>
      <c r="R955" t="s">
        <v>212</v>
      </c>
      <c r="S955" t="s">
        <v>212</v>
      </c>
      <c r="T955" t="s">
        <v>212</v>
      </c>
      <c r="U955" t="s">
        <v>212</v>
      </c>
      <c r="V955" t="s">
        <v>212</v>
      </c>
      <c r="W955"/>
      <c r="X955"/>
      <c r="Y955"/>
      <c r="Z955"/>
      <c r="AA955"/>
      <c r="AB955"/>
      <c r="AC955"/>
      <c r="AD955"/>
      <c r="AE955"/>
      <c r="AF955"/>
      <c r="AG955"/>
      <c r="AH955"/>
      <c r="AI955"/>
      <c r="AJ955"/>
      <c r="AK955"/>
      <c r="AL955"/>
      <c r="AM955"/>
      <c r="AN955"/>
      <c r="AO955"/>
      <c r="AP955" s="317"/>
      <c r="AQ955"/>
      <c r="AR955" s="299"/>
      <c r="AS955" s="271"/>
    </row>
    <row r="956" spans="1:45" s="272" customFormat="1" ht="22.8" x14ac:dyDescent="0.4">
      <c r="A956">
        <v>215655</v>
      </c>
      <c r="B956" t="s">
        <v>3629</v>
      </c>
      <c r="C956" t="s">
        <v>212</v>
      </c>
      <c r="D956" t="s">
        <v>214</v>
      </c>
      <c r="E956" t="s">
        <v>214</v>
      </c>
      <c r="F956" t="s">
        <v>214</v>
      </c>
      <c r="G956" t="s">
        <v>212</v>
      </c>
      <c r="H956" t="s">
        <v>214</v>
      </c>
      <c r="I956" t="s">
        <v>214</v>
      </c>
      <c r="J956" t="s">
        <v>214</v>
      </c>
      <c r="K956" t="s">
        <v>214</v>
      </c>
      <c r="L956" t="s">
        <v>214</v>
      </c>
      <c r="M956" t="s">
        <v>212</v>
      </c>
      <c r="N956" t="s">
        <v>214</v>
      </c>
      <c r="O956" t="s">
        <v>212</v>
      </c>
      <c r="P956" t="s">
        <v>214</v>
      </c>
      <c r="Q956" t="s">
        <v>214</v>
      </c>
      <c r="R956" t="s">
        <v>214</v>
      </c>
      <c r="S956" t="s">
        <v>212</v>
      </c>
      <c r="T956" t="s">
        <v>214</v>
      </c>
      <c r="U956" t="s">
        <v>214</v>
      </c>
      <c r="V956" t="s">
        <v>214</v>
      </c>
      <c r="W956" t="s">
        <v>212</v>
      </c>
      <c r="X956" t="s">
        <v>214</v>
      </c>
      <c r="Y956" t="s">
        <v>212</v>
      </c>
      <c r="Z956" t="s">
        <v>214</v>
      </c>
      <c r="AA956" t="s">
        <v>212</v>
      </c>
      <c r="AB956" t="s">
        <v>212</v>
      </c>
      <c r="AC956" t="s">
        <v>214</v>
      </c>
      <c r="AD956" t="s">
        <v>212</v>
      </c>
      <c r="AE956" t="s">
        <v>212</v>
      </c>
      <c r="AF956" t="s">
        <v>212</v>
      </c>
      <c r="AG956" t="s">
        <v>214</v>
      </c>
      <c r="AH956" t="s">
        <v>214</v>
      </c>
      <c r="AI956" t="s">
        <v>214</v>
      </c>
      <c r="AJ956" t="s">
        <v>214</v>
      </c>
      <c r="AK956" t="s">
        <v>214</v>
      </c>
      <c r="AL956" t="s">
        <v>214</v>
      </c>
      <c r="AM956" t="s">
        <v>214</v>
      </c>
      <c r="AN956" t="s">
        <v>214</v>
      </c>
      <c r="AO956" t="s">
        <v>213</v>
      </c>
      <c r="AP956" s="317" t="s">
        <v>214</v>
      </c>
      <c r="AQ956"/>
      <c r="AR956" s="299"/>
      <c r="AS956" s="271"/>
    </row>
    <row r="957" spans="1:45" s="272" customFormat="1" ht="24" x14ac:dyDescent="0.5">
      <c r="A957" s="326">
        <v>215657</v>
      </c>
      <c r="B957" t="s">
        <v>3630</v>
      </c>
      <c r="C957" s="272" t="s">
        <v>214</v>
      </c>
      <c r="D957" s="272" t="s">
        <v>214</v>
      </c>
      <c r="E957" s="272" t="s">
        <v>212</v>
      </c>
      <c r="F957" s="272" t="s">
        <v>214</v>
      </c>
      <c r="G957" s="272" t="s">
        <v>214</v>
      </c>
      <c r="H957" s="272" t="s">
        <v>214</v>
      </c>
      <c r="I957" s="272" t="s">
        <v>214</v>
      </c>
      <c r="J957" s="272" t="s">
        <v>214</v>
      </c>
      <c r="K957" s="272" t="s">
        <v>214</v>
      </c>
      <c r="L957" s="272" t="s">
        <v>214</v>
      </c>
      <c r="M957" s="272" t="s">
        <v>214</v>
      </c>
      <c r="N957" s="272" t="s">
        <v>214</v>
      </c>
      <c r="O957" s="272" t="s">
        <v>214</v>
      </c>
      <c r="P957" s="272" t="s">
        <v>214</v>
      </c>
      <c r="Q957" s="272" t="s">
        <v>213</v>
      </c>
      <c r="R957" s="272" t="s">
        <v>213</v>
      </c>
      <c r="S957" s="272" t="s">
        <v>214</v>
      </c>
      <c r="T957" s="272" t="s">
        <v>214</v>
      </c>
      <c r="U957" s="272" t="s">
        <v>214</v>
      </c>
      <c r="V957" s="272" t="s">
        <v>214</v>
      </c>
      <c r="W957" s="272" t="s">
        <v>214</v>
      </c>
      <c r="X957" s="272" t="s">
        <v>214</v>
      </c>
      <c r="Y957" s="272" t="s">
        <v>214</v>
      </c>
      <c r="Z957" s="272" t="s">
        <v>214</v>
      </c>
      <c r="AA957" s="272" t="s">
        <v>214</v>
      </c>
      <c r="AB957" s="272" t="s">
        <v>213</v>
      </c>
      <c r="AC957" s="272" t="s">
        <v>213</v>
      </c>
      <c r="AD957" s="272" t="s">
        <v>213</v>
      </c>
      <c r="AE957" s="272" t="s">
        <v>213</v>
      </c>
      <c r="AF957" s="272" t="s">
        <v>213</v>
      </c>
      <c r="AP957" s="317"/>
      <c r="AQ957"/>
      <c r="AR957" s="299"/>
      <c r="AS957" s="271"/>
    </row>
    <row r="958" spans="1:45" s="272" customFormat="1" ht="22.8" x14ac:dyDescent="0.4">
      <c r="A958" s="314">
        <v>215658</v>
      </c>
      <c r="B958" t="s">
        <v>487</v>
      </c>
      <c r="C958" s="315" t="s">
        <v>212</v>
      </c>
      <c r="D958" s="315" t="s">
        <v>212</v>
      </c>
      <c r="E958" s="315" t="s">
        <v>212</v>
      </c>
      <c r="F958" s="315" t="s">
        <v>212</v>
      </c>
      <c r="G958" s="315" t="s">
        <v>212</v>
      </c>
      <c r="H958" s="315" t="s">
        <v>214</v>
      </c>
      <c r="I958" s="315" t="s">
        <v>212</v>
      </c>
      <c r="J958" s="315" t="s">
        <v>212</v>
      </c>
      <c r="K958" s="315" t="s">
        <v>214</v>
      </c>
      <c r="L958" s="315" t="s">
        <v>214</v>
      </c>
      <c r="M958" s="315" t="s">
        <v>213</v>
      </c>
      <c r="N958" s="315" t="s">
        <v>213</v>
      </c>
      <c r="O958" s="315" t="s">
        <v>214</v>
      </c>
      <c r="P958" s="315" t="s">
        <v>214</v>
      </c>
      <c r="Q958" s="315" t="s">
        <v>213</v>
      </c>
      <c r="R958" s="315" t="s">
        <v>213</v>
      </c>
      <c r="S958" s="315" t="s">
        <v>213</v>
      </c>
      <c r="T958" s="315" t="s">
        <v>214</v>
      </c>
      <c r="U958" s="315" t="s">
        <v>214</v>
      </c>
      <c r="V958" s="315" t="s">
        <v>213</v>
      </c>
      <c r="W958" s="315"/>
      <c r="X958" s="315"/>
      <c r="Y958" s="315"/>
      <c r="Z958" s="315"/>
      <c r="AA958" s="315"/>
      <c r="AB958" s="315"/>
      <c r="AC958" s="315"/>
      <c r="AD958" s="315"/>
      <c r="AE958" s="315"/>
      <c r="AF958" s="315"/>
      <c r="AG958" s="315"/>
      <c r="AH958" s="315"/>
      <c r="AI958" s="315"/>
      <c r="AJ958" s="315"/>
      <c r="AK958" s="315"/>
      <c r="AL958" s="315"/>
      <c r="AM958" s="315"/>
      <c r="AN958" s="315"/>
      <c r="AO958" s="315"/>
      <c r="AP958" s="316"/>
      <c r="AQ958"/>
      <c r="AR958" s="299"/>
      <c r="AS958" s="273"/>
    </row>
    <row r="959" spans="1:45" s="272" customFormat="1" ht="22.8" x14ac:dyDescent="0.4">
      <c r="A959">
        <v>215659</v>
      </c>
      <c r="B959" t="s">
        <v>59</v>
      </c>
      <c r="C959" t="s">
        <v>212</v>
      </c>
      <c r="D959" t="s">
        <v>214</v>
      </c>
      <c r="E959" t="s">
        <v>212</v>
      </c>
      <c r="F959" t="s">
        <v>214</v>
      </c>
      <c r="G959" t="s">
        <v>214</v>
      </c>
      <c r="H959" t="s">
        <v>214</v>
      </c>
      <c r="I959" t="s">
        <v>214</v>
      </c>
      <c r="J959" t="s">
        <v>214</v>
      </c>
      <c r="K959" t="s">
        <v>214</v>
      </c>
      <c r="L959" t="s">
        <v>214</v>
      </c>
      <c r="M959" t="s">
        <v>212</v>
      </c>
      <c r="N959" t="s">
        <v>212</v>
      </c>
      <c r="O959" t="s">
        <v>214</v>
      </c>
      <c r="P959" t="s">
        <v>214</v>
      </c>
      <c r="Q959" t="s">
        <v>214</v>
      </c>
      <c r="R959" t="s">
        <v>214</v>
      </c>
      <c r="S959" t="s">
        <v>214</v>
      </c>
      <c r="T959" t="s">
        <v>214</v>
      </c>
      <c r="U959" t="s">
        <v>214</v>
      </c>
      <c r="V959" t="s">
        <v>214</v>
      </c>
      <c r="W959" t="s">
        <v>214</v>
      </c>
      <c r="X959" t="s">
        <v>214</v>
      </c>
      <c r="Y959" t="s">
        <v>212</v>
      </c>
      <c r="Z959" t="s">
        <v>214</v>
      </c>
      <c r="AA959" t="s">
        <v>214</v>
      </c>
      <c r="AB959" t="s">
        <v>212</v>
      </c>
      <c r="AC959" t="s">
        <v>214</v>
      </c>
      <c r="AD959" t="s">
        <v>214</v>
      </c>
      <c r="AE959" t="s">
        <v>212</v>
      </c>
      <c r="AF959" t="s">
        <v>214</v>
      </c>
      <c r="AG959" t="s">
        <v>212</v>
      </c>
      <c r="AH959" t="s">
        <v>212</v>
      </c>
      <c r="AI959" t="s">
        <v>212</v>
      </c>
      <c r="AJ959" t="s">
        <v>214</v>
      </c>
      <c r="AK959" t="s">
        <v>212</v>
      </c>
      <c r="AL959" t="s">
        <v>212</v>
      </c>
      <c r="AM959" t="s">
        <v>214</v>
      </c>
      <c r="AN959" t="s">
        <v>214</v>
      </c>
      <c r="AO959" t="s">
        <v>212</v>
      </c>
      <c r="AP959" s="317" t="s">
        <v>212</v>
      </c>
      <c r="AQ959"/>
      <c r="AR959" s="299"/>
      <c r="AS959" s="271"/>
    </row>
    <row r="960" spans="1:45" s="272" customFormat="1" ht="22.8" x14ac:dyDescent="0.4">
      <c r="A960">
        <v>215661</v>
      </c>
      <c r="B960" t="s">
        <v>3629</v>
      </c>
      <c r="C960" t="s">
        <v>212</v>
      </c>
      <c r="D960" t="s">
        <v>212</v>
      </c>
      <c r="E960" t="s">
        <v>214</v>
      </c>
      <c r="F960" t="s">
        <v>212</v>
      </c>
      <c r="G960" t="s">
        <v>212</v>
      </c>
      <c r="H960" t="s">
        <v>212</v>
      </c>
      <c r="I960" t="s">
        <v>214</v>
      </c>
      <c r="J960" t="s">
        <v>214</v>
      </c>
      <c r="K960" t="s">
        <v>214</v>
      </c>
      <c r="L960" t="s">
        <v>214</v>
      </c>
      <c r="M960" t="s">
        <v>214</v>
      </c>
      <c r="N960" t="s">
        <v>212</v>
      </c>
      <c r="O960" t="s">
        <v>214</v>
      </c>
      <c r="P960" t="s">
        <v>212</v>
      </c>
      <c r="Q960" t="s">
        <v>214</v>
      </c>
      <c r="R960" t="s">
        <v>212</v>
      </c>
      <c r="S960" t="s">
        <v>214</v>
      </c>
      <c r="T960" t="s">
        <v>212</v>
      </c>
      <c r="U960" t="s">
        <v>214</v>
      </c>
      <c r="V960" t="s">
        <v>212</v>
      </c>
      <c r="W960" t="s">
        <v>214</v>
      </c>
      <c r="X960" t="s">
        <v>214</v>
      </c>
      <c r="Y960" t="s">
        <v>212</v>
      </c>
      <c r="Z960" t="s">
        <v>212</v>
      </c>
      <c r="AA960" t="s">
        <v>214</v>
      </c>
      <c r="AB960" t="s">
        <v>214</v>
      </c>
      <c r="AC960" t="s">
        <v>214</v>
      </c>
      <c r="AD960" t="s">
        <v>214</v>
      </c>
      <c r="AE960" t="s">
        <v>212</v>
      </c>
      <c r="AF960" t="s">
        <v>214</v>
      </c>
      <c r="AG960" t="s">
        <v>212</v>
      </c>
      <c r="AH960" t="s">
        <v>212</v>
      </c>
      <c r="AI960" t="s">
        <v>212</v>
      </c>
      <c r="AJ960" t="s">
        <v>214</v>
      </c>
      <c r="AK960" t="s">
        <v>212</v>
      </c>
      <c r="AL960" t="s">
        <v>214</v>
      </c>
      <c r="AM960" t="s">
        <v>214</v>
      </c>
      <c r="AN960" t="s">
        <v>214</v>
      </c>
      <c r="AO960" t="s">
        <v>214</v>
      </c>
      <c r="AP960" s="317" t="s">
        <v>214</v>
      </c>
      <c r="AQ960"/>
      <c r="AR960" s="299"/>
      <c r="AS960" s="273"/>
    </row>
    <row r="961" spans="1:45" s="272" customFormat="1" ht="22.8" x14ac:dyDescent="0.4">
      <c r="A961" s="314">
        <v>215663</v>
      </c>
      <c r="B961" t="s">
        <v>485</v>
      </c>
      <c r="C961" s="315" t="s">
        <v>212</v>
      </c>
      <c r="D961" s="315" t="s">
        <v>214</v>
      </c>
      <c r="E961" s="315" t="s">
        <v>212</v>
      </c>
      <c r="F961" s="315" t="s">
        <v>214</v>
      </c>
      <c r="G961" s="315" t="s">
        <v>212</v>
      </c>
      <c r="H961" s="315" t="s">
        <v>214</v>
      </c>
      <c r="I961" s="315" t="s">
        <v>214</v>
      </c>
      <c r="J961" s="315" t="s">
        <v>212</v>
      </c>
      <c r="K961" s="315" t="s">
        <v>214</v>
      </c>
      <c r="L961" s="315" t="s">
        <v>214</v>
      </c>
      <c r="M961" s="315" t="s">
        <v>214</v>
      </c>
      <c r="N961" s="315" t="s">
        <v>214</v>
      </c>
      <c r="O961" s="315" t="s">
        <v>212</v>
      </c>
      <c r="P961" s="315" t="s">
        <v>214</v>
      </c>
      <c r="Q961" s="315" t="s">
        <v>214</v>
      </c>
      <c r="R961" s="315" t="s">
        <v>212</v>
      </c>
      <c r="S961" s="315" t="s">
        <v>214</v>
      </c>
      <c r="T961" s="315" t="s">
        <v>212</v>
      </c>
      <c r="U961" s="315" t="s">
        <v>214</v>
      </c>
      <c r="V961" s="315" t="s">
        <v>214</v>
      </c>
      <c r="W961" s="315" t="s">
        <v>214</v>
      </c>
      <c r="X961" s="315" t="s">
        <v>214</v>
      </c>
      <c r="Y961" s="315" t="s">
        <v>214</v>
      </c>
      <c r="Z961" s="315" t="s">
        <v>214</v>
      </c>
      <c r="AA961" s="315" t="s">
        <v>214</v>
      </c>
      <c r="AB961" s="315" t="s">
        <v>214</v>
      </c>
      <c r="AC961" s="315" t="s">
        <v>214</v>
      </c>
      <c r="AD961" s="315" t="s">
        <v>214</v>
      </c>
      <c r="AE961" s="315" t="s">
        <v>214</v>
      </c>
      <c r="AF961" s="315" t="s">
        <v>213</v>
      </c>
      <c r="AG961" s="315"/>
      <c r="AH961" s="315"/>
      <c r="AI961" s="315"/>
      <c r="AJ961" s="315"/>
      <c r="AK961" s="315"/>
      <c r="AL961" s="315"/>
      <c r="AM961" s="315"/>
      <c r="AN961" s="315"/>
      <c r="AO961" s="315"/>
      <c r="AP961" s="316"/>
      <c r="AQ961"/>
      <c r="AR961" s="299"/>
      <c r="AS961" s="271"/>
    </row>
    <row r="962" spans="1:45" s="272" customFormat="1" ht="22.8" x14ac:dyDescent="0.4">
      <c r="A962" s="314">
        <v>215665</v>
      </c>
      <c r="B962" t="s">
        <v>486</v>
      </c>
      <c r="C962" s="315" t="s">
        <v>4176</v>
      </c>
      <c r="D962" s="315" t="s">
        <v>4176</v>
      </c>
      <c r="E962" s="315" t="s">
        <v>4176</v>
      </c>
      <c r="F962" s="315" t="s">
        <v>4176</v>
      </c>
      <c r="G962" s="315" t="s">
        <v>4176</v>
      </c>
      <c r="H962" s="315" t="s">
        <v>4176</v>
      </c>
      <c r="I962" s="315" t="s">
        <v>4176</v>
      </c>
      <c r="J962" s="315" t="s">
        <v>4176</v>
      </c>
      <c r="K962" s="315" t="s">
        <v>4176</v>
      </c>
      <c r="L962" s="315" t="s">
        <v>4176</v>
      </c>
      <c r="M962" s="315"/>
      <c r="N962" s="315"/>
      <c r="O962" s="315"/>
      <c r="P962" s="315"/>
      <c r="Q962" s="315"/>
      <c r="R962" s="315"/>
      <c r="S962" s="315"/>
      <c r="T962" s="315"/>
      <c r="U962" s="315"/>
      <c r="V962" s="315"/>
      <c r="W962" s="315"/>
      <c r="X962" s="315"/>
      <c r="Y962" s="315"/>
      <c r="Z962" s="315"/>
      <c r="AA962" s="315"/>
      <c r="AB962" s="315"/>
      <c r="AC962" s="315"/>
      <c r="AD962" s="315"/>
      <c r="AE962" s="315"/>
      <c r="AF962" s="315"/>
      <c r="AG962" s="315"/>
      <c r="AH962" s="315"/>
      <c r="AI962" s="315"/>
      <c r="AJ962" s="315"/>
      <c r="AK962" s="315"/>
      <c r="AL962" s="315"/>
      <c r="AM962" s="315"/>
      <c r="AN962" s="315"/>
      <c r="AO962" s="315"/>
      <c r="AP962" s="316"/>
      <c r="AQ962"/>
      <c r="AR962" s="299"/>
      <c r="AS962" s="271"/>
    </row>
    <row r="963" spans="1:45" s="272" customFormat="1" ht="22.8" x14ac:dyDescent="0.4">
      <c r="A963">
        <v>215666</v>
      </c>
      <c r="B963" t="s">
        <v>3629</v>
      </c>
      <c r="C963" t="s">
        <v>212</v>
      </c>
      <c r="D963" t="s">
        <v>214</v>
      </c>
      <c r="E963" t="s">
        <v>214</v>
      </c>
      <c r="F963" t="s">
        <v>214</v>
      </c>
      <c r="G963" t="s">
        <v>212</v>
      </c>
      <c r="H963" t="s">
        <v>214</v>
      </c>
      <c r="I963" t="s">
        <v>214</v>
      </c>
      <c r="J963" t="s">
        <v>212</v>
      </c>
      <c r="K963" t="s">
        <v>214</v>
      </c>
      <c r="L963" t="s">
        <v>214</v>
      </c>
      <c r="M963" t="s">
        <v>214</v>
      </c>
      <c r="N963" t="s">
        <v>214</v>
      </c>
      <c r="O963" t="s">
        <v>212</v>
      </c>
      <c r="P963" t="s">
        <v>214</v>
      </c>
      <c r="Q963" t="s">
        <v>212</v>
      </c>
      <c r="R963" t="s">
        <v>212</v>
      </c>
      <c r="S963" t="s">
        <v>214</v>
      </c>
      <c r="T963" t="s">
        <v>212</v>
      </c>
      <c r="U963" t="s">
        <v>212</v>
      </c>
      <c r="V963" t="s">
        <v>212</v>
      </c>
      <c r="W963" t="s">
        <v>214</v>
      </c>
      <c r="X963" t="s">
        <v>214</v>
      </c>
      <c r="Y963" t="s">
        <v>212</v>
      </c>
      <c r="Z963" t="s">
        <v>214</v>
      </c>
      <c r="AA963" t="s">
        <v>212</v>
      </c>
      <c r="AB963" t="s">
        <v>214</v>
      </c>
      <c r="AC963" t="s">
        <v>214</v>
      </c>
      <c r="AD963" t="s">
        <v>214</v>
      </c>
      <c r="AE963" t="s">
        <v>212</v>
      </c>
      <c r="AF963" t="s">
        <v>214</v>
      </c>
      <c r="AG963" t="s">
        <v>214</v>
      </c>
      <c r="AH963" t="s">
        <v>212</v>
      </c>
      <c r="AI963" t="s">
        <v>212</v>
      </c>
      <c r="AJ963" t="s">
        <v>214</v>
      </c>
      <c r="AK963" t="s">
        <v>212</v>
      </c>
      <c r="AL963" t="s">
        <v>212</v>
      </c>
      <c r="AM963" t="s">
        <v>212</v>
      </c>
      <c r="AN963" t="s">
        <v>214</v>
      </c>
      <c r="AO963" t="s">
        <v>214</v>
      </c>
      <c r="AP963" s="317" t="s">
        <v>214</v>
      </c>
      <c r="AQ963"/>
      <c r="AR963" s="299"/>
      <c r="AS963" s="273"/>
    </row>
    <row r="964" spans="1:45" s="272" customFormat="1" ht="22.8" x14ac:dyDescent="0.4">
      <c r="A964">
        <v>215667</v>
      </c>
      <c r="B964" t="s">
        <v>3629</v>
      </c>
      <c r="C964" t="s">
        <v>214</v>
      </c>
      <c r="D964" t="s">
        <v>212</v>
      </c>
      <c r="E964" t="s">
        <v>214</v>
      </c>
      <c r="F964" t="s">
        <v>214</v>
      </c>
      <c r="G964" t="s">
        <v>214</v>
      </c>
      <c r="H964" t="s">
        <v>212</v>
      </c>
      <c r="I964" t="s">
        <v>214</v>
      </c>
      <c r="J964" t="s">
        <v>212</v>
      </c>
      <c r="K964" t="s">
        <v>214</v>
      </c>
      <c r="L964" t="s">
        <v>214</v>
      </c>
      <c r="M964" t="s">
        <v>214</v>
      </c>
      <c r="N964" t="s">
        <v>214</v>
      </c>
      <c r="O964" t="s">
        <v>212</v>
      </c>
      <c r="P964" t="s">
        <v>214</v>
      </c>
      <c r="Q964" t="s">
        <v>214</v>
      </c>
      <c r="R964" t="s">
        <v>214</v>
      </c>
      <c r="S964" t="s">
        <v>214</v>
      </c>
      <c r="T964" t="s">
        <v>212</v>
      </c>
      <c r="U964" t="s">
        <v>212</v>
      </c>
      <c r="V964" t="s">
        <v>212</v>
      </c>
      <c r="W964" t="s">
        <v>214</v>
      </c>
      <c r="X964" t="s">
        <v>212</v>
      </c>
      <c r="Y964" t="s">
        <v>214</v>
      </c>
      <c r="Z964" t="s">
        <v>212</v>
      </c>
      <c r="AA964" t="s">
        <v>214</v>
      </c>
      <c r="AB964" t="s">
        <v>212</v>
      </c>
      <c r="AC964" t="s">
        <v>212</v>
      </c>
      <c r="AD964" t="s">
        <v>212</v>
      </c>
      <c r="AE964" t="s">
        <v>212</v>
      </c>
      <c r="AF964" t="s">
        <v>212</v>
      </c>
      <c r="AG964" t="s">
        <v>214</v>
      </c>
      <c r="AH964" t="s">
        <v>214</v>
      </c>
      <c r="AI964" t="s">
        <v>214</v>
      </c>
      <c r="AJ964" t="s">
        <v>212</v>
      </c>
      <c r="AK964" t="s">
        <v>214</v>
      </c>
      <c r="AL964" t="s">
        <v>214</v>
      </c>
      <c r="AM964" t="s">
        <v>214</v>
      </c>
      <c r="AN964" t="s">
        <v>214</v>
      </c>
      <c r="AO964" t="s">
        <v>214</v>
      </c>
      <c r="AP964" s="317" t="s">
        <v>214</v>
      </c>
      <c r="AQ964"/>
      <c r="AR964" s="299"/>
      <c r="AS964" s="271"/>
    </row>
    <row r="965" spans="1:45" s="272" customFormat="1" ht="24" x14ac:dyDescent="0.5">
      <c r="A965" s="321">
        <v>215675</v>
      </c>
      <c r="B965" t="s">
        <v>487</v>
      </c>
      <c r="C965" s="271" t="s">
        <v>4176</v>
      </c>
      <c r="D965" s="271" t="s">
        <v>4176</v>
      </c>
      <c r="E965" s="271" t="s">
        <v>4176</v>
      </c>
      <c r="F965" s="271" t="s">
        <v>4176</v>
      </c>
      <c r="G965" s="271" t="s">
        <v>4176</v>
      </c>
      <c r="H965" s="271" t="s">
        <v>4176</v>
      </c>
      <c r="I965" s="271" t="s">
        <v>4176</v>
      </c>
      <c r="J965" s="271" t="s">
        <v>4176</v>
      </c>
      <c r="K965" s="271" t="s">
        <v>4176</v>
      </c>
      <c r="L965" s="271" t="s">
        <v>4176</v>
      </c>
      <c r="M965" s="271" t="s">
        <v>4176</v>
      </c>
      <c r="N965" s="271" t="s">
        <v>4176</v>
      </c>
      <c r="O965" s="271" t="s">
        <v>4176</v>
      </c>
      <c r="P965" s="271" t="s">
        <v>4176</v>
      </c>
      <c r="Q965" s="271" t="s">
        <v>4176</v>
      </c>
      <c r="R965" s="271" t="s">
        <v>4176</v>
      </c>
      <c r="S965" s="271" t="s">
        <v>4176</v>
      </c>
      <c r="T965" s="271" t="s">
        <v>4176</v>
      </c>
      <c r="U965" s="271" t="s">
        <v>4176</v>
      </c>
      <c r="V965" s="271" t="s">
        <v>4176</v>
      </c>
      <c r="W965" s="271"/>
      <c r="X965" s="271"/>
      <c r="Y965" s="271"/>
      <c r="Z965" s="271"/>
      <c r="AA965" s="271"/>
      <c r="AB965" s="271"/>
      <c r="AC965" s="271"/>
      <c r="AD965" s="271"/>
      <c r="AE965" s="271"/>
      <c r="AF965" s="271"/>
      <c r="AG965" s="271"/>
      <c r="AH965" s="271"/>
      <c r="AI965" s="271"/>
      <c r="AJ965" s="271"/>
      <c r="AK965" s="271"/>
      <c r="AL965" s="271"/>
      <c r="AM965" s="271"/>
      <c r="AN965" s="271"/>
      <c r="AO965" s="271"/>
      <c r="AP965" s="322"/>
      <c r="AQ965" t="s">
        <v>737</v>
      </c>
      <c r="AR965" s="299" t="s">
        <v>4190</v>
      </c>
      <c r="AS965" s="271"/>
    </row>
    <row r="966" spans="1:45" s="272" customFormat="1" ht="22.8" x14ac:dyDescent="0.4">
      <c r="A966">
        <v>215676</v>
      </c>
      <c r="B966" t="s">
        <v>3629</v>
      </c>
      <c r="C966" t="s">
        <v>214</v>
      </c>
      <c r="D966" t="s">
        <v>214</v>
      </c>
      <c r="E966" t="s">
        <v>214</v>
      </c>
      <c r="F966" t="s">
        <v>214</v>
      </c>
      <c r="G966" t="s">
        <v>212</v>
      </c>
      <c r="H966" t="s">
        <v>214</v>
      </c>
      <c r="I966" t="s">
        <v>214</v>
      </c>
      <c r="J966" t="s">
        <v>214</v>
      </c>
      <c r="K966" t="s">
        <v>214</v>
      </c>
      <c r="L966" t="s">
        <v>214</v>
      </c>
      <c r="M966" t="s">
        <v>214</v>
      </c>
      <c r="N966" t="s">
        <v>212</v>
      </c>
      <c r="O966" t="s">
        <v>212</v>
      </c>
      <c r="P966" t="s">
        <v>214</v>
      </c>
      <c r="Q966" t="s">
        <v>214</v>
      </c>
      <c r="R966" t="s">
        <v>212</v>
      </c>
      <c r="S966" t="s">
        <v>214</v>
      </c>
      <c r="T966" t="s">
        <v>212</v>
      </c>
      <c r="U966" t="s">
        <v>214</v>
      </c>
      <c r="V966" t="s">
        <v>214</v>
      </c>
      <c r="W966" t="s">
        <v>214</v>
      </c>
      <c r="X966" t="s">
        <v>214</v>
      </c>
      <c r="Y966" t="s">
        <v>214</v>
      </c>
      <c r="Z966" t="s">
        <v>212</v>
      </c>
      <c r="AA966" t="s">
        <v>212</v>
      </c>
      <c r="AB966" t="s">
        <v>212</v>
      </c>
      <c r="AC966" t="s">
        <v>212</v>
      </c>
      <c r="AD966" t="s">
        <v>212</v>
      </c>
      <c r="AE966" t="s">
        <v>214</v>
      </c>
      <c r="AF966" t="s">
        <v>212</v>
      </c>
      <c r="AG966" t="s">
        <v>214</v>
      </c>
      <c r="AH966" t="s">
        <v>214</v>
      </c>
      <c r="AI966" t="s">
        <v>212</v>
      </c>
      <c r="AJ966" t="s">
        <v>212</v>
      </c>
      <c r="AK966" t="s">
        <v>212</v>
      </c>
      <c r="AL966" t="s">
        <v>213</v>
      </c>
      <c r="AM966" t="s">
        <v>214</v>
      </c>
      <c r="AN966" t="s">
        <v>213</v>
      </c>
      <c r="AO966" t="s">
        <v>214</v>
      </c>
      <c r="AP966" s="317" t="s">
        <v>214</v>
      </c>
      <c r="AQ966"/>
      <c r="AR966" s="299"/>
      <c r="AS966" s="273"/>
    </row>
    <row r="967" spans="1:45" s="272" customFormat="1" ht="24" x14ac:dyDescent="0.5">
      <c r="A967" s="321">
        <v>215677</v>
      </c>
      <c r="B967" t="s">
        <v>3629</v>
      </c>
      <c r="C967" s="272" t="s">
        <v>212</v>
      </c>
      <c r="D967" s="272" t="s">
        <v>214</v>
      </c>
      <c r="E967" s="272" t="s">
        <v>214</v>
      </c>
      <c r="F967" s="272" t="s">
        <v>212</v>
      </c>
      <c r="G967" s="272" t="s">
        <v>214</v>
      </c>
      <c r="H967" s="272" t="s">
        <v>214</v>
      </c>
      <c r="I967" s="272" t="s">
        <v>214</v>
      </c>
      <c r="J967" s="272" t="s">
        <v>214</v>
      </c>
      <c r="K967" s="272" t="s">
        <v>214</v>
      </c>
      <c r="L967" s="272" t="s">
        <v>214</v>
      </c>
      <c r="M967" s="272" t="s">
        <v>214</v>
      </c>
      <c r="N967" s="272" t="s">
        <v>212</v>
      </c>
      <c r="O967" s="272" t="s">
        <v>212</v>
      </c>
      <c r="P967" s="272" t="s">
        <v>212</v>
      </c>
      <c r="Q967" s="272" t="s">
        <v>212</v>
      </c>
      <c r="R967" s="272" t="s">
        <v>214</v>
      </c>
      <c r="S967" s="272" t="s">
        <v>214</v>
      </c>
      <c r="T967" s="272" t="s">
        <v>214</v>
      </c>
      <c r="U967" s="272" t="s">
        <v>214</v>
      </c>
      <c r="V967" s="272" t="s">
        <v>214</v>
      </c>
      <c r="W967" s="272" t="s">
        <v>213</v>
      </c>
      <c r="X967" s="272" t="s">
        <v>213</v>
      </c>
      <c r="Y967" s="272" t="s">
        <v>214</v>
      </c>
      <c r="Z967" s="272" t="s">
        <v>213</v>
      </c>
      <c r="AA967" s="272" t="s">
        <v>213</v>
      </c>
      <c r="AB967" s="272" t="s">
        <v>214</v>
      </c>
      <c r="AC967" s="272" t="s">
        <v>213</v>
      </c>
      <c r="AD967" s="272" t="s">
        <v>214</v>
      </c>
      <c r="AE967" s="272" t="s">
        <v>214</v>
      </c>
      <c r="AF967" s="272" t="s">
        <v>213</v>
      </c>
      <c r="AG967" s="272" t="s">
        <v>214</v>
      </c>
      <c r="AH967" s="272" t="s">
        <v>214</v>
      </c>
      <c r="AI967" s="272" t="s">
        <v>214</v>
      </c>
      <c r="AJ967" s="272" t="s">
        <v>214</v>
      </c>
      <c r="AK967" s="272" t="s">
        <v>214</v>
      </c>
      <c r="AL967" s="272" t="s">
        <v>213</v>
      </c>
      <c r="AM967" s="272" t="s">
        <v>213</v>
      </c>
      <c r="AN967" s="272" t="s">
        <v>213</v>
      </c>
      <c r="AO967" s="272" t="s">
        <v>213</v>
      </c>
      <c r="AP967" s="317" t="s">
        <v>213</v>
      </c>
      <c r="AQ967"/>
      <c r="AR967" s="299"/>
      <c r="AS967" s="271"/>
    </row>
    <row r="968" spans="1:45" s="272" customFormat="1" ht="24" x14ac:dyDescent="0.5">
      <c r="A968" s="321">
        <v>215678</v>
      </c>
      <c r="B968" t="s">
        <v>3632</v>
      </c>
      <c r="C968" s="272" t="s">
        <v>4176</v>
      </c>
      <c r="D968" s="272" t="s">
        <v>4176</v>
      </c>
      <c r="E968" s="272" t="s">
        <v>4176</v>
      </c>
      <c r="F968" s="272" t="s">
        <v>4176</v>
      </c>
      <c r="G968" s="272" t="s">
        <v>4176</v>
      </c>
      <c r="H968" s="272" t="s">
        <v>4176</v>
      </c>
      <c r="I968" s="272" t="s">
        <v>4176</v>
      </c>
      <c r="J968" s="272" t="s">
        <v>4176</v>
      </c>
      <c r="K968" s="272" t="s">
        <v>4176</v>
      </c>
      <c r="L968" s="272" t="s">
        <v>4176</v>
      </c>
      <c r="M968" s="272" t="s">
        <v>4176</v>
      </c>
      <c r="N968" s="272" t="s">
        <v>4176</v>
      </c>
      <c r="O968" s="272" t="s">
        <v>4176</v>
      </c>
      <c r="P968" s="272" t="s">
        <v>4176</v>
      </c>
      <c r="Q968" s="272" t="s">
        <v>4176</v>
      </c>
      <c r="R968" s="272" t="s">
        <v>4176</v>
      </c>
      <c r="S968" s="272" t="s">
        <v>4176</v>
      </c>
      <c r="T968" s="272" t="s">
        <v>4176</v>
      </c>
      <c r="U968" s="272" t="s">
        <v>4176</v>
      </c>
      <c r="V968" s="272" t="s">
        <v>4176</v>
      </c>
      <c r="AP968" s="317"/>
      <c r="AQ968" t="s">
        <v>737</v>
      </c>
      <c r="AR968" s="299" t="s">
        <v>4190</v>
      </c>
      <c r="AS968" s="271"/>
    </row>
    <row r="969" spans="1:45" s="272" customFormat="1" ht="22.8" x14ac:dyDescent="0.4">
      <c r="A969" s="314">
        <v>215683</v>
      </c>
      <c r="B969" t="s">
        <v>487</v>
      </c>
      <c r="C969" s="315" t="s">
        <v>4176</v>
      </c>
      <c r="D969" s="315" t="s">
        <v>4176</v>
      </c>
      <c r="E969" s="315" t="s">
        <v>4176</v>
      </c>
      <c r="F969" s="315" t="s">
        <v>4176</v>
      </c>
      <c r="G969" s="315" t="s">
        <v>4176</v>
      </c>
      <c r="H969" s="315" t="s">
        <v>4176</v>
      </c>
      <c r="I969" s="315" t="s">
        <v>4176</v>
      </c>
      <c r="J969" s="315" t="s">
        <v>4176</v>
      </c>
      <c r="K969" s="315" t="s">
        <v>4176</v>
      </c>
      <c r="L969" s="315" t="s">
        <v>4176</v>
      </c>
      <c r="M969" s="315" t="s">
        <v>4176</v>
      </c>
      <c r="N969" s="315" t="s">
        <v>4176</v>
      </c>
      <c r="O969" s="315" t="s">
        <v>4176</v>
      </c>
      <c r="P969" s="315" t="s">
        <v>4176</v>
      </c>
      <c r="Q969" s="315" t="s">
        <v>4176</v>
      </c>
      <c r="R969" s="315" t="s">
        <v>4176</v>
      </c>
      <c r="S969" s="315" t="s">
        <v>4176</v>
      </c>
      <c r="T969" s="315" t="s">
        <v>4176</v>
      </c>
      <c r="U969" s="315" t="s">
        <v>4176</v>
      </c>
      <c r="V969" s="315" t="s">
        <v>4176</v>
      </c>
      <c r="W969" s="315"/>
      <c r="X969" s="315"/>
      <c r="Y969" s="315"/>
      <c r="Z969" s="315"/>
      <c r="AA969" s="315"/>
      <c r="AB969" s="315"/>
      <c r="AC969" s="315"/>
      <c r="AD969" s="315"/>
      <c r="AE969" s="315"/>
      <c r="AF969" s="315"/>
      <c r="AG969" s="315"/>
      <c r="AH969" s="315"/>
      <c r="AI969" s="315"/>
      <c r="AJ969" s="315"/>
      <c r="AK969" s="315"/>
      <c r="AL969" s="315"/>
      <c r="AM969" s="315"/>
      <c r="AN969" s="315"/>
      <c r="AO969" s="315"/>
      <c r="AP969" s="316"/>
      <c r="AQ969" t="s">
        <v>737</v>
      </c>
      <c r="AR969" s="299" t="s">
        <v>4180</v>
      </c>
      <c r="AS969" s="271"/>
    </row>
    <row r="970" spans="1:45" s="272" customFormat="1" ht="22.8" x14ac:dyDescent="0.4">
      <c r="A970">
        <v>215684</v>
      </c>
      <c r="B970" t="s">
        <v>485</v>
      </c>
      <c r="C970" t="s">
        <v>4176</v>
      </c>
      <c r="D970" t="s">
        <v>4176</v>
      </c>
      <c r="E970" t="s">
        <v>4176</v>
      </c>
      <c r="F970" t="s">
        <v>4176</v>
      </c>
      <c r="G970" t="s">
        <v>4176</v>
      </c>
      <c r="H970" t="s">
        <v>4176</v>
      </c>
      <c r="I970" t="s">
        <v>4176</v>
      </c>
      <c r="J970" t="s">
        <v>4176</v>
      </c>
      <c r="K970" t="s">
        <v>4176</v>
      </c>
      <c r="L970" t="s">
        <v>4176</v>
      </c>
      <c r="M970" t="s">
        <v>4176</v>
      </c>
      <c r="N970" t="s">
        <v>4176</v>
      </c>
      <c r="O970" t="s">
        <v>4176</v>
      </c>
      <c r="P970" t="s">
        <v>4176</v>
      </c>
      <c r="Q970" t="s">
        <v>4176</v>
      </c>
      <c r="R970" t="s">
        <v>4176</v>
      </c>
      <c r="S970" t="s">
        <v>4176</v>
      </c>
      <c r="T970" t="s">
        <v>4176</v>
      </c>
      <c r="U970" t="s">
        <v>4176</v>
      </c>
      <c r="V970" t="s">
        <v>4176</v>
      </c>
      <c r="W970" t="s">
        <v>4176</v>
      </c>
      <c r="X970" t="s">
        <v>4176</v>
      </c>
      <c r="Y970" t="s">
        <v>4176</v>
      </c>
      <c r="Z970" t="s">
        <v>4176</v>
      </c>
      <c r="AA970" t="s">
        <v>4176</v>
      </c>
      <c r="AB970" t="s">
        <v>4176</v>
      </c>
      <c r="AC970" t="s">
        <v>4176</v>
      </c>
      <c r="AD970" t="s">
        <v>4176</v>
      </c>
      <c r="AE970" t="s">
        <v>4176</v>
      </c>
      <c r="AF970" t="s">
        <v>4176</v>
      </c>
      <c r="AG970"/>
      <c r="AH970"/>
      <c r="AI970"/>
      <c r="AJ970"/>
      <c r="AK970"/>
      <c r="AL970"/>
      <c r="AM970"/>
      <c r="AN970"/>
      <c r="AO970"/>
      <c r="AP970" s="317"/>
      <c r="AQ970" t="s">
        <v>737</v>
      </c>
      <c r="AR970" s="299" t="s">
        <v>4180</v>
      </c>
      <c r="AS970" s="271"/>
    </row>
    <row r="971" spans="1:45" s="272" customFormat="1" ht="24" x14ac:dyDescent="0.5">
      <c r="A971" s="321">
        <v>215688</v>
      </c>
      <c r="B971" t="s">
        <v>3629</v>
      </c>
      <c r="C971" s="271" t="s">
        <v>214</v>
      </c>
      <c r="D971" s="271" t="s">
        <v>214</v>
      </c>
      <c r="E971" s="271" t="s">
        <v>214</v>
      </c>
      <c r="F971" s="271" t="s">
        <v>214</v>
      </c>
      <c r="G971" s="271" t="s">
        <v>214</v>
      </c>
      <c r="H971" s="271" t="s">
        <v>214</v>
      </c>
      <c r="I971" s="271" t="s">
        <v>214</v>
      </c>
      <c r="J971" s="271" t="s">
        <v>214</v>
      </c>
      <c r="K971" s="271" t="s">
        <v>212</v>
      </c>
      <c r="L971" s="271" t="s">
        <v>214</v>
      </c>
      <c r="M971" s="271" t="s">
        <v>214</v>
      </c>
      <c r="N971" s="271" t="s">
        <v>214</v>
      </c>
      <c r="O971" s="271" t="s">
        <v>212</v>
      </c>
      <c r="P971" s="271" t="s">
        <v>214</v>
      </c>
      <c r="Q971" s="271" t="s">
        <v>214</v>
      </c>
      <c r="R971" s="271" t="s">
        <v>214</v>
      </c>
      <c r="S971" s="271" t="s">
        <v>214</v>
      </c>
      <c r="T971" s="271" t="s">
        <v>214</v>
      </c>
      <c r="U971" s="271" t="s">
        <v>214</v>
      </c>
      <c r="V971" s="271" t="s">
        <v>214</v>
      </c>
      <c r="W971" s="271" t="s">
        <v>214</v>
      </c>
      <c r="X971" s="271" t="s">
        <v>214</v>
      </c>
      <c r="Y971" s="271" t="s">
        <v>212</v>
      </c>
      <c r="Z971" s="271" t="s">
        <v>214</v>
      </c>
      <c r="AA971" s="271" t="s">
        <v>214</v>
      </c>
      <c r="AB971" s="271" t="s">
        <v>214</v>
      </c>
      <c r="AC971" s="271" t="s">
        <v>214</v>
      </c>
      <c r="AD971" s="271" t="s">
        <v>214</v>
      </c>
      <c r="AE971" s="271" t="s">
        <v>214</v>
      </c>
      <c r="AF971" s="271" t="s">
        <v>214</v>
      </c>
      <c r="AG971" t="s">
        <v>213</v>
      </c>
      <c r="AH971" t="s">
        <v>213</v>
      </c>
      <c r="AI971" t="s">
        <v>213</v>
      </c>
      <c r="AJ971" t="s">
        <v>213</v>
      </c>
      <c r="AK971" t="s">
        <v>213</v>
      </c>
      <c r="AL971" t="s">
        <v>213</v>
      </c>
      <c r="AM971" t="s">
        <v>213</v>
      </c>
      <c r="AN971" t="s">
        <v>213</v>
      </c>
      <c r="AO971" t="s">
        <v>213</v>
      </c>
      <c r="AP971" t="s">
        <v>213</v>
      </c>
      <c r="AQ971"/>
      <c r="AR971" s="299"/>
      <c r="AS971" s="273"/>
    </row>
    <row r="972" spans="1:45" s="272" customFormat="1" ht="22.8" x14ac:dyDescent="0.4">
      <c r="A972">
        <v>215691</v>
      </c>
      <c r="B972" t="s">
        <v>489</v>
      </c>
      <c r="C972" t="s">
        <v>4176</v>
      </c>
      <c r="D972" t="s">
        <v>4176</v>
      </c>
      <c r="E972" t="s">
        <v>4176</v>
      </c>
      <c r="F972" t="s">
        <v>4176</v>
      </c>
      <c r="G972" t="s">
        <v>4176</v>
      </c>
      <c r="H972" t="s">
        <v>4176</v>
      </c>
      <c r="I972" t="s">
        <v>4176</v>
      </c>
      <c r="J972" t="s">
        <v>4176</v>
      </c>
      <c r="K972" t="s">
        <v>4176</v>
      </c>
      <c r="L972" t="s">
        <v>4176</v>
      </c>
      <c r="M972" t="s">
        <v>4176</v>
      </c>
      <c r="N972" t="s">
        <v>4176</v>
      </c>
      <c r="O972" t="s">
        <v>4176</v>
      </c>
      <c r="P972" t="s">
        <v>4176</v>
      </c>
      <c r="Q972" t="s">
        <v>4176</v>
      </c>
      <c r="R972"/>
      <c r="S972"/>
      <c r="T972"/>
      <c r="U972"/>
      <c r="V972"/>
      <c r="W972"/>
      <c r="X972"/>
      <c r="Y972"/>
      <c r="Z972"/>
      <c r="AA972"/>
      <c r="AB972"/>
      <c r="AC972"/>
      <c r="AD972"/>
      <c r="AE972"/>
      <c r="AF972"/>
      <c r="AG972"/>
      <c r="AH972"/>
      <c r="AI972"/>
      <c r="AJ972"/>
      <c r="AK972"/>
      <c r="AL972"/>
      <c r="AM972"/>
      <c r="AN972"/>
      <c r="AO972"/>
      <c r="AP972" s="317"/>
      <c r="AQ972" t="s">
        <v>737</v>
      </c>
      <c r="AR972" s="299" t="s">
        <v>4212</v>
      </c>
      <c r="AS972" s="273"/>
    </row>
    <row r="973" spans="1:45" s="272" customFormat="1" ht="22.8" x14ac:dyDescent="0.4">
      <c r="A973">
        <v>215694</v>
      </c>
      <c r="B973" t="s">
        <v>3630</v>
      </c>
      <c r="C973" t="s">
        <v>214</v>
      </c>
      <c r="D973" t="s">
        <v>214</v>
      </c>
      <c r="E973" t="s">
        <v>214</v>
      </c>
      <c r="F973" t="s">
        <v>214</v>
      </c>
      <c r="G973" t="s">
        <v>212</v>
      </c>
      <c r="H973" t="s">
        <v>214</v>
      </c>
      <c r="I973" t="s">
        <v>214</v>
      </c>
      <c r="J973" t="s">
        <v>212</v>
      </c>
      <c r="K973" t="s">
        <v>214</v>
      </c>
      <c r="L973" t="s">
        <v>214</v>
      </c>
      <c r="M973" t="s">
        <v>212</v>
      </c>
      <c r="N973" t="s">
        <v>212</v>
      </c>
      <c r="O973" t="s">
        <v>212</v>
      </c>
      <c r="P973" t="s">
        <v>212</v>
      </c>
      <c r="Q973" t="s">
        <v>212</v>
      </c>
      <c r="R973" t="s">
        <v>212</v>
      </c>
      <c r="S973" t="s">
        <v>212</v>
      </c>
      <c r="T973" t="s">
        <v>214</v>
      </c>
      <c r="U973" t="s">
        <v>214</v>
      </c>
      <c r="V973" t="s">
        <v>214</v>
      </c>
      <c r="W973" t="s">
        <v>212</v>
      </c>
      <c r="X973" t="s">
        <v>212</v>
      </c>
      <c r="Y973" t="s">
        <v>212</v>
      </c>
      <c r="Z973" t="s">
        <v>213</v>
      </c>
      <c r="AA973" t="s">
        <v>212</v>
      </c>
      <c r="AB973" t="s">
        <v>214</v>
      </c>
      <c r="AC973" t="s">
        <v>214</v>
      </c>
      <c r="AD973" t="s">
        <v>214</v>
      </c>
      <c r="AE973" t="s">
        <v>214</v>
      </c>
      <c r="AF973" t="s">
        <v>213</v>
      </c>
      <c r="AG973"/>
      <c r="AH973"/>
      <c r="AI973"/>
      <c r="AJ973"/>
      <c r="AK973"/>
      <c r="AL973"/>
      <c r="AM973"/>
      <c r="AN973"/>
      <c r="AO973"/>
      <c r="AP973" s="317"/>
      <c r="AQ973"/>
      <c r="AR973" s="299"/>
      <c r="AS973" s="273"/>
    </row>
    <row r="974" spans="1:45" s="272" customFormat="1" ht="22.8" x14ac:dyDescent="0.4">
      <c r="A974">
        <v>215695</v>
      </c>
      <c r="B974" t="s">
        <v>3629</v>
      </c>
      <c r="C974" t="s">
        <v>212</v>
      </c>
      <c r="D974" t="s">
        <v>212</v>
      </c>
      <c r="E974" t="s">
        <v>214</v>
      </c>
      <c r="F974" t="s">
        <v>214</v>
      </c>
      <c r="G974" t="s">
        <v>214</v>
      </c>
      <c r="H974" t="s">
        <v>214</v>
      </c>
      <c r="I974" t="s">
        <v>212</v>
      </c>
      <c r="J974" t="s">
        <v>212</v>
      </c>
      <c r="K974" t="s">
        <v>214</v>
      </c>
      <c r="L974" t="s">
        <v>214</v>
      </c>
      <c r="M974" t="s">
        <v>214</v>
      </c>
      <c r="N974" t="s">
        <v>212</v>
      </c>
      <c r="O974" t="s">
        <v>212</v>
      </c>
      <c r="P974" t="s">
        <v>212</v>
      </c>
      <c r="Q974" t="s">
        <v>214</v>
      </c>
      <c r="R974" t="s">
        <v>214</v>
      </c>
      <c r="S974" t="s">
        <v>212</v>
      </c>
      <c r="T974" t="s">
        <v>212</v>
      </c>
      <c r="U974" t="s">
        <v>212</v>
      </c>
      <c r="V974" t="s">
        <v>212</v>
      </c>
      <c r="W974" t="s">
        <v>214</v>
      </c>
      <c r="X974" t="s">
        <v>214</v>
      </c>
      <c r="Y974" t="s">
        <v>214</v>
      </c>
      <c r="Z974" t="s">
        <v>214</v>
      </c>
      <c r="AA974" t="s">
        <v>214</v>
      </c>
      <c r="AB974" t="s">
        <v>214</v>
      </c>
      <c r="AC974" t="s">
        <v>212</v>
      </c>
      <c r="AD974" t="s">
        <v>214</v>
      </c>
      <c r="AE974" t="s">
        <v>212</v>
      </c>
      <c r="AF974" t="s">
        <v>212</v>
      </c>
      <c r="AG974" t="s">
        <v>212</v>
      </c>
      <c r="AH974" t="s">
        <v>214</v>
      </c>
      <c r="AI974" t="s">
        <v>212</v>
      </c>
      <c r="AJ974" t="s">
        <v>214</v>
      </c>
      <c r="AK974" t="s">
        <v>212</v>
      </c>
      <c r="AL974" t="s">
        <v>214</v>
      </c>
      <c r="AM974" t="s">
        <v>214</v>
      </c>
      <c r="AN974" t="s">
        <v>214</v>
      </c>
      <c r="AO974" t="s">
        <v>214</v>
      </c>
      <c r="AP974" s="317" t="s">
        <v>214</v>
      </c>
      <c r="AQ974"/>
      <c r="AR974" s="299"/>
      <c r="AS974" s="273"/>
    </row>
    <row r="975" spans="1:45" s="272" customFormat="1" ht="22.8" x14ac:dyDescent="0.4">
      <c r="A975">
        <v>215696</v>
      </c>
      <c r="B975" t="s">
        <v>485</v>
      </c>
      <c r="C975" t="s">
        <v>214</v>
      </c>
      <c r="D975" t="s">
        <v>212</v>
      </c>
      <c r="E975" t="s">
        <v>212</v>
      </c>
      <c r="F975" t="s">
        <v>212</v>
      </c>
      <c r="G975" t="s">
        <v>212</v>
      </c>
      <c r="H975" t="s">
        <v>214</v>
      </c>
      <c r="I975" t="s">
        <v>212</v>
      </c>
      <c r="J975" t="s">
        <v>212</v>
      </c>
      <c r="K975" t="s">
        <v>212</v>
      </c>
      <c r="L975" t="s">
        <v>214</v>
      </c>
      <c r="M975" t="s">
        <v>212</v>
      </c>
      <c r="N975" t="s">
        <v>212</v>
      </c>
      <c r="O975" t="s">
        <v>212</v>
      </c>
      <c r="P975" t="s">
        <v>214</v>
      </c>
      <c r="Q975" t="s">
        <v>214</v>
      </c>
      <c r="R975" t="s">
        <v>214</v>
      </c>
      <c r="S975" t="s">
        <v>214</v>
      </c>
      <c r="T975" t="s">
        <v>214</v>
      </c>
      <c r="U975" t="s">
        <v>214</v>
      </c>
      <c r="V975" t="s">
        <v>212</v>
      </c>
      <c r="W975" t="s">
        <v>213</v>
      </c>
      <c r="X975" t="s">
        <v>213</v>
      </c>
      <c r="Y975" t="s">
        <v>213</v>
      </c>
      <c r="Z975" t="s">
        <v>214</v>
      </c>
      <c r="AA975" t="s">
        <v>214</v>
      </c>
      <c r="AB975" t="s">
        <v>213</v>
      </c>
      <c r="AC975" t="s">
        <v>213</v>
      </c>
      <c r="AD975" t="s">
        <v>213</v>
      </c>
      <c r="AE975" t="s">
        <v>213</v>
      </c>
      <c r="AF975" t="s">
        <v>213</v>
      </c>
      <c r="AG975"/>
      <c r="AH975"/>
      <c r="AI975"/>
      <c r="AJ975"/>
      <c r="AK975"/>
      <c r="AL975"/>
      <c r="AM975"/>
      <c r="AN975"/>
      <c r="AO975"/>
      <c r="AP975" s="317"/>
      <c r="AQ975"/>
      <c r="AR975" s="299"/>
      <c r="AS975" s="271"/>
    </row>
    <row r="976" spans="1:45" s="272" customFormat="1" ht="22.8" x14ac:dyDescent="0.4">
      <c r="A976">
        <v>215697</v>
      </c>
      <c r="B976" t="s">
        <v>487</v>
      </c>
      <c r="C976" t="s">
        <v>4176</v>
      </c>
      <c r="D976" t="s">
        <v>4176</v>
      </c>
      <c r="E976" t="s">
        <v>4176</v>
      </c>
      <c r="F976" t="s">
        <v>4176</v>
      </c>
      <c r="G976" t="s">
        <v>4176</v>
      </c>
      <c r="H976" t="s">
        <v>4176</v>
      </c>
      <c r="I976" t="s">
        <v>4176</v>
      </c>
      <c r="J976" t="s">
        <v>4176</v>
      </c>
      <c r="K976" t="s">
        <v>4176</v>
      </c>
      <c r="L976" t="s">
        <v>4176</v>
      </c>
      <c r="M976" t="s">
        <v>4176</v>
      </c>
      <c r="N976" t="s">
        <v>4176</v>
      </c>
      <c r="O976" t="s">
        <v>4176</v>
      </c>
      <c r="P976" t="s">
        <v>4176</v>
      </c>
      <c r="Q976" t="s">
        <v>4176</v>
      </c>
      <c r="R976" t="s">
        <v>4176</v>
      </c>
      <c r="S976" t="s">
        <v>4176</v>
      </c>
      <c r="T976" t="s">
        <v>4176</v>
      </c>
      <c r="U976" t="s">
        <v>4176</v>
      </c>
      <c r="V976" t="s">
        <v>4176</v>
      </c>
      <c r="W976"/>
      <c r="X976"/>
      <c r="Y976"/>
      <c r="Z976"/>
      <c r="AA976"/>
      <c r="AB976"/>
      <c r="AC976"/>
      <c r="AD976"/>
      <c r="AE976"/>
      <c r="AF976"/>
      <c r="AG976"/>
      <c r="AH976"/>
      <c r="AI976"/>
      <c r="AJ976"/>
      <c r="AK976"/>
      <c r="AL976"/>
      <c r="AM976"/>
      <c r="AN976"/>
      <c r="AO976"/>
      <c r="AP976" s="317"/>
      <c r="AQ976" t="s">
        <v>737</v>
      </c>
      <c r="AR976" s="299" t="s">
        <v>4180</v>
      </c>
      <c r="AS976" s="273"/>
    </row>
    <row r="977" spans="1:45" s="272" customFormat="1" ht="22.8" x14ac:dyDescent="0.4">
      <c r="A977">
        <v>215699</v>
      </c>
      <c r="B977" t="s">
        <v>488</v>
      </c>
      <c r="C977" t="s">
        <v>213</v>
      </c>
      <c r="D977" t="s">
        <v>214</v>
      </c>
      <c r="E977" t="s">
        <v>212</v>
      </c>
      <c r="F977" t="s">
        <v>212</v>
      </c>
      <c r="G977" t="s">
        <v>214</v>
      </c>
      <c r="H977" t="s">
        <v>214</v>
      </c>
      <c r="I977" t="s">
        <v>212</v>
      </c>
      <c r="J977" t="s">
        <v>212</v>
      </c>
      <c r="K977" t="s">
        <v>212</v>
      </c>
      <c r="L977" t="s">
        <v>214</v>
      </c>
      <c r="M977" t="s">
        <v>212</v>
      </c>
      <c r="N977" t="s">
        <v>212</v>
      </c>
      <c r="O977" t="s">
        <v>212</v>
      </c>
      <c r="P977" t="s">
        <v>214</v>
      </c>
      <c r="Q977" t="s">
        <v>212</v>
      </c>
      <c r="R977" t="s">
        <v>214</v>
      </c>
      <c r="S977" t="s">
        <v>212</v>
      </c>
      <c r="T977" t="s">
        <v>212</v>
      </c>
      <c r="U977" t="s">
        <v>212</v>
      </c>
      <c r="V977" t="s">
        <v>212</v>
      </c>
      <c r="W977" t="s">
        <v>213</v>
      </c>
      <c r="X977" t="s">
        <v>213</v>
      </c>
      <c r="Y977" t="s">
        <v>213</v>
      </c>
      <c r="Z977" t="s">
        <v>213</v>
      </c>
      <c r="AA977" t="s">
        <v>213</v>
      </c>
      <c r="AB977"/>
      <c r="AC977"/>
      <c r="AD977"/>
      <c r="AE977"/>
      <c r="AF977"/>
      <c r="AG977"/>
      <c r="AH977"/>
      <c r="AI977"/>
      <c r="AJ977"/>
      <c r="AK977"/>
      <c r="AL977"/>
      <c r="AM977"/>
      <c r="AN977"/>
      <c r="AO977"/>
      <c r="AP977" s="317"/>
      <c r="AQ977"/>
      <c r="AR977" s="299"/>
      <c r="AS977" s="273"/>
    </row>
    <row r="978" spans="1:45" s="272" customFormat="1" ht="22.8" x14ac:dyDescent="0.4">
      <c r="A978">
        <v>215701</v>
      </c>
      <c r="B978" t="s">
        <v>3630</v>
      </c>
      <c r="C978" t="s">
        <v>214</v>
      </c>
      <c r="D978" t="s">
        <v>214</v>
      </c>
      <c r="E978" t="s">
        <v>214</v>
      </c>
      <c r="F978" t="s">
        <v>214</v>
      </c>
      <c r="G978" t="s">
        <v>214</v>
      </c>
      <c r="H978" t="s">
        <v>213</v>
      </c>
      <c r="I978" t="s">
        <v>214</v>
      </c>
      <c r="J978" t="s">
        <v>214</v>
      </c>
      <c r="K978" t="s">
        <v>212</v>
      </c>
      <c r="L978" t="s">
        <v>212</v>
      </c>
      <c r="M978" t="s">
        <v>213</v>
      </c>
      <c r="N978" t="s">
        <v>214</v>
      </c>
      <c r="O978" t="s">
        <v>214</v>
      </c>
      <c r="P978" t="s">
        <v>214</v>
      </c>
      <c r="Q978" t="s">
        <v>213</v>
      </c>
      <c r="R978" t="s">
        <v>213</v>
      </c>
      <c r="S978" t="s">
        <v>213</v>
      </c>
      <c r="T978" t="s">
        <v>214</v>
      </c>
      <c r="U978" t="s">
        <v>214</v>
      </c>
      <c r="V978" t="s">
        <v>212</v>
      </c>
      <c r="W978" t="s">
        <v>212</v>
      </c>
      <c r="X978" t="s">
        <v>214</v>
      </c>
      <c r="Y978" t="s">
        <v>214</v>
      </c>
      <c r="Z978" t="s">
        <v>213</v>
      </c>
      <c r="AA978" t="s">
        <v>213</v>
      </c>
      <c r="AB978" t="s">
        <v>213</v>
      </c>
      <c r="AC978" t="s">
        <v>213</v>
      </c>
      <c r="AD978" t="s">
        <v>213</v>
      </c>
      <c r="AE978" t="s">
        <v>213</v>
      </c>
      <c r="AF978" t="s">
        <v>213</v>
      </c>
      <c r="AG978"/>
      <c r="AH978"/>
      <c r="AI978"/>
      <c r="AJ978"/>
      <c r="AK978"/>
      <c r="AL978"/>
      <c r="AM978"/>
      <c r="AN978"/>
      <c r="AO978"/>
      <c r="AP978" s="317"/>
      <c r="AQ978"/>
      <c r="AR978" s="299"/>
      <c r="AS978" s="271"/>
    </row>
    <row r="979" spans="1:45" s="272" customFormat="1" ht="22.8" x14ac:dyDescent="0.4">
      <c r="A979">
        <v>215705</v>
      </c>
      <c r="B979" t="s">
        <v>3629</v>
      </c>
      <c r="C979" t="s">
        <v>214</v>
      </c>
      <c r="D979" t="s">
        <v>214</v>
      </c>
      <c r="E979" t="s">
        <v>214</v>
      </c>
      <c r="F979" t="s">
        <v>214</v>
      </c>
      <c r="G979" t="s">
        <v>212</v>
      </c>
      <c r="H979" t="s">
        <v>214</v>
      </c>
      <c r="I979" t="s">
        <v>214</v>
      </c>
      <c r="J979" t="s">
        <v>214</v>
      </c>
      <c r="K979" t="s">
        <v>214</v>
      </c>
      <c r="L979" t="s">
        <v>214</v>
      </c>
      <c r="M979" t="s">
        <v>212</v>
      </c>
      <c r="N979" t="s">
        <v>214</v>
      </c>
      <c r="O979" t="s">
        <v>212</v>
      </c>
      <c r="P979" t="s">
        <v>214</v>
      </c>
      <c r="Q979" t="s">
        <v>214</v>
      </c>
      <c r="R979" t="s">
        <v>214</v>
      </c>
      <c r="S979" t="s">
        <v>214</v>
      </c>
      <c r="T979" t="s">
        <v>214</v>
      </c>
      <c r="U979" t="s">
        <v>214</v>
      </c>
      <c r="V979" t="s">
        <v>212</v>
      </c>
      <c r="W979" t="s">
        <v>212</v>
      </c>
      <c r="X979" t="s">
        <v>214</v>
      </c>
      <c r="Y979" t="s">
        <v>212</v>
      </c>
      <c r="Z979" t="s">
        <v>214</v>
      </c>
      <c r="AA979" t="s">
        <v>212</v>
      </c>
      <c r="AB979" t="s">
        <v>214</v>
      </c>
      <c r="AC979" t="s">
        <v>214</v>
      </c>
      <c r="AD979" t="s">
        <v>214</v>
      </c>
      <c r="AE979" t="s">
        <v>214</v>
      </c>
      <c r="AF979" t="s">
        <v>214</v>
      </c>
      <c r="AG979" t="s">
        <v>214</v>
      </c>
      <c r="AH979" t="s">
        <v>214</v>
      </c>
      <c r="AI979" t="s">
        <v>213</v>
      </c>
      <c r="AJ979" t="s">
        <v>214</v>
      </c>
      <c r="AK979" t="s">
        <v>212</v>
      </c>
      <c r="AL979" t="s">
        <v>213</v>
      </c>
      <c r="AM979" t="s">
        <v>214</v>
      </c>
      <c r="AN979" t="s">
        <v>213</v>
      </c>
      <c r="AO979" t="s">
        <v>214</v>
      </c>
      <c r="AP979" s="317" t="s">
        <v>214</v>
      </c>
      <c r="AQ979"/>
      <c r="AR979" s="299"/>
      <c r="AS979" s="273"/>
    </row>
    <row r="980" spans="1:45" s="272" customFormat="1" ht="22.8" x14ac:dyDescent="0.4">
      <c r="A980" s="314">
        <v>215707</v>
      </c>
      <c r="B980" t="s">
        <v>485</v>
      </c>
      <c r="C980" s="315" t="s">
        <v>214</v>
      </c>
      <c r="D980" s="315" t="s">
        <v>214</v>
      </c>
      <c r="E980" s="315" t="s">
        <v>214</v>
      </c>
      <c r="F980" s="315" t="s">
        <v>214</v>
      </c>
      <c r="G980" s="315" t="s">
        <v>214</v>
      </c>
      <c r="H980" s="315" t="s">
        <v>214</v>
      </c>
      <c r="I980" s="315" t="s">
        <v>214</v>
      </c>
      <c r="J980" s="315" t="s">
        <v>214</v>
      </c>
      <c r="K980" s="315" t="s">
        <v>214</v>
      </c>
      <c r="L980" s="315" t="s">
        <v>214</v>
      </c>
      <c r="M980" s="315" t="s">
        <v>214</v>
      </c>
      <c r="N980" s="315" t="s">
        <v>214</v>
      </c>
      <c r="O980" s="315" t="s">
        <v>212</v>
      </c>
      <c r="P980" s="315" t="s">
        <v>214</v>
      </c>
      <c r="Q980" s="315" t="s">
        <v>214</v>
      </c>
      <c r="R980" s="315" t="s">
        <v>214</v>
      </c>
      <c r="S980" s="315" t="s">
        <v>214</v>
      </c>
      <c r="T980" s="315" t="s">
        <v>214</v>
      </c>
      <c r="U980" s="315" t="s">
        <v>214</v>
      </c>
      <c r="V980" s="315" t="s">
        <v>214</v>
      </c>
      <c r="W980" s="315" t="s">
        <v>213</v>
      </c>
      <c r="X980" s="315" t="s">
        <v>213</v>
      </c>
      <c r="Y980" s="315" t="s">
        <v>213</v>
      </c>
      <c r="Z980" s="315" t="s">
        <v>213</v>
      </c>
      <c r="AA980" s="315" t="s">
        <v>213</v>
      </c>
      <c r="AB980" s="315" t="s">
        <v>213</v>
      </c>
      <c r="AC980" s="315" t="s">
        <v>213</v>
      </c>
      <c r="AD980" s="315" t="s">
        <v>213</v>
      </c>
      <c r="AE980" s="315" t="s">
        <v>213</v>
      </c>
      <c r="AF980" s="315" t="s">
        <v>213</v>
      </c>
      <c r="AG980" s="315"/>
      <c r="AH980" s="315"/>
      <c r="AI980" s="315"/>
      <c r="AJ980" s="315"/>
      <c r="AK980" s="315"/>
      <c r="AL980" s="315"/>
      <c r="AM980" s="315"/>
      <c r="AN980" s="315"/>
      <c r="AO980" s="315"/>
      <c r="AP980" s="316"/>
      <c r="AQ980"/>
      <c r="AR980" s="299"/>
      <c r="AS980" s="273"/>
    </row>
    <row r="981" spans="1:45" s="272" customFormat="1" ht="22.8" x14ac:dyDescent="0.4">
      <c r="A981">
        <v>215709</v>
      </c>
      <c r="B981" t="s">
        <v>3630</v>
      </c>
      <c r="C981" t="s">
        <v>214</v>
      </c>
      <c r="D981" t="s">
        <v>214</v>
      </c>
      <c r="E981" t="s">
        <v>212</v>
      </c>
      <c r="F981" t="s">
        <v>214</v>
      </c>
      <c r="G981" t="s">
        <v>212</v>
      </c>
      <c r="H981" t="s">
        <v>214</v>
      </c>
      <c r="I981" t="s">
        <v>212</v>
      </c>
      <c r="J981" t="s">
        <v>212</v>
      </c>
      <c r="K981" t="s">
        <v>214</v>
      </c>
      <c r="L981" t="s">
        <v>214</v>
      </c>
      <c r="M981" t="s">
        <v>214</v>
      </c>
      <c r="N981" t="s">
        <v>212</v>
      </c>
      <c r="O981" t="s">
        <v>212</v>
      </c>
      <c r="P981" t="s">
        <v>212</v>
      </c>
      <c r="Q981" t="s">
        <v>212</v>
      </c>
      <c r="R981" t="s">
        <v>212</v>
      </c>
      <c r="S981" t="s">
        <v>212</v>
      </c>
      <c r="T981" t="s">
        <v>212</v>
      </c>
      <c r="U981" t="s">
        <v>212</v>
      </c>
      <c r="V981" t="s">
        <v>212</v>
      </c>
      <c r="W981" t="s">
        <v>214</v>
      </c>
      <c r="X981" t="s">
        <v>214</v>
      </c>
      <c r="Y981" t="s">
        <v>212</v>
      </c>
      <c r="Z981" t="s">
        <v>214</v>
      </c>
      <c r="AA981" t="s">
        <v>214</v>
      </c>
      <c r="AB981" t="s">
        <v>212</v>
      </c>
      <c r="AC981" t="s">
        <v>214</v>
      </c>
      <c r="AD981" t="s">
        <v>214</v>
      </c>
      <c r="AE981" t="s">
        <v>212</v>
      </c>
      <c r="AF981" t="s">
        <v>212</v>
      </c>
      <c r="AG981"/>
      <c r="AH981"/>
      <c r="AI981"/>
      <c r="AJ981"/>
      <c r="AK981"/>
      <c r="AL981"/>
      <c r="AM981"/>
      <c r="AN981"/>
      <c r="AO981"/>
      <c r="AP981" s="317"/>
      <c r="AQ981"/>
      <c r="AR981" s="299"/>
      <c r="AS981" s="273"/>
    </row>
    <row r="982" spans="1:45" s="272" customFormat="1" ht="22.8" x14ac:dyDescent="0.4">
      <c r="A982">
        <v>215713</v>
      </c>
      <c r="B982" t="s">
        <v>485</v>
      </c>
      <c r="C982" t="s">
        <v>214</v>
      </c>
      <c r="D982" t="s">
        <v>214</v>
      </c>
      <c r="E982" t="s">
        <v>214</v>
      </c>
      <c r="F982" t="s">
        <v>214</v>
      </c>
      <c r="G982" t="s">
        <v>214</v>
      </c>
      <c r="H982" t="s">
        <v>214</v>
      </c>
      <c r="I982" t="s">
        <v>214</v>
      </c>
      <c r="J982" t="s">
        <v>214</v>
      </c>
      <c r="K982" t="s">
        <v>214</v>
      </c>
      <c r="L982" t="s">
        <v>214</v>
      </c>
      <c r="M982" t="s">
        <v>214</v>
      </c>
      <c r="N982" t="s">
        <v>212</v>
      </c>
      <c r="O982" t="s">
        <v>212</v>
      </c>
      <c r="P982" t="s">
        <v>214</v>
      </c>
      <c r="Q982" t="s">
        <v>214</v>
      </c>
      <c r="R982" t="s">
        <v>212</v>
      </c>
      <c r="S982" t="s">
        <v>212</v>
      </c>
      <c r="T982" t="s">
        <v>214</v>
      </c>
      <c r="U982" t="s">
        <v>214</v>
      </c>
      <c r="V982" t="s">
        <v>212</v>
      </c>
      <c r="W982" t="s">
        <v>212</v>
      </c>
      <c r="X982" t="s">
        <v>214</v>
      </c>
      <c r="Y982" t="s">
        <v>212</v>
      </c>
      <c r="Z982" t="s">
        <v>214</v>
      </c>
      <c r="AA982" t="s">
        <v>212</v>
      </c>
      <c r="AB982" t="s">
        <v>212</v>
      </c>
      <c r="AC982" t="s">
        <v>212</v>
      </c>
      <c r="AD982" t="s">
        <v>212</v>
      </c>
      <c r="AE982" t="s">
        <v>213</v>
      </c>
      <c r="AF982" t="s">
        <v>212</v>
      </c>
      <c r="AG982"/>
      <c r="AH982"/>
      <c r="AI982"/>
      <c r="AJ982"/>
      <c r="AK982"/>
      <c r="AL982"/>
      <c r="AM982"/>
      <c r="AN982"/>
      <c r="AO982"/>
      <c r="AP982" s="317"/>
      <c r="AQ982"/>
      <c r="AR982" s="299"/>
      <c r="AS982" s="273"/>
    </row>
    <row r="983" spans="1:45" s="272" customFormat="1" ht="24" x14ac:dyDescent="0.5">
      <c r="A983" s="321">
        <v>215714</v>
      </c>
      <c r="B983" t="s">
        <v>487</v>
      </c>
      <c r="C983" s="272" t="s">
        <v>212</v>
      </c>
      <c r="D983" s="272" t="s">
        <v>212</v>
      </c>
      <c r="E983" s="272" t="s">
        <v>212</v>
      </c>
      <c r="F983" s="272" t="s">
        <v>212</v>
      </c>
      <c r="G983" s="272" t="s">
        <v>214</v>
      </c>
      <c r="H983" s="272" t="s">
        <v>213</v>
      </c>
      <c r="I983" s="272" t="s">
        <v>214</v>
      </c>
      <c r="J983" s="272" t="s">
        <v>214</v>
      </c>
      <c r="K983" s="272" t="s">
        <v>214</v>
      </c>
      <c r="L983" s="272" t="s">
        <v>212</v>
      </c>
      <c r="M983" s="272" t="s">
        <v>212</v>
      </c>
      <c r="N983" s="272" t="s">
        <v>214</v>
      </c>
      <c r="O983" s="272" t="s">
        <v>214</v>
      </c>
      <c r="P983" s="272" t="s">
        <v>214</v>
      </c>
      <c r="Q983" s="272" t="s">
        <v>212</v>
      </c>
      <c r="R983" s="272" t="s">
        <v>213</v>
      </c>
      <c r="S983" s="272" t="s">
        <v>214</v>
      </c>
      <c r="T983" s="272" t="s">
        <v>214</v>
      </c>
      <c r="U983" s="272" t="s">
        <v>214</v>
      </c>
      <c r="V983" s="272" t="s">
        <v>214</v>
      </c>
      <c r="AP983" s="317"/>
      <c r="AQ983"/>
      <c r="AR983" s="299"/>
      <c r="AS983" s="271"/>
    </row>
    <row r="984" spans="1:45" s="272" customFormat="1" ht="22.8" x14ac:dyDescent="0.4">
      <c r="A984">
        <v>215715</v>
      </c>
      <c r="B984" t="s">
        <v>3630</v>
      </c>
      <c r="C984" t="s">
        <v>214</v>
      </c>
      <c r="D984" t="s">
        <v>214</v>
      </c>
      <c r="E984" t="s">
        <v>214</v>
      </c>
      <c r="F984" t="s">
        <v>214</v>
      </c>
      <c r="G984" t="s">
        <v>214</v>
      </c>
      <c r="H984" t="s">
        <v>214</v>
      </c>
      <c r="I984" t="s">
        <v>214</v>
      </c>
      <c r="J984" t="s">
        <v>214</v>
      </c>
      <c r="K984" t="s">
        <v>214</v>
      </c>
      <c r="L984" t="s">
        <v>214</v>
      </c>
      <c r="M984" t="s">
        <v>214</v>
      </c>
      <c r="N984" t="s">
        <v>214</v>
      </c>
      <c r="O984" t="s">
        <v>214</v>
      </c>
      <c r="P984" t="s">
        <v>214</v>
      </c>
      <c r="Q984" t="s">
        <v>214</v>
      </c>
      <c r="R984" t="s">
        <v>212</v>
      </c>
      <c r="S984" t="s">
        <v>213</v>
      </c>
      <c r="T984" t="s">
        <v>212</v>
      </c>
      <c r="U984" t="s">
        <v>214</v>
      </c>
      <c r="V984" t="s">
        <v>212</v>
      </c>
      <c r="W984" t="s">
        <v>212</v>
      </c>
      <c r="X984" t="s">
        <v>212</v>
      </c>
      <c r="Y984" t="s">
        <v>213</v>
      </c>
      <c r="Z984" t="s">
        <v>214</v>
      </c>
      <c r="AA984" t="s">
        <v>214</v>
      </c>
      <c r="AB984" t="s">
        <v>213</v>
      </c>
      <c r="AC984" t="s">
        <v>213</v>
      </c>
      <c r="AD984" t="s">
        <v>213</v>
      </c>
      <c r="AE984" t="s">
        <v>213</v>
      </c>
      <c r="AF984" t="s">
        <v>213</v>
      </c>
      <c r="AG984"/>
      <c r="AH984"/>
      <c r="AI984"/>
      <c r="AJ984"/>
      <c r="AK984"/>
      <c r="AL984"/>
      <c r="AM984"/>
      <c r="AN984"/>
      <c r="AO984"/>
      <c r="AP984" s="317"/>
      <c r="AQ984"/>
      <c r="AR984" s="299"/>
      <c r="AS984" s="273"/>
    </row>
    <row r="985" spans="1:45" s="272" customFormat="1" ht="22.8" x14ac:dyDescent="0.4">
      <c r="A985">
        <v>215716</v>
      </c>
      <c r="B985" t="s">
        <v>3630</v>
      </c>
      <c r="C985" t="s">
        <v>212</v>
      </c>
      <c r="D985" t="s">
        <v>212</v>
      </c>
      <c r="E985" t="s">
        <v>212</v>
      </c>
      <c r="F985" t="s">
        <v>214</v>
      </c>
      <c r="G985" t="s">
        <v>214</v>
      </c>
      <c r="H985" t="s">
        <v>212</v>
      </c>
      <c r="I985" t="s">
        <v>214</v>
      </c>
      <c r="J985" t="s">
        <v>212</v>
      </c>
      <c r="K985" t="s">
        <v>214</v>
      </c>
      <c r="L985" t="s">
        <v>214</v>
      </c>
      <c r="M985" t="s">
        <v>213</v>
      </c>
      <c r="N985" t="s">
        <v>214</v>
      </c>
      <c r="O985" t="s">
        <v>212</v>
      </c>
      <c r="P985" t="s">
        <v>212</v>
      </c>
      <c r="Q985" t="s">
        <v>212</v>
      </c>
      <c r="R985" t="s">
        <v>212</v>
      </c>
      <c r="S985" t="s">
        <v>214</v>
      </c>
      <c r="T985" t="s">
        <v>214</v>
      </c>
      <c r="U985" t="s">
        <v>214</v>
      </c>
      <c r="V985" t="s">
        <v>212</v>
      </c>
      <c r="W985" t="s">
        <v>214</v>
      </c>
      <c r="X985" t="s">
        <v>214</v>
      </c>
      <c r="Y985" t="s">
        <v>214</v>
      </c>
      <c r="Z985" t="s">
        <v>212</v>
      </c>
      <c r="AA985" t="s">
        <v>214</v>
      </c>
      <c r="AB985" t="s">
        <v>214</v>
      </c>
      <c r="AC985" t="s">
        <v>214</v>
      </c>
      <c r="AD985" t="s">
        <v>214</v>
      </c>
      <c r="AE985" t="s">
        <v>213</v>
      </c>
      <c r="AF985" t="s">
        <v>214</v>
      </c>
      <c r="AG985"/>
      <c r="AH985"/>
      <c r="AI985"/>
      <c r="AJ985"/>
      <c r="AK985"/>
      <c r="AL985"/>
      <c r="AM985"/>
      <c r="AN985"/>
      <c r="AO985"/>
      <c r="AP985" s="317"/>
      <c r="AQ985"/>
      <c r="AR985" s="299"/>
      <c r="AS985" s="271"/>
    </row>
    <row r="986" spans="1:45" s="272" customFormat="1" ht="22.8" x14ac:dyDescent="0.4">
      <c r="A986">
        <v>215717</v>
      </c>
      <c r="B986" t="s">
        <v>65</v>
      </c>
      <c r="C986" t="s">
        <v>212</v>
      </c>
      <c r="D986" t="s">
        <v>214</v>
      </c>
      <c r="E986" t="s">
        <v>214</v>
      </c>
      <c r="F986" t="s">
        <v>214</v>
      </c>
      <c r="G986" t="s">
        <v>214</v>
      </c>
      <c r="H986" t="s">
        <v>212</v>
      </c>
      <c r="I986" t="s">
        <v>214</v>
      </c>
      <c r="J986" t="s">
        <v>214</v>
      </c>
      <c r="K986" t="s">
        <v>214</v>
      </c>
      <c r="L986" t="s">
        <v>214</v>
      </c>
      <c r="M986" t="s">
        <v>214</v>
      </c>
      <c r="N986" t="s">
        <v>214</v>
      </c>
      <c r="O986" t="s">
        <v>212</v>
      </c>
      <c r="P986" t="s">
        <v>214</v>
      </c>
      <c r="Q986" t="s">
        <v>212</v>
      </c>
      <c r="R986" t="s">
        <v>214</v>
      </c>
      <c r="S986" t="s">
        <v>212</v>
      </c>
      <c r="T986" t="s">
        <v>214</v>
      </c>
      <c r="U986" t="s">
        <v>214</v>
      </c>
      <c r="V986" t="s">
        <v>214</v>
      </c>
      <c r="W986" t="s">
        <v>212</v>
      </c>
      <c r="X986" t="s">
        <v>214</v>
      </c>
      <c r="Y986" t="s">
        <v>212</v>
      </c>
      <c r="Z986" t="s">
        <v>214</v>
      </c>
      <c r="AA986" t="s">
        <v>214</v>
      </c>
      <c r="AB986" t="s">
        <v>214</v>
      </c>
      <c r="AC986" t="s">
        <v>214</v>
      </c>
      <c r="AD986" t="s">
        <v>214</v>
      </c>
      <c r="AE986" t="s">
        <v>212</v>
      </c>
      <c r="AF986" t="s">
        <v>214</v>
      </c>
      <c r="AG986" t="s">
        <v>213</v>
      </c>
      <c r="AH986" t="s">
        <v>213</v>
      </c>
      <c r="AI986" t="s">
        <v>213</v>
      </c>
      <c r="AJ986" t="s">
        <v>213</v>
      </c>
      <c r="AK986" t="s">
        <v>213</v>
      </c>
      <c r="AL986"/>
      <c r="AM986"/>
      <c r="AN986"/>
      <c r="AO986"/>
      <c r="AP986" s="317"/>
      <c r="AQ986"/>
      <c r="AR986" s="299"/>
      <c r="AS986" s="273"/>
    </row>
    <row r="987" spans="1:45" s="272" customFormat="1" ht="22.8" x14ac:dyDescent="0.4">
      <c r="A987" s="314">
        <v>215721</v>
      </c>
      <c r="B987" t="s">
        <v>487</v>
      </c>
      <c r="C987" s="315" t="s">
        <v>4176</v>
      </c>
      <c r="D987" s="315" t="s">
        <v>4176</v>
      </c>
      <c r="E987" s="315" t="s">
        <v>4176</v>
      </c>
      <c r="F987" s="315" t="s">
        <v>4176</v>
      </c>
      <c r="G987" s="315" t="s">
        <v>4176</v>
      </c>
      <c r="H987" s="315" t="s">
        <v>4176</v>
      </c>
      <c r="I987" s="315" t="s">
        <v>4176</v>
      </c>
      <c r="J987" s="315" t="s">
        <v>4176</v>
      </c>
      <c r="K987" s="315" t="s">
        <v>4176</v>
      </c>
      <c r="L987" s="315" t="s">
        <v>4176</v>
      </c>
      <c r="M987" s="315" t="s">
        <v>4176</v>
      </c>
      <c r="N987" s="315" t="s">
        <v>4176</v>
      </c>
      <c r="O987" s="315" t="s">
        <v>4176</v>
      </c>
      <c r="P987" s="315" t="s">
        <v>4176</v>
      </c>
      <c r="Q987" s="315" t="s">
        <v>4176</v>
      </c>
      <c r="R987" s="315" t="s">
        <v>4176</v>
      </c>
      <c r="S987" s="315" t="s">
        <v>4176</v>
      </c>
      <c r="T987" s="315" t="s">
        <v>4176</v>
      </c>
      <c r="U987" s="315" t="s">
        <v>4176</v>
      </c>
      <c r="V987" s="315" t="s">
        <v>4176</v>
      </c>
      <c r="W987" s="315"/>
      <c r="X987" s="315"/>
      <c r="Y987" s="315"/>
      <c r="Z987" s="315"/>
      <c r="AA987" s="315"/>
      <c r="AB987" s="315"/>
      <c r="AC987" s="315"/>
      <c r="AD987" s="315"/>
      <c r="AE987" s="315"/>
      <c r="AF987" s="315"/>
      <c r="AG987" s="315"/>
      <c r="AH987" s="315"/>
      <c r="AI987" s="315"/>
      <c r="AJ987" s="315"/>
      <c r="AK987" s="315"/>
      <c r="AL987" s="315"/>
      <c r="AM987" s="315"/>
      <c r="AN987" s="315"/>
      <c r="AO987" s="315"/>
      <c r="AP987" s="316"/>
      <c r="AQ987" t="s">
        <v>737</v>
      </c>
      <c r="AR987" s="299" t="s">
        <v>4180</v>
      </c>
      <c r="AS987" s="273"/>
    </row>
    <row r="988" spans="1:45" s="272" customFormat="1" ht="22.8" x14ac:dyDescent="0.4">
      <c r="A988">
        <v>215728</v>
      </c>
      <c r="B988" t="s">
        <v>3630</v>
      </c>
      <c r="C988" t="s">
        <v>212</v>
      </c>
      <c r="D988" t="s">
        <v>212</v>
      </c>
      <c r="E988" t="s">
        <v>212</v>
      </c>
      <c r="F988" t="s">
        <v>212</v>
      </c>
      <c r="G988" t="s">
        <v>213</v>
      </c>
      <c r="H988" t="s">
        <v>212</v>
      </c>
      <c r="I988" t="s">
        <v>212</v>
      </c>
      <c r="J988" t="s">
        <v>214</v>
      </c>
      <c r="K988" t="s">
        <v>212</v>
      </c>
      <c r="L988" t="s">
        <v>214</v>
      </c>
      <c r="M988" t="s">
        <v>214</v>
      </c>
      <c r="N988" t="s">
        <v>212</v>
      </c>
      <c r="O988" t="s">
        <v>212</v>
      </c>
      <c r="P988" t="s">
        <v>214</v>
      </c>
      <c r="Q988" t="s">
        <v>212</v>
      </c>
      <c r="R988" t="s">
        <v>212</v>
      </c>
      <c r="S988" t="s">
        <v>214</v>
      </c>
      <c r="T988" t="s">
        <v>214</v>
      </c>
      <c r="U988" t="s">
        <v>214</v>
      </c>
      <c r="V988" t="s">
        <v>214</v>
      </c>
      <c r="W988" t="s">
        <v>214</v>
      </c>
      <c r="X988" t="s">
        <v>213</v>
      </c>
      <c r="Y988" t="s">
        <v>214</v>
      </c>
      <c r="Z988" t="s">
        <v>213</v>
      </c>
      <c r="AA988" t="s">
        <v>212</v>
      </c>
      <c r="AB988" t="s">
        <v>213</v>
      </c>
      <c r="AC988" t="s">
        <v>214</v>
      </c>
      <c r="AD988" t="s">
        <v>213</v>
      </c>
      <c r="AE988" t="s">
        <v>213</v>
      </c>
      <c r="AF988" t="s">
        <v>213</v>
      </c>
      <c r="AG988"/>
      <c r="AH988"/>
      <c r="AI988"/>
      <c r="AJ988"/>
      <c r="AK988"/>
      <c r="AL988"/>
      <c r="AM988"/>
      <c r="AN988"/>
      <c r="AO988"/>
      <c r="AP988" s="317"/>
      <c r="AQ988"/>
      <c r="AR988" s="299"/>
      <c r="AS988" s="273"/>
    </row>
    <row r="989" spans="1:45" s="272" customFormat="1" ht="22.8" x14ac:dyDescent="0.4">
      <c r="A989">
        <v>215733</v>
      </c>
      <c r="B989" t="s">
        <v>487</v>
      </c>
      <c r="C989" t="s">
        <v>212</v>
      </c>
      <c r="D989" t="s">
        <v>212</v>
      </c>
      <c r="E989" t="s">
        <v>212</v>
      </c>
      <c r="F989" t="s">
        <v>212</v>
      </c>
      <c r="G989" t="s">
        <v>212</v>
      </c>
      <c r="H989" t="s">
        <v>212</v>
      </c>
      <c r="I989" t="s">
        <v>212</v>
      </c>
      <c r="J989" t="s">
        <v>212</v>
      </c>
      <c r="K989" t="s">
        <v>212</v>
      </c>
      <c r="L989" t="s">
        <v>212</v>
      </c>
      <c r="M989" t="s">
        <v>213</v>
      </c>
      <c r="N989" t="s">
        <v>214</v>
      </c>
      <c r="O989" t="s">
        <v>212</v>
      </c>
      <c r="P989" t="s">
        <v>212</v>
      </c>
      <c r="Q989" t="s">
        <v>212</v>
      </c>
      <c r="R989" t="s">
        <v>214</v>
      </c>
      <c r="S989" t="s">
        <v>212</v>
      </c>
      <c r="T989" t="s">
        <v>212</v>
      </c>
      <c r="U989" t="s">
        <v>212</v>
      </c>
      <c r="V989" t="s">
        <v>212</v>
      </c>
      <c r="W989"/>
      <c r="X989"/>
      <c r="Y989"/>
      <c r="Z989"/>
      <c r="AA989"/>
      <c r="AB989"/>
      <c r="AC989"/>
      <c r="AD989"/>
      <c r="AE989"/>
      <c r="AF989"/>
      <c r="AG989"/>
      <c r="AH989"/>
      <c r="AI989"/>
      <c r="AJ989"/>
      <c r="AK989"/>
      <c r="AL989"/>
      <c r="AM989"/>
      <c r="AN989"/>
      <c r="AO989"/>
      <c r="AP989" s="317"/>
      <c r="AQ989"/>
      <c r="AR989" s="299"/>
      <c r="AS989" s="271"/>
    </row>
    <row r="990" spans="1:45" s="272" customFormat="1" ht="22.8" x14ac:dyDescent="0.4">
      <c r="A990">
        <v>215735</v>
      </c>
      <c r="B990" t="s">
        <v>3629</v>
      </c>
      <c r="C990" t="s">
        <v>212</v>
      </c>
      <c r="D990" t="s">
        <v>212</v>
      </c>
      <c r="E990" t="s">
        <v>214</v>
      </c>
      <c r="F990" t="s">
        <v>214</v>
      </c>
      <c r="G990" t="s">
        <v>212</v>
      </c>
      <c r="H990" t="s">
        <v>214</v>
      </c>
      <c r="I990" t="s">
        <v>214</v>
      </c>
      <c r="J990" t="s">
        <v>212</v>
      </c>
      <c r="K990" t="s">
        <v>212</v>
      </c>
      <c r="L990" t="s">
        <v>214</v>
      </c>
      <c r="M990" t="s">
        <v>212</v>
      </c>
      <c r="N990" t="s">
        <v>212</v>
      </c>
      <c r="O990" t="s">
        <v>212</v>
      </c>
      <c r="P990" t="s">
        <v>214</v>
      </c>
      <c r="Q990" t="s">
        <v>212</v>
      </c>
      <c r="R990" t="s">
        <v>214</v>
      </c>
      <c r="S990" t="s">
        <v>214</v>
      </c>
      <c r="T990" t="s">
        <v>212</v>
      </c>
      <c r="U990" t="s">
        <v>214</v>
      </c>
      <c r="V990" t="s">
        <v>214</v>
      </c>
      <c r="W990" t="s">
        <v>212</v>
      </c>
      <c r="X990" t="s">
        <v>214</v>
      </c>
      <c r="Y990" t="s">
        <v>212</v>
      </c>
      <c r="Z990" t="s">
        <v>212</v>
      </c>
      <c r="AA990" t="s">
        <v>212</v>
      </c>
      <c r="AB990" t="s">
        <v>212</v>
      </c>
      <c r="AC990" t="s">
        <v>212</v>
      </c>
      <c r="AD990" t="s">
        <v>212</v>
      </c>
      <c r="AE990" t="s">
        <v>212</v>
      </c>
      <c r="AF990" t="s">
        <v>212</v>
      </c>
      <c r="AG990" t="s">
        <v>212</v>
      </c>
      <c r="AH990" t="s">
        <v>212</v>
      </c>
      <c r="AI990" t="s">
        <v>212</v>
      </c>
      <c r="AJ990" t="s">
        <v>212</v>
      </c>
      <c r="AK990" t="s">
        <v>212</v>
      </c>
      <c r="AL990" t="s">
        <v>214</v>
      </c>
      <c r="AM990" t="s">
        <v>212</v>
      </c>
      <c r="AN990" t="s">
        <v>214</v>
      </c>
      <c r="AO990" t="s">
        <v>212</v>
      </c>
      <c r="AP990" s="317" t="s">
        <v>214</v>
      </c>
      <c r="AQ990"/>
      <c r="AR990" s="299"/>
      <c r="AS990" s="273"/>
    </row>
    <row r="991" spans="1:45" s="272" customFormat="1" ht="22.8" x14ac:dyDescent="0.4">
      <c r="A991" s="314">
        <v>215737</v>
      </c>
      <c r="B991" t="s">
        <v>487</v>
      </c>
      <c r="C991" s="315" t="s">
        <v>4176</v>
      </c>
      <c r="D991" s="315" t="s">
        <v>4176</v>
      </c>
      <c r="E991" s="315" t="s">
        <v>4176</v>
      </c>
      <c r="F991" s="315" t="s">
        <v>4176</v>
      </c>
      <c r="G991" s="315" t="s">
        <v>4176</v>
      </c>
      <c r="H991" s="315" t="s">
        <v>4176</v>
      </c>
      <c r="I991" s="315" t="s">
        <v>4176</v>
      </c>
      <c r="J991" s="315" t="s">
        <v>4176</v>
      </c>
      <c r="K991" s="315" t="s">
        <v>4176</v>
      </c>
      <c r="L991" s="315" t="s">
        <v>4176</v>
      </c>
      <c r="M991" s="315" t="s">
        <v>4176</v>
      </c>
      <c r="N991" s="315" t="s">
        <v>4176</v>
      </c>
      <c r="O991" s="315" t="s">
        <v>4176</v>
      </c>
      <c r="P991" s="315" t="s">
        <v>4176</v>
      </c>
      <c r="Q991" s="315" t="s">
        <v>4176</v>
      </c>
      <c r="R991" s="315" t="s">
        <v>4176</v>
      </c>
      <c r="S991" s="315" t="s">
        <v>4176</v>
      </c>
      <c r="T991" s="315" t="s">
        <v>4176</v>
      </c>
      <c r="U991" s="315" t="s">
        <v>4176</v>
      </c>
      <c r="V991" s="315" t="s">
        <v>4176</v>
      </c>
      <c r="W991" s="315"/>
      <c r="X991" s="315"/>
      <c r="Y991" s="315"/>
      <c r="Z991" s="315"/>
      <c r="AA991" s="315"/>
      <c r="AB991" s="315"/>
      <c r="AC991" s="315"/>
      <c r="AD991" s="315"/>
      <c r="AE991" s="315"/>
      <c r="AF991" s="315"/>
      <c r="AG991" s="315"/>
      <c r="AH991" s="315"/>
      <c r="AI991" s="315"/>
      <c r="AJ991" s="315"/>
      <c r="AK991" s="315"/>
      <c r="AL991" s="315"/>
      <c r="AM991" s="315"/>
      <c r="AN991" s="315"/>
      <c r="AO991" s="315"/>
      <c r="AP991" s="316"/>
      <c r="AQ991" t="s">
        <v>737</v>
      </c>
      <c r="AR991" s="299" t="s">
        <v>4180</v>
      </c>
      <c r="AS991" s="271"/>
    </row>
    <row r="992" spans="1:45" s="272" customFormat="1" ht="22.8" x14ac:dyDescent="0.4">
      <c r="A992" s="314">
        <v>215741</v>
      </c>
      <c r="B992" t="s">
        <v>487</v>
      </c>
      <c r="C992" s="315" t="s">
        <v>4176</v>
      </c>
      <c r="D992" s="315" t="s">
        <v>4176</v>
      </c>
      <c r="E992" s="315" t="s">
        <v>4176</v>
      </c>
      <c r="F992" s="315" t="s">
        <v>4176</v>
      </c>
      <c r="G992" s="315" t="s">
        <v>4176</v>
      </c>
      <c r="H992" s="315" t="s">
        <v>4176</v>
      </c>
      <c r="I992" s="315" t="s">
        <v>4176</v>
      </c>
      <c r="J992" s="315" t="s">
        <v>4176</v>
      </c>
      <c r="K992" s="315" t="s">
        <v>4176</v>
      </c>
      <c r="L992" s="315" t="s">
        <v>4176</v>
      </c>
      <c r="M992" s="315" t="s">
        <v>4176</v>
      </c>
      <c r="N992" s="315" t="s">
        <v>4176</v>
      </c>
      <c r="O992" s="315" t="s">
        <v>4176</v>
      </c>
      <c r="P992" s="315" t="s">
        <v>4176</v>
      </c>
      <c r="Q992" s="315" t="s">
        <v>4176</v>
      </c>
      <c r="R992" s="315" t="s">
        <v>4176</v>
      </c>
      <c r="S992" s="315" t="s">
        <v>4176</v>
      </c>
      <c r="T992" s="315" t="s">
        <v>4176</v>
      </c>
      <c r="U992" s="315" t="s">
        <v>4176</v>
      </c>
      <c r="V992" s="315" t="s">
        <v>4176</v>
      </c>
      <c r="W992" s="315"/>
      <c r="X992" s="315"/>
      <c r="Y992" s="315"/>
      <c r="Z992" s="315"/>
      <c r="AA992" s="315"/>
      <c r="AB992" s="315"/>
      <c r="AC992" s="315"/>
      <c r="AD992" s="315"/>
      <c r="AE992" s="315"/>
      <c r="AF992" s="315"/>
      <c r="AG992" s="315"/>
      <c r="AH992" s="315"/>
      <c r="AI992" s="315"/>
      <c r="AJ992" s="315"/>
      <c r="AK992" s="315"/>
      <c r="AL992" s="315"/>
      <c r="AM992" s="315"/>
      <c r="AN992" s="315"/>
      <c r="AO992" s="315"/>
      <c r="AP992" s="316"/>
      <c r="AQ992" t="s">
        <v>737</v>
      </c>
      <c r="AR992" s="299" t="s">
        <v>4180</v>
      </c>
      <c r="AS992" s="273"/>
    </row>
    <row r="993" spans="1:47" s="272" customFormat="1" ht="22.8" x14ac:dyDescent="0.4">
      <c r="A993">
        <v>215742</v>
      </c>
      <c r="B993" t="s">
        <v>3632</v>
      </c>
      <c r="C993" t="s">
        <v>4176</v>
      </c>
      <c r="D993" t="s">
        <v>4176</v>
      </c>
      <c r="E993" t="s">
        <v>4176</v>
      </c>
      <c r="F993" t="s">
        <v>4176</v>
      </c>
      <c r="G993" t="s">
        <v>4176</v>
      </c>
      <c r="H993" t="s">
        <v>4176</v>
      </c>
      <c r="I993" t="s">
        <v>4176</v>
      </c>
      <c r="J993" t="s">
        <v>4176</v>
      </c>
      <c r="K993" t="s">
        <v>4176</v>
      </c>
      <c r="L993" t="s">
        <v>4176</v>
      </c>
      <c r="M993" t="s">
        <v>4176</v>
      </c>
      <c r="N993" t="s">
        <v>4176</v>
      </c>
      <c r="O993" t="s">
        <v>4176</v>
      </c>
      <c r="P993" t="s">
        <v>4176</v>
      </c>
      <c r="Q993" t="s">
        <v>4176</v>
      </c>
      <c r="R993" t="s">
        <v>4176</v>
      </c>
      <c r="S993" t="s">
        <v>4176</v>
      </c>
      <c r="T993" t="s">
        <v>4176</v>
      </c>
      <c r="U993" t="s">
        <v>4176</v>
      </c>
      <c r="V993" t="s">
        <v>4176</v>
      </c>
      <c r="W993"/>
      <c r="X993"/>
      <c r="Y993"/>
      <c r="Z993"/>
      <c r="AA993"/>
      <c r="AB993"/>
      <c r="AC993"/>
      <c r="AD993"/>
      <c r="AE993"/>
      <c r="AF993"/>
      <c r="AG993"/>
      <c r="AH993"/>
      <c r="AI993"/>
      <c r="AJ993"/>
      <c r="AK993"/>
      <c r="AL993"/>
      <c r="AM993"/>
      <c r="AN993"/>
      <c r="AO993"/>
      <c r="AP993" s="317"/>
      <c r="AQ993" t="s">
        <v>737</v>
      </c>
      <c r="AR993" s="299" t="s">
        <v>4190</v>
      </c>
      <c r="AS993" s="271"/>
    </row>
    <row r="994" spans="1:47" s="272" customFormat="1" ht="22.8" x14ac:dyDescent="0.4">
      <c r="A994">
        <v>215744</v>
      </c>
      <c r="B994" t="s">
        <v>487</v>
      </c>
      <c r="C994" t="s">
        <v>212</v>
      </c>
      <c r="D994" t="s">
        <v>214</v>
      </c>
      <c r="E994" t="s">
        <v>214</v>
      </c>
      <c r="F994" t="s">
        <v>212</v>
      </c>
      <c r="G994" t="s">
        <v>212</v>
      </c>
      <c r="H994" t="s">
        <v>212</v>
      </c>
      <c r="I994" t="s">
        <v>212</v>
      </c>
      <c r="J994" t="s">
        <v>212</v>
      </c>
      <c r="K994" t="s">
        <v>212</v>
      </c>
      <c r="L994" t="s">
        <v>212</v>
      </c>
      <c r="M994" t="s">
        <v>214</v>
      </c>
      <c r="N994" t="s">
        <v>212</v>
      </c>
      <c r="O994" t="s">
        <v>212</v>
      </c>
      <c r="P994" t="s">
        <v>214</v>
      </c>
      <c r="Q994" t="s">
        <v>212</v>
      </c>
      <c r="R994" t="s">
        <v>214</v>
      </c>
      <c r="S994" t="s">
        <v>212</v>
      </c>
      <c r="T994" t="s">
        <v>212</v>
      </c>
      <c r="U994" t="s">
        <v>212</v>
      </c>
      <c r="V994" t="s">
        <v>212</v>
      </c>
      <c r="W994"/>
      <c r="X994"/>
      <c r="Y994"/>
      <c r="Z994"/>
      <c r="AA994"/>
      <c r="AB994"/>
      <c r="AC994"/>
      <c r="AD994"/>
      <c r="AE994"/>
      <c r="AF994"/>
      <c r="AG994"/>
      <c r="AH994"/>
      <c r="AI994"/>
      <c r="AJ994"/>
      <c r="AK994"/>
      <c r="AL994"/>
      <c r="AM994"/>
      <c r="AN994"/>
      <c r="AO994"/>
      <c r="AP994" s="317"/>
      <c r="AQ994"/>
      <c r="AR994" s="299"/>
      <c r="AS994" s="273"/>
    </row>
    <row r="995" spans="1:47" s="272" customFormat="1" ht="24" x14ac:dyDescent="0.5">
      <c r="A995" s="326">
        <v>215745</v>
      </c>
      <c r="B995" t="s">
        <v>3630</v>
      </c>
      <c r="C995" s="272" t="s">
        <v>214</v>
      </c>
      <c r="D995" s="272" t="s">
        <v>214</v>
      </c>
      <c r="E995" s="272" t="s">
        <v>214</v>
      </c>
      <c r="F995" s="272" t="s">
        <v>214</v>
      </c>
      <c r="G995" s="272" t="s">
        <v>214</v>
      </c>
      <c r="H995" s="272" t="s">
        <v>214</v>
      </c>
      <c r="I995" s="272" t="s">
        <v>212</v>
      </c>
      <c r="J995" s="272" t="s">
        <v>212</v>
      </c>
      <c r="K995" s="272" t="s">
        <v>214</v>
      </c>
      <c r="L995" s="272" t="s">
        <v>214</v>
      </c>
      <c r="M995" s="272" t="s">
        <v>214</v>
      </c>
      <c r="N995" s="272" t="s">
        <v>214</v>
      </c>
      <c r="O995" s="272" t="s">
        <v>214</v>
      </c>
      <c r="P995" s="272" t="s">
        <v>214</v>
      </c>
      <c r="Q995" s="272" t="s">
        <v>214</v>
      </c>
      <c r="R995" s="272" t="s">
        <v>214</v>
      </c>
      <c r="S995" s="272" t="s">
        <v>213</v>
      </c>
      <c r="T995" s="272" t="s">
        <v>214</v>
      </c>
      <c r="U995" s="272" t="s">
        <v>212</v>
      </c>
      <c r="V995" s="272" t="s">
        <v>212</v>
      </c>
      <c r="W995" s="272" t="s">
        <v>214</v>
      </c>
      <c r="X995" s="272" t="s">
        <v>214</v>
      </c>
      <c r="Y995" s="272" t="s">
        <v>213</v>
      </c>
      <c r="Z995" s="272" t="s">
        <v>213</v>
      </c>
      <c r="AA995" s="272" t="s">
        <v>214</v>
      </c>
      <c r="AB995" s="272" t="s">
        <v>213</v>
      </c>
      <c r="AC995" s="272" t="s">
        <v>213</v>
      </c>
      <c r="AD995" s="272" t="s">
        <v>213</v>
      </c>
      <c r="AE995" s="272" t="s">
        <v>213</v>
      </c>
      <c r="AF995" s="272" t="s">
        <v>213</v>
      </c>
      <c r="AP995" s="317"/>
      <c r="AQ995"/>
      <c r="AR995" s="299"/>
      <c r="AS995" s="271"/>
    </row>
    <row r="996" spans="1:47" s="272" customFormat="1" ht="22.8" x14ac:dyDescent="0.4">
      <c r="A996">
        <v>215749</v>
      </c>
      <c r="B996" t="s">
        <v>485</v>
      </c>
      <c r="C996" t="s">
        <v>214</v>
      </c>
      <c r="D996" t="s">
        <v>214</v>
      </c>
      <c r="E996" t="s">
        <v>214</v>
      </c>
      <c r="F996" t="s">
        <v>212</v>
      </c>
      <c r="G996" t="s">
        <v>212</v>
      </c>
      <c r="H996" t="s">
        <v>214</v>
      </c>
      <c r="I996" t="s">
        <v>214</v>
      </c>
      <c r="J996" t="s">
        <v>214</v>
      </c>
      <c r="K996" t="s">
        <v>212</v>
      </c>
      <c r="L996" t="s">
        <v>214</v>
      </c>
      <c r="M996" t="s">
        <v>214</v>
      </c>
      <c r="N996" t="s">
        <v>212</v>
      </c>
      <c r="O996" t="s">
        <v>212</v>
      </c>
      <c r="P996" t="s">
        <v>212</v>
      </c>
      <c r="Q996" t="s">
        <v>214</v>
      </c>
      <c r="R996" t="s">
        <v>212</v>
      </c>
      <c r="S996" t="s">
        <v>212</v>
      </c>
      <c r="T996" t="s">
        <v>212</v>
      </c>
      <c r="U996" t="s">
        <v>214</v>
      </c>
      <c r="V996" t="s">
        <v>212</v>
      </c>
      <c r="W996" t="s">
        <v>214</v>
      </c>
      <c r="X996" t="s">
        <v>214</v>
      </c>
      <c r="Y996" t="s">
        <v>214</v>
      </c>
      <c r="Z996" t="s">
        <v>212</v>
      </c>
      <c r="AA996" t="s">
        <v>212</v>
      </c>
      <c r="AB996" t="s">
        <v>212</v>
      </c>
      <c r="AC996" t="s">
        <v>212</v>
      </c>
      <c r="AD996" t="s">
        <v>212</v>
      </c>
      <c r="AE996" t="s">
        <v>214</v>
      </c>
      <c r="AF996" t="s">
        <v>212</v>
      </c>
      <c r="AG996"/>
      <c r="AH996"/>
      <c r="AI996"/>
      <c r="AJ996"/>
      <c r="AK996"/>
      <c r="AL996"/>
      <c r="AM996"/>
      <c r="AN996"/>
      <c r="AO996"/>
      <c r="AP996" s="317"/>
      <c r="AQ996"/>
      <c r="AR996" s="299"/>
      <c r="AS996" s="273"/>
    </row>
    <row r="997" spans="1:47" s="272" customFormat="1" ht="22.8" x14ac:dyDescent="0.4">
      <c r="A997">
        <v>215758</v>
      </c>
      <c r="B997" t="s">
        <v>485</v>
      </c>
      <c r="C997" t="s">
        <v>214</v>
      </c>
      <c r="D997" t="s">
        <v>214</v>
      </c>
      <c r="E997" t="s">
        <v>212</v>
      </c>
      <c r="F997" t="s">
        <v>212</v>
      </c>
      <c r="G997" t="s">
        <v>212</v>
      </c>
      <c r="H997" t="s">
        <v>214</v>
      </c>
      <c r="I997" t="s">
        <v>214</v>
      </c>
      <c r="J997" t="s">
        <v>214</v>
      </c>
      <c r="K997" t="s">
        <v>212</v>
      </c>
      <c r="L997" t="s">
        <v>214</v>
      </c>
      <c r="M997" t="s">
        <v>214</v>
      </c>
      <c r="N997" t="s">
        <v>214</v>
      </c>
      <c r="O997" t="s">
        <v>212</v>
      </c>
      <c r="P997" t="s">
        <v>212</v>
      </c>
      <c r="Q997" t="s">
        <v>212</v>
      </c>
      <c r="R997" t="s">
        <v>214</v>
      </c>
      <c r="S997" t="s">
        <v>214</v>
      </c>
      <c r="T997" t="s">
        <v>214</v>
      </c>
      <c r="U997" t="s">
        <v>214</v>
      </c>
      <c r="V997" t="s">
        <v>212</v>
      </c>
      <c r="W997" t="s">
        <v>214</v>
      </c>
      <c r="X997" t="s">
        <v>214</v>
      </c>
      <c r="Y997" t="s">
        <v>212</v>
      </c>
      <c r="Z997" t="s">
        <v>212</v>
      </c>
      <c r="AA997" t="s">
        <v>214</v>
      </c>
      <c r="AB997" t="s">
        <v>212</v>
      </c>
      <c r="AC997" t="s">
        <v>214</v>
      </c>
      <c r="AD997" t="s">
        <v>212</v>
      </c>
      <c r="AE997" t="s">
        <v>212</v>
      </c>
      <c r="AF997" t="s">
        <v>214</v>
      </c>
      <c r="AG997"/>
      <c r="AH997"/>
      <c r="AI997"/>
      <c r="AJ997"/>
      <c r="AK997"/>
      <c r="AL997"/>
      <c r="AM997"/>
      <c r="AN997"/>
      <c r="AO997"/>
      <c r="AP997" s="317"/>
      <c r="AQ997"/>
      <c r="AR997" s="299"/>
      <c r="AS997" s="271"/>
    </row>
    <row r="998" spans="1:47" s="272" customFormat="1" ht="22.8" x14ac:dyDescent="0.4">
      <c r="A998">
        <v>215759</v>
      </c>
      <c r="B998" t="s">
        <v>65</v>
      </c>
      <c r="C998" t="s">
        <v>214</v>
      </c>
      <c r="D998" t="s">
        <v>212</v>
      </c>
      <c r="E998" t="s">
        <v>212</v>
      </c>
      <c r="F998" t="s">
        <v>214</v>
      </c>
      <c r="G998" t="s">
        <v>212</v>
      </c>
      <c r="H998" t="s">
        <v>214</v>
      </c>
      <c r="I998" t="s">
        <v>214</v>
      </c>
      <c r="J998" t="s">
        <v>212</v>
      </c>
      <c r="K998" t="s">
        <v>214</v>
      </c>
      <c r="L998" t="s">
        <v>214</v>
      </c>
      <c r="M998" t="s">
        <v>212</v>
      </c>
      <c r="N998" t="s">
        <v>212</v>
      </c>
      <c r="O998" t="s">
        <v>212</v>
      </c>
      <c r="P998" t="s">
        <v>212</v>
      </c>
      <c r="Q998" t="s">
        <v>214</v>
      </c>
      <c r="R998" t="s">
        <v>212</v>
      </c>
      <c r="S998" t="s">
        <v>214</v>
      </c>
      <c r="T998" t="s">
        <v>214</v>
      </c>
      <c r="U998" t="s">
        <v>214</v>
      </c>
      <c r="V998" t="s">
        <v>214</v>
      </c>
      <c r="W998" t="s">
        <v>212</v>
      </c>
      <c r="X998" t="s">
        <v>214</v>
      </c>
      <c r="Y998" t="s">
        <v>212</v>
      </c>
      <c r="Z998" t="s">
        <v>212</v>
      </c>
      <c r="AA998" t="s">
        <v>212</v>
      </c>
      <c r="AB998" t="s">
        <v>212</v>
      </c>
      <c r="AC998" t="s">
        <v>212</v>
      </c>
      <c r="AD998" t="s">
        <v>212</v>
      </c>
      <c r="AE998" t="s">
        <v>212</v>
      </c>
      <c r="AF998" t="s">
        <v>212</v>
      </c>
      <c r="AG998" t="s">
        <v>213</v>
      </c>
      <c r="AH998" t="s">
        <v>213</v>
      </c>
      <c r="AI998" t="s">
        <v>213</v>
      </c>
      <c r="AJ998" t="s">
        <v>213</v>
      </c>
      <c r="AK998" t="s">
        <v>213</v>
      </c>
      <c r="AL998"/>
      <c r="AM998"/>
      <c r="AN998"/>
      <c r="AO998"/>
      <c r="AP998" s="317"/>
      <c r="AQ998"/>
      <c r="AR998" s="299"/>
      <c r="AS998" s="271"/>
      <c r="AU998" s="273"/>
    </row>
    <row r="999" spans="1:47" s="272" customFormat="1" ht="22.8" x14ac:dyDescent="0.4">
      <c r="A999">
        <v>215760</v>
      </c>
      <c r="B999" t="s">
        <v>487</v>
      </c>
      <c r="C999" t="s">
        <v>212</v>
      </c>
      <c r="D999" t="s">
        <v>212</v>
      </c>
      <c r="E999" t="s">
        <v>212</v>
      </c>
      <c r="F999" t="s">
        <v>212</v>
      </c>
      <c r="G999" t="s">
        <v>214</v>
      </c>
      <c r="H999" t="s">
        <v>214</v>
      </c>
      <c r="I999" t="s">
        <v>212</v>
      </c>
      <c r="J999" t="s">
        <v>212</v>
      </c>
      <c r="K999" t="s">
        <v>214</v>
      </c>
      <c r="L999" t="s">
        <v>214</v>
      </c>
      <c r="M999" t="s">
        <v>214</v>
      </c>
      <c r="N999" t="s">
        <v>212</v>
      </c>
      <c r="O999" t="s">
        <v>212</v>
      </c>
      <c r="P999" t="s">
        <v>212</v>
      </c>
      <c r="Q999" t="s">
        <v>212</v>
      </c>
      <c r="R999" t="s">
        <v>212</v>
      </c>
      <c r="S999" t="s">
        <v>212</v>
      </c>
      <c r="T999" t="s">
        <v>212</v>
      </c>
      <c r="U999" t="s">
        <v>212</v>
      </c>
      <c r="V999" t="s">
        <v>212</v>
      </c>
      <c r="W999"/>
      <c r="X999"/>
      <c r="Y999"/>
      <c r="Z999"/>
      <c r="AA999"/>
      <c r="AB999"/>
      <c r="AC999"/>
      <c r="AD999"/>
      <c r="AE999"/>
      <c r="AF999"/>
      <c r="AG999"/>
      <c r="AH999"/>
      <c r="AI999"/>
      <c r="AJ999"/>
      <c r="AK999"/>
      <c r="AL999"/>
      <c r="AM999"/>
      <c r="AN999"/>
      <c r="AO999"/>
      <c r="AP999" s="317"/>
      <c r="AQ999"/>
      <c r="AR999" s="299"/>
      <c r="AS999" s="273"/>
    </row>
    <row r="1000" spans="1:47" s="272" customFormat="1" ht="24" x14ac:dyDescent="0.5">
      <c r="A1000" s="321">
        <v>215762</v>
      </c>
      <c r="B1000" t="s">
        <v>487</v>
      </c>
      <c r="C1000" s="271" t="s">
        <v>212</v>
      </c>
      <c r="D1000" s="271" t="s">
        <v>214</v>
      </c>
      <c r="E1000" s="271" t="s">
        <v>214</v>
      </c>
      <c r="F1000" s="271" t="s">
        <v>212</v>
      </c>
      <c r="G1000" s="271" t="s">
        <v>213</v>
      </c>
      <c r="H1000" s="271" t="s">
        <v>213</v>
      </c>
      <c r="I1000" s="271" t="s">
        <v>214</v>
      </c>
      <c r="J1000" s="271" t="s">
        <v>212</v>
      </c>
      <c r="K1000" s="271" t="s">
        <v>214</v>
      </c>
      <c r="L1000" s="271" t="s">
        <v>214</v>
      </c>
      <c r="M1000" s="271" t="s">
        <v>214</v>
      </c>
      <c r="N1000" s="271" t="s">
        <v>212</v>
      </c>
      <c r="O1000" s="271" t="s">
        <v>212</v>
      </c>
      <c r="P1000" s="271" t="s">
        <v>214</v>
      </c>
      <c r="Q1000" s="271" t="s">
        <v>214</v>
      </c>
      <c r="R1000" s="271" t="s">
        <v>213</v>
      </c>
      <c r="S1000" s="271" t="s">
        <v>214</v>
      </c>
      <c r="T1000" s="271" t="s">
        <v>214</v>
      </c>
      <c r="U1000" s="271" t="s">
        <v>214</v>
      </c>
      <c r="V1000" s="271" t="s">
        <v>212</v>
      </c>
      <c r="W1000" s="271"/>
      <c r="X1000" s="271"/>
      <c r="Y1000" s="271"/>
      <c r="Z1000" s="271"/>
      <c r="AA1000" s="271"/>
      <c r="AB1000" s="271"/>
      <c r="AC1000" s="271"/>
      <c r="AD1000" s="271"/>
      <c r="AE1000" s="271"/>
      <c r="AF1000" s="271"/>
      <c r="AG1000" s="271"/>
      <c r="AH1000" s="271"/>
      <c r="AI1000" s="271"/>
      <c r="AJ1000" s="271"/>
      <c r="AK1000" s="271"/>
      <c r="AL1000" s="271"/>
      <c r="AM1000" s="271"/>
      <c r="AN1000" s="271"/>
      <c r="AO1000" s="271"/>
      <c r="AP1000" s="322"/>
      <c r="AQ1000"/>
      <c r="AR1000" s="299"/>
      <c r="AS1000" s="271"/>
    </row>
    <row r="1001" spans="1:47" s="272" customFormat="1" ht="22.8" x14ac:dyDescent="0.4">
      <c r="A1001">
        <v>215763</v>
      </c>
      <c r="B1001" t="s">
        <v>487</v>
      </c>
      <c r="C1001" t="s">
        <v>4176</v>
      </c>
      <c r="D1001" t="s">
        <v>4176</v>
      </c>
      <c r="E1001" t="s">
        <v>4176</v>
      </c>
      <c r="F1001" t="s">
        <v>4176</v>
      </c>
      <c r="G1001" t="s">
        <v>4176</v>
      </c>
      <c r="H1001" t="s">
        <v>4176</v>
      </c>
      <c r="I1001" t="s">
        <v>4176</v>
      </c>
      <c r="J1001" t="s">
        <v>4176</v>
      </c>
      <c r="K1001" t="s">
        <v>4176</v>
      </c>
      <c r="L1001" t="s">
        <v>4176</v>
      </c>
      <c r="M1001" t="s">
        <v>4176</v>
      </c>
      <c r="N1001" t="s">
        <v>4176</v>
      </c>
      <c r="O1001" t="s">
        <v>4176</v>
      </c>
      <c r="P1001" t="s">
        <v>4176</v>
      </c>
      <c r="Q1001" t="s">
        <v>4176</v>
      </c>
      <c r="R1001" t="s">
        <v>4176</v>
      </c>
      <c r="S1001" t="s">
        <v>4176</v>
      </c>
      <c r="T1001" t="s">
        <v>4176</v>
      </c>
      <c r="U1001" t="s">
        <v>4176</v>
      </c>
      <c r="V1001" t="s">
        <v>4176</v>
      </c>
      <c r="W1001"/>
      <c r="X1001"/>
      <c r="Y1001"/>
      <c r="Z1001"/>
      <c r="AA1001"/>
      <c r="AB1001"/>
      <c r="AC1001"/>
      <c r="AD1001"/>
      <c r="AE1001"/>
      <c r="AF1001"/>
      <c r="AG1001"/>
      <c r="AH1001"/>
      <c r="AI1001"/>
      <c r="AJ1001"/>
      <c r="AK1001"/>
      <c r="AL1001"/>
      <c r="AM1001"/>
      <c r="AN1001"/>
      <c r="AO1001"/>
      <c r="AP1001" s="317"/>
      <c r="AQ1001" t="s">
        <v>737</v>
      </c>
      <c r="AR1001" s="299" t="s">
        <v>4180</v>
      </c>
      <c r="AS1001" s="273"/>
    </row>
    <row r="1002" spans="1:47" s="272" customFormat="1" ht="22.8" x14ac:dyDescent="0.4">
      <c r="A1002">
        <v>215764</v>
      </c>
      <c r="B1002" t="s">
        <v>488</v>
      </c>
      <c r="C1002" t="s">
        <v>4176</v>
      </c>
      <c r="D1002" t="s">
        <v>4176</v>
      </c>
      <c r="E1002" t="s">
        <v>4176</v>
      </c>
      <c r="F1002" t="s">
        <v>4176</v>
      </c>
      <c r="G1002" t="s">
        <v>4176</v>
      </c>
      <c r="H1002" t="s">
        <v>4176</v>
      </c>
      <c r="I1002" t="s">
        <v>4176</v>
      </c>
      <c r="J1002" t="s">
        <v>4176</v>
      </c>
      <c r="K1002" t="s">
        <v>4176</v>
      </c>
      <c r="L1002" t="s">
        <v>4176</v>
      </c>
      <c r="M1002" t="s">
        <v>4176</v>
      </c>
      <c r="N1002" t="s">
        <v>4176</v>
      </c>
      <c r="O1002" t="s">
        <v>4176</v>
      </c>
      <c r="P1002" t="s">
        <v>4176</v>
      </c>
      <c r="Q1002" t="s">
        <v>4176</v>
      </c>
      <c r="R1002" t="s">
        <v>4176</v>
      </c>
      <c r="S1002" t="s">
        <v>4176</v>
      </c>
      <c r="T1002" t="s">
        <v>4176</v>
      </c>
      <c r="U1002" t="s">
        <v>4176</v>
      </c>
      <c r="V1002" t="s">
        <v>4176</v>
      </c>
      <c r="W1002" t="s">
        <v>4176</v>
      </c>
      <c r="X1002" t="s">
        <v>4176</v>
      </c>
      <c r="Y1002" t="s">
        <v>4176</v>
      </c>
      <c r="Z1002" t="s">
        <v>4176</v>
      </c>
      <c r="AA1002" t="s">
        <v>4176</v>
      </c>
      <c r="AB1002"/>
      <c r="AC1002"/>
      <c r="AD1002"/>
      <c r="AE1002"/>
      <c r="AF1002"/>
      <c r="AG1002"/>
      <c r="AH1002"/>
      <c r="AI1002"/>
      <c r="AJ1002"/>
      <c r="AK1002"/>
      <c r="AL1002"/>
      <c r="AM1002"/>
      <c r="AN1002"/>
      <c r="AO1002"/>
      <c r="AP1002" s="317"/>
      <c r="AQ1002" t="s">
        <v>737</v>
      </c>
      <c r="AR1002" s="299" t="s">
        <v>4185</v>
      </c>
      <c r="AS1002" s="273"/>
    </row>
    <row r="1003" spans="1:47" s="272" customFormat="1" ht="22.8" x14ac:dyDescent="0.4">
      <c r="A1003">
        <v>215765</v>
      </c>
      <c r="B1003" t="s">
        <v>3629</v>
      </c>
      <c r="C1003" t="s">
        <v>212</v>
      </c>
      <c r="D1003" t="s">
        <v>214</v>
      </c>
      <c r="E1003" t="s">
        <v>214</v>
      </c>
      <c r="F1003" t="s">
        <v>212</v>
      </c>
      <c r="G1003" t="s">
        <v>214</v>
      </c>
      <c r="H1003" t="s">
        <v>214</v>
      </c>
      <c r="I1003" t="s">
        <v>214</v>
      </c>
      <c r="J1003" t="s">
        <v>214</v>
      </c>
      <c r="K1003" t="s">
        <v>214</v>
      </c>
      <c r="L1003" t="s">
        <v>214</v>
      </c>
      <c r="M1003" t="s">
        <v>214</v>
      </c>
      <c r="N1003" t="s">
        <v>212</v>
      </c>
      <c r="O1003" t="s">
        <v>212</v>
      </c>
      <c r="P1003" t="s">
        <v>212</v>
      </c>
      <c r="Q1003" t="s">
        <v>212</v>
      </c>
      <c r="R1003" t="s">
        <v>212</v>
      </c>
      <c r="S1003" t="s">
        <v>214</v>
      </c>
      <c r="T1003" t="s">
        <v>214</v>
      </c>
      <c r="U1003" t="s">
        <v>214</v>
      </c>
      <c r="V1003" t="s">
        <v>212</v>
      </c>
      <c r="W1003" t="s">
        <v>212</v>
      </c>
      <c r="X1003" t="s">
        <v>214</v>
      </c>
      <c r="Y1003" t="s">
        <v>212</v>
      </c>
      <c r="Z1003" t="s">
        <v>214</v>
      </c>
      <c r="AA1003" t="s">
        <v>214</v>
      </c>
      <c r="AB1003" t="s">
        <v>212</v>
      </c>
      <c r="AC1003" t="s">
        <v>212</v>
      </c>
      <c r="AD1003" t="s">
        <v>212</v>
      </c>
      <c r="AE1003" t="s">
        <v>212</v>
      </c>
      <c r="AF1003" t="s">
        <v>212</v>
      </c>
      <c r="AG1003" t="s">
        <v>212</v>
      </c>
      <c r="AH1003" t="s">
        <v>212</v>
      </c>
      <c r="AI1003" t="s">
        <v>212</v>
      </c>
      <c r="AJ1003" t="s">
        <v>214</v>
      </c>
      <c r="AK1003" t="s">
        <v>212</v>
      </c>
      <c r="AL1003" t="s">
        <v>214</v>
      </c>
      <c r="AM1003" t="s">
        <v>214</v>
      </c>
      <c r="AN1003" t="s">
        <v>214</v>
      </c>
      <c r="AO1003" t="s">
        <v>214</v>
      </c>
      <c r="AP1003" s="317" t="s">
        <v>214</v>
      </c>
      <c r="AQ1003"/>
      <c r="AR1003" s="299"/>
      <c r="AS1003" s="271"/>
    </row>
    <row r="1004" spans="1:47" s="272" customFormat="1" ht="22.8" x14ac:dyDescent="0.4">
      <c r="A1004">
        <v>215766</v>
      </c>
      <c r="B1004" t="s">
        <v>487</v>
      </c>
      <c r="C1004" t="s">
        <v>214</v>
      </c>
      <c r="D1004" t="s">
        <v>214</v>
      </c>
      <c r="E1004" t="s">
        <v>214</v>
      </c>
      <c r="F1004" t="s">
        <v>212</v>
      </c>
      <c r="G1004" t="s">
        <v>212</v>
      </c>
      <c r="H1004" t="s">
        <v>212</v>
      </c>
      <c r="I1004" t="s">
        <v>214</v>
      </c>
      <c r="J1004" t="s">
        <v>214</v>
      </c>
      <c r="K1004" t="s">
        <v>214</v>
      </c>
      <c r="L1004" t="s">
        <v>212</v>
      </c>
      <c r="M1004" t="s">
        <v>213</v>
      </c>
      <c r="N1004" t="s">
        <v>213</v>
      </c>
      <c r="O1004" t="s">
        <v>212</v>
      </c>
      <c r="P1004" t="s">
        <v>213</v>
      </c>
      <c r="Q1004" t="s">
        <v>213</v>
      </c>
      <c r="R1004" t="s">
        <v>213</v>
      </c>
      <c r="S1004" t="s">
        <v>213</v>
      </c>
      <c r="T1004" t="s">
        <v>214</v>
      </c>
      <c r="U1004" t="s">
        <v>214</v>
      </c>
      <c r="V1004" t="s">
        <v>213</v>
      </c>
      <c r="W1004"/>
      <c r="X1004"/>
      <c r="Y1004"/>
      <c r="Z1004"/>
      <c r="AA1004"/>
      <c r="AB1004"/>
      <c r="AC1004"/>
      <c r="AD1004"/>
      <c r="AE1004"/>
      <c r="AF1004"/>
      <c r="AG1004"/>
      <c r="AH1004"/>
      <c r="AI1004"/>
      <c r="AJ1004"/>
      <c r="AK1004"/>
      <c r="AL1004"/>
      <c r="AM1004"/>
      <c r="AN1004"/>
      <c r="AO1004"/>
      <c r="AP1004" s="317"/>
      <c r="AQ1004"/>
      <c r="AR1004" s="299"/>
      <c r="AS1004" s="273"/>
    </row>
    <row r="1005" spans="1:47" s="272" customFormat="1" ht="22.8" x14ac:dyDescent="0.4">
      <c r="A1005">
        <v>215768</v>
      </c>
      <c r="B1005" t="s">
        <v>485</v>
      </c>
      <c r="C1005" t="s">
        <v>214</v>
      </c>
      <c r="D1005" t="s">
        <v>214</v>
      </c>
      <c r="E1005" t="s">
        <v>214</v>
      </c>
      <c r="F1005" t="s">
        <v>212</v>
      </c>
      <c r="G1005" t="s">
        <v>214</v>
      </c>
      <c r="H1005" t="s">
        <v>212</v>
      </c>
      <c r="I1005" t="s">
        <v>212</v>
      </c>
      <c r="J1005" t="s">
        <v>212</v>
      </c>
      <c r="K1005" t="s">
        <v>214</v>
      </c>
      <c r="L1005" t="s">
        <v>214</v>
      </c>
      <c r="M1005" t="s">
        <v>214</v>
      </c>
      <c r="N1005" t="s">
        <v>212</v>
      </c>
      <c r="O1005" t="s">
        <v>214</v>
      </c>
      <c r="P1005" t="s">
        <v>212</v>
      </c>
      <c r="Q1005" t="s">
        <v>214</v>
      </c>
      <c r="R1005" t="s">
        <v>212</v>
      </c>
      <c r="S1005" t="s">
        <v>212</v>
      </c>
      <c r="T1005" t="s">
        <v>214</v>
      </c>
      <c r="U1005" t="s">
        <v>214</v>
      </c>
      <c r="V1005" t="s">
        <v>214</v>
      </c>
      <c r="W1005" t="s">
        <v>214</v>
      </c>
      <c r="X1005" t="s">
        <v>214</v>
      </c>
      <c r="Y1005" t="s">
        <v>212</v>
      </c>
      <c r="Z1005" t="s">
        <v>214</v>
      </c>
      <c r="AA1005" t="s">
        <v>212</v>
      </c>
      <c r="AB1005" t="s">
        <v>214</v>
      </c>
      <c r="AC1005" t="s">
        <v>214</v>
      </c>
      <c r="AD1005" t="s">
        <v>214</v>
      </c>
      <c r="AE1005" t="s">
        <v>213</v>
      </c>
      <c r="AF1005" t="s">
        <v>212</v>
      </c>
      <c r="AG1005"/>
      <c r="AH1005"/>
      <c r="AI1005"/>
      <c r="AJ1005"/>
      <c r="AK1005"/>
      <c r="AL1005"/>
      <c r="AM1005"/>
      <c r="AN1005"/>
      <c r="AO1005"/>
      <c r="AP1005" s="317"/>
      <c r="AQ1005"/>
      <c r="AR1005" s="299"/>
      <c r="AS1005" s="271"/>
    </row>
    <row r="1006" spans="1:47" s="272" customFormat="1" ht="22.8" x14ac:dyDescent="0.4">
      <c r="A1006">
        <v>215770</v>
      </c>
      <c r="B1006" t="s">
        <v>59</v>
      </c>
      <c r="C1006" t="s">
        <v>212</v>
      </c>
      <c r="D1006" t="s">
        <v>214</v>
      </c>
      <c r="E1006" t="s">
        <v>214</v>
      </c>
      <c r="F1006" t="s">
        <v>214</v>
      </c>
      <c r="G1006" t="s">
        <v>214</v>
      </c>
      <c r="H1006" t="s">
        <v>214</v>
      </c>
      <c r="I1006" t="s">
        <v>214</v>
      </c>
      <c r="J1006" t="s">
        <v>214</v>
      </c>
      <c r="K1006" t="s">
        <v>214</v>
      </c>
      <c r="L1006" t="s">
        <v>214</v>
      </c>
      <c r="M1006" t="s">
        <v>214</v>
      </c>
      <c r="N1006" t="s">
        <v>214</v>
      </c>
      <c r="O1006" t="s">
        <v>214</v>
      </c>
      <c r="P1006" t="s">
        <v>214</v>
      </c>
      <c r="Q1006" t="s">
        <v>214</v>
      </c>
      <c r="R1006" t="s">
        <v>214</v>
      </c>
      <c r="S1006" t="s">
        <v>214</v>
      </c>
      <c r="T1006" t="s">
        <v>214</v>
      </c>
      <c r="U1006" t="s">
        <v>214</v>
      </c>
      <c r="V1006" t="s">
        <v>214</v>
      </c>
      <c r="W1006" t="s">
        <v>214</v>
      </c>
      <c r="X1006" t="s">
        <v>214</v>
      </c>
      <c r="Y1006" t="s">
        <v>212</v>
      </c>
      <c r="Z1006" t="s">
        <v>214</v>
      </c>
      <c r="AA1006" t="s">
        <v>214</v>
      </c>
      <c r="AB1006" t="s">
        <v>214</v>
      </c>
      <c r="AC1006" t="s">
        <v>213</v>
      </c>
      <c r="AD1006" t="s">
        <v>213</v>
      </c>
      <c r="AE1006" t="s">
        <v>214</v>
      </c>
      <c r="AF1006" t="s">
        <v>213</v>
      </c>
      <c r="AG1006" t="s">
        <v>213</v>
      </c>
      <c r="AH1006" t="s">
        <v>213</v>
      </c>
      <c r="AI1006" t="s">
        <v>213</v>
      </c>
      <c r="AJ1006" t="s">
        <v>213</v>
      </c>
      <c r="AK1006"/>
      <c r="AL1006" t="s">
        <v>213</v>
      </c>
      <c r="AM1006" t="s">
        <v>213</v>
      </c>
      <c r="AN1006" t="s">
        <v>213</v>
      </c>
      <c r="AO1006" t="s">
        <v>213</v>
      </c>
      <c r="AP1006" t="s">
        <v>213</v>
      </c>
      <c r="AQ1006"/>
      <c r="AR1006" s="299"/>
      <c r="AS1006" s="273"/>
    </row>
    <row r="1007" spans="1:47" s="272" customFormat="1" ht="22.8" x14ac:dyDescent="0.4">
      <c r="A1007" s="314">
        <v>215773</v>
      </c>
      <c r="B1007" t="s">
        <v>487</v>
      </c>
      <c r="C1007" s="315" t="s">
        <v>4176</v>
      </c>
      <c r="D1007" s="315" t="s">
        <v>4176</v>
      </c>
      <c r="E1007" s="315" t="s">
        <v>4176</v>
      </c>
      <c r="F1007" s="315" t="s">
        <v>4176</v>
      </c>
      <c r="G1007" s="315" t="s">
        <v>4176</v>
      </c>
      <c r="H1007" s="315" t="s">
        <v>4176</v>
      </c>
      <c r="I1007" s="315" t="s">
        <v>4176</v>
      </c>
      <c r="J1007" s="315" t="s">
        <v>4176</v>
      </c>
      <c r="K1007" s="315" t="s">
        <v>4176</v>
      </c>
      <c r="L1007" s="315" t="s">
        <v>4176</v>
      </c>
      <c r="M1007" s="315" t="s">
        <v>4176</v>
      </c>
      <c r="N1007" s="315" t="s">
        <v>4176</v>
      </c>
      <c r="O1007" s="315" t="s">
        <v>4176</v>
      </c>
      <c r="P1007" s="315" t="s">
        <v>4176</v>
      </c>
      <c r="Q1007" s="315" t="s">
        <v>4176</v>
      </c>
      <c r="R1007" s="315" t="s">
        <v>4176</v>
      </c>
      <c r="S1007" s="315" t="s">
        <v>4176</v>
      </c>
      <c r="T1007" s="315" t="s">
        <v>4176</v>
      </c>
      <c r="U1007" s="315" t="s">
        <v>4176</v>
      </c>
      <c r="V1007" s="315" t="s">
        <v>4176</v>
      </c>
      <c r="W1007" s="315"/>
      <c r="X1007" s="315"/>
      <c r="Y1007" s="315"/>
      <c r="Z1007" s="315"/>
      <c r="AA1007" s="315"/>
      <c r="AB1007" s="315"/>
      <c r="AC1007" s="315"/>
      <c r="AD1007" s="315"/>
      <c r="AE1007" s="315"/>
      <c r="AF1007" s="315"/>
      <c r="AG1007" s="315"/>
      <c r="AH1007" s="315"/>
      <c r="AI1007" s="315"/>
      <c r="AJ1007" s="315"/>
      <c r="AK1007" s="315"/>
      <c r="AL1007" s="315"/>
      <c r="AM1007" s="315"/>
      <c r="AN1007" s="315"/>
      <c r="AO1007" s="315"/>
      <c r="AP1007" s="316"/>
      <c r="AQ1007" t="s">
        <v>737</v>
      </c>
      <c r="AR1007" s="299" t="s">
        <v>4180</v>
      </c>
      <c r="AS1007" s="271"/>
    </row>
    <row r="1008" spans="1:47" s="272" customFormat="1" ht="24" x14ac:dyDescent="0.5">
      <c r="A1008" s="321">
        <v>215774</v>
      </c>
      <c r="B1008" t="s">
        <v>487</v>
      </c>
      <c r="C1008" s="271" t="s">
        <v>4176</v>
      </c>
      <c r="D1008" s="271" t="s">
        <v>4176</v>
      </c>
      <c r="E1008" s="271" t="s">
        <v>4176</v>
      </c>
      <c r="F1008" s="271" t="s">
        <v>4176</v>
      </c>
      <c r="G1008" s="271" t="s">
        <v>4176</v>
      </c>
      <c r="H1008" s="271" t="s">
        <v>4176</v>
      </c>
      <c r="I1008" s="271" t="s">
        <v>4176</v>
      </c>
      <c r="J1008" s="271" t="s">
        <v>4176</v>
      </c>
      <c r="K1008" s="271" t="s">
        <v>4176</v>
      </c>
      <c r="L1008" s="271" t="s">
        <v>4176</v>
      </c>
      <c r="M1008" s="271" t="s">
        <v>4176</v>
      </c>
      <c r="N1008" s="271" t="s">
        <v>4176</v>
      </c>
      <c r="O1008" s="271" t="s">
        <v>4176</v>
      </c>
      <c r="P1008" s="271" t="s">
        <v>4176</v>
      </c>
      <c r="Q1008" s="271" t="s">
        <v>4176</v>
      </c>
      <c r="R1008" s="271" t="s">
        <v>4176</v>
      </c>
      <c r="S1008" s="271" t="s">
        <v>4176</v>
      </c>
      <c r="T1008" s="271" t="s">
        <v>4176</v>
      </c>
      <c r="U1008" s="271" t="s">
        <v>4176</v>
      </c>
      <c r="V1008" s="271" t="s">
        <v>4176</v>
      </c>
      <c r="W1008" s="271"/>
      <c r="X1008" s="271"/>
      <c r="Y1008" s="271"/>
      <c r="Z1008" s="271"/>
      <c r="AA1008" s="271"/>
      <c r="AB1008" s="271"/>
      <c r="AC1008" s="271"/>
      <c r="AD1008" s="271"/>
      <c r="AE1008" s="271"/>
      <c r="AF1008" s="271"/>
      <c r="AG1008" s="271"/>
      <c r="AH1008" s="271"/>
      <c r="AI1008" s="271"/>
      <c r="AJ1008" s="271"/>
      <c r="AK1008" s="271"/>
      <c r="AL1008" s="271"/>
      <c r="AM1008" s="271"/>
      <c r="AN1008" s="271"/>
      <c r="AO1008" s="271"/>
      <c r="AP1008" s="322"/>
      <c r="AQ1008" t="s">
        <v>737</v>
      </c>
      <c r="AR1008" s="299" t="s">
        <v>4180</v>
      </c>
      <c r="AS1008" s="273"/>
    </row>
    <row r="1009" spans="1:45" s="272" customFormat="1" ht="22.8" x14ac:dyDescent="0.4">
      <c r="A1009">
        <v>215777</v>
      </c>
      <c r="B1009" t="s">
        <v>488</v>
      </c>
      <c r="C1009" t="s">
        <v>4176</v>
      </c>
      <c r="D1009" t="s">
        <v>4176</v>
      </c>
      <c r="E1009" t="s">
        <v>4176</v>
      </c>
      <c r="F1009" t="s">
        <v>4176</v>
      </c>
      <c r="G1009" t="s">
        <v>4176</v>
      </c>
      <c r="H1009" t="s">
        <v>4176</v>
      </c>
      <c r="I1009" t="s">
        <v>4176</v>
      </c>
      <c r="J1009" t="s">
        <v>4176</v>
      </c>
      <c r="K1009" t="s">
        <v>4176</v>
      </c>
      <c r="L1009" t="s">
        <v>4176</v>
      </c>
      <c r="M1009" t="s">
        <v>4176</v>
      </c>
      <c r="N1009" t="s">
        <v>4176</v>
      </c>
      <c r="O1009" t="s">
        <v>4176</v>
      </c>
      <c r="P1009" t="s">
        <v>4176</v>
      </c>
      <c r="Q1009" t="s">
        <v>4176</v>
      </c>
      <c r="R1009" t="s">
        <v>4176</v>
      </c>
      <c r="S1009" t="s">
        <v>4176</v>
      </c>
      <c r="T1009" t="s">
        <v>4176</v>
      </c>
      <c r="U1009" t="s">
        <v>4176</v>
      </c>
      <c r="V1009" t="s">
        <v>4176</v>
      </c>
      <c r="W1009" t="s">
        <v>4176</v>
      </c>
      <c r="X1009" t="s">
        <v>4176</v>
      </c>
      <c r="Y1009" t="s">
        <v>4176</v>
      </c>
      <c r="Z1009" t="s">
        <v>4176</v>
      </c>
      <c r="AA1009" t="s">
        <v>4176</v>
      </c>
      <c r="AB1009"/>
      <c r="AC1009"/>
      <c r="AD1009"/>
      <c r="AE1009"/>
      <c r="AF1009"/>
      <c r="AG1009"/>
      <c r="AH1009"/>
      <c r="AI1009"/>
      <c r="AJ1009"/>
      <c r="AK1009"/>
      <c r="AL1009"/>
      <c r="AM1009"/>
      <c r="AN1009"/>
      <c r="AO1009"/>
      <c r="AP1009" s="317"/>
      <c r="AQ1009" t="s">
        <v>737</v>
      </c>
      <c r="AR1009" s="299" t="s">
        <v>4205</v>
      </c>
      <c r="AS1009" s="273"/>
    </row>
    <row r="1010" spans="1:45" s="272" customFormat="1" ht="22.8" x14ac:dyDescent="0.4">
      <c r="A1010">
        <v>215781</v>
      </c>
      <c r="B1010" t="s">
        <v>3629</v>
      </c>
      <c r="C1010" t="s">
        <v>214</v>
      </c>
      <c r="D1010" t="s">
        <v>214</v>
      </c>
      <c r="E1010" t="s">
        <v>214</v>
      </c>
      <c r="F1010" t="s">
        <v>214</v>
      </c>
      <c r="G1010" t="s">
        <v>214</v>
      </c>
      <c r="H1010" t="s">
        <v>214</v>
      </c>
      <c r="I1010" t="s">
        <v>214</v>
      </c>
      <c r="J1010" t="s">
        <v>214</v>
      </c>
      <c r="K1010" t="s">
        <v>214</v>
      </c>
      <c r="L1010" t="s">
        <v>214</v>
      </c>
      <c r="M1010" t="s">
        <v>214</v>
      </c>
      <c r="N1010" t="s">
        <v>212</v>
      </c>
      <c r="O1010" t="s">
        <v>214</v>
      </c>
      <c r="P1010" t="s">
        <v>212</v>
      </c>
      <c r="Q1010" t="s">
        <v>214</v>
      </c>
      <c r="R1010" t="s">
        <v>214</v>
      </c>
      <c r="S1010" t="s">
        <v>214</v>
      </c>
      <c r="T1010" t="s">
        <v>214</v>
      </c>
      <c r="U1010" t="s">
        <v>214</v>
      </c>
      <c r="V1010" t="s">
        <v>214</v>
      </c>
      <c r="W1010" t="s">
        <v>212</v>
      </c>
      <c r="X1010" t="s">
        <v>212</v>
      </c>
      <c r="Y1010" t="s">
        <v>212</v>
      </c>
      <c r="Z1010" t="s">
        <v>214</v>
      </c>
      <c r="AA1010" t="s">
        <v>212</v>
      </c>
      <c r="AB1010" t="s">
        <v>212</v>
      </c>
      <c r="AC1010" t="s">
        <v>212</v>
      </c>
      <c r="AD1010" t="s">
        <v>212</v>
      </c>
      <c r="AE1010" t="s">
        <v>212</v>
      </c>
      <c r="AF1010" t="s">
        <v>212</v>
      </c>
      <c r="AG1010" t="s">
        <v>212</v>
      </c>
      <c r="AH1010" t="s">
        <v>214</v>
      </c>
      <c r="AI1010" t="s">
        <v>214</v>
      </c>
      <c r="AJ1010" t="s">
        <v>214</v>
      </c>
      <c r="AK1010" t="s">
        <v>214</v>
      </c>
      <c r="AL1010" t="s">
        <v>214</v>
      </c>
      <c r="AM1010" t="s">
        <v>214</v>
      </c>
      <c r="AN1010" t="s">
        <v>214</v>
      </c>
      <c r="AO1010" t="s">
        <v>214</v>
      </c>
      <c r="AP1010" s="317" t="s">
        <v>214</v>
      </c>
      <c r="AQ1010"/>
      <c r="AR1010" s="299"/>
      <c r="AS1010" s="271"/>
    </row>
    <row r="1011" spans="1:45" s="272" customFormat="1" ht="24" x14ac:dyDescent="0.5">
      <c r="A1011" s="321">
        <v>215784</v>
      </c>
      <c r="B1011" t="s">
        <v>485</v>
      </c>
      <c r="C1011" s="272" t="s">
        <v>4176</v>
      </c>
      <c r="D1011" s="272" t="s">
        <v>4176</v>
      </c>
      <c r="E1011" s="272" t="s">
        <v>4176</v>
      </c>
      <c r="F1011" s="272" t="s">
        <v>4176</v>
      </c>
      <c r="G1011" s="272" t="s">
        <v>4176</v>
      </c>
      <c r="H1011" s="272" t="s">
        <v>4176</v>
      </c>
      <c r="I1011" s="272" t="s">
        <v>4176</v>
      </c>
      <c r="J1011" s="272" t="s">
        <v>4176</v>
      </c>
      <c r="K1011" s="272" t="s">
        <v>4176</v>
      </c>
      <c r="L1011" s="272" t="s">
        <v>4176</v>
      </c>
      <c r="M1011" s="272" t="s">
        <v>4176</v>
      </c>
      <c r="N1011" s="272" t="s">
        <v>4176</v>
      </c>
      <c r="O1011" s="272" t="s">
        <v>4176</v>
      </c>
      <c r="P1011" s="272" t="s">
        <v>4176</v>
      </c>
      <c r="Q1011" s="272" t="s">
        <v>4176</v>
      </c>
      <c r="R1011" s="272" t="s">
        <v>4176</v>
      </c>
      <c r="S1011" s="272" t="s">
        <v>4176</v>
      </c>
      <c r="T1011" s="272" t="s">
        <v>4176</v>
      </c>
      <c r="U1011" s="272" t="s">
        <v>4176</v>
      </c>
      <c r="V1011" s="272" t="s">
        <v>4176</v>
      </c>
      <c r="W1011" s="272" t="s">
        <v>4176</v>
      </c>
      <c r="X1011" s="272" t="s">
        <v>4176</v>
      </c>
      <c r="Y1011" s="272" t="s">
        <v>4176</v>
      </c>
      <c r="Z1011" s="272" t="s">
        <v>4176</v>
      </c>
      <c r="AA1011" s="272" t="s">
        <v>4176</v>
      </c>
      <c r="AB1011" s="272" t="s">
        <v>4176</v>
      </c>
      <c r="AC1011" s="272" t="s">
        <v>4176</v>
      </c>
      <c r="AD1011" s="272" t="s">
        <v>4176</v>
      </c>
      <c r="AE1011" s="272" t="s">
        <v>4176</v>
      </c>
      <c r="AF1011" s="272" t="s">
        <v>4176</v>
      </c>
      <c r="AP1011" s="317"/>
      <c r="AQ1011" t="s">
        <v>737</v>
      </c>
      <c r="AR1011" s="299" t="s">
        <v>4180</v>
      </c>
      <c r="AS1011" s="273"/>
    </row>
    <row r="1012" spans="1:45" s="272" customFormat="1" ht="24" x14ac:dyDescent="0.5">
      <c r="A1012" s="321">
        <v>215788</v>
      </c>
      <c r="B1012" t="s">
        <v>3632</v>
      </c>
      <c r="C1012" s="271" t="s">
        <v>4176</v>
      </c>
      <c r="D1012" s="271" t="s">
        <v>4176</v>
      </c>
      <c r="E1012" s="271" t="s">
        <v>4176</v>
      </c>
      <c r="F1012" s="271" t="s">
        <v>4176</v>
      </c>
      <c r="G1012" s="271" t="s">
        <v>4176</v>
      </c>
      <c r="H1012" s="271" t="s">
        <v>4176</v>
      </c>
      <c r="I1012" s="271" t="s">
        <v>4176</v>
      </c>
      <c r="J1012" s="271" t="s">
        <v>4176</v>
      </c>
      <c r="K1012" s="271" t="s">
        <v>4176</v>
      </c>
      <c r="L1012" s="271" t="s">
        <v>4176</v>
      </c>
      <c r="M1012" s="271" t="s">
        <v>4176</v>
      </c>
      <c r="N1012" s="271" t="s">
        <v>4176</v>
      </c>
      <c r="O1012" s="271" t="s">
        <v>4176</v>
      </c>
      <c r="P1012" s="271" t="s">
        <v>4176</v>
      </c>
      <c r="Q1012" s="271" t="s">
        <v>4176</v>
      </c>
      <c r="R1012" s="271" t="s">
        <v>4176</v>
      </c>
      <c r="S1012" s="271" t="s">
        <v>4176</v>
      </c>
      <c r="T1012" s="271" t="s">
        <v>4176</v>
      </c>
      <c r="U1012" s="271" t="s">
        <v>4176</v>
      </c>
      <c r="V1012" s="271" t="s">
        <v>4176</v>
      </c>
      <c r="W1012" s="271"/>
      <c r="X1012" s="271"/>
      <c r="Y1012" s="271"/>
      <c r="Z1012" s="271"/>
      <c r="AA1012" s="271"/>
      <c r="AB1012" s="271"/>
      <c r="AC1012" s="271"/>
      <c r="AD1012" s="271"/>
      <c r="AE1012" s="271"/>
      <c r="AF1012" s="271"/>
      <c r="AG1012" s="271"/>
      <c r="AH1012" s="271"/>
      <c r="AI1012" s="271"/>
      <c r="AJ1012" s="271"/>
      <c r="AK1012" s="271"/>
      <c r="AL1012" s="271"/>
      <c r="AM1012" s="271"/>
      <c r="AN1012" s="271"/>
      <c r="AO1012" s="271"/>
      <c r="AP1012" s="322"/>
      <c r="AQ1012" t="s">
        <v>737</v>
      </c>
      <c r="AR1012" s="299" t="s">
        <v>4190</v>
      </c>
      <c r="AS1012" s="271"/>
    </row>
    <row r="1013" spans="1:45" s="272" customFormat="1" ht="22.8" x14ac:dyDescent="0.4">
      <c r="A1013">
        <v>215789</v>
      </c>
      <c r="B1013" t="s">
        <v>3630</v>
      </c>
      <c r="C1013" t="s">
        <v>212</v>
      </c>
      <c r="D1013" t="s">
        <v>212</v>
      </c>
      <c r="E1013" t="s">
        <v>212</v>
      </c>
      <c r="F1013" t="s">
        <v>212</v>
      </c>
      <c r="G1013" t="s">
        <v>214</v>
      </c>
      <c r="H1013" t="s">
        <v>214</v>
      </c>
      <c r="I1013" t="s">
        <v>214</v>
      </c>
      <c r="J1013" t="s">
        <v>212</v>
      </c>
      <c r="K1013" t="s">
        <v>212</v>
      </c>
      <c r="L1013" t="s">
        <v>214</v>
      </c>
      <c r="M1013" t="s">
        <v>214</v>
      </c>
      <c r="N1013" t="s">
        <v>212</v>
      </c>
      <c r="O1013" t="s">
        <v>212</v>
      </c>
      <c r="P1013" t="s">
        <v>212</v>
      </c>
      <c r="Q1013" t="s">
        <v>212</v>
      </c>
      <c r="R1013" t="s">
        <v>214</v>
      </c>
      <c r="S1013" t="s">
        <v>214</v>
      </c>
      <c r="T1013" t="s">
        <v>212</v>
      </c>
      <c r="U1013" t="s">
        <v>214</v>
      </c>
      <c r="V1013" t="s">
        <v>214</v>
      </c>
      <c r="W1013" t="s">
        <v>214</v>
      </c>
      <c r="X1013" t="s">
        <v>214</v>
      </c>
      <c r="Y1013" t="s">
        <v>213</v>
      </c>
      <c r="Z1013" t="s">
        <v>214</v>
      </c>
      <c r="AA1013" t="s">
        <v>212</v>
      </c>
      <c r="AB1013" t="s">
        <v>214</v>
      </c>
      <c r="AC1013" t="s">
        <v>214</v>
      </c>
      <c r="AD1013" t="s">
        <v>214</v>
      </c>
      <c r="AE1013" t="s">
        <v>214</v>
      </c>
      <c r="AF1013" t="s">
        <v>214</v>
      </c>
      <c r="AG1013"/>
      <c r="AH1013"/>
      <c r="AI1013"/>
      <c r="AJ1013"/>
      <c r="AK1013"/>
      <c r="AL1013"/>
      <c r="AM1013"/>
      <c r="AN1013"/>
      <c r="AO1013"/>
      <c r="AP1013" s="317"/>
      <c r="AQ1013"/>
      <c r="AR1013" s="299"/>
      <c r="AS1013" s="271"/>
    </row>
    <row r="1014" spans="1:45" s="272" customFormat="1" ht="22.8" x14ac:dyDescent="0.4">
      <c r="A1014">
        <v>215791</v>
      </c>
      <c r="B1014" t="s">
        <v>3630</v>
      </c>
      <c r="C1014" t="s">
        <v>212</v>
      </c>
      <c r="D1014" t="s">
        <v>212</v>
      </c>
      <c r="E1014" t="s">
        <v>212</v>
      </c>
      <c r="F1014" t="s">
        <v>212</v>
      </c>
      <c r="G1014" t="s">
        <v>212</v>
      </c>
      <c r="H1014" t="s">
        <v>214</v>
      </c>
      <c r="I1014" t="s">
        <v>212</v>
      </c>
      <c r="J1014" t="s">
        <v>214</v>
      </c>
      <c r="K1014" t="s">
        <v>214</v>
      </c>
      <c r="L1014" t="s">
        <v>212</v>
      </c>
      <c r="M1014" t="s">
        <v>212</v>
      </c>
      <c r="N1014" t="s">
        <v>212</v>
      </c>
      <c r="O1014" t="s">
        <v>212</v>
      </c>
      <c r="P1014" t="s">
        <v>214</v>
      </c>
      <c r="Q1014" t="s">
        <v>214</v>
      </c>
      <c r="R1014" t="s">
        <v>214</v>
      </c>
      <c r="S1014" t="s">
        <v>212</v>
      </c>
      <c r="T1014" t="s">
        <v>214</v>
      </c>
      <c r="U1014" t="s">
        <v>214</v>
      </c>
      <c r="V1014" t="s">
        <v>212</v>
      </c>
      <c r="W1014" t="s">
        <v>212</v>
      </c>
      <c r="X1014" t="s">
        <v>212</v>
      </c>
      <c r="Y1014" t="s">
        <v>214</v>
      </c>
      <c r="Z1014" t="s">
        <v>214</v>
      </c>
      <c r="AA1014" t="s">
        <v>212</v>
      </c>
      <c r="AB1014" t="s">
        <v>214</v>
      </c>
      <c r="AC1014" t="s">
        <v>214</v>
      </c>
      <c r="AD1014" t="s">
        <v>214</v>
      </c>
      <c r="AE1014" t="s">
        <v>214</v>
      </c>
      <c r="AF1014" t="s">
        <v>214</v>
      </c>
      <c r="AG1014"/>
      <c r="AH1014"/>
      <c r="AI1014"/>
      <c r="AJ1014"/>
      <c r="AK1014"/>
      <c r="AL1014"/>
      <c r="AM1014"/>
      <c r="AN1014"/>
      <c r="AO1014"/>
      <c r="AP1014" s="317"/>
      <c r="AQ1014"/>
      <c r="AR1014" s="299"/>
      <c r="AS1014" s="273"/>
    </row>
    <row r="1015" spans="1:45" s="272" customFormat="1" ht="22.8" x14ac:dyDescent="0.4">
      <c r="A1015">
        <v>215794</v>
      </c>
      <c r="B1015" t="s">
        <v>3631</v>
      </c>
      <c r="C1015" t="s">
        <v>4176</v>
      </c>
      <c r="D1015" t="s">
        <v>4176</v>
      </c>
      <c r="E1015" t="s">
        <v>4176</v>
      </c>
      <c r="F1015" t="s">
        <v>4176</v>
      </c>
      <c r="G1015" t="s">
        <v>4176</v>
      </c>
      <c r="H1015" t="s">
        <v>4176</v>
      </c>
      <c r="I1015" t="s">
        <v>4176</v>
      </c>
      <c r="J1015" t="s">
        <v>4176</v>
      </c>
      <c r="K1015" t="s">
        <v>4176</v>
      </c>
      <c r="L1015" t="s">
        <v>4176</v>
      </c>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s="317"/>
      <c r="AQ1015" t="s">
        <v>737</v>
      </c>
      <c r="AR1015" s="299" t="s">
        <v>4214</v>
      </c>
      <c r="AS1015" s="273"/>
    </row>
    <row r="1016" spans="1:45" s="272" customFormat="1" ht="24" x14ac:dyDescent="0.5">
      <c r="A1016" s="321">
        <v>215796</v>
      </c>
      <c r="B1016" t="s">
        <v>487</v>
      </c>
      <c r="C1016" s="272" t="s">
        <v>4176</v>
      </c>
      <c r="D1016" s="272" t="s">
        <v>4176</v>
      </c>
      <c r="E1016" s="272" t="s">
        <v>4176</v>
      </c>
      <c r="F1016" s="272" t="s">
        <v>4176</v>
      </c>
      <c r="G1016" s="272" t="s">
        <v>4176</v>
      </c>
      <c r="H1016" s="272" t="s">
        <v>4176</v>
      </c>
      <c r="I1016" s="272" t="s">
        <v>4176</v>
      </c>
      <c r="J1016" s="272" t="s">
        <v>4176</v>
      </c>
      <c r="K1016" s="272" t="s">
        <v>4176</v>
      </c>
      <c r="L1016" s="272" t="s">
        <v>4176</v>
      </c>
      <c r="M1016" s="272" t="s">
        <v>4176</v>
      </c>
      <c r="N1016" s="272" t="s">
        <v>4176</v>
      </c>
      <c r="O1016" s="272" t="s">
        <v>4176</v>
      </c>
      <c r="P1016" s="272" t="s">
        <v>4176</v>
      </c>
      <c r="Q1016" s="272" t="s">
        <v>4176</v>
      </c>
      <c r="R1016" s="272" t="s">
        <v>4176</v>
      </c>
      <c r="S1016" s="272" t="s">
        <v>4176</v>
      </c>
      <c r="T1016" s="272" t="s">
        <v>4176</v>
      </c>
      <c r="U1016" s="272" t="s">
        <v>4176</v>
      </c>
      <c r="V1016" s="272" t="s">
        <v>4176</v>
      </c>
      <c r="AP1016" s="317"/>
      <c r="AQ1016" t="s">
        <v>737</v>
      </c>
      <c r="AR1016" s="299" t="s">
        <v>4180</v>
      </c>
      <c r="AS1016" s="271"/>
    </row>
    <row r="1017" spans="1:45" s="272" customFormat="1" ht="24" x14ac:dyDescent="0.5">
      <c r="A1017" s="321">
        <v>215798</v>
      </c>
      <c r="B1017" t="s">
        <v>3630</v>
      </c>
      <c r="C1017" s="272" t="s">
        <v>214</v>
      </c>
      <c r="D1017" s="272" t="s">
        <v>214</v>
      </c>
      <c r="E1017" s="272" t="s">
        <v>214</v>
      </c>
      <c r="F1017" s="272" t="s">
        <v>212</v>
      </c>
      <c r="G1017" s="272" t="s">
        <v>214</v>
      </c>
      <c r="H1017" s="272" t="s">
        <v>214</v>
      </c>
      <c r="I1017" s="272" t="s">
        <v>214</v>
      </c>
      <c r="J1017" s="272" t="s">
        <v>212</v>
      </c>
      <c r="K1017" s="272" t="s">
        <v>212</v>
      </c>
      <c r="L1017" s="272" t="s">
        <v>214</v>
      </c>
      <c r="M1017" s="272" t="s">
        <v>212</v>
      </c>
      <c r="N1017" s="272" t="s">
        <v>212</v>
      </c>
      <c r="O1017" s="272" t="s">
        <v>212</v>
      </c>
      <c r="P1017" s="272" t="s">
        <v>212</v>
      </c>
      <c r="Q1017" s="272" t="s">
        <v>212</v>
      </c>
      <c r="R1017" s="272" t="s">
        <v>214</v>
      </c>
      <c r="S1017" s="272" t="s">
        <v>212</v>
      </c>
      <c r="T1017" s="272" t="s">
        <v>212</v>
      </c>
      <c r="U1017" s="272" t="s">
        <v>212</v>
      </c>
      <c r="V1017" s="272" t="s">
        <v>214</v>
      </c>
      <c r="W1017" s="272" t="s">
        <v>212</v>
      </c>
      <c r="X1017" s="272" t="s">
        <v>212</v>
      </c>
      <c r="Y1017" s="272" t="s">
        <v>212</v>
      </c>
      <c r="Z1017" s="272" t="s">
        <v>214</v>
      </c>
      <c r="AA1017" s="272" t="s">
        <v>214</v>
      </c>
      <c r="AB1017" s="272" t="s">
        <v>214</v>
      </c>
      <c r="AC1017" s="272" t="s">
        <v>214</v>
      </c>
      <c r="AD1017" s="272" t="s">
        <v>214</v>
      </c>
      <c r="AE1017" s="272" t="s">
        <v>214</v>
      </c>
      <c r="AF1017" s="272" t="s">
        <v>214</v>
      </c>
      <c r="AP1017" s="317"/>
      <c r="AQ1017"/>
      <c r="AR1017" s="299"/>
      <c r="AS1017" s="273"/>
    </row>
    <row r="1018" spans="1:45" s="272" customFormat="1" ht="22.8" x14ac:dyDescent="0.4">
      <c r="A1018">
        <v>215800</v>
      </c>
      <c r="B1018" t="s">
        <v>3630</v>
      </c>
      <c r="C1018" t="s">
        <v>212</v>
      </c>
      <c r="D1018" t="s">
        <v>214</v>
      </c>
      <c r="E1018" t="s">
        <v>214</v>
      </c>
      <c r="F1018" t="s">
        <v>214</v>
      </c>
      <c r="G1018" t="s">
        <v>214</v>
      </c>
      <c r="H1018" t="s">
        <v>212</v>
      </c>
      <c r="I1018" t="s">
        <v>214</v>
      </c>
      <c r="J1018" t="s">
        <v>212</v>
      </c>
      <c r="K1018" t="s">
        <v>212</v>
      </c>
      <c r="L1018" t="s">
        <v>212</v>
      </c>
      <c r="M1018" t="s">
        <v>214</v>
      </c>
      <c r="N1018" t="s">
        <v>213</v>
      </c>
      <c r="O1018" t="s">
        <v>212</v>
      </c>
      <c r="P1018" t="s">
        <v>214</v>
      </c>
      <c r="Q1018" t="s">
        <v>212</v>
      </c>
      <c r="R1018" t="s">
        <v>214</v>
      </c>
      <c r="S1018" t="s">
        <v>214</v>
      </c>
      <c r="T1018" t="s">
        <v>212</v>
      </c>
      <c r="U1018" t="s">
        <v>214</v>
      </c>
      <c r="V1018" t="s">
        <v>212</v>
      </c>
      <c r="W1018" t="s">
        <v>213</v>
      </c>
      <c r="X1018" t="s">
        <v>214</v>
      </c>
      <c r="Y1018" t="s">
        <v>214</v>
      </c>
      <c r="Z1018" t="s">
        <v>214</v>
      </c>
      <c r="AA1018" t="s">
        <v>212</v>
      </c>
      <c r="AB1018" t="s">
        <v>214</v>
      </c>
      <c r="AC1018" t="s">
        <v>214</v>
      </c>
      <c r="AD1018" t="s">
        <v>214</v>
      </c>
      <c r="AE1018" t="s">
        <v>214</v>
      </c>
      <c r="AF1018" t="s">
        <v>213</v>
      </c>
      <c r="AG1018"/>
      <c r="AH1018"/>
      <c r="AI1018"/>
      <c r="AJ1018"/>
      <c r="AK1018"/>
      <c r="AL1018"/>
      <c r="AM1018"/>
      <c r="AN1018"/>
      <c r="AO1018"/>
      <c r="AP1018" s="317"/>
      <c r="AQ1018"/>
      <c r="AR1018" s="299"/>
      <c r="AS1018" s="273"/>
    </row>
    <row r="1019" spans="1:45" s="272" customFormat="1" ht="22.8" x14ac:dyDescent="0.4">
      <c r="A1019">
        <v>215801</v>
      </c>
      <c r="B1019" t="s">
        <v>485</v>
      </c>
      <c r="C1019" t="s">
        <v>212</v>
      </c>
      <c r="D1019" t="s">
        <v>212</v>
      </c>
      <c r="E1019" t="s">
        <v>212</v>
      </c>
      <c r="F1019" t="s">
        <v>214</v>
      </c>
      <c r="G1019" t="s">
        <v>214</v>
      </c>
      <c r="H1019" t="s">
        <v>214</v>
      </c>
      <c r="I1019" t="s">
        <v>212</v>
      </c>
      <c r="J1019" t="s">
        <v>214</v>
      </c>
      <c r="K1019" t="s">
        <v>214</v>
      </c>
      <c r="L1019" t="s">
        <v>212</v>
      </c>
      <c r="M1019" t="s">
        <v>212</v>
      </c>
      <c r="N1019" t="s">
        <v>212</v>
      </c>
      <c r="O1019" t="s">
        <v>212</v>
      </c>
      <c r="P1019" t="s">
        <v>212</v>
      </c>
      <c r="Q1019" t="s">
        <v>214</v>
      </c>
      <c r="R1019" t="s">
        <v>214</v>
      </c>
      <c r="S1019" t="s">
        <v>212</v>
      </c>
      <c r="T1019" t="s">
        <v>212</v>
      </c>
      <c r="U1019" t="s">
        <v>214</v>
      </c>
      <c r="V1019" t="s">
        <v>212</v>
      </c>
      <c r="W1019" t="s">
        <v>214</v>
      </c>
      <c r="X1019" t="s">
        <v>214</v>
      </c>
      <c r="Y1019" t="s">
        <v>213</v>
      </c>
      <c r="Z1019" t="s">
        <v>212</v>
      </c>
      <c r="AA1019" t="s">
        <v>214</v>
      </c>
      <c r="AB1019" t="s">
        <v>212</v>
      </c>
      <c r="AC1019" t="s">
        <v>212</v>
      </c>
      <c r="AD1019" t="s">
        <v>212</v>
      </c>
      <c r="AE1019" t="s">
        <v>213</v>
      </c>
      <c r="AF1019" t="s">
        <v>212</v>
      </c>
      <c r="AG1019"/>
      <c r="AH1019"/>
      <c r="AI1019"/>
      <c r="AJ1019"/>
      <c r="AK1019"/>
      <c r="AL1019"/>
      <c r="AM1019"/>
      <c r="AN1019"/>
      <c r="AO1019"/>
      <c r="AP1019" s="317"/>
      <c r="AQ1019"/>
      <c r="AR1019" s="299"/>
      <c r="AS1019" s="271"/>
    </row>
    <row r="1020" spans="1:45" s="272" customFormat="1" ht="22.8" x14ac:dyDescent="0.4">
      <c r="A1020">
        <v>215802</v>
      </c>
      <c r="B1020" t="s">
        <v>487</v>
      </c>
      <c r="C1020" t="s">
        <v>4176</v>
      </c>
      <c r="D1020" t="s">
        <v>4176</v>
      </c>
      <c r="E1020" t="s">
        <v>4176</v>
      </c>
      <c r="F1020" t="s">
        <v>4176</v>
      </c>
      <c r="G1020" t="s">
        <v>4176</v>
      </c>
      <c r="H1020" t="s">
        <v>4176</v>
      </c>
      <c r="I1020" t="s">
        <v>4176</v>
      </c>
      <c r="J1020" t="s">
        <v>4176</v>
      </c>
      <c r="K1020" t="s">
        <v>4176</v>
      </c>
      <c r="L1020" t="s">
        <v>4176</v>
      </c>
      <c r="M1020" t="s">
        <v>4176</v>
      </c>
      <c r="N1020" t="s">
        <v>4176</v>
      </c>
      <c r="O1020" t="s">
        <v>4176</v>
      </c>
      <c r="P1020" t="s">
        <v>4176</v>
      </c>
      <c r="Q1020" t="s">
        <v>4176</v>
      </c>
      <c r="R1020" t="s">
        <v>4176</v>
      </c>
      <c r="S1020" t="s">
        <v>4176</v>
      </c>
      <c r="T1020" t="s">
        <v>4176</v>
      </c>
      <c r="U1020" t="s">
        <v>4176</v>
      </c>
      <c r="V1020" t="s">
        <v>4176</v>
      </c>
      <c r="W1020"/>
      <c r="X1020"/>
      <c r="Y1020"/>
      <c r="Z1020"/>
      <c r="AA1020"/>
      <c r="AB1020"/>
      <c r="AC1020"/>
      <c r="AD1020"/>
      <c r="AE1020"/>
      <c r="AF1020"/>
      <c r="AG1020"/>
      <c r="AH1020"/>
      <c r="AI1020"/>
      <c r="AJ1020"/>
      <c r="AK1020"/>
      <c r="AL1020"/>
      <c r="AM1020"/>
      <c r="AN1020"/>
      <c r="AO1020"/>
      <c r="AP1020" s="317"/>
      <c r="AQ1020" t="s">
        <v>737</v>
      </c>
      <c r="AR1020" s="299" t="s">
        <v>4190</v>
      </c>
      <c r="AS1020" s="273"/>
    </row>
    <row r="1021" spans="1:45" s="272" customFormat="1" ht="22.8" x14ac:dyDescent="0.4">
      <c r="A1021">
        <v>215808</v>
      </c>
      <c r="B1021" t="s">
        <v>65</v>
      </c>
      <c r="C1021" t="s">
        <v>212</v>
      </c>
      <c r="D1021" t="s">
        <v>214</v>
      </c>
      <c r="E1021" t="s">
        <v>214</v>
      </c>
      <c r="F1021" t="s">
        <v>212</v>
      </c>
      <c r="G1021" t="s">
        <v>214</v>
      </c>
      <c r="H1021" t="s">
        <v>214</v>
      </c>
      <c r="I1021" t="s">
        <v>212</v>
      </c>
      <c r="J1021" t="s">
        <v>214</v>
      </c>
      <c r="K1021" t="s">
        <v>214</v>
      </c>
      <c r="L1021" t="s">
        <v>214</v>
      </c>
      <c r="M1021" t="s">
        <v>214</v>
      </c>
      <c r="N1021" t="s">
        <v>212</v>
      </c>
      <c r="O1021" t="s">
        <v>212</v>
      </c>
      <c r="P1021" t="s">
        <v>214</v>
      </c>
      <c r="Q1021" t="s">
        <v>214</v>
      </c>
      <c r="R1021" t="s">
        <v>212</v>
      </c>
      <c r="S1021" t="s">
        <v>212</v>
      </c>
      <c r="T1021" t="s">
        <v>212</v>
      </c>
      <c r="U1021" t="s">
        <v>214</v>
      </c>
      <c r="V1021" t="s">
        <v>214</v>
      </c>
      <c r="W1021" t="s">
        <v>214</v>
      </c>
      <c r="X1021" t="s">
        <v>214</v>
      </c>
      <c r="Y1021" t="s">
        <v>213</v>
      </c>
      <c r="Z1021" t="s">
        <v>214</v>
      </c>
      <c r="AA1021" t="s">
        <v>212</v>
      </c>
      <c r="AB1021" t="s">
        <v>214</v>
      </c>
      <c r="AC1021" t="s">
        <v>212</v>
      </c>
      <c r="AD1021" t="s">
        <v>214</v>
      </c>
      <c r="AE1021" t="s">
        <v>213</v>
      </c>
      <c r="AF1021" t="s">
        <v>212</v>
      </c>
      <c r="AG1021" t="s">
        <v>213</v>
      </c>
      <c r="AH1021" t="s">
        <v>213</v>
      </c>
      <c r="AI1021" t="s">
        <v>213</v>
      </c>
      <c r="AJ1021" t="s">
        <v>213</v>
      </c>
      <c r="AK1021" t="s">
        <v>213</v>
      </c>
      <c r="AL1021"/>
      <c r="AM1021"/>
      <c r="AN1021"/>
      <c r="AO1021"/>
      <c r="AP1021" s="317"/>
      <c r="AQ1021"/>
      <c r="AR1021" s="299"/>
      <c r="AS1021" s="271"/>
    </row>
    <row r="1022" spans="1:45" s="272" customFormat="1" ht="22.8" x14ac:dyDescent="0.4">
      <c r="A1022">
        <v>215811</v>
      </c>
      <c r="B1022" t="s">
        <v>3629</v>
      </c>
      <c r="C1022" t="s">
        <v>214</v>
      </c>
      <c r="D1022" t="s">
        <v>214</v>
      </c>
      <c r="E1022" t="s">
        <v>214</v>
      </c>
      <c r="F1022" t="s">
        <v>214</v>
      </c>
      <c r="G1022" t="s">
        <v>214</v>
      </c>
      <c r="H1022" t="s">
        <v>214</v>
      </c>
      <c r="I1022" t="s">
        <v>214</v>
      </c>
      <c r="J1022" t="s">
        <v>214</v>
      </c>
      <c r="K1022" t="s">
        <v>214</v>
      </c>
      <c r="L1022" t="s">
        <v>214</v>
      </c>
      <c r="M1022" t="s">
        <v>214</v>
      </c>
      <c r="N1022" t="s">
        <v>214</v>
      </c>
      <c r="O1022" t="s">
        <v>212</v>
      </c>
      <c r="P1022" t="s">
        <v>214</v>
      </c>
      <c r="Q1022" t="s">
        <v>214</v>
      </c>
      <c r="R1022" t="s">
        <v>214</v>
      </c>
      <c r="S1022" t="s">
        <v>214</v>
      </c>
      <c r="T1022" t="s">
        <v>214</v>
      </c>
      <c r="U1022" t="s">
        <v>214</v>
      </c>
      <c r="V1022" t="s">
        <v>214</v>
      </c>
      <c r="W1022" t="s">
        <v>214</v>
      </c>
      <c r="X1022" t="s">
        <v>214</v>
      </c>
      <c r="Y1022" t="s">
        <v>212</v>
      </c>
      <c r="Z1022" t="s">
        <v>214</v>
      </c>
      <c r="AA1022" t="s">
        <v>214</v>
      </c>
      <c r="AB1022" t="s">
        <v>214</v>
      </c>
      <c r="AC1022" t="s">
        <v>214</v>
      </c>
      <c r="AD1022" t="s">
        <v>214</v>
      </c>
      <c r="AE1022" t="s">
        <v>214</v>
      </c>
      <c r="AF1022" t="s">
        <v>214</v>
      </c>
      <c r="AG1022" t="s">
        <v>214</v>
      </c>
      <c r="AH1022" t="s">
        <v>214</v>
      </c>
      <c r="AI1022" t="s">
        <v>214</v>
      </c>
      <c r="AJ1022" t="s">
        <v>214</v>
      </c>
      <c r="AK1022" t="s">
        <v>214</v>
      </c>
      <c r="AL1022" t="s">
        <v>213</v>
      </c>
      <c r="AM1022" t="s">
        <v>212</v>
      </c>
      <c r="AN1022" t="s">
        <v>212</v>
      </c>
      <c r="AO1022" t="s">
        <v>213</v>
      </c>
      <c r="AP1022" s="317" t="s">
        <v>212</v>
      </c>
      <c r="AQ1022"/>
      <c r="AR1022" s="299"/>
      <c r="AS1022" s="273"/>
    </row>
    <row r="1023" spans="1:45" s="272" customFormat="1" ht="24" x14ac:dyDescent="0.5">
      <c r="A1023" s="321">
        <v>215814</v>
      </c>
      <c r="B1023" t="s">
        <v>487</v>
      </c>
      <c r="C1023" s="271" t="s">
        <v>214</v>
      </c>
      <c r="D1023" s="271" t="s">
        <v>212</v>
      </c>
      <c r="E1023" s="271" t="s">
        <v>212</v>
      </c>
      <c r="F1023" s="271" t="s">
        <v>212</v>
      </c>
      <c r="G1023" s="271" t="s">
        <v>214</v>
      </c>
      <c r="H1023" s="271" t="s">
        <v>212</v>
      </c>
      <c r="I1023" s="271" t="s">
        <v>214</v>
      </c>
      <c r="J1023" s="271" t="s">
        <v>212</v>
      </c>
      <c r="K1023" s="271" t="s">
        <v>214</v>
      </c>
      <c r="L1023" s="271" t="s">
        <v>212</v>
      </c>
      <c r="M1023" s="271" t="s">
        <v>213</v>
      </c>
      <c r="N1023" s="271" t="s">
        <v>212</v>
      </c>
      <c r="O1023" s="271" t="s">
        <v>214</v>
      </c>
      <c r="P1023" s="271" t="s">
        <v>213</v>
      </c>
      <c r="Q1023" s="271" t="s">
        <v>214</v>
      </c>
      <c r="R1023" s="271" t="s">
        <v>212</v>
      </c>
      <c r="S1023" s="271" t="s">
        <v>214</v>
      </c>
      <c r="T1023" s="271" t="s">
        <v>213</v>
      </c>
      <c r="U1023" s="271" t="s">
        <v>214</v>
      </c>
      <c r="V1023" s="271" t="s">
        <v>214</v>
      </c>
      <c r="W1023" s="271"/>
      <c r="X1023" s="271"/>
      <c r="Y1023" s="271"/>
      <c r="Z1023" s="271"/>
      <c r="AA1023" s="271"/>
      <c r="AB1023" s="271"/>
      <c r="AC1023" s="271"/>
      <c r="AD1023" s="271"/>
      <c r="AE1023" s="271"/>
      <c r="AF1023" s="271"/>
      <c r="AG1023" s="271"/>
      <c r="AH1023" s="271"/>
      <c r="AI1023" s="271"/>
      <c r="AJ1023" s="271"/>
      <c r="AK1023" s="271"/>
      <c r="AL1023" s="271"/>
      <c r="AM1023" s="271"/>
      <c r="AN1023" s="271"/>
      <c r="AO1023" s="271"/>
      <c r="AP1023" s="322"/>
      <c r="AQ1023"/>
      <c r="AR1023" s="299"/>
      <c r="AS1023" s="271"/>
    </row>
    <row r="1024" spans="1:45" s="272" customFormat="1" ht="22.8" x14ac:dyDescent="0.4">
      <c r="A1024">
        <v>215815</v>
      </c>
      <c r="B1024" t="s">
        <v>485</v>
      </c>
      <c r="C1024" t="s">
        <v>214</v>
      </c>
      <c r="D1024" t="s">
        <v>214</v>
      </c>
      <c r="E1024" t="s">
        <v>214</v>
      </c>
      <c r="F1024" t="s">
        <v>212</v>
      </c>
      <c r="G1024" t="s">
        <v>214</v>
      </c>
      <c r="H1024" t="s">
        <v>214</v>
      </c>
      <c r="I1024" t="s">
        <v>214</v>
      </c>
      <c r="J1024" t="s">
        <v>214</v>
      </c>
      <c r="K1024" t="s">
        <v>212</v>
      </c>
      <c r="L1024" t="s">
        <v>214</v>
      </c>
      <c r="M1024" t="s">
        <v>212</v>
      </c>
      <c r="N1024" t="s">
        <v>212</v>
      </c>
      <c r="O1024" t="s">
        <v>212</v>
      </c>
      <c r="P1024" t="s">
        <v>212</v>
      </c>
      <c r="Q1024" t="s">
        <v>212</v>
      </c>
      <c r="R1024" t="s">
        <v>214</v>
      </c>
      <c r="S1024" t="s">
        <v>214</v>
      </c>
      <c r="T1024" t="s">
        <v>212</v>
      </c>
      <c r="U1024" t="s">
        <v>212</v>
      </c>
      <c r="V1024" t="s">
        <v>214</v>
      </c>
      <c r="W1024" t="s">
        <v>214</v>
      </c>
      <c r="X1024" t="s">
        <v>214</v>
      </c>
      <c r="Y1024" t="s">
        <v>212</v>
      </c>
      <c r="Z1024" t="s">
        <v>212</v>
      </c>
      <c r="AA1024" t="s">
        <v>214</v>
      </c>
      <c r="AB1024" t="s">
        <v>212</v>
      </c>
      <c r="AC1024" t="s">
        <v>212</v>
      </c>
      <c r="AD1024" t="s">
        <v>212</v>
      </c>
      <c r="AE1024" t="s">
        <v>212</v>
      </c>
      <c r="AF1024" t="s">
        <v>212</v>
      </c>
      <c r="AG1024"/>
      <c r="AH1024"/>
      <c r="AI1024"/>
      <c r="AJ1024"/>
      <c r="AK1024"/>
      <c r="AL1024"/>
      <c r="AM1024"/>
      <c r="AN1024"/>
      <c r="AO1024"/>
      <c r="AP1024" s="317"/>
      <c r="AQ1024"/>
      <c r="AR1024" s="299"/>
      <c r="AS1024" s="271"/>
    </row>
    <row r="1025" spans="1:45" s="272" customFormat="1" ht="22.8" x14ac:dyDescent="0.4">
      <c r="A1025">
        <v>215816</v>
      </c>
      <c r="B1025" t="s">
        <v>3629</v>
      </c>
      <c r="C1025" t="s">
        <v>214</v>
      </c>
      <c r="D1025" t="s">
        <v>214</v>
      </c>
      <c r="E1025" t="s">
        <v>212</v>
      </c>
      <c r="F1025" t="s">
        <v>214</v>
      </c>
      <c r="G1025" t="s">
        <v>214</v>
      </c>
      <c r="H1025" t="s">
        <v>214</v>
      </c>
      <c r="I1025" t="s">
        <v>214</v>
      </c>
      <c r="J1025" t="s">
        <v>214</v>
      </c>
      <c r="K1025" t="s">
        <v>214</v>
      </c>
      <c r="L1025" t="s">
        <v>214</v>
      </c>
      <c r="M1025" t="s">
        <v>214</v>
      </c>
      <c r="N1025" t="s">
        <v>214</v>
      </c>
      <c r="O1025" t="s">
        <v>212</v>
      </c>
      <c r="P1025" t="s">
        <v>212</v>
      </c>
      <c r="Q1025" t="s">
        <v>214</v>
      </c>
      <c r="R1025" t="s">
        <v>214</v>
      </c>
      <c r="S1025" t="s">
        <v>214</v>
      </c>
      <c r="T1025" t="s">
        <v>214</v>
      </c>
      <c r="U1025" t="s">
        <v>214</v>
      </c>
      <c r="V1025" t="s">
        <v>214</v>
      </c>
      <c r="W1025" t="s">
        <v>212</v>
      </c>
      <c r="X1025" t="s">
        <v>214</v>
      </c>
      <c r="Y1025" t="s">
        <v>212</v>
      </c>
      <c r="Z1025" t="s">
        <v>212</v>
      </c>
      <c r="AA1025" t="s">
        <v>212</v>
      </c>
      <c r="AB1025" t="s">
        <v>212</v>
      </c>
      <c r="AC1025" t="s">
        <v>214</v>
      </c>
      <c r="AD1025" t="s">
        <v>212</v>
      </c>
      <c r="AE1025" t="s">
        <v>214</v>
      </c>
      <c r="AF1025" t="s">
        <v>212</v>
      </c>
      <c r="AG1025" t="s">
        <v>212</v>
      </c>
      <c r="AH1025" t="s">
        <v>214</v>
      </c>
      <c r="AI1025" t="s">
        <v>214</v>
      </c>
      <c r="AJ1025" t="s">
        <v>214</v>
      </c>
      <c r="AK1025" t="s">
        <v>214</v>
      </c>
      <c r="AL1025" t="s">
        <v>214</v>
      </c>
      <c r="AM1025" t="s">
        <v>214</v>
      </c>
      <c r="AN1025" t="s">
        <v>214</v>
      </c>
      <c r="AO1025" t="s">
        <v>214</v>
      </c>
      <c r="AP1025" s="317" t="s">
        <v>214</v>
      </c>
      <c r="AQ1025"/>
      <c r="AR1025" s="299"/>
      <c r="AS1025" s="271"/>
    </row>
    <row r="1026" spans="1:45" s="272" customFormat="1" ht="22.8" x14ac:dyDescent="0.4">
      <c r="A1026">
        <v>215818</v>
      </c>
      <c r="B1026" t="s">
        <v>487</v>
      </c>
      <c r="C1026" t="s">
        <v>4176</v>
      </c>
      <c r="D1026" t="s">
        <v>4176</v>
      </c>
      <c r="E1026" t="s">
        <v>4176</v>
      </c>
      <c r="F1026" t="s">
        <v>4176</v>
      </c>
      <c r="G1026" t="s">
        <v>4176</v>
      </c>
      <c r="H1026" t="s">
        <v>4176</v>
      </c>
      <c r="I1026" t="s">
        <v>4176</v>
      </c>
      <c r="J1026" t="s">
        <v>4176</v>
      </c>
      <c r="K1026" t="s">
        <v>4176</v>
      </c>
      <c r="L1026" t="s">
        <v>4176</v>
      </c>
      <c r="M1026" t="s">
        <v>4176</v>
      </c>
      <c r="N1026" t="s">
        <v>4176</v>
      </c>
      <c r="O1026" t="s">
        <v>4176</v>
      </c>
      <c r="P1026" t="s">
        <v>4176</v>
      </c>
      <c r="Q1026" t="s">
        <v>4176</v>
      </c>
      <c r="R1026" t="s">
        <v>4176</v>
      </c>
      <c r="S1026" t="s">
        <v>4176</v>
      </c>
      <c r="T1026" t="s">
        <v>4176</v>
      </c>
      <c r="U1026" t="s">
        <v>4176</v>
      </c>
      <c r="V1026" t="s">
        <v>4176</v>
      </c>
      <c r="W1026"/>
      <c r="X1026"/>
      <c r="Y1026"/>
      <c r="Z1026"/>
      <c r="AA1026"/>
      <c r="AB1026"/>
      <c r="AC1026"/>
      <c r="AD1026"/>
      <c r="AE1026"/>
      <c r="AF1026"/>
      <c r="AG1026"/>
      <c r="AH1026"/>
      <c r="AI1026"/>
      <c r="AJ1026"/>
      <c r="AK1026"/>
      <c r="AL1026"/>
      <c r="AM1026"/>
      <c r="AN1026"/>
      <c r="AO1026"/>
      <c r="AP1026" s="317"/>
      <c r="AQ1026" t="s">
        <v>737</v>
      </c>
      <c r="AR1026" s="299" t="s">
        <v>4180</v>
      </c>
      <c r="AS1026" s="271"/>
    </row>
    <row r="1027" spans="1:45" s="272" customFormat="1" ht="22.8" x14ac:dyDescent="0.4">
      <c r="A1027">
        <v>215821</v>
      </c>
      <c r="B1027" t="s">
        <v>3629</v>
      </c>
      <c r="C1027" t="s">
        <v>212</v>
      </c>
      <c r="D1027" t="s">
        <v>214</v>
      </c>
      <c r="E1027" t="s">
        <v>214</v>
      </c>
      <c r="F1027" t="s">
        <v>214</v>
      </c>
      <c r="G1027" t="s">
        <v>214</v>
      </c>
      <c r="H1027" t="s">
        <v>214</v>
      </c>
      <c r="I1027" t="s">
        <v>214</v>
      </c>
      <c r="J1027" t="s">
        <v>214</v>
      </c>
      <c r="K1027" t="s">
        <v>212</v>
      </c>
      <c r="L1027" t="s">
        <v>214</v>
      </c>
      <c r="M1027" t="s">
        <v>214</v>
      </c>
      <c r="N1027" t="s">
        <v>214</v>
      </c>
      <c r="O1027" t="s">
        <v>212</v>
      </c>
      <c r="P1027" t="s">
        <v>214</v>
      </c>
      <c r="Q1027" t="s">
        <v>214</v>
      </c>
      <c r="R1027" t="s">
        <v>214</v>
      </c>
      <c r="S1027" t="s">
        <v>214</v>
      </c>
      <c r="T1027" t="s">
        <v>214</v>
      </c>
      <c r="U1027" t="s">
        <v>214</v>
      </c>
      <c r="V1027" t="s">
        <v>214</v>
      </c>
      <c r="W1027" t="s">
        <v>212</v>
      </c>
      <c r="X1027" t="s">
        <v>214</v>
      </c>
      <c r="Y1027" t="s">
        <v>214</v>
      </c>
      <c r="Z1027" t="s">
        <v>214</v>
      </c>
      <c r="AA1027" t="s">
        <v>214</v>
      </c>
      <c r="AB1027" t="s">
        <v>212</v>
      </c>
      <c r="AC1027" t="s">
        <v>212</v>
      </c>
      <c r="AD1027" t="s">
        <v>212</v>
      </c>
      <c r="AE1027" t="s">
        <v>212</v>
      </c>
      <c r="AF1027" t="s">
        <v>214</v>
      </c>
      <c r="AG1027" t="s">
        <v>214</v>
      </c>
      <c r="AH1027" t="s">
        <v>214</v>
      </c>
      <c r="AI1027" t="s">
        <v>214</v>
      </c>
      <c r="AJ1027" t="s">
        <v>214</v>
      </c>
      <c r="AK1027" t="s">
        <v>212</v>
      </c>
      <c r="AL1027" t="s">
        <v>214</v>
      </c>
      <c r="AM1027" t="s">
        <v>214</v>
      </c>
      <c r="AN1027" t="s">
        <v>214</v>
      </c>
      <c r="AO1027" t="s">
        <v>214</v>
      </c>
      <c r="AP1027" s="317" t="s">
        <v>212</v>
      </c>
      <c r="AQ1027"/>
      <c r="AR1027" s="299"/>
      <c r="AS1027" s="273"/>
    </row>
    <row r="1028" spans="1:45" s="272" customFormat="1" ht="22.8" x14ac:dyDescent="0.4">
      <c r="A1028">
        <v>215823</v>
      </c>
      <c r="B1028" t="s">
        <v>488</v>
      </c>
      <c r="C1028" t="s">
        <v>212</v>
      </c>
      <c r="D1028" t="s">
        <v>212</v>
      </c>
      <c r="E1028" t="s">
        <v>214</v>
      </c>
      <c r="F1028" t="s">
        <v>212</v>
      </c>
      <c r="G1028" t="s">
        <v>214</v>
      </c>
      <c r="H1028" t="s">
        <v>214</v>
      </c>
      <c r="I1028" t="s">
        <v>214</v>
      </c>
      <c r="J1028" t="s">
        <v>212</v>
      </c>
      <c r="K1028" t="s">
        <v>212</v>
      </c>
      <c r="L1028" t="s">
        <v>214</v>
      </c>
      <c r="M1028" t="s">
        <v>212</v>
      </c>
      <c r="N1028" t="s">
        <v>212</v>
      </c>
      <c r="O1028" t="s">
        <v>212</v>
      </c>
      <c r="P1028" t="s">
        <v>214</v>
      </c>
      <c r="Q1028" t="s">
        <v>212</v>
      </c>
      <c r="R1028" t="s">
        <v>214</v>
      </c>
      <c r="S1028" t="s">
        <v>212</v>
      </c>
      <c r="T1028" t="s">
        <v>212</v>
      </c>
      <c r="U1028" t="s">
        <v>212</v>
      </c>
      <c r="V1028" t="s">
        <v>212</v>
      </c>
      <c r="W1028" t="s">
        <v>213</v>
      </c>
      <c r="X1028" t="s">
        <v>213</v>
      </c>
      <c r="Y1028" t="s">
        <v>213</v>
      </c>
      <c r="Z1028" t="s">
        <v>213</v>
      </c>
      <c r="AA1028" t="s">
        <v>213</v>
      </c>
      <c r="AB1028"/>
      <c r="AC1028"/>
      <c r="AD1028"/>
      <c r="AE1028"/>
      <c r="AF1028"/>
      <c r="AG1028"/>
      <c r="AH1028"/>
      <c r="AI1028"/>
      <c r="AJ1028"/>
      <c r="AK1028"/>
      <c r="AL1028"/>
      <c r="AM1028"/>
      <c r="AN1028"/>
      <c r="AO1028"/>
      <c r="AP1028" s="317"/>
      <c r="AQ1028"/>
      <c r="AR1028" s="299"/>
      <c r="AS1028" s="273"/>
    </row>
    <row r="1029" spans="1:45" s="272" customFormat="1" ht="22.8" x14ac:dyDescent="0.4">
      <c r="A1029">
        <v>215824</v>
      </c>
      <c r="B1029" t="s">
        <v>3629</v>
      </c>
      <c r="C1029" t="s">
        <v>212</v>
      </c>
      <c r="D1029" t="s">
        <v>214</v>
      </c>
      <c r="E1029" t="s">
        <v>214</v>
      </c>
      <c r="F1029" t="s">
        <v>214</v>
      </c>
      <c r="G1029" t="s">
        <v>214</v>
      </c>
      <c r="H1029" t="s">
        <v>214</v>
      </c>
      <c r="I1029" t="s">
        <v>214</v>
      </c>
      <c r="J1029" t="s">
        <v>214</v>
      </c>
      <c r="K1029" t="s">
        <v>214</v>
      </c>
      <c r="L1029" t="s">
        <v>214</v>
      </c>
      <c r="M1029" t="s">
        <v>212</v>
      </c>
      <c r="N1029" t="s">
        <v>212</v>
      </c>
      <c r="O1029" t="s">
        <v>214</v>
      </c>
      <c r="P1029" t="s">
        <v>214</v>
      </c>
      <c r="Q1029" t="s">
        <v>214</v>
      </c>
      <c r="R1029" t="s">
        <v>214</v>
      </c>
      <c r="S1029" t="s">
        <v>212</v>
      </c>
      <c r="T1029" t="s">
        <v>214</v>
      </c>
      <c r="U1029" t="s">
        <v>214</v>
      </c>
      <c r="V1029" t="s">
        <v>214</v>
      </c>
      <c r="W1029" t="s">
        <v>212</v>
      </c>
      <c r="X1029" t="s">
        <v>214</v>
      </c>
      <c r="Y1029" t="s">
        <v>214</v>
      </c>
      <c r="Z1029" t="s">
        <v>214</v>
      </c>
      <c r="AA1029" t="s">
        <v>212</v>
      </c>
      <c r="AB1029" t="s">
        <v>212</v>
      </c>
      <c r="AC1029" t="s">
        <v>214</v>
      </c>
      <c r="AD1029" t="s">
        <v>212</v>
      </c>
      <c r="AE1029" t="s">
        <v>212</v>
      </c>
      <c r="AF1029" t="s">
        <v>214</v>
      </c>
      <c r="AG1029" t="s">
        <v>214</v>
      </c>
      <c r="AH1029" t="s">
        <v>214</v>
      </c>
      <c r="AI1029" t="s">
        <v>212</v>
      </c>
      <c r="AJ1029" t="s">
        <v>214</v>
      </c>
      <c r="AK1029" t="s">
        <v>214</v>
      </c>
      <c r="AL1029" t="s">
        <v>212</v>
      </c>
      <c r="AM1029" t="s">
        <v>214</v>
      </c>
      <c r="AN1029" t="s">
        <v>212</v>
      </c>
      <c r="AO1029" t="s">
        <v>214</v>
      </c>
      <c r="AP1029" s="317" t="s">
        <v>212</v>
      </c>
      <c r="AQ1029"/>
      <c r="AR1029" s="299"/>
      <c r="AS1029" s="273"/>
    </row>
    <row r="1030" spans="1:45" s="272" customFormat="1" ht="22.8" x14ac:dyDescent="0.4">
      <c r="A1030">
        <v>215832</v>
      </c>
      <c r="B1030" t="s">
        <v>3629</v>
      </c>
      <c r="C1030" t="s">
        <v>212</v>
      </c>
      <c r="D1030" t="s">
        <v>212</v>
      </c>
      <c r="E1030" t="s">
        <v>212</v>
      </c>
      <c r="F1030" t="s">
        <v>212</v>
      </c>
      <c r="G1030" t="s">
        <v>212</v>
      </c>
      <c r="H1030" t="s">
        <v>214</v>
      </c>
      <c r="I1030" t="s">
        <v>214</v>
      </c>
      <c r="J1030" t="s">
        <v>212</v>
      </c>
      <c r="K1030" t="s">
        <v>212</v>
      </c>
      <c r="L1030" t="s">
        <v>214</v>
      </c>
      <c r="M1030" t="s">
        <v>214</v>
      </c>
      <c r="N1030" t="s">
        <v>212</v>
      </c>
      <c r="O1030" t="s">
        <v>212</v>
      </c>
      <c r="P1030" t="s">
        <v>214</v>
      </c>
      <c r="Q1030" t="s">
        <v>214</v>
      </c>
      <c r="R1030" t="s">
        <v>214</v>
      </c>
      <c r="S1030" t="s">
        <v>212</v>
      </c>
      <c r="T1030" t="s">
        <v>214</v>
      </c>
      <c r="U1030" t="s">
        <v>214</v>
      </c>
      <c r="V1030" t="s">
        <v>214</v>
      </c>
      <c r="W1030" t="s">
        <v>212</v>
      </c>
      <c r="X1030" t="s">
        <v>214</v>
      </c>
      <c r="Y1030" t="s">
        <v>212</v>
      </c>
      <c r="Z1030" t="s">
        <v>214</v>
      </c>
      <c r="AA1030" t="s">
        <v>212</v>
      </c>
      <c r="AB1030" t="s">
        <v>214</v>
      </c>
      <c r="AC1030" t="s">
        <v>214</v>
      </c>
      <c r="AD1030" t="s">
        <v>214</v>
      </c>
      <c r="AE1030" t="s">
        <v>212</v>
      </c>
      <c r="AF1030" t="s">
        <v>214</v>
      </c>
      <c r="AG1030" t="s">
        <v>214</v>
      </c>
      <c r="AH1030" t="s">
        <v>214</v>
      </c>
      <c r="AI1030" t="s">
        <v>214</v>
      </c>
      <c r="AJ1030" t="s">
        <v>214</v>
      </c>
      <c r="AK1030" t="s">
        <v>212</v>
      </c>
      <c r="AL1030" t="s">
        <v>214</v>
      </c>
      <c r="AM1030" t="s">
        <v>214</v>
      </c>
      <c r="AN1030" t="s">
        <v>213</v>
      </c>
      <c r="AO1030" t="s">
        <v>214</v>
      </c>
      <c r="AP1030" s="317" t="s">
        <v>214</v>
      </c>
      <c r="AQ1030"/>
      <c r="AR1030" s="299"/>
      <c r="AS1030" s="271"/>
    </row>
    <row r="1031" spans="1:45" s="272" customFormat="1" ht="22.8" x14ac:dyDescent="0.4">
      <c r="A1031" s="314">
        <v>215834</v>
      </c>
      <c r="B1031" t="s">
        <v>485</v>
      </c>
      <c r="C1031" s="315" t="s">
        <v>4176</v>
      </c>
      <c r="D1031" s="315" t="s">
        <v>4176</v>
      </c>
      <c r="E1031" s="315" t="s">
        <v>4176</v>
      </c>
      <c r="F1031" s="315" t="s">
        <v>4176</v>
      </c>
      <c r="G1031" s="315" t="s">
        <v>4176</v>
      </c>
      <c r="H1031" s="315" t="s">
        <v>4176</v>
      </c>
      <c r="I1031" s="315" t="s">
        <v>4176</v>
      </c>
      <c r="J1031" s="315" t="s">
        <v>4176</v>
      </c>
      <c r="K1031" s="315" t="s">
        <v>4176</v>
      </c>
      <c r="L1031" s="315" t="s">
        <v>4176</v>
      </c>
      <c r="M1031" s="315" t="s">
        <v>4176</v>
      </c>
      <c r="N1031" s="315" t="s">
        <v>4176</v>
      </c>
      <c r="O1031" s="315" t="s">
        <v>4176</v>
      </c>
      <c r="P1031" s="315" t="s">
        <v>4176</v>
      </c>
      <c r="Q1031" s="315" t="s">
        <v>4176</v>
      </c>
      <c r="R1031" s="315" t="s">
        <v>4176</v>
      </c>
      <c r="S1031" s="315" t="s">
        <v>4176</v>
      </c>
      <c r="T1031" s="315" t="s">
        <v>4176</v>
      </c>
      <c r="U1031" s="315" t="s">
        <v>4176</v>
      </c>
      <c r="V1031" s="315" t="s">
        <v>4176</v>
      </c>
      <c r="W1031" s="315" t="s">
        <v>4176</v>
      </c>
      <c r="X1031" s="315" t="s">
        <v>4176</v>
      </c>
      <c r="Y1031" s="315" t="s">
        <v>4176</v>
      </c>
      <c r="Z1031" s="315" t="s">
        <v>4176</v>
      </c>
      <c r="AA1031" s="315" t="s">
        <v>4176</v>
      </c>
      <c r="AB1031" s="315" t="s">
        <v>4176</v>
      </c>
      <c r="AC1031" s="315" t="s">
        <v>4176</v>
      </c>
      <c r="AD1031" s="315" t="s">
        <v>4176</v>
      </c>
      <c r="AE1031" s="315" t="s">
        <v>4176</v>
      </c>
      <c r="AF1031" s="315" t="s">
        <v>4176</v>
      </c>
      <c r="AG1031" s="315"/>
      <c r="AH1031" s="315"/>
      <c r="AI1031" s="315"/>
      <c r="AJ1031" s="315"/>
      <c r="AK1031" s="315"/>
      <c r="AL1031" s="315"/>
      <c r="AM1031" s="315"/>
      <c r="AN1031" s="315"/>
      <c r="AO1031" s="315"/>
      <c r="AP1031" s="316"/>
      <c r="AQ1031" t="s">
        <v>737</v>
      </c>
      <c r="AR1031" s="299" t="s">
        <v>4180</v>
      </c>
      <c r="AS1031" s="271"/>
    </row>
    <row r="1032" spans="1:45" s="272" customFormat="1" ht="24" x14ac:dyDescent="0.5">
      <c r="A1032" s="321">
        <v>215835</v>
      </c>
      <c r="B1032" t="s">
        <v>485</v>
      </c>
      <c r="C1032" s="271" t="s">
        <v>214</v>
      </c>
      <c r="D1032" s="271" t="s">
        <v>214</v>
      </c>
      <c r="E1032" s="271" t="s">
        <v>214</v>
      </c>
      <c r="F1032" s="271" t="s">
        <v>214</v>
      </c>
      <c r="G1032" s="271" t="s">
        <v>214</v>
      </c>
      <c r="H1032" s="271" t="s">
        <v>214</v>
      </c>
      <c r="I1032" s="271" t="s">
        <v>214</v>
      </c>
      <c r="J1032" s="271" t="s">
        <v>214</v>
      </c>
      <c r="K1032" s="271" t="s">
        <v>214</v>
      </c>
      <c r="L1032" s="271" t="s">
        <v>214</v>
      </c>
      <c r="M1032" s="271" t="s">
        <v>212</v>
      </c>
      <c r="N1032" s="271" t="s">
        <v>214</v>
      </c>
      <c r="O1032" s="271" t="s">
        <v>212</v>
      </c>
      <c r="P1032" s="271" t="s">
        <v>214</v>
      </c>
      <c r="Q1032" s="271" t="s">
        <v>214</v>
      </c>
      <c r="R1032" s="271" t="s">
        <v>214</v>
      </c>
      <c r="S1032" s="271" t="s">
        <v>214</v>
      </c>
      <c r="T1032" s="271" t="s">
        <v>214</v>
      </c>
      <c r="U1032" s="271" t="s">
        <v>214</v>
      </c>
      <c r="V1032" s="271" t="s">
        <v>214</v>
      </c>
      <c r="W1032" s="271" t="s">
        <v>212</v>
      </c>
      <c r="X1032" s="271" t="s">
        <v>212</v>
      </c>
      <c r="Y1032" s="271" t="s">
        <v>212</v>
      </c>
      <c r="Z1032" s="271" t="s">
        <v>212</v>
      </c>
      <c r="AA1032" s="271" t="s">
        <v>212</v>
      </c>
      <c r="AB1032" s="271" t="s">
        <v>212</v>
      </c>
      <c r="AC1032" s="271" t="s">
        <v>214</v>
      </c>
      <c r="AD1032" s="271" t="s">
        <v>212</v>
      </c>
      <c r="AE1032" s="271" t="s">
        <v>214</v>
      </c>
      <c r="AF1032" s="271" t="s">
        <v>212</v>
      </c>
      <c r="AG1032" s="271"/>
      <c r="AH1032" s="271"/>
      <c r="AI1032" s="271"/>
      <c r="AJ1032" s="271"/>
      <c r="AK1032" s="271"/>
      <c r="AL1032" s="271"/>
      <c r="AM1032" s="271"/>
      <c r="AN1032" s="271"/>
      <c r="AO1032" s="271"/>
      <c r="AP1032" s="322"/>
      <c r="AQ1032"/>
      <c r="AR1032" s="299"/>
      <c r="AS1032" s="273"/>
    </row>
    <row r="1033" spans="1:45" s="272" customFormat="1" ht="22.8" x14ac:dyDescent="0.4">
      <c r="A1033">
        <v>215837</v>
      </c>
      <c r="B1033" t="s">
        <v>3629</v>
      </c>
      <c r="C1033" t="s">
        <v>214</v>
      </c>
      <c r="D1033" t="s">
        <v>212</v>
      </c>
      <c r="E1033" t="s">
        <v>212</v>
      </c>
      <c r="F1033" t="s">
        <v>214</v>
      </c>
      <c r="G1033" t="s">
        <v>214</v>
      </c>
      <c r="H1033" t="s">
        <v>214</v>
      </c>
      <c r="I1033" t="s">
        <v>214</v>
      </c>
      <c r="J1033" t="s">
        <v>212</v>
      </c>
      <c r="K1033" t="s">
        <v>214</v>
      </c>
      <c r="L1033" t="s">
        <v>214</v>
      </c>
      <c r="M1033" t="s">
        <v>214</v>
      </c>
      <c r="N1033" t="s">
        <v>212</v>
      </c>
      <c r="O1033" t="s">
        <v>212</v>
      </c>
      <c r="P1033" t="s">
        <v>214</v>
      </c>
      <c r="Q1033" t="s">
        <v>214</v>
      </c>
      <c r="R1033" t="s">
        <v>212</v>
      </c>
      <c r="S1033" t="s">
        <v>214</v>
      </c>
      <c r="T1033" t="s">
        <v>214</v>
      </c>
      <c r="U1033" t="s">
        <v>214</v>
      </c>
      <c r="V1033" t="s">
        <v>212</v>
      </c>
      <c r="W1033" t="s">
        <v>212</v>
      </c>
      <c r="X1033" t="s">
        <v>214</v>
      </c>
      <c r="Y1033" t="s">
        <v>212</v>
      </c>
      <c r="Z1033" t="s">
        <v>214</v>
      </c>
      <c r="AA1033" t="s">
        <v>212</v>
      </c>
      <c r="AB1033" t="s">
        <v>212</v>
      </c>
      <c r="AC1033" t="s">
        <v>212</v>
      </c>
      <c r="AD1033" t="s">
        <v>214</v>
      </c>
      <c r="AE1033" t="s">
        <v>212</v>
      </c>
      <c r="AF1033" t="s">
        <v>212</v>
      </c>
      <c r="AG1033" t="s">
        <v>214</v>
      </c>
      <c r="AH1033" t="s">
        <v>213</v>
      </c>
      <c r="AI1033" t="s">
        <v>213</v>
      </c>
      <c r="AJ1033" t="s">
        <v>213</v>
      </c>
      <c r="AK1033" t="s">
        <v>214</v>
      </c>
      <c r="AL1033" t="s">
        <v>212</v>
      </c>
      <c r="AM1033" t="s">
        <v>212</v>
      </c>
      <c r="AN1033" t="s">
        <v>212</v>
      </c>
      <c r="AO1033" t="s">
        <v>212</v>
      </c>
      <c r="AP1033" s="317" t="s">
        <v>212</v>
      </c>
      <c r="AQ1033"/>
      <c r="AR1033" s="299"/>
      <c r="AS1033" s="273"/>
    </row>
    <row r="1034" spans="1:45" s="272" customFormat="1" ht="22.8" x14ac:dyDescent="0.4">
      <c r="A1034" s="314">
        <v>215841</v>
      </c>
      <c r="B1034" t="s">
        <v>3632</v>
      </c>
      <c r="C1034" s="315" t="s">
        <v>4176</v>
      </c>
      <c r="D1034" s="315" t="s">
        <v>4176</v>
      </c>
      <c r="E1034" s="315" t="s">
        <v>4176</v>
      </c>
      <c r="F1034" s="315" t="s">
        <v>4176</v>
      </c>
      <c r="G1034" s="315" t="s">
        <v>4176</v>
      </c>
      <c r="H1034" s="315" t="s">
        <v>4176</v>
      </c>
      <c r="I1034" s="315" t="s">
        <v>4176</v>
      </c>
      <c r="J1034" s="315" t="s">
        <v>4176</v>
      </c>
      <c r="K1034" s="315" t="s">
        <v>4176</v>
      </c>
      <c r="L1034" s="315" t="s">
        <v>4176</v>
      </c>
      <c r="M1034" s="315" t="s">
        <v>4176</v>
      </c>
      <c r="N1034" s="315" t="s">
        <v>4176</v>
      </c>
      <c r="O1034" s="315" t="s">
        <v>4176</v>
      </c>
      <c r="P1034" s="315" t="s">
        <v>4176</v>
      </c>
      <c r="Q1034" s="315" t="s">
        <v>4176</v>
      </c>
      <c r="R1034" s="315" t="s">
        <v>4176</v>
      </c>
      <c r="S1034" s="315" t="s">
        <v>4176</v>
      </c>
      <c r="T1034" s="315" t="s">
        <v>4176</v>
      </c>
      <c r="U1034" s="315" t="s">
        <v>4176</v>
      </c>
      <c r="V1034" s="315" t="s">
        <v>4176</v>
      </c>
      <c r="W1034" s="315"/>
      <c r="X1034" s="315"/>
      <c r="Y1034" s="315"/>
      <c r="Z1034" s="315"/>
      <c r="AA1034" s="315"/>
      <c r="AB1034" s="315"/>
      <c r="AC1034" s="315"/>
      <c r="AD1034" s="315"/>
      <c r="AE1034" s="315"/>
      <c r="AF1034" s="315"/>
      <c r="AG1034" s="315"/>
      <c r="AH1034" s="315"/>
      <c r="AI1034" s="315"/>
      <c r="AJ1034" s="315"/>
      <c r="AK1034" s="315"/>
      <c r="AL1034" s="315"/>
      <c r="AM1034" s="315"/>
      <c r="AN1034" s="315"/>
      <c r="AO1034" s="315"/>
      <c r="AP1034" s="316"/>
      <c r="AQ1034" t="s">
        <v>737</v>
      </c>
      <c r="AR1034" s="299" t="s">
        <v>4183</v>
      </c>
      <c r="AS1034" s="273"/>
    </row>
    <row r="1035" spans="1:45" s="272" customFormat="1" ht="22.8" x14ac:dyDescent="0.4">
      <c r="A1035">
        <v>215843</v>
      </c>
      <c r="B1035" t="s">
        <v>485</v>
      </c>
      <c r="C1035" t="s">
        <v>214</v>
      </c>
      <c r="D1035" t="s">
        <v>214</v>
      </c>
      <c r="E1035" t="s">
        <v>214</v>
      </c>
      <c r="F1035" t="s">
        <v>214</v>
      </c>
      <c r="G1035" t="s">
        <v>214</v>
      </c>
      <c r="H1035" t="s">
        <v>213</v>
      </c>
      <c r="I1035" t="s">
        <v>214</v>
      </c>
      <c r="J1035" t="s">
        <v>214</v>
      </c>
      <c r="K1035" t="s">
        <v>214</v>
      </c>
      <c r="L1035" t="s">
        <v>214</v>
      </c>
      <c r="M1035" t="s">
        <v>214</v>
      </c>
      <c r="N1035" t="s">
        <v>214</v>
      </c>
      <c r="O1035" t="s">
        <v>214</v>
      </c>
      <c r="P1035" t="s">
        <v>212</v>
      </c>
      <c r="Q1035" t="s">
        <v>212</v>
      </c>
      <c r="R1035" t="s">
        <v>213</v>
      </c>
      <c r="S1035" t="s">
        <v>214</v>
      </c>
      <c r="T1035" t="s">
        <v>214</v>
      </c>
      <c r="U1035" t="s">
        <v>214</v>
      </c>
      <c r="V1035" t="s">
        <v>214</v>
      </c>
      <c r="W1035" t="s">
        <v>213</v>
      </c>
      <c r="X1035" t="s">
        <v>214</v>
      </c>
      <c r="Y1035" t="s">
        <v>214</v>
      </c>
      <c r="Z1035" t="s">
        <v>213</v>
      </c>
      <c r="AA1035" t="s">
        <v>212</v>
      </c>
      <c r="AB1035" t="s">
        <v>214</v>
      </c>
      <c r="AC1035" t="s">
        <v>214</v>
      </c>
      <c r="AD1035" t="s">
        <v>214</v>
      </c>
      <c r="AE1035" t="s">
        <v>214</v>
      </c>
      <c r="AF1035" t="s">
        <v>213</v>
      </c>
      <c r="AG1035"/>
      <c r="AH1035"/>
      <c r="AI1035"/>
      <c r="AJ1035"/>
      <c r="AK1035"/>
      <c r="AL1035"/>
      <c r="AM1035"/>
      <c r="AN1035"/>
      <c r="AO1035"/>
      <c r="AP1035" s="317"/>
      <c r="AQ1035"/>
      <c r="AR1035" s="299"/>
      <c r="AS1035" s="271"/>
    </row>
    <row r="1036" spans="1:45" s="272" customFormat="1" ht="22.8" x14ac:dyDescent="0.4">
      <c r="A1036">
        <v>215845</v>
      </c>
      <c r="B1036" t="s">
        <v>3630</v>
      </c>
      <c r="C1036" t="s">
        <v>214</v>
      </c>
      <c r="D1036" t="s">
        <v>214</v>
      </c>
      <c r="E1036" t="s">
        <v>214</v>
      </c>
      <c r="F1036" t="s">
        <v>214</v>
      </c>
      <c r="G1036" t="s">
        <v>214</v>
      </c>
      <c r="H1036" t="s">
        <v>214</v>
      </c>
      <c r="I1036" t="s">
        <v>214</v>
      </c>
      <c r="J1036" t="s">
        <v>214</v>
      </c>
      <c r="K1036" t="s">
        <v>214</v>
      </c>
      <c r="L1036" t="s">
        <v>214</v>
      </c>
      <c r="M1036" t="s">
        <v>214</v>
      </c>
      <c r="N1036" t="s">
        <v>214</v>
      </c>
      <c r="O1036" t="s">
        <v>212</v>
      </c>
      <c r="P1036" t="s">
        <v>212</v>
      </c>
      <c r="Q1036" t="s">
        <v>214</v>
      </c>
      <c r="R1036" t="s">
        <v>214</v>
      </c>
      <c r="S1036" t="s">
        <v>212</v>
      </c>
      <c r="T1036" t="s">
        <v>212</v>
      </c>
      <c r="U1036" t="s">
        <v>214</v>
      </c>
      <c r="V1036" t="s">
        <v>212</v>
      </c>
      <c r="W1036" t="s">
        <v>214</v>
      </c>
      <c r="X1036" t="s">
        <v>214</v>
      </c>
      <c r="Y1036" t="s">
        <v>214</v>
      </c>
      <c r="Z1036" t="s">
        <v>213</v>
      </c>
      <c r="AA1036" t="s">
        <v>213</v>
      </c>
      <c r="AB1036" t="s">
        <v>213</v>
      </c>
      <c r="AC1036" t="s">
        <v>213</v>
      </c>
      <c r="AD1036" t="s">
        <v>213</v>
      </c>
      <c r="AE1036" t="s">
        <v>213</v>
      </c>
      <c r="AF1036" t="s">
        <v>213</v>
      </c>
      <c r="AG1036"/>
      <c r="AH1036"/>
      <c r="AI1036"/>
      <c r="AJ1036"/>
      <c r="AK1036"/>
      <c r="AL1036"/>
      <c r="AM1036"/>
      <c r="AN1036"/>
      <c r="AO1036"/>
      <c r="AP1036" s="317"/>
      <c r="AQ1036"/>
      <c r="AR1036" s="299"/>
      <c r="AS1036" s="273"/>
    </row>
    <row r="1037" spans="1:45" s="272" customFormat="1" ht="22.8" x14ac:dyDescent="0.4">
      <c r="A1037">
        <v>215846</v>
      </c>
      <c r="B1037" t="s">
        <v>487</v>
      </c>
      <c r="C1037" t="s">
        <v>212</v>
      </c>
      <c r="D1037" t="s">
        <v>212</v>
      </c>
      <c r="E1037" t="s">
        <v>212</v>
      </c>
      <c r="F1037" t="s">
        <v>212</v>
      </c>
      <c r="G1037" t="s">
        <v>212</v>
      </c>
      <c r="H1037" t="s">
        <v>212</v>
      </c>
      <c r="I1037" t="s">
        <v>212</v>
      </c>
      <c r="J1037" t="s">
        <v>212</v>
      </c>
      <c r="K1037" t="s">
        <v>212</v>
      </c>
      <c r="L1037" t="s">
        <v>214</v>
      </c>
      <c r="M1037" t="s">
        <v>212</v>
      </c>
      <c r="N1037" t="s">
        <v>212</v>
      </c>
      <c r="O1037" t="s">
        <v>212</v>
      </c>
      <c r="P1037" t="s">
        <v>213</v>
      </c>
      <c r="Q1037" t="s">
        <v>214</v>
      </c>
      <c r="R1037" t="s">
        <v>214</v>
      </c>
      <c r="S1037" t="s">
        <v>212</v>
      </c>
      <c r="T1037" t="s">
        <v>213</v>
      </c>
      <c r="U1037" t="s">
        <v>213</v>
      </c>
      <c r="V1037" t="s">
        <v>212</v>
      </c>
      <c r="W1037"/>
      <c r="X1037"/>
      <c r="Y1037"/>
      <c r="Z1037"/>
      <c r="AA1037"/>
      <c r="AB1037"/>
      <c r="AC1037"/>
      <c r="AD1037"/>
      <c r="AE1037"/>
      <c r="AF1037"/>
      <c r="AG1037"/>
      <c r="AH1037"/>
      <c r="AI1037"/>
      <c r="AJ1037"/>
      <c r="AK1037"/>
      <c r="AL1037"/>
      <c r="AM1037"/>
      <c r="AN1037"/>
      <c r="AO1037"/>
      <c r="AP1037" s="317"/>
      <c r="AQ1037"/>
      <c r="AR1037" s="299"/>
      <c r="AS1037" s="273"/>
    </row>
    <row r="1038" spans="1:45" s="272" customFormat="1" ht="22.8" x14ac:dyDescent="0.4">
      <c r="A1038">
        <v>215854</v>
      </c>
      <c r="B1038" t="s">
        <v>485</v>
      </c>
      <c r="C1038" t="s">
        <v>214</v>
      </c>
      <c r="D1038" t="s">
        <v>214</v>
      </c>
      <c r="E1038" t="s">
        <v>214</v>
      </c>
      <c r="F1038" t="s">
        <v>212</v>
      </c>
      <c r="G1038" t="s">
        <v>214</v>
      </c>
      <c r="H1038" t="s">
        <v>214</v>
      </c>
      <c r="I1038" t="s">
        <v>214</v>
      </c>
      <c r="J1038" t="s">
        <v>212</v>
      </c>
      <c r="K1038" t="s">
        <v>212</v>
      </c>
      <c r="L1038" t="s">
        <v>214</v>
      </c>
      <c r="M1038" t="s">
        <v>212</v>
      </c>
      <c r="N1038" t="s">
        <v>212</v>
      </c>
      <c r="O1038" t="s">
        <v>212</v>
      </c>
      <c r="P1038" t="s">
        <v>212</v>
      </c>
      <c r="Q1038" t="s">
        <v>214</v>
      </c>
      <c r="R1038" t="s">
        <v>214</v>
      </c>
      <c r="S1038" t="s">
        <v>212</v>
      </c>
      <c r="T1038" t="s">
        <v>212</v>
      </c>
      <c r="U1038" t="s">
        <v>214</v>
      </c>
      <c r="V1038" t="s">
        <v>212</v>
      </c>
      <c r="W1038" t="s">
        <v>212</v>
      </c>
      <c r="X1038" t="s">
        <v>212</v>
      </c>
      <c r="Y1038" t="s">
        <v>212</v>
      </c>
      <c r="Z1038" t="s">
        <v>212</v>
      </c>
      <c r="AA1038" t="s">
        <v>214</v>
      </c>
      <c r="AB1038" t="s">
        <v>214</v>
      </c>
      <c r="AC1038" t="s">
        <v>214</v>
      </c>
      <c r="AD1038" t="s">
        <v>214</v>
      </c>
      <c r="AE1038" t="s">
        <v>212</v>
      </c>
      <c r="AF1038" t="s">
        <v>214</v>
      </c>
      <c r="AG1038"/>
      <c r="AH1038"/>
      <c r="AI1038"/>
      <c r="AJ1038"/>
      <c r="AK1038"/>
      <c r="AL1038"/>
      <c r="AM1038"/>
      <c r="AN1038"/>
      <c r="AO1038"/>
      <c r="AP1038" s="317"/>
      <c r="AQ1038"/>
      <c r="AR1038" s="299"/>
      <c r="AS1038" s="271"/>
    </row>
    <row r="1039" spans="1:45" s="272" customFormat="1" ht="22.8" x14ac:dyDescent="0.4">
      <c r="A1039">
        <v>215856</v>
      </c>
      <c r="B1039" t="s">
        <v>59</v>
      </c>
      <c r="C1039" t="s">
        <v>214</v>
      </c>
      <c r="D1039" t="s">
        <v>214</v>
      </c>
      <c r="E1039" t="s">
        <v>212</v>
      </c>
      <c r="F1039" t="s">
        <v>214</v>
      </c>
      <c r="G1039" t="s">
        <v>214</v>
      </c>
      <c r="H1039" t="s">
        <v>212</v>
      </c>
      <c r="I1039" t="s">
        <v>214</v>
      </c>
      <c r="J1039" t="s">
        <v>214</v>
      </c>
      <c r="K1039" t="s">
        <v>214</v>
      </c>
      <c r="L1039" t="s">
        <v>214</v>
      </c>
      <c r="M1039" t="s">
        <v>214</v>
      </c>
      <c r="N1039" t="s">
        <v>212</v>
      </c>
      <c r="O1039" t="s">
        <v>214</v>
      </c>
      <c r="P1039" t="s">
        <v>212</v>
      </c>
      <c r="Q1039" t="s">
        <v>212</v>
      </c>
      <c r="R1039" t="s">
        <v>214</v>
      </c>
      <c r="S1039" t="s">
        <v>212</v>
      </c>
      <c r="T1039" t="s">
        <v>214</v>
      </c>
      <c r="U1039" t="s">
        <v>214</v>
      </c>
      <c r="V1039" t="s">
        <v>214</v>
      </c>
      <c r="W1039" t="s">
        <v>212</v>
      </c>
      <c r="X1039" t="s">
        <v>214</v>
      </c>
      <c r="Y1039" t="s">
        <v>212</v>
      </c>
      <c r="Z1039" t="s">
        <v>214</v>
      </c>
      <c r="AA1039" t="s">
        <v>214</v>
      </c>
      <c r="AB1039" t="s">
        <v>214</v>
      </c>
      <c r="AC1039" t="s">
        <v>214</v>
      </c>
      <c r="AD1039" t="s">
        <v>214</v>
      </c>
      <c r="AE1039" t="s">
        <v>212</v>
      </c>
      <c r="AF1039" t="s">
        <v>212</v>
      </c>
      <c r="AG1039" t="s">
        <v>214</v>
      </c>
      <c r="AH1039" t="s">
        <v>214</v>
      </c>
      <c r="AI1039" t="s">
        <v>214</v>
      </c>
      <c r="AJ1039" t="s">
        <v>214</v>
      </c>
      <c r="AK1039" t="s">
        <v>214</v>
      </c>
      <c r="AL1039" t="s">
        <v>213</v>
      </c>
      <c r="AM1039" t="s">
        <v>213</v>
      </c>
      <c r="AN1039" t="s">
        <v>213</v>
      </c>
      <c r="AO1039" t="s">
        <v>213</v>
      </c>
      <c r="AP1039" s="317" t="s">
        <v>213</v>
      </c>
      <c r="AQ1039"/>
      <c r="AR1039" s="299"/>
      <c r="AS1039" s="271"/>
    </row>
    <row r="1040" spans="1:45" s="272" customFormat="1" ht="22.8" x14ac:dyDescent="0.4">
      <c r="A1040" s="314">
        <v>215864</v>
      </c>
      <c r="B1040" t="s">
        <v>487</v>
      </c>
      <c r="C1040" s="315" t="s">
        <v>4176</v>
      </c>
      <c r="D1040" s="315" t="s">
        <v>4176</v>
      </c>
      <c r="E1040" s="315" t="s">
        <v>4176</v>
      </c>
      <c r="F1040" s="315" t="s">
        <v>4176</v>
      </c>
      <c r="G1040" s="315" t="s">
        <v>4176</v>
      </c>
      <c r="H1040" s="315" t="s">
        <v>4176</v>
      </c>
      <c r="I1040" s="315" t="s">
        <v>4176</v>
      </c>
      <c r="J1040" s="315" t="s">
        <v>4176</v>
      </c>
      <c r="K1040" s="315" t="s">
        <v>4176</v>
      </c>
      <c r="L1040" s="315" t="s">
        <v>4176</v>
      </c>
      <c r="M1040" s="315" t="s">
        <v>4176</v>
      </c>
      <c r="N1040" s="315" t="s">
        <v>4176</v>
      </c>
      <c r="O1040" s="315" t="s">
        <v>4176</v>
      </c>
      <c r="P1040" s="315" t="s">
        <v>4176</v>
      </c>
      <c r="Q1040" s="315" t="s">
        <v>4176</v>
      </c>
      <c r="R1040" s="315" t="s">
        <v>4176</v>
      </c>
      <c r="S1040" s="315" t="s">
        <v>4176</v>
      </c>
      <c r="T1040" s="315" t="s">
        <v>4176</v>
      </c>
      <c r="U1040" s="315" t="s">
        <v>4176</v>
      </c>
      <c r="V1040" s="315" t="s">
        <v>4176</v>
      </c>
      <c r="W1040" s="315"/>
      <c r="X1040" s="315"/>
      <c r="Y1040" s="315"/>
      <c r="Z1040" s="315"/>
      <c r="AA1040" s="315"/>
      <c r="AB1040" s="315"/>
      <c r="AC1040" s="315"/>
      <c r="AD1040" s="315"/>
      <c r="AE1040" s="315"/>
      <c r="AF1040" s="315"/>
      <c r="AG1040" s="315"/>
      <c r="AH1040" s="315"/>
      <c r="AI1040" s="315"/>
      <c r="AJ1040" s="315"/>
      <c r="AK1040" s="315"/>
      <c r="AL1040" s="315"/>
      <c r="AM1040" s="315"/>
      <c r="AN1040" s="315"/>
      <c r="AO1040" s="315"/>
      <c r="AP1040" s="316"/>
      <c r="AQ1040" t="s">
        <v>737</v>
      </c>
      <c r="AR1040" s="299" t="s">
        <v>4180</v>
      </c>
      <c r="AS1040" s="273"/>
    </row>
    <row r="1041" spans="1:45" s="272" customFormat="1" ht="24" x14ac:dyDescent="0.5">
      <c r="A1041" s="326">
        <v>215866</v>
      </c>
      <c r="B1041" t="s">
        <v>485</v>
      </c>
      <c r="C1041" s="272" t="s">
        <v>212</v>
      </c>
      <c r="D1041" s="272" t="s">
        <v>212</v>
      </c>
      <c r="E1041" s="272" t="s">
        <v>214</v>
      </c>
      <c r="F1041" s="272" t="s">
        <v>212</v>
      </c>
      <c r="G1041" s="272" t="s">
        <v>214</v>
      </c>
      <c r="H1041" s="272" t="s">
        <v>214</v>
      </c>
      <c r="I1041" s="272" t="s">
        <v>214</v>
      </c>
      <c r="J1041" s="272" t="s">
        <v>214</v>
      </c>
      <c r="K1041" s="272" t="s">
        <v>212</v>
      </c>
      <c r="L1041" s="272" t="s">
        <v>214</v>
      </c>
      <c r="M1041" s="272" t="s">
        <v>212</v>
      </c>
      <c r="N1041" s="272" t="s">
        <v>212</v>
      </c>
      <c r="O1041" s="272" t="s">
        <v>212</v>
      </c>
      <c r="P1041" s="272" t="s">
        <v>212</v>
      </c>
      <c r="Q1041" s="272" t="s">
        <v>214</v>
      </c>
      <c r="R1041" s="272" t="s">
        <v>214</v>
      </c>
      <c r="S1041" s="272" t="s">
        <v>214</v>
      </c>
      <c r="T1041" s="272" t="s">
        <v>214</v>
      </c>
      <c r="U1041" s="272" t="s">
        <v>214</v>
      </c>
      <c r="V1041" s="272" t="s">
        <v>214</v>
      </c>
      <c r="W1041" s="272" t="s">
        <v>214</v>
      </c>
      <c r="X1041" s="272" t="s">
        <v>214</v>
      </c>
      <c r="Y1041" s="272" t="s">
        <v>212</v>
      </c>
      <c r="Z1041" s="272" t="s">
        <v>214</v>
      </c>
      <c r="AA1041" s="272" t="s">
        <v>214</v>
      </c>
      <c r="AB1041" s="272" t="s">
        <v>214</v>
      </c>
      <c r="AC1041" s="272" t="s">
        <v>214</v>
      </c>
      <c r="AD1041" s="272" t="s">
        <v>214</v>
      </c>
      <c r="AE1041" s="272" t="s">
        <v>214</v>
      </c>
      <c r="AF1041" s="272" t="s">
        <v>214</v>
      </c>
      <c r="AP1041" s="317"/>
      <c r="AQ1041"/>
      <c r="AR1041" s="299"/>
      <c r="AS1041" s="271"/>
    </row>
    <row r="1042" spans="1:45" s="272" customFormat="1" ht="24" x14ac:dyDescent="0.5">
      <c r="A1042" s="321">
        <v>215870</v>
      </c>
      <c r="B1042" t="s">
        <v>487</v>
      </c>
      <c r="C1042" s="271" t="s">
        <v>214</v>
      </c>
      <c r="D1042" s="271" t="s">
        <v>212</v>
      </c>
      <c r="E1042" s="271" t="s">
        <v>212</v>
      </c>
      <c r="F1042" s="271" t="s">
        <v>212</v>
      </c>
      <c r="G1042" s="271" t="s">
        <v>214</v>
      </c>
      <c r="H1042" s="271" t="s">
        <v>213</v>
      </c>
      <c r="I1042" s="271" t="s">
        <v>212</v>
      </c>
      <c r="J1042" s="271" t="s">
        <v>212</v>
      </c>
      <c r="K1042" s="271" t="s">
        <v>212</v>
      </c>
      <c r="L1042" s="271" t="s">
        <v>214</v>
      </c>
      <c r="M1042" s="271" t="s">
        <v>214</v>
      </c>
      <c r="N1042" s="271" t="s">
        <v>213</v>
      </c>
      <c r="O1042" s="271" t="s">
        <v>214</v>
      </c>
      <c r="P1042" s="271" t="s">
        <v>213</v>
      </c>
      <c r="Q1042" s="271" t="s">
        <v>214</v>
      </c>
      <c r="R1042" s="271" t="s">
        <v>213</v>
      </c>
      <c r="S1042" s="271" t="s">
        <v>213</v>
      </c>
      <c r="T1042" s="271" t="s">
        <v>213</v>
      </c>
      <c r="U1042" s="271" t="s">
        <v>213</v>
      </c>
      <c r="V1042" s="271" t="s">
        <v>213</v>
      </c>
      <c r="W1042" s="271"/>
      <c r="X1042" s="271"/>
      <c r="Y1042" s="271"/>
      <c r="Z1042" s="271"/>
      <c r="AA1042" s="271"/>
      <c r="AB1042" s="271"/>
      <c r="AC1042" s="271"/>
      <c r="AD1042" s="271"/>
      <c r="AE1042" s="271"/>
      <c r="AF1042" s="271"/>
      <c r="AG1042" s="271"/>
      <c r="AH1042" s="271"/>
      <c r="AI1042" s="271"/>
      <c r="AJ1042" s="271"/>
      <c r="AK1042" s="271"/>
      <c r="AL1042" s="271"/>
      <c r="AM1042" s="271"/>
      <c r="AN1042" s="271"/>
      <c r="AO1042" s="271"/>
      <c r="AP1042" s="322"/>
      <c r="AQ1042"/>
      <c r="AR1042" s="299"/>
      <c r="AS1042" s="271"/>
    </row>
    <row r="1043" spans="1:45" s="272" customFormat="1" ht="22.8" x14ac:dyDescent="0.4">
      <c r="A1043">
        <v>215875</v>
      </c>
      <c r="B1043" t="s">
        <v>59</v>
      </c>
      <c r="C1043" t="s">
        <v>213</v>
      </c>
      <c r="D1043" t="s">
        <v>214</v>
      </c>
      <c r="E1043" t="s">
        <v>214</v>
      </c>
      <c r="F1043" t="s">
        <v>214</v>
      </c>
      <c r="G1043" t="s">
        <v>214</v>
      </c>
      <c r="H1043" t="s">
        <v>214</v>
      </c>
      <c r="I1043" t="s">
        <v>214</v>
      </c>
      <c r="J1043" t="s">
        <v>214</v>
      </c>
      <c r="K1043" t="s">
        <v>214</v>
      </c>
      <c r="L1043" t="s">
        <v>214</v>
      </c>
      <c r="M1043" t="s">
        <v>214</v>
      </c>
      <c r="N1043" t="s">
        <v>214</v>
      </c>
      <c r="O1043" t="s">
        <v>214</v>
      </c>
      <c r="P1043" t="s">
        <v>214</v>
      </c>
      <c r="Q1043" t="s">
        <v>214</v>
      </c>
      <c r="R1043" t="s">
        <v>214</v>
      </c>
      <c r="S1043" t="s">
        <v>214</v>
      </c>
      <c r="T1043" t="s">
        <v>214</v>
      </c>
      <c r="U1043" t="s">
        <v>214</v>
      </c>
      <c r="V1043" t="s">
        <v>214</v>
      </c>
      <c r="W1043" t="s">
        <v>214</v>
      </c>
      <c r="X1043" t="s">
        <v>214</v>
      </c>
      <c r="Y1043" t="s">
        <v>212</v>
      </c>
      <c r="Z1043" t="s">
        <v>214</v>
      </c>
      <c r="AA1043" t="s">
        <v>214</v>
      </c>
      <c r="AB1043" t="s">
        <v>212</v>
      </c>
      <c r="AC1043" t="s">
        <v>214</v>
      </c>
      <c r="AD1043" t="s">
        <v>214</v>
      </c>
      <c r="AE1043" t="s">
        <v>212</v>
      </c>
      <c r="AF1043" t="s">
        <v>214</v>
      </c>
      <c r="AG1043" t="s">
        <v>213</v>
      </c>
      <c r="AH1043" t="s">
        <v>214</v>
      </c>
      <c r="AI1043" t="s">
        <v>214</v>
      </c>
      <c r="AJ1043" t="s">
        <v>214</v>
      </c>
      <c r="AK1043" t="s">
        <v>212</v>
      </c>
      <c r="AL1043" t="s">
        <v>214</v>
      </c>
      <c r="AM1043" t="s">
        <v>213</v>
      </c>
      <c r="AN1043" t="s">
        <v>213</v>
      </c>
      <c r="AO1043" t="s">
        <v>213</v>
      </c>
      <c r="AP1043" s="317" t="s">
        <v>214</v>
      </c>
      <c r="AQ1043"/>
      <c r="AR1043" s="299"/>
      <c r="AS1043" s="273"/>
    </row>
    <row r="1044" spans="1:45" s="272" customFormat="1" ht="22.8" x14ac:dyDescent="0.4">
      <c r="A1044">
        <v>215876</v>
      </c>
      <c r="B1044" t="s">
        <v>3630</v>
      </c>
      <c r="C1044" t="s">
        <v>212</v>
      </c>
      <c r="D1044" t="s">
        <v>212</v>
      </c>
      <c r="E1044" t="s">
        <v>212</v>
      </c>
      <c r="F1044" t="s">
        <v>212</v>
      </c>
      <c r="G1044" t="s">
        <v>212</v>
      </c>
      <c r="H1044" t="s">
        <v>214</v>
      </c>
      <c r="I1044" t="s">
        <v>213</v>
      </c>
      <c r="J1044" t="s">
        <v>212</v>
      </c>
      <c r="K1044" t="s">
        <v>212</v>
      </c>
      <c r="L1044" t="s">
        <v>212</v>
      </c>
      <c r="M1044" t="s">
        <v>212</v>
      </c>
      <c r="N1044" t="s">
        <v>214</v>
      </c>
      <c r="O1044" t="s">
        <v>212</v>
      </c>
      <c r="P1044" t="s">
        <v>212</v>
      </c>
      <c r="Q1044" t="s">
        <v>212</v>
      </c>
      <c r="R1044" t="s">
        <v>213</v>
      </c>
      <c r="S1044" t="s">
        <v>212</v>
      </c>
      <c r="T1044" t="s">
        <v>212</v>
      </c>
      <c r="U1044" t="s">
        <v>212</v>
      </c>
      <c r="V1044" t="s">
        <v>212</v>
      </c>
      <c r="W1044" t="s">
        <v>214</v>
      </c>
      <c r="X1044" t="s">
        <v>214</v>
      </c>
      <c r="Y1044" t="s">
        <v>212</v>
      </c>
      <c r="Z1044" t="s">
        <v>214</v>
      </c>
      <c r="AA1044" t="s">
        <v>212</v>
      </c>
      <c r="AB1044" t="s">
        <v>214</v>
      </c>
      <c r="AC1044" t="s">
        <v>214</v>
      </c>
      <c r="AD1044" t="s">
        <v>214</v>
      </c>
      <c r="AE1044" t="s">
        <v>213</v>
      </c>
      <c r="AF1044" t="s">
        <v>214</v>
      </c>
      <c r="AG1044"/>
      <c r="AH1044"/>
      <c r="AI1044"/>
      <c r="AJ1044"/>
      <c r="AK1044"/>
      <c r="AL1044"/>
      <c r="AM1044"/>
      <c r="AN1044"/>
      <c r="AO1044"/>
      <c r="AP1044" s="317"/>
      <c r="AQ1044"/>
      <c r="AR1044" s="299"/>
      <c r="AS1044" s="271"/>
    </row>
    <row r="1045" spans="1:45" s="272" customFormat="1" ht="22.8" x14ac:dyDescent="0.4">
      <c r="A1045">
        <v>215878</v>
      </c>
      <c r="B1045" t="s">
        <v>59</v>
      </c>
      <c r="C1045" t="s">
        <v>214</v>
      </c>
      <c r="D1045" t="s">
        <v>214</v>
      </c>
      <c r="E1045" t="s">
        <v>214</v>
      </c>
      <c r="F1045" t="s">
        <v>214</v>
      </c>
      <c r="G1045" t="s">
        <v>214</v>
      </c>
      <c r="H1045" t="s">
        <v>214</v>
      </c>
      <c r="I1045" t="s">
        <v>214</v>
      </c>
      <c r="J1045" t="s">
        <v>214</v>
      </c>
      <c r="K1045" t="s">
        <v>214</v>
      </c>
      <c r="L1045" t="s">
        <v>214</v>
      </c>
      <c r="M1045" t="s">
        <v>214</v>
      </c>
      <c r="N1045" t="s">
        <v>214</v>
      </c>
      <c r="O1045" t="s">
        <v>214</v>
      </c>
      <c r="P1045" t="s">
        <v>214</v>
      </c>
      <c r="Q1045" t="s">
        <v>214</v>
      </c>
      <c r="R1045" t="s">
        <v>214</v>
      </c>
      <c r="S1045" t="s">
        <v>214</v>
      </c>
      <c r="T1045" t="s">
        <v>214</v>
      </c>
      <c r="U1045" t="s">
        <v>214</v>
      </c>
      <c r="V1045" t="s">
        <v>214</v>
      </c>
      <c r="W1045" t="s">
        <v>212</v>
      </c>
      <c r="X1045" t="s">
        <v>214</v>
      </c>
      <c r="Y1045" t="s">
        <v>214</v>
      </c>
      <c r="Z1045" t="s">
        <v>214</v>
      </c>
      <c r="AA1045" t="s">
        <v>212</v>
      </c>
      <c r="AB1045" t="s">
        <v>214</v>
      </c>
      <c r="AC1045" t="s">
        <v>214</v>
      </c>
      <c r="AD1045" t="s">
        <v>214</v>
      </c>
      <c r="AE1045" t="s">
        <v>214</v>
      </c>
      <c r="AF1045" t="s">
        <v>214</v>
      </c>
      <c r="AG1045" t="s">
        <v>214</v>
      </c>
      <c r="AH1045" t="s">
        <v>214</v>
      </c>
      <c r="AI1045" t="s">
        <v>214</v>
      </c>
      <c r="AJ1045" t="s">
        <v>214</v>
      </c>
      <c r="AK1045" t="s">
        <v>214</v>
      </c>
      <c r="AL1045" t="s">
        <v>214</v>
      </c>
      <c r="AM1045" t="s">
        <v>212</v>
      </c>
      <c r="AN1045" t="s">
        <v>214</v>
      </c>
      <c r="AO1045" t="s">
        <v>214</v>
      </c>
      <c r="AP1045" s="317" t="s">
        <v>214</v>
      </c>
      <c r="AQ1045"/>
      <c r="AR1045" s="299"/>
      <c r="AS1045" s="271"/>
    </row>
    <row r="1046" spans="1:45" s="272" customFormat="1" ht="22.8" x14ac:dyDescent="0.4">
      <c r="A1046">
        <v>215884</v>
      </c>
      <c r="B1046" t="s">
        <v>485</v>
      </c>
      <c r="C1046" t="s">
        <v>214</v>
      </c>
      <c r="D1046" t="s">
        <v>212</v>
      </c>
      <c r="E1046" t="s">
        <v>212</v>
      </c>
      <c r="F1046" t="s">
        <v>212</v>
      </c>
      <c r="G1046" t="s">
        <v>214</v>
      </c>
      <c r="H1046" t="s">
        <v>214</v>
      </c>
      <c r="I1046" t="s">
        <v>214</v>
      </c>
      <c r="J1046" t="s">
        <v>212</v>
      </c>
      <c r="K1046" t="s">
        <v>212</v>
      </c>
      <c r="L1046" t="s">
        <v>214</v>
      </c>
      <c r="M1046" t="s">
        <v>214</v>
      </c>
      <c r="N1046" t="s">
        <v>212</v>
      </c>
      <c r="O1046" t="s">
        <v>212</v>
      </c>
      <c r="P1046" t="s">
        <v>214</v>
      </c>
      <c r="Q1046" t="s">
        <v>212</v>
      </c>
      <c r="R1046" t="s">
        <v>212</v>
      </c>
      <c r="S1046" t="s">
        <v>214</v>
      </c>
      <c r="T1046" t="s">
        <v>212</v>
      </c>
      <c r="U1046" t="s">
        <v>212</v>
      </c>
      <c r="V1046" t="s">
        <v>214</v>
      </c>
      <c r="W1046" t="s">
        <v>214</v>
      </c>
      <c r="X1046" t="s">
        <v>214</v>
      </c>
      <c r="Y1046" t="s">
        <v>214</v>
      </c>
      <c r="Z1046" t="s">
        <v>212</v>
      </c>
      <c r="AA1046" t="s">
        <v>212</v>
      </c>
      <c r="AB1046" t="s">
        <v>214</v>
      </c>
      <c r="AC1046" t="s">
        <v>212</v>
      </c>
      <c r="AD1046" t="s">
        <v>213</v>
      </c>
      <c r="AE1046" t="s">
        <v>214</v>
      </c>
      <c r="AF1046" t="s">
        <v>212</v>
      </c>
      <c r="AG1046"/>
      <c r="AH1046"/>
      <c r="AI1046"/>
      <c r="AJ1046"/>
      <c r="AK1046"/>
      <c r="AL1046"/>
      <c r="AM1046"/>
      <c r="AN1046"/>
      <c r="AO1046"/>
      <c r="AP1046" s="317"/>
      <c r="AQ1046"/>
      <c r="AR1046" s="299"/>
      <c r="AS1046" s="271"/>
    </row>
    <row r="1047" spans="1:45" s="272" customFormat="1" ht="22.8" x14ac:dyDescent="0.4">
      <c r="A1047">
        <v>215888</v>
      </c>
      <c r="B1047" t="s">
        <v>3629</v>
      </c>
      <c r="C1047" t="s">
        <v>214</v>
      </c>
      <c r="D1047" t="s">
        <v>214</v>
      </c>
      <c r="E1047" t="s">
        <v>214</v>
      </c>
      <c r="F1047" t="s">
        <v>214</v>
      </c>
      <c r="G1047" t="s">
        <v>214</v>
      </c>
      <c r="H1047" t="s">
        <v>214</v>
      </c>
      <c r="I1047" t="s">
        <v>214</v>
      </c>
      <c r="J1047" t="s">
        <v>214</v>
      </c>
      <c r="K1047" t="s">
        <v>214</v>
      </c>
      <c r="L1047" t="s">
        <v>214</v>
      </c>
      <c r="M1047" t="s">
        <v>214</v>
      </c>
      <c r="N1047" t="s">
        <v>214</v>
      </c>
      <c r="O1047" t="s">
        <v>214</v>
      </c>
      <c r="P1047" t="s">
        <v>214</v>
      </c>
      <c r="Q1047" t="s">
        <v>214</v>
      </c>
      <c r="R1047" t="s">
        <v>214</v>
      </c>
      <c r="S1047" t="s">
        <v>214</v>
      </c>
      <c r="T1047" t="s">
        <v>214</v>
      </c>
      <c r="U1047" t="s">
        <v>214</v>
      </c>
      <c r="V1047" t="s">
        <v>214</v>
      </c>
      <c r="W1047" t="s">
        <v>214</v>
      </c>
      <c r="X1047" t="s">
        <v>214</v>
      </c>
      <c r="Y1047" t="s">
        <v>214</v>
      </c>
      <c r="Z1047" t="s">
        <v>214</v>
      </c>
      <c r="AA1047" t="s">
        <v>214</v>
      </c>
      <c r="AB1047" t="s">
        <v>212</v>
      </c>
      <c r="AC1047" t="s">
        <v>212</v>
      </c>
      <c r="AD1047" t="s">
        <v>212</v>
      </c>
      <c r="AE1047" t="s">
        <v>214</v>
      </c>
      <c r="AF1047" t="s">
        <v>214</v>
      </c>
      <c r="AG1047" t="s">
        <v>212</v>
      </c>
      <c r="AH1047" t="s">
        <v>214</v>
      </c>
      <c r="AI1047" t="s">
        <v>213</v>
      </c>
      <c r="AJ1047" t="s">
        <v>214</v>
      </c>
      <c r="AK1047" t="s">
        <v>212</v>
      </c>
      <c r="AL1047" t="s">
        <v>213</v>
      </c>
      <c r="AM1047" t="s">
        <v>213</v>
      </c>
      <c r="AN1047" t="s">
        <v>213</v>
      </c>
      <c r="AO1047" t="s">
        <v>213</v>
      </c>
      <c r="AP1047" s="317" t="s">
        <v>214</v>
      </c>
      <c r="AQ1047"/>
      <c r="AR1047" s="299"/>
      <c r="AS1047" s="271"/>
    </row>
    <row r="1048" spans="1:45" s="272" customFormat="1" ht="22.8" x14ac:dyDescent="0.4">
      <c r="A1048">
        <v>215889</v>
      </c>
      <c r="B1048" t="s">
        <v>487</v>
      </c>
      <c r="C1048" t="s">
        <v>4176</v>
      </c>
      <c r="D1048" t="s">
        <v>4176</v>
      </c>
      <c r="E1048" t="s">
        <v>4176</v>
      </c>
      <c r="F1048" t="s">
        <v>4176</v>
      </c>
      <c r="G1048" t="s">
        <v>4176</v>
      </c>
      <c r="H1048" t="s">
        <v>4176</v>
      </c>
      <c r="I1048" t="s">
        <v>4176</v>
      </c>
      <c r="J1048" t="s">
        <v>4176</v>
      </c>
      <c r="K1048" t="s">
        <v>4176</v>
      </c>
      <c r="L1048" t="s">
        <v>4176</v>
      </c>
      <c r="M1048" t="s">
        <v>4176</v>
      </c>
      <c r="N1048" t="s">
        <v>4176</v>
      </c>
      <c r="O1048" t="s">
        <v>4176</v>
      </c>
      <c r="P1048" t="s">
        <v>4176</v>
      </c>
      <c r="Q1048" t="s">
        <v>4176</v>
      </c>
      <c r="R1048" t="s">
        <v>4176</v>
      </c>
      <c r="S1048" t="s">
        <v>4176</v>
      </c>
      <c r="T1048" t="s">
        <v>4176</v>
      </c>
      <c r="U1048" t="s">
        <v>4176</v>
      </c>
      <c r="V1048" t="s">
        <v>4176</v>
      </c>
      <c r="W1048"/>
      <c r="X1048"/>
      <c r="Y1048"/>
      <c r="Z1048"/>
      <c r="AA1048"/>
      <c r="AB1048"/>
      <c r="AC1048"/>
      <c r="AD1048"/>
      <c r="AE1048"/>
      <c r="AF1048"/>
      <c r="AG1048"/>
      <c r="AH1048"/>
      <c r="AI1048"/>
      <c r="AJ1048"/>
      <c r="AK1048"/>
      <c r="AL1048"/>
      <c r="AM1048"/>
      <c r="AN1048"/>
      <c r="AO1048"/>
      <c r="AP1048" s="317"/>
      <c r="AQ1048" t="s">
        <v>737</v>
      </c>
      <c r="AR1048" s="299" t="s">
        <v>4214</v>
      </c>
      <c r="AS1048" s="273"/>
    </row>
    <row r="1049" spans="1:45" s="272" customFormat="1" ht="22.8" x14ac:dyDescent="0.4">
      <c r="A1049">
        <v>215893</v>
      </c>
      <c r="B1049" t="s">
        <v>3630</v>
      </c>
      <c r="C1049" t="s">
        <v>214</v>
      </c>
      <c r="D1049" t="s">
        <v>214</v>
      </c>
      <c r="E1049" t="s">
        <v>212</v>
      </c>
      <c r="F1049" t="s">
        <v>214</v>
      </c>
      <c r="G1049" t="s">
        <v>214</v>
      </c>
      <c r="H1049" t="s">
        <v>214</v>
      </c>
      <c r="I1049" t="s">
        <v>214</v>
      </c>
      <c r="J1049" t="s">
        <v>214</v>
      </c>
      <c r="K1049" t="s">
        <v>212</v>
      </c>
      <c r="L1049" t="s">
        <v>214</v>
      </c>
      <c r="M1049" t="s">
        <v>213</v>
      </c>
      <c r="N1049" t="s">
        <v>214</v>
      </c>
      <c r="O1049" t="s">
        <v>214</v>
      </c>
      <c r="P1049" t="s">
        <v>214</v>
      </c>
      <c r="Q1049" t="s">
        <v>214</v>
      </c>
      <c r="R1049" t="s">
        <v>214</v>
      </c>
      <c r="S1049" t="s">
        <v>214</v>
      </c>
      <c r="T1049" t="s">
        <v>214</v>
      </c>
      <c r="U1049" t="s">
        <v>214</v>
      </c>
      <c r="V1049" t="s">
        <v>214</v>
      </c>
      <c r="W1049" t="s">
        <v>214</v>
      </c>
      <c r="X1049" t="s">
        <v>214</v>
      </c>
      <c r="Y1049" t="s">
        <v>212</v>
      </c>
      <c r="Z1049" t="s">
        <v>214</v>
      </c>
      <c r="AA1049" t="s">
        <v>212</v>
      </c>
      <c r="AB1049" t="s">
        <v>214</v>
      </c>
      <c r="AC1049" t="s">
        <v>214</v>
      </c>
      <c r="AD1049" t="s">
        <v>214</v>
      </c>
      <c r="AE1049" t="s">
        <v>214</v>
      </c>
      <c r="AF1049" t="s">
        <v>214</v>
      </c>
      <c r="AG1049"/>
      <c r="AH1049"/>
      <c r="AI1049"/>
      <c r="AJ1049"/>
      <c r="AK1049"/>
      <c r="AL1049"/>
      <c r="AM1049"/>
      <c r="AN1049"/>
      <c r="AO1049"/>
      <c r="AP1049" s="317"/>
      <c r="AQ1049"/>
      <c r="AR1049" s="299"/>
      <c r="AS1049" s="271"/>
    </row>
    <row r="1050" spans="1:45" s="272" customFormat="1" ht="22.8" x14ac:dyDescent="0.4">
      <c r="A1050">
        <v>215897</v>
      </c>
      <c r="B1050" t="s">
        <v>3630</v>
      </c>
      <c r="C1050" t="s">
        <v>212</v>
      </c>
      <c r="D1050" t="s">
        <v>212</v>
      </c>
      <c r="E1050" t="s">
        <v>212</v>
      </c>
      <c r="F1050" t="s">
        <v>214</v>
      </c>
      <c r="G1050" t="s">
        <v>212</v>
      </c>
      <c r="H1050" t="s">
        <v>214</v>
      </c>
      <c r="I1050" t="s">
        <v>214</v>
      </c>
      <c r="J1050" t="s">
        <v>214</v>
      </c>
      <c r="K1050" t="s">
        <v>214</v>
      </c>
      <c r="L1050" t="s">
        <v>214</v>
      </c>
      <c r="M1050" t="s">
        <v>214</v>
      </c>
      <c r="N1050" t="s">
        <v>214</v>
      </c>
      <c r="O1050" t="s">
        <v>212</v>
      </c>
      <c r="P1050" t="s">
        <v>212</v>
      </c>
      <c r="Q1050" t="s">
        <v>214</v>
      </c>
      <c r="R1050" t="s">
        <v>214</v>
      </c>
      <c r="S1050" t="s">
        <v>212</v>
      </c>
      <c r="T1050" t="s">
        <v>212</v>
      </c>
      <c r="U1050" t="s">
        <v>212</v>
      </c>
      <c r="V1050" t="s">
        <v>214</v>
      </c>
      <c r="W1050" t="s">
        <v>212</v>
      </c>
      <c r="X1050" t="s">
        <v>214</v>
      </c>
      <c r="Y1050" t="s">
        <v>214</v>
      </c>
      <c r="Z1050" t="s">
        <v>212</v>
      </c>
      <c r="AA1050" t="s">
        <v>212</v>
      </c>
      <c r="AB1050" t="s">
        <v>214</v>
      </c>
      <c r="AC1050" t="s">
        <v>214</v>
      </c>
      <c r="AD1050" t="s">
        <v>214</v>
      </c>
      <c r="AE1050" t="s">
        <v>213</v>
      </c>
      <c r="AF1050" t="s">
        <v>214</v>
      </c>
      <c r="AG1050"/>
      <c r="AH1050"/>
      <c r="AI1050"/>
      <c r="AJ1050"/>
      <c r="AK1050"/>
      <c r="AL1050"/>
      <c r="AM1050"/>
      <c r="AN1050"/>
      <c r="AO1050"/>
      <c r="AP1050" s="317"/>
      <c r="AQ1050"/>
      <c r="AR1050" s="299"/>
      <c r="AS1050" s="271"/>
    </row>
    <row r="1051" spans="1:45" s="272" customFormat="1" ht="22.8" x14ac:dyDescent="0.4">
      <c r="A1051">
        <v>215900</v>
      </c>
      <c r="B1051" t="s">
        <v>3629</v>
      </c>
      <c r="C1051" t="s">
        <v>212</v>
      </c>
      <c r="D1051" t="s">
        <v>212</v>
      </c>
      <c r="E1051" t="s">
        <v>212</v>
      </c>
      <c r="F1051" t="s">
        <v>214</v>
      </c>
      <c r="G1051" t="s">
        <v>212</v>
      </c>
      <c r="H1051" t="s">
        <v>212</v>
      </c>
      <c r="I1051" t="s">
        <v>212</v>
      </c>
      <c r="J1051" t="s">
        <v>212</v>
      </c>
      <c r="K1051" t="s">
        <v>212</v>
      </c>
      <c r="L1051" t="s">
        <v>214</v>
      </c>
      <c r="M1051" t="s">
        <v>214</v>
      </c>
      <c r="N1051" t="s">
        <v>212</v>
      </c>
      <c r="O1051" t="s">
        <v>214</v>
      </c>
      <c r="P1051" t="s">
        <v>214</v>
      </c>
      <c r="Q1051" t="s">
        <v>214</v>
      </c>
      <c r="R1051" t="s">
        <v>214</v>
      </c>
      <c r="S1051" t="s">
        <v>214</v>
      </c>
      <c r="T1051" t="s">
        <v>214</v>
      </c>
      <c r="U1051" t="s">
        <v>212</v>
      </c>
      <c r="V1051" t="s">
        <v>212</v>
      </c>
      <c r="W1051" t="s">
        <v>214</v>
      </c>
      <c r="X1051" t="s">
        <v>214</v>
      </c>
      <c r="Y1051" t="s">
        <v>212</v>
      </c>
      <c r="Z1051" t="s">
        <v>214</v>
      </c>
      <c r="AA1051" t="s">
        <v>214</v>
      </c>
      <c r="AB1051" t="s">
        <v>212</v>
      </c>
      <c r="AC1051" t="s">
        <v>214</v>
      </c>
      <c r="AD1051" t="s">
        <v>214</v>
      </c>
      <c r="AE1051" t="s">
        <v>212</v>
      </c>
      <c r="AF1051" t="s">
        <v>214</v>
      </c>
      <c r="AG1051" t="s">
        <v>214</v>
      </c>
      <c r="AH1051" t="s">
        <v>214</v>
      </c>
      <c r="AI1051" t="s">
        <v>214</v>
      </c>
      <c r="AJ1051" t="s">
        <v>214</v>
      </c>
      <c r="AK1051" t="s">
        <v>214</v>
      </c>
      <c r="AL1051" t="s">
        <v>214</v>
      </c>
      <c r="AM1051" t="s">
        <v>214</v>
      </c>
      <c r="AN1051" t="s">
        <v>214</v>
      </c>
      <c r="AO1051" t="s">
        <v>214</v>
      </c>
      <c r="AP1051" s="317" t="s">
        <v>214</v>
      </c>
      <c r="AQ1051"/>
      <c r="AR1051" s="299"/>
      <c r="AS1051" s="271"/>
    </row>
    <row r="1052" spans="1:45" s="272" customFormat="1" ht="22.8" x14ac:dyDescent="0.4">
      <c r="A1052">
        <v>215901</v>
      </c>
      <c r="B1052" t="s">
        <v>59</v>
      </c>
      <c r="C1052" t="s">
        <v>214</v>
      </c>
      <c r="D1052" t="s">
        <v>214</v>
      </c>
      <c r="E1052" t="s">
        <v>214</v>
      </c>
      <c r="F1052" t="s">
        <v>214</v>
      </c>
      <c r="G1052" t="s">
        <v>214</v>
      </c>
      <c r="H1052" t="s">
        <v>214</v>
      </c>
      <c r="I1052" t="s">
        <v>214</v>
      </c>
      <c r="J1052" t="s">
        <v>212</v>
      </c>
      <c r="K1052" t="s">
        <v>214</v>
      </c>
      <c r="L1052" t="s">
        <v>214</v>
      </c>
      <c r="M1052" t="s">
        <v>212</v>
      </c>
      <c r="N1052" t="s">
        <v>212</v>
      </c>
      <c r="O1052" t="s">
        <v>212</v>
      </c>
      <c r="P1052" t="s">
        <v>214</v>
      </c>
      <c r="Q1052" t="s">
        <v>214</v>
      </c>
      <c r="R1052" t="s">
        <v>214</v>
      </c>
      <c r="S1052" t="s">
        <v>212</v>
      </c>
      <c r="T1052" t="s">
        <v>212</v>
      </c>
      <c r="U1052" t="s">
        <v>212</v>
      </c>
      <c r="V1052" t="s">
        <v>214</v>
      </c>
      <c r="W1052" t="s">
        <v>214</v>
      </c>
      <c r="X1052" t="s">
        <v>214</v>
      </c>
      <c r="Y1052" t="s">
        <v>212</v>
      </c>
      <c r="Z1052" t="s">
        <v>214</v>
      </c>
      <c r="AA1052" t="s">
        <v>214</v>
      </c>
      <c r="AB1052" t="s">
        <v>214</v>
      </c>
      <c r="AC1052" t="s">
        <v>214</v>
      </c>
      <c r="AD1052" t="s">
        <v>214</v>
      </c>
      <c r="AE1052" t="s">
        <v>212</v>
      </c>
      <c r="AF1052" t="s">
        <v>214</v>
      </c>
      <c r="AG1052" t="s">
        <v>214</v>
      </c>
      <c r="AH1052" t="s">
        <v>212</v>
      </c>
      <c r="AI1052" t="s">
        <v>212</v>
      </c>
      <c r="AJ1052" t="s">
        <v>214</v>
      </c>
      <c r="AK1052" t="s">
        <v>214</v>
      </c>
      <c r="AL1052" t="s">
        <v>213</v>
      </c>
      <c r="AM1052" t="s">
        <v>213</v>
      </c>
      <c r="AN1052" t="s">
        <v>213</v>
      </c>
      <c r="AO1052" t="s">
        <v>213</v>
      </c>
      <c r="AP1052" s="317" t="s">
        <v>213</v>
      </c>
      <c r="AQ1052"/>
      <c r="AR1052" s="299"/>
      <c r="AS1052" s="271"/>
    </row>
    <row r="1053" spans="1:45" s="272" customFormat="1" ht="22.8" x14ac:dyDescent="0.4">
      <c r="A1053" s="314">
        <v>215902</v>
      </c>
      <c r="B1053" t="s">
        <v>487</v>
      </c>
      <c r="C1053" s="315" t="s">
        <v>212</v>
      </c>
      <c r="D1053" s="315" t="s">
        <v>212</v>
      </c>
      <c r="E1053" s="315" t="s">
        <v>212</v>
      </c>
      <c r="F1053" s="315" t="s">
        <v>212</v>
      </c>
      <c r="G1053" s="315" t="s">
        <v>214</v>
      </c>
      <c r="H1053" s="315" t="s">
        <v>214</v>
      </c>
      <c r="I1053" s="315" t="s">
        <v>214</v>
      </c>
      <c r="J1053" s="315" t="s">
        <v>212</v>
      </c>
      <c r="K1053" s="315" t="s">
        <v>214</v>
      </c>
      <c r="L1053" s="315" t="s">
        <v>212</v>
      </c>
      <c r="M1053" s="315" t="s">
        <v>213</v>
      </c>
      <c r="N1053" s="315" t="s">
        <v>213</v>
      </c>
      <c r="O1053" s="315" t="s">
        <v>214</v>
      </c>
      <c r="P1053" s="315" t="s">
        <v>213</v>
      </c>
      <c r="Q1053" s="315" t="s">
        <v>213</v>
      </c>
      <c r="R1053" s="315" t="s">
        <v>213</v>
      </c>
      <c r="S1053" s="315" t="s">
        <v>213</v>
      </c>
      <c r="T1053" s="315" t="s">
        <v>213</v>
      </c>
      <c r="U1053" s="315" t="s">
        <v>213</v>
      </c>
      <c r="V1053" s="315" t="s">
        <v>213</v>
      </c>
      <c r="W1053" s="315"/>
      <c r="X1053" s="315"/>
      <c r="Y1053" s="315"/>
      <c r="Z1053" s="315"/>
      <c r="AA1053" s="315"/>
      <c r="AB1053" s="315"/>
      <c r="AC1053" s="315"/>
      <c r="AD1053" s="315"/>
      <c r="AE1053" s="315"/>
      <c r="AF1053" s="315"/>
      <c r="AG1053" s="315"/>
      <c r="AH1053" s="315"/>
      <c r="AI1053" s="315"/>
      <c r="AJ1053" s="315"/>
      <c r="AK1053" s="315"/>
      <c r="AL1053" s="315"/>
      <c r="AM1053" s="315"/>
      <c r="AN1053" s="315"/>
      <c r="AO1053" s="315"/>
      <c r="AP1053" s="316"/>
      <c r="AQ1053"/>
      <c r="AR1053" s="299"/>
      <c r="AS1053" s="273"/>
    </row>
    <row r="1054" spans="1:45" s="272" customFormat="1" ht="22.8" x14ac:dyDescent="0.4">
      <c r="A1054">
        <v>215906</v>
      </c>
      <c r="B1054" t="s">
        <v>3629</v>
      </c>
      <c r="C1054" t="s">
        <v>214</v>
      </c>
      <c r="D1054" t="s">
        <v>214</v>
      </c>
      <c r="E1054" t="s">
        <v>212</v>
      </c>
      <c r="F1054" t="s">
        <v>212</v>
      </c>
      <c r="G1054" t="s">
        <v>214</v>
      </c>
      <c r="H1054" t="s">
        <v>214</v>
      </c>
      <c r="I1054" t="s">
        <v>214</v>
      </c>
      <c r="J1054" t="s">
        <v>214</v>
      </c>
      <c r="K1054" t="s">
        <v>214</v>
      </c>
      <c r="L1054" t="s">
        <v>214</v>
      </c>
      <c r="M1054" t="s">
        <v>214</v>
      </c>
      <c r="N1054" t="s">
        <v>214</v>
      </c>
      <c r="O1054" t="s">
        <v>212</v>
      </c>
      <c r="P1054" t="s">
        <v>214</v>
      </c>
      <c r="Q1054" t="s">
        <v>214</v>
      </c>
      <c r="R1054" t="s">
        <v>212</v>
      </c>
      <c r="S1054" t="s">
        <v>214</v>
      </c>
      <c r="T1054" t="s">
        <v>214</v>
      </c>
      <c r="U1054" t="s">
        <v>212</v>
      </c>
      <c r="V1054" t="s">
        <v>214</v>
      </c>
      <c r="W1054" t="s">
        <v>214</v>
      </c>
      <c r="X1054" t="s">
        <v>214</v>
      </c>
      <c r="Y1054" t="s">
        <v>212</v>
      </c>
      <c r="Z1054" t="s">
        <v>214</v>
      </c>
      <c r="AA1054" t="s">
        <v>212</v>
      </c>
      <c r="AB1054" t="s">
        <v>212</v>
      </c>
      <c r="AC1054" t="s">
        <v>214</v>
      </c>
      <c r="AD1054" t="s">
        <v>212</v>
      </c>
      <c r="AE1054" t="s">
        <v>212</v>
      </c>
      <c r="AF1054" t="s">
        <v>212</v>
      </c>
      <c r="AG1054" t="s">
        <v>212</v>
      </c>
      <c r="AH1054" t="s">
        <v>214</v>
      </c>
      <c r="AI1054" t="s">
        <v>214</v>
      </c>
      <c r="AJ1054" t="s">
        <v>212</v>
      </c>
      <c r="AK1054" t="s">
        <v>213</v>
      </c>
      <c r="AL1054" t="s">
        <v>213</v>
      </c>
      <c r="AM1054" t="s">
        <v>213</v>
      </c>
      <c r="AN1054" t="s">
        <v>213</v>
      </c>
      <c r="AO1054" t="s">
        <v>213</v>
      </c>
      <c r="AP1054" s="317" t="s">
        <v>213</v>
      </c>
      <c r="AQ1054"/>
      <c r="AR1054" s="299"/>
      <c r="AS1054" s="271"/>
    </row>
    <row r="1055" spans="1:45" s="272" customFormat="1" ht="22.8" x14ac:dyDescent="0.4">
      <c r="A1055">
        <v>215907</v>
      </c>
      <c r="B1055" t="s">
        <v>487</v>
      </c>
      <c r="C1055" t="s">
        <v>4176</v>
      </c>
      <c r="D1055" t="s">
        <v>4176</v>
      </c>
      <c r="E1055" t="s">
        <v>4176</v>
      </c>
      <c r="F1055" t="s">
        <v>4176</v>
      </c>
      <c r="G1055" t="s">
        <v>4176</v>
      </c>
      <c r="H1055" t="s">
        <v>4176</v>
      </c>
      <c r="I1055" t="s">
        <v>4176</v>
      </c>
      <c r="J1055" t="s">
        <v>4176</v>
      </c>
      <c r="K1055" t="s">
        <v>4176</v>
      </c>
      <c r="L1055" t="s">
        <v>4176</v>
      </c>
      <c r="M1055" t="s">
        <v>4176</v>
      </c>
      <c r="N1055" t="s">
        <v>4176</v>
      </c>
      <c r="O1055" t="s">
        <v>4176</v>
      </c>
      <c r="P1055" t="s">
        <v>4176</v>
      </c>
      <c r="Q1055" t="s">
        <v>4176</v>
      </c>
      <c r="R1055" t="s">
        <v>4176</v>
      </c>
      <c r="S1055" t="s">
        <v>4176</v>
      </c>
      <c r="T1055" t="s">
        <v>4176</v>
      </c>
      <c r="U1055" t="s">
        <v>4176</v>
      </c>
      <c r="V1055" t="s">
        <v>4176</v>
      </c>
      <c r="W1055"/>
      <c r="X1055"/>
      <c r="Y1055"/>
      <c r="Z1055"/>
      <c r="AA1055"/>
      <c r="AB1055"/>
      <c r="AC1055"/>
      <c r="AD1055"/>
      <c r="AE1055"/>
      <c r="AF1055"/>
      <c r="AG1055"/>
      <c r="AH1055"/>
      <c r="AI1055"/>
      <c r="AJ1055"/>
      <c r="AK1055"/>
      <c r="AL1055"/>
      <c r="AM1055"/>
      <c r="AN1055"/>
      <c r="AO1055"/>
      <c r="AP1055" s="317"/>
      <c r="AQ1055" t="s">
        <v>737</v>
      </c>
      <c r="AR1055" s="299" t="s">
        <v>4180</v>
      </c>
      <c r="AS1055" s="271"/>
    </row>
    <row r="1056" spans="1:45" s="272" customFormat="1" ht="22.8" x14ac:dyDescent="0.4">
      <c r="A1056">
        <v>215908</v>
      </c>
      <c r="B1056" t="s">
        <v>3630</v>
      </c>
      <c r="C1056" t="s">
        <v>214</v>
      </c>
      <c r="D1056" t="s">
        <v>214</v>
      </c>
      <c r="E1056" t="s">
        <v>214</v>
      </c>
      <c r="F1056" t="s">
        <v>214</v>
      </c>
      <c r="G1056" t="s">
        <v>212</v>
      </c>
      <c r="H1056" t="s">
        <v>212</v>
      </c>
      <c r="I1056" t="s">
        <v>214</v>
      </c>
      <c r="J1056" t="s">
        <v>212</v>
      </c>
      <c r="K1056" t="s">
        <v>214</v>
      </c>
      <c r="L1056" t="s">
        <v>212</v>
      </c>
      <c r="M1056" t="s">
        <v>214</v>
      </c>
      <c r="N1056" t="s">
        <v>214</v>
      </c>
      <c r="O1056" t="s">
        <v>212</v>
      </c>
      <c r="P1056" t="s">
        <v>212</v>
      </c>
      <c r="Q1056" t="s">
        <v>212</v>
      </c>
      <c r="R1056" t="s">
        <v>212</v>
      </c>
      <c r="S1056" t="s">
        <v>214</v>
      </c>
      <c r="T1056" t="s">
        <v>212</v>
      </c>
      <c r="U1056" t="s">
        <v>214</v>
      </c>
      <c r="V1056" t="s">
        <v>212</v>
      </c>
      <c r="W1056" t="s">
        <v>214</v>
      </c>
      <c r="X1056" t="s">
        <v>214</v>
      </c>
      <c r="Y1056" t="s">
        <v>212</v>
      </c>
      <c r="Z1056" t="s">
        <v>214</v>
      </c>
      <c r="AA1056" t="s">
        <v>212</v>
      </c>
      <c r="AB1056" t="s">
        <v>214</v>
      </c>
      <c r="AC1056" t="s">
        <v>214</v>
      </c>
      <c r="AD1056" t="s">
        <v>214</v>
      </c>
      <c r="AE1056" t="s">
        <v>214</v>
      </c>
      <c r="AF1056" t="s">
        <v>213</v>
      </c>
      <c r="AG1056"/>
      <c r="AH1056"/>
      <c r="AI1056"/>
      <c r="AJ1056"/>
      <c r="AK1056"/>
      <c r="AL1056"/>
      <c r="AM1056"/>
      <c r="AN1056"/>
      <c r="AO1056"/>
      <c r="AP1056" s="317"/>
      <c r="AQ1056"/>
      <c r="AR1056" s="299"/>
      <c r="AS1056" s="271"/>
    </row>
    <row r="1057" spans="1:45" s="272" customFormat="1" ht="22.8" x14ac:dyDescent="0.4">
      <c r="A1057">
        <v>215913</v>
      </c>
      <c r="B1057" t="s">
        <v>59</v>
      </c>
      <c r="C1057" t="s">
        <v>214</v>
      </c>
      <c r="D1057" t="s">
        <v>214</v>
      </c>
      <c r="E1057" t="s">
        <v>214</v>
      </c>
      <c r="F1057" t="s">
        <v>214</v>
      </c>
      <c r="G1057" t="s">
        <v>214</v>
      </c>
      <c r="H1057" t="s">
        <v>214</v>
      </c>
      <c r="I1057" t="s">
        <v>214</v>
      </c>
      <c r="J1057" t="s">
        <v>214</v>
      </c>
      <c r="K1057" t="s">
        <v>212</v>
      </c>
      <c r="L1057" t="s">
        <v>214</v>
      </c>
      <c r="M1057" t="s">
        <v>214</v>
      </c>
      <c r="N1057" t="s">
        <v>214</v>
      </c>
      <c r="O1057" t="s">
        <v>214</v>
      </c>
      <c r="P1057" t="s">
        <v>212</v>
      </c>
      <c r="Q1057" t="s">
        <v>214</v>
      </c>
      <c r="R1057" t="s">
        <v>214</v>
      </c>
      <c r="S1057" t="s">
        <v>214</v>
      </c>
      <c r="T1057" t="s">
        <v>212</v>
      </c>
      <c r="U1057" t="s">
        <v>212</v>
      </c>
      <c r="V1057" t="s">
        <v>212</v>
      </c>
      <c r="W1057" t="s">
        <v>214</v>
      </c>
      <c r="X1057" t="s">
        <v>214</v>
      </c>
      <c r="Y1057" t="s">
        <v>212</v>
      </c>
      <c r="Z1057" t="s">
        <v>214</v>
      </c>
      <c r="AA1057" t="s">
        <v>212</v>
      </c>
      <c r="AB1057" t="s">
        <v>212</v>
      </c>
      <c r="AC1057" t="s">
        <v>214</v>
      </c>
      <c r="AD1057" t="s">
        <v>212</v>
      </c>
      <c r="AE1057" t="s">
        <v>212</v>
      </c>
      <c r="AF1057" t="s">
        <v>212</v>
      </c>
      <c r="AG1057" t="s">
        <v>214</v>
      </c>
      <c r="AH1057" t="s">
        <v>214</v>
      </c>
      <c r="AI1057" t="s">
        <v>214</v>
      </c>
      <c r="AJ1057" t="s">
        <v>214</v>
      </c>
      <c r="AK1057" t="s">
        <v>212</v>
      </c>
      <c r="AL1057" t="s">
        <v>212</v>
      </c>
      <c r="AM1057" t="s">
        <v>212</v>
      </c>
      <c r="AN1057" t="s">
        <v>212</v>
      </c>
      <c r="AO1057" t="s">
        <v>214</v>
      </c>
      <c r="AP1057" s="317" t="s">
        <v>214</v>
      </c>
      <c r="AQ1057"/>
      <c r="AR1057" s="299"/>
      <c r="AS1057" s="271"/>
    </row>
    <row r="1058" spans="1:45" s="272" customFormat="1" ht="22.8" x14ac:dyDescent="0.4">
      <c r="A1058" s="314">
        <v>215915</v>
      </c>
      <c r="B1058" t="s">
        <v>487</v>
      </c>
      <c r="C1058" s="315" t="s">
        <v>212</v>
      </c>
      <c r="D1058" s="315" t="s">
        <v>214</v>
      </c>
      <c r="E1058" s="315" t="s">
        <v>214</v>
      </c>
      <c r="F1058" s="315" t="s">
        <v>214</v>
      </c>
      <c r="G1058" s="315" t="s">
        <v>214</v>
      </c>
      <c r="H1058" s="315" t="s">
        <v>214</v>
      </c>
      <c r="I1058" s="315" t="s">
        <v>214</v>
      </c>
      <c r="J1058" s="315" t="s">
        <v>214</v>
      </c>
      <c r="K1058" s="315" t="s">
        <v>214</v>
      </c>
      <c r="L1058" s="315" t="s">
        <v>214</v>
      </c>
      <c r="M1058" s="315" t="s">
        <v>214</v>
      </c>
      <c r="N1058" s="315" t="s">
        <v>213</v>
      </c>
      <c r="O1058" s="315" t="s">
        <v>213</v>
      </c>
      <c r="P1058" s="315" t="s">
        <v>214</v>
      </c>
      <c r="Q1058" s="315" t="s">
        <v>213</v>
      </c>
      <c r="R1058" s="315" t="s">
        <v>214</v>
      </c>
      <c r="S1058" s="315" t="s">
        <v>213</v>
      </c>
      <c r="T1058" s="315" t="s">
        <v>212</v>
      </c>
      <c r="U1058" s="315" t="s">
        <v>212</v>
      </c>
      <c r="V1058" s="315" t="s">
        <v>213</v>
      </c>
      <c r="W1058" s="315"/>
      <c r="X1058" s="315"/>
      <c r="Y1058" s="315"/>
      <c r="Z1058" s="315"/>
      <c r="AA1058" s="315"/>
      <c r="AB1058" s="315"/>
      <c r="AC1058" s="315"/>
      <c r="AD1058" s="315"/>
      <c r="AE1058" s="315"/>
      <c r="AF1058" s="315"/>
      <c r="AG1058" s="315"/>
      <c r="AH1058" s="315"/>
      <c r="AI1058" s="315"/>
      <c r="AJ1058" s="315"/>
      <c r="AK1058" s="315"/>
      <c r="AL1058" s="315"/>
      <c r="AM1058" s="315"/>
      <c r="AN1058" s="315"/>
      <c r="AO1058" s="315"/>
      <c r="AP1058" s="316"/>
      <c r="AQ1058"/>
      <c r="AR1058" s="299"/>
      <c r="AS1058" s="271"/>
    </row>
    <row r="1059" spans="1:45" s="272" customFormat="1" ht="22.8" x14ac:dyDescent="0.4">
      <c r="A1059">
        <v>215922</v>
      </c>
      <c r="B1059" t="s">
        <v>485</v>
      </c>
      <c r="C1059" t="s">
        <v>214</v>
      </c>
      <c r="D1059" t="s">
        <v>212</v>
      </c>
      <c r="E1059" t="s">
        <v>212</v>
      </c>
      <c r="F1059" t="s">
        <v>212</v>
      </c>
      <c r="G1059" t="s">
        <v>212</v>
      </c>
      <c r="H1059" t="s">
        <v>212</v>
      </c>
      <c r="I1059" t="s">
        <v>214</v>
      </c>
      <c r="J1059" t="s">
        <v>214</v>
      </c>
      <c r="K1059" t="s">
        <v>214</v>
      </c>
      <c r="L1059" t="s">
        <v>214</v>
      </c>
      <c r="M1059" t="s">
        <v>212</v>
      </c>
      <c r="N1059" t="s">
        <v>214</v>
      </c>
      <c r="O1059" t="s">
        <v>212</v>
      </c>
      <c r="P1059" t="s">
        <v>212</v>
      </c>
      <c r="Q1059" t="s">
        <v>214</v>
      </c>
      <c r="R1059" t="s">
        <v>212</v>
      </c>
      <c r="S1059" t="s">
        <v>212</v>
      </c>
      <c r="T1059" t="s">
        <v>212</v>
      </c>
      <c r="U1059" t="s">
        <v>214</v>
      </c>
      <c r="V1059" t="s">
        <v>214</v>
      </c>
      <c r="W1059" t="s">
        <v>214</v>
      </c>
      <c r="X1059" t="s">
        <v>214</v>
      </c>
      <c r="Y1059" t="s">
        <v>212</v>
      </c>
      <c r="Z1059" t="s">
        <v>212</v>
      </c>
      <c r="AA1059" t="s">
        <v>214</v>
      </c>
      <c r="AB1059" t="s">
        <v>212</v>
      </c>
      <c r="AC1059" t="s">
        <v>212</v>
      </c>
      <c r="AD1059" t="s">
        <v>212</v>
      </c>
      <c r="AE1059" t="s">
        <v>212</v>
      </c>
      <c r="AF1059" t="s">
        <v>214</v>
      </c>
      <c r="AG1059"/>
      <c r="AH1059"/>
      <c r="AI1059"/>
      <c r="AJ1059"/>
      <c r="AK1059"/>
      <c r="AL1059"/>
      <c r="AM1059"/>
      <c r="AN1059"/>
      <c r="AO1059"/>
      <c r="AP1059" s="317"/>
      <c r="AQ1059"/>
      <c r="AR1059" s="299"/>
      <c r="AS1059" s="273"/>
    </row>
    <row r="1060" spans="1:45" s="272" customFormat="1" ht="22.8" x14ac:dyDescent="0.4">
      <c r="A1060" s="314">
        <v>215924</v>
      </c>
      <c r="B1060" t="s">
        <v>487</v>
      </c>
      <c r="C1060" s="315" t="s">
        <v>4176</v>
      </c>
      <c r="D1060" s="315" t="s">
        <v>4176</v>
      </c>
      <c r="E1060" s="315" t="s">
        <v>4176</v>
      </c>
      <c r="F1060" s="315" t="s">
        <v>4176</v>
      </c>
      <c r="G1060" s="315" t="s">
        <v>4176</v>
      </c>
      <c r="H1060" s="315" t="s">
        <v>4176</v>
      </c>
      <c r="I1060" s="315" t="s">
        <v>4176</v>
      </c>
      <c r="J1060" s="315" t="s">
        <v>4176</v>
      </c>
      <c r="K1060" s="315" t="s">
        <v>4176</v>
      </c>
      <c r="L1060" s="315" t="s">
        <v>4176</v>
      </c>
      <c r="M1060" s="315" t="s">
        <v>4176</v>
      </c>
      <c r="N1060" s="315" t="s">
        <v>4176</v>
      </c>
      <c r="O1060" s="315" t="s">
        <v>4176</v>
      </c>
      <c r="P1060" s="315" t="s">
        <v>4176</v>
      </c>
      <c r="Q1060" s="315" t="s">
        <v>4176</v>
      </c>
      <c r="R1060" s="315" t="s">
        <v>4176</v>
      </c>
      <c r="S1060" s="315" t="s">
        <v>4176</v>
      </c>
      <c r="T1060" s="315" t="s">
        <v>4176</v>
      </c>
      <c r="U1060" s="315" t="s">
        <v>4176</v>
      </c>
      <c r="V1060" s="315" t="s">
        <v>4176</v>
      </c>
      <c r="W1060" s="315"/>
      <c r="X1060" s="315"/>
      <c r="Y1060" s="315"/>
      <c r="Z1060" s="315"/>
      <c r="AA1060" s="315"/>
      <c r="AB1060" s="315"/>
      <c r="AC1060" s="315"/>
      <c r="AD1060" s="315"/>
      <c r="AE1060" s="315"/>
      <c r="AF1060" s="315"/>
      <c r="AG1060" s="315"/>
      <c r="AH1060" s="315"/>
      <c r="AI1060" s="315"/>
      <c r="AJ1060" s="315"/>
      <c r="AK1060" s="315"/>
      <c r="AL1060" s="315"/>
      <c r="AM1060" s="315"/>
      <c r="AN1060" s="315"/>
      <c r="AO1060" s="315"/>
      <c r="AP1060" s="316"/>
      <c r="AQ1060" t="s">
        <v>737</v>
      </c>
      <c r="AR1060" s="299" t="s">
        <v>4180</v>
      </c>
      <c r="AS1060" s="273"/>
    </row>
    <row r="1061" spans="1:45" s="272" customFormat="1" ht="22.8" x14ac:dyDescent="0.4">
      <c r="A1061">
        <v>215926</v>
      </c>
      <c r="B1061" t="s">
        <v>3630</v>
      </c>
      <c r="C1061" t="s">
        <v>214</v>
      </c>
      <c r="D1061" t="s">
        <v>214</v>
      </c>
      <c r="E1061" t="s">
        <v>214</v>
      </c>
      <c r="F1061" t="s">
        <v>214</v>
      </c>
      <c r="G1061" t="s">
        <v>214</v>
      </c>
      <c r="H1061" t="s">
        <v>214</v>
      </c>
      <c r="I1061" t="s">
        <v>214</v>
      </c>
      <c r="J1061" t="s">
        <v>214</v>
      </c>
      <c r="K1061" t="s">
        <v>214</v>
      </c>
      <c r="L1061" t="s">
        <v>214</v>
      </c>
      <c r="M1061" t="s">
        <v>212</v>
      </c>
      <c r="N1061" t="s">
        <v>212</v>
      </c>
      <c r="O1061" t="s">
        <v>212</v>
      </c>
      <c r="P1061" t="s">
        <v>214</v>
      </c>
      <c r="Q1061" t="s">
        <v>214</v>
      </c>
      <c r="R1061" t="s">
        <v>214</v>
      </c>
      <c r="S1061" t="s">
        <v>214</v>
      </c>
      <c r="T1061" t="s">
        <v>214</v>
      </c>
      <c r="U1061" t="s">
        <v>214</v>
      </c>
      <c r="V1061" t="s">
        <v>214</v>
      </c>
      <c r="W1061" t="s">
        <v>212</v>
      </c>
      <c r="X1061" t="s">
        <v>212</v>
      </c>
      <c r="Y1061" t="s">
        <v>212</v>
      </c>
      <c r="Z1061" t="s">
        <v>214</v>
      </c>
      <c r="AA1061" t="s">
        <v>212</v>
      </c>
      <c r="AB1061" t="s">
        <v>214</v>
      </c>
      <c r="AC1061" t="s">
        <v>214</v>
      </c>
      <c r="AD1061" t="s">
        <v>214</v>
      </c>
      <c r="AE1061" t="s">
        <v>214</v>
      </c>
      <c r="AF1061" t="s">
        <v>214</v>
      </c>
      <c r="AG1061"/>
      <c r="AH1061"/>
      <c r="AI1061"/>
      <c r="AJ1061"/>
      <c r="AK1061"/>
      <c r="AL1061"/>
      <c r="AM1061"/>
      <c r="AN1061"/>
      <c r="AO1061"/>
      <c r="AP1061" s="317"/>
      <c r="AQ1061"/>
      <c r="AR1061" s="299"/>
      <c r="AS1061" s="273"/>
    </row>
    <row r="1062" spans="1:45" s="272" customFormat="1" ht="22.8" x14ac:dyDescent="0.4">
      <c r="A1062">
        <v>215927</v>
      </c>
      <c r="B1062" t="s">
        <v>3629</v>
      </c>
      <c r="C1062" t="s">
        <v>214</v>
      </c>
      <c r="D1062" t="s">
        <v>214</v>
      </c>
      <c r="E1062" t="s">
        <v>214</v>
      </c>
      <c r="F1062" t="s">
        <v>212</v>
      </c>
      <c r="G1062" t="s">
        <v>212</v>
      </c>
      <c r="H1062" t="s">
        <v>214</v>
      </c>
      <c r="I1062" t="s">
        <v>214</v>
      </c>
      <c r="J1062" t="s">
        <v>212</v>
      </c>
      <c r="K1062" t="s">
        <v>214</v>
      </c>
      <c r="L1062" t="s">
        <v>214</v>
      </c>
      <c r="M1062" t="s">
        <v>212</v>
      </c>
      <c r="N1062" t="s">
        <v>212</v>
      </c>
      <c r="O1062" t="s">
        <v>214</v>
      </c>
      <c r="P1062" t="s">
        <v>212</v>
      </c>
      <c r="Q1062" t="s">
        <v>214</v>
      </c>
      <c r="R1062" t="s">
        <v>212</v>
      </c>
      <c r="S1062" t="s">
        <v>212</v>
      </c>
      <c r="T1062" t="s">
        <v>212</v>
      </c>
      <c r="U1062" t="s">
        <v>214</v>
      </c>
      <c r="V1062" t="s">
        <v>212</v>
      </c>
      <c r="W1062" t="s">
        <v>214</v>
      </c>
      <c r="X1062" t="s">
        <v>214</v>
      </c>
      <c r="Y1062" t="s">
        <v>212</v>
      </c>
      <c r="Z1062" t="s">
        <v>214</v>
      </c>
      <c r="AA1062" t="s">
        <v>212</v>
      </c>
      <c r="AB1062" t="s">
        <v>212</v>
      </c>
      <c r="AC1062" t="s">
        <v>212</v>
      </c>
      <c r="AD1062" t="s">
        <v>214</v>
      </c>
      <c r="AE1062" t="s">
        <v>212</v>
      </c>
      <c r="AF1062" t="s">
        <v>212</v>
      </c>
      <c r="AG1062" t="s">
        <v>212</v>
      </c>
      <c r="AH1062" t="s">
        <v>214</v>
      </c>
      <c r="AI1062" t="s">
        <v>214</v>
      </c>
      <c r="AJ1062" t="s">
        <v>214</v>
      </c>
      <c r="AK1062" t="s">
        <v>212</v>
      </c>
      <c r="AL1062" t="s">
        <v>214</v>
      </c>
      <c r="AM1062" t="s">
        <v>214</v>
      </c>
      <c r="AN1062" t="s">
        <v>214</v>
      </c>
      <c r="AO1062" t="s">
        <v>214</v>
      </c>
      <c r="AP1062" s="317" t="s">
        <v>214</v>
      </c>
      <c r="AQ1062"/>
      <c r="AR1062" s="299"/>
      <c r="AS1062" s="273"/>
    </row>
    <row r="1063" spans="1:45" s="272" customFormat="1" ht="22.8" x14ac:dyDescent="0.4">
      <c r="A1063">
        <v>215928</v>
      </c>
      <c r="B1063" t="s">
        <v>3630</v>
      </c>
      <c r="C1063" t="s">
        <v>212</v>
      </c>
      <c r="D1063" t="s">
        <v>214</v>
      </c>
      <c r="E1063" t="s">
        <v>214</v>
      </c>
      <c r="F1063" t="s">
        <v>214</v>
      </c>
      <c r="G1063" t="s">
        <v>214</v>
      </c>
      <c r="H1063" t="s">
        <v>214</v>
      </c>
      <c r="I1063" t="s">
        <v>214</v>
      </c>
      <c r="J1063" t="s">
        <v>212</v>
      </c>
      <c r="K1063" t="s">
        <v>214</v>
      </c>
      <c r="L1063" t="s">
        <v>214</v>
      </c>
      <c r="M1063" t="s">
        <v>214</v>
      </c>
      <c r="N1063" t="s">
        <v>212</v>
      </c>
      <c r="O1063" t="s">
        <v>212</v>
      </c>
      <c r="P1063" t="s">
        <v>212</v>
      </c>
      <c r="Q1063" t="s">
        <v>212</v>
      </c>
      <c r="R1063" t="s">
        <v>214</v>
      </c>
      <c r="S1063" t="s">
        <v>212</v>
      </c>
      <c r="T1063" t="s">
        <v>214</v>
      </c>
      <c r="U1063" t="s">
        <v>212</v>
      </c>
      <c r="V1063" t="s">
        <v>212</v>
      </c>
      <c r="W1063" t="s">
        <v>214</v>
      </c>
      <c r="X1063" t="s">
        <v>214</v>
      </c>
      <c r="Y1063" t="s">
        <v>212</v>
      </c>
      <c r="Z1063" t="s">
        <v>212</v>
      </c>
      <c r="AA1063" t="s">
        <v>212</v>
      </c>
      <c r="AB1063" t="s">
        <v>214</v>
      </c>
      <c r="AC1063" t="s">
        <v>212</v>
      </c>
      <c r="AD1063" t="s">
        <v>212</v>
      </c>
      <c r="AE1063" t="s">
        <v>214</v>
      </c>
      <c r="AF1063" t="s">
        <v>212</v>
      </c>
      <c r="AG1063"/>
      <c r="AH1063"/>
      <c r="AI1063"/>
      <c r="AJ1063"/>
      <c r="AK1063"/>
      <c r="AL1063"/>
      <c r="AM1063"/>
      <c r="AN1063"/>
      <c r="AO1063"/>
      <c r="AP1063" s="317"/>
      <c r="AQ1063"/>
      <c r="AR1063" s="299"/>
      <c r="AS1063" s="273"/>
    </row>
    <row r="1064" spans="1:45" s="272" customFormat="1" ht="22.8" x14ac:dyDescent="0.4">
      <c r="A1064">
        <v>215933</v>
      </c>
      <c r="B1064" t="s">
        <v>3629</v>
      </c>
      <c r="C1064" t="s">
        <v>214</v>
      </c>
      <c r="D1064" t="s">
        <v>214</v>
      </c>
      <c r="E1064" t="s">
        <v>214</v>
      </c>
      <c r="F1064" t="s">
        <v>212</v>
      </c>
      <c r="G1064" t="s">
        <v>214</v>
      </c>
      <c r="H1064" t="s">
        <v>214</v>
      </c>
      <c r="I1064" t="s">
        <v>214</v>
      </c>
      <c r="J1064" t="s">
        <v>214</v>
      </c>
      <c r="K1064" t="s">
        <v>214</v>
      </c>
      <c r="L1064" t="s">
        <v>214</v>
      </c>
      <c r="M1064" t="s">
        <v>212</v>
      </c>
      <c r="N1064" t="s">
        <v>212</v>
      </c>
      <c r="O1064" t="s">
        <v>212</v>
      </c>
      <c r="P1064" t="s">
        <v>214</v>
      </c>
      <c r="Q1064" t="s">
        <v>214</v>
      </c>
      <c r="R1064" t="s">
        <v>212</v>
      </c>
      <c r="S1064" t="s">
        <v>214</v>
      </c>
      <c r="T1064" t="s">
        <v>212</v>
      </c>
      <c r="U1064" t="s">
        <v>214</v>
      </c>
      <c r="V1064" t="s">
        <v>214</v>
      </c>
      <c r="W1064" t="s">
        <v>212</v>
      </c>
      <c r="X1064" t="s">
        <v>214</v>
      </c>
      <c r="Y1064" t="s">
        <v>212</v>
      </c>
      <c r="Z1064" t="s">
        <v>212</v>
      </c>
      <c r="AA1064" t="s">
        <v>212</v>
      </c>
      <c r="AB1064" t="s">
        <v>212</v>
      </c>
      <c r="AC1064" t="s">
        <v>212</v>
      </c>
      <c r="AD1064" t="s">
        <v>212</v>
      </c>
      <c r="AE1064" t="s">
        <v>212</v>
      </c>
      <c r="AF1064" t="s">
        <v>212</v>
      </c>
      <c r="AG1064" t="s">
        <v>214</v>
      </c>
      <c r="AH1064" t="s">
        <v>213</v>
      </c>
      <c r="AI1064" t="s">
        <v>214</v>
      </c>
      <c r="AJ1064" t="s">
        <v>214</v>
      </c>
      <c r="AK1064" t="s">
        <v>214</v>
      </c>
      <c r="AL1064" t="s">
        <v>213</v>
      </c>
      <c r="AM1064" t="s">
        <v>213</v>
      </c>
      <c r="AN1064" t="s">
        <v>213</v>
      </c>
      <c r="AO1064" t="s">
        <v>213</v>
      </c>
      <c r="AP1064" s="317" t="s">
        <v>214</v>
      </c>
      <c r="AQ1064"/>
      <c r="AR1064" s="299"/>
      <c r="AS1064" s="273"/>
    </row>
    <row r="1065" spans="1:45" s="272" customFormat="1" ht="22.8" x14ac:dyDescent="0.4">
      <c r="A1065" s="314">
        <v>215934</v>
      </c>
      <c r="B1065" t="s">
        <v>3630</v>
      </c>
      <c r="C1065" s="315" t="s">
        <v>212</v>
      </c>
      <c r="D1065" s="315" t="s">
        <v>214</v>
      </c>
      <c r="E1065" s="315" t="s">
        <v>212</v>
      </c>
      <c r="F1065" s="315" t="s">
        <v>212</v>
      </c>
      <c r="G1065" s="315" t="s">
        <v>212</v>
      </c>
      <c r="H1065" s="315" t="s">
        <v>212</v>
      </c>
      <c r="I1065" s="315" t="s">
        <v>214</v>
      </c>
      <c r="J1065" s="315" t="s">
        <v>212</v>
      </c>
      <c r="K1065" s="315" t="s">
        <v>214</v>
      </c>
      <c r="L1065" s="315" t="s">
        <v>214</v>
      </c>
      <c r="M1065" s="315" t="s">
        <v>214</v>
      </c>
      <c r="N1065" s="315" t="s">
        <v>212</v>
      </c>
      <c r="O1065" s="315" t="s">
        <v>214</v>
      </c>
      <c r="P1065" s="315" t="s">
        <v>212</v>
      </c>
      <c r="Q1065" s="315" t="s">
        <v>212</v>
      </c>
      <c r="R1065" s="315" t="s">
        <v>214</v>
      </c>
      <c r="S1065" s="315" t="s">
        <v>214</v>
      </c>
      <c r="T1065" s="315" t="s">
        <v>214</v>
      </c>
      <c r="U1065" s="315" t="s">
        <v>214</v>
      </c>
      <c r="V1065" s="315" t="s">
        <v>214</v>
      </c>
      <c r="W1065" s="315" t="s">
        <v>213</v>
      </c>
      <c r="X1065" s="315" t="s">
        <v>213</v>
      </c>
      <c r="Y1065" s="315" t="s">
        <v>213</v>
      </c>
      <c r="Z1065" s="315" t="s">
        <v>213</v>
      </c>
      <c r="AA1065" s="315" t="s">
        <v>213</v>
      </c>
      <c r="AB1065" s="272" t="s">
        <v>213</v>
      </c>
      <c r="AC1065" s="272" t="s">
        <v>213</v>
      </c>
      <c r="AD1065" s="272" t="s">
        <v>213</v>
      </c>
      <c r="AE1065" s="272" t="s">
        <v>213</v>
      </c>
      <c r="AF1065" s="272" t="s">
        <v>213</v>
      </c>
      <c r="AG1065" s="315"/>
      <c r="AH1065" s="315"/>
      <c r="AI1065" s="315"/>
      <c r="AJ1065" s="315"/>
      <c r="AK1065" s="315"/>
      <c r="AL1065" s="315"/>
      <c r="AM1065" s="315"/>
      <c r="AN1065" s="315"/>
      <c r="AO1065" s="315"/>
      <c r="AP1065" s="316"/>
      <c r="AQ1065"/>
      <c r="AR1065" s="299"/>
      <c r="AS1065" s="271"/>
    </row>
    <row r="1066" spans="1:45" s="272" customFormat="1" ht="24" x14ac:dyDescent="0.5">
      <c r="A1066" s="326">
        <v>215935</v>
      </c>
      <c r="B1066" t="s">
        <v>3632</v>
      </c>
      <c r="C1066" s="271" t="s">
        <v>4176</v>
      </c>
      <c r="D1066" s="271" t="s">
        <v>4176</v>
      </c>
      <c r="E1066" s="271" t="s">
        <v>4176</v>
      </c>
      <c r="F1066" s="271" t="s">
        <v>4176</v>
      </c>
      <c r="G1066" s="271" t="s">
        <v>4176</v>
      </c>
      <c r="H1066" s="271" t="s">
        <v>4176</v>
      </c>
      <c r="I1066" s="271" t="s">
        <v>4176</v>
      </c>
      <c r="J1066" s="271" t="s">
        <v>4176</v>
      </c>
      <c r="K1066" s="271" t="s">
        <v>4176</v>
      </c>
      <c r="L1066" s="271" t="s">
        <v>4176</v>
      </c>
      <c r="M1066" s="271" t="s">
        <v>4176</v>
      </c>
      <c r="N1066" s="271" t="s">
        <v>4176</v>
      </c>
      <c r="O1066" s="271" t="s">
        <v>4176</v>
      </c>
      <c r="P1066" s="271" t="s">
        <v>4176</v>
      </c>
      <c r="Q1066" s="271" t="s">
        <v>4176</v>
      </c>
      <c r="R1066" s="271" t="s">
        <v>4176</v>
      </c>
      <c r="S1066" s="271" t="s">
        <v>4176</v>
      </c>
      <c r="T1066" s="271" t="s">
        <v>4176</v>
      </c>
      <c r="U1066" s="271" t="s">
        <v>4176</v>
      </c>
      <c r="V1066" s="271" t="s">
        <v>4176</v>
      </c>
      <c r="W1066" s="271"/>
      <c r="X1066" s="271"/>
      <c r="Y1066" s="271"/>
      <c r="Z1066" s="271"/>
      <c r="AA1066" s="271"/>
      <c r="AB1066" s="271"/>
      <c r="AC1066" s="271"/>
      <c r="AD1066" s="271"/>
      <c r="AE1066" s="271"/>
      <c r="AF1066" s="271"/>
      <c r="AG1066" s="271"/>
      <c r="AH1066" s="271"/>
      <c r="AI1066" s="271"/>
      <c r="AJ1066" s="271"/>
      <c r="AK1066" s="271"/>
      <c r="AL1066" s="271"/>
      <c r="AM1066" s="271"/>
      <c r="AN1066" s="271"/>
      <c r="AO1066" s="271"/>
      <c r="AP1066" s="322"/>
      <c r="AQ1066" t="s">
        <v>737</v>
      </c>
      <c r="AR1066" s="299" t="s">
        <v>4183</v>
      </c>
      <c r="AS1066" s="271"/>
    </row>
    <row r="1067" spans="1:45" s="272" customFormat="1" ht="22.8" x14ac:dyDescent="0.4">
      <c r="A1067">
        <v>215936</v>
      </c>
      <c r="B1067" t="s">
        <v>485</v>
      </c>
      <c r="C1067" t="s">
        <v>212</v>
      </c>
      <c r="D1067" t="s">
        <v>212</v>
      </c>
      <c r="E1067" t="s">
        <v>214</v>
      </c>
      <c r="F1067" t="s">
        <v>212</v>
      </c>
      <c r="G1067" t="s">
        <v>212</v>
      </c>
      <c r="H1067" t="s">
        <v>212</v>
      </c>
      <c r="I1067" t="s">
        <v>214</v>
      </c>
      <c r="J1067" t="s">
        <v>214</v>
      </c>
      <c r="K1067" t="s">
        <v>212</v>
      </c>
      <c r="L1067" t="s">
        <v>214</v>
      </c>
      <c r="M1067" t="s">
        <v>214</v>
      </c>
      <c r="N1067" t="s">
        <v>212</v>
      </c>
      <c r="O1067" t="s">
        <v>212</v>
      </c>
      <c r="P1067" t="s">
        <v>212</v>
      </c>
      <c r="Q1067" t="s">
        <v>212</v>
      </c>
      <c r="R1067" t="s">
        <v>214</v>
      </c>
      <c r="S1067" t="s">
        <v>214</v>
      </c>
      <c r="T1067" t="s">
        <v>214</v>
      </c>
      <c r="U1067" t="s">
        <v>214</v>
      </c>
      <c r="V1067" t="s">
        <v>214</v>
      </c>
      <c r="W1067" t="s">
        <v>214</v>
      </c>
      <c r="X1067" t="s">
        <v>214</v>
      </c>
      <c r="Y1067" t="s">
        <v>212</v>
      </c>
      <c r="Z1067" t="s">
        <v>214</v>
      </c>
      <c r="AA1067" t="s">
        <v>214</v>
      </c>
      <c r="AB1067" t="s">
        <v>212</v>
      </c>
      <c r="AC1067" t="s">
        <v>212</v>
      </c>
      <c r="AD1067" t="s">
        <v>212</v>
      </c>
      <c r="AE1067" t="s">
        <v>214</v>
      </c>
      <c r="AF1067" t="s">
        <v>212</v>
      </c>
      <c r="AG1067"/>
      <c r="AH1067"/>
      <c r="AI1067"/>
      <c r="AJ1067"/>
      <c r="AK1067"/>
      <c r="AL1067"/>
      <c r="AM1067"/>
      <c r="AN1067"/>
      <c r="AO1067"/>
      <c r="AP1067" s="317"/>
      <c r="AQ1067"/>
      <c r="AR1067" s="299"/>
      <c r="AS1067" s="271"/>
    </row>
    <row r="1068" spans="1:45" s="272" customFormat="1" ht="22.8" x14ac:dyDescent="0.4">
      <c r="A1068">
        <v>215939</v>
      </c>
      <c r="B1068" t="s">
        <v>3630</v>
      </c>
      <c r="C1068" t="s">
        <v>212</v>
      </c>
      <c r="D1068" t="s">
        <v>212</v>
      </c>
      <c r="E1068" t="s">
        <v>214</v>
      </c>
      <c r="F1068" t="s">
        <v>214</v>
      </c>
      <c r="G1068" t="s">
        <v>214</v>
      </c>
      <c r="H1068" t="s">
        <v>212</v>
      </c>
      <c r="I1068" t="s">
        <v>214</v>
      </c>
      <c r="J1068" t="s">
        <v>212</v>
      </c>
      <c r="K1068" t="s">
        <v>214</v>
      </c>
      <c r="L1068" t="s">
        <v>214</v>
      </c>
      <c r="M1068" t="s">
        <v>214</v>
      </c>
      <c r="N1068" t="s">
        <v>212</v>
      </c>
      <c r="O1068" t="s">
        <v>214</v>
      </c>
      <c r="P1068" t="s">
        <v>212</v>
      </c>
      <c r="Q1068" t="s">
        <v>214</v>
      </c>
      <c r="R1068" t="s">
        <v>212</v>
      </c>
      <c r="S1068" t="s">
        <v>212</v>
      </c>
      <c r="T1068" t="s">
        <v>212</v>
      </c>
      <c r="U1068" t="s">
        <v>212</v>
      </c>
      <c r="V1068" t="s">
        <v>212</v>
      </c>
      <c r="W1068" t="s">
        <v>213</v>
      </c>
      <c r="X1068" t="s">
        <v>214</v>
      </c>
      <c r="Y1068" t="s">
        <v>213</v>
      </c>
      <c r="Z1068" t="s">
        <v>213</v>
      </c>
      <c r="AA1068" t="s">
        <v>214</v>
      </c>
      <c r="AB1068" t="s">
        <v>213</v>
      </c>
      <c r="AC1068" t="s">
        <v>213</v>
      </c>
      <c r="AD1068" t="s">
        <v>213</v>
      </c>
      <c r="AE1068" t="s">
        <v>213</v>
      </c>
      <c r="AF1068" t="s">
        <v>213</v>
      </c>
      <c r="AG1068"/>
      <c r="AH1068"/>
      <c r="AI1068"/>
      <c r="AJ1068"/>
      <c r="AK1068"/>
      <c r="AL1068"/>
      <c r="AM1068"/>
      <c r="AN1068"/>
      <c r="AO1068"/>
      <c r="AP1068" s="317"/>
      <c r="AQ1068"/>
      <c r="AR1068" s="299"/>
      <c r="AS1068" s="273"/>
    </row>
    <row r="1069" spans="1:45" s="272" customFormat="1" ht="22.8" x14ac:dyDescent="0.4">
      <c r="A1069" s="314">
        <v>215941</v>
      </c>
      <c r="B1069" t="s">
        <v>3630</v>
      </c>
      <c r="C1069" s="315" t="s">
        <v>214</v>
      </c>
      <c r="D1069" s="315" t="s">
        <v>214</v>
      </c>
      <c r="E1069" s="315" t="s">
        <v>214</v>
      </c>
      <c r="F1069" s="315" t="s">
        <v>214</v>
      </c>
      <c r="G1069" s="315" t="s">
        <v>212</v>
      </c>
      <c r="H1069" s="315" t="s">
        <v>212</v>
      </c>
      <c r="I1069" s="315" t="s">
        <v>214</v>
      </c>
      <c r="J1069" s="315" t="s">
        <v>214</v>
      </c>
      <c r="K1069" s="315" t="s">
        <v>214</v>
      </c>
      <c r="L1069" s="315" t="s">
        <v>214</v>
      </c>
      <c r="M1069" s="315" t="s">
        <v>212</v>
      </c>
      <c r="N1069" s="315" t="s">
        <v>212</v>
      </c>
      <c r="O1069" s="315" t="s">
        <v>212</v>
      </c>
      <c r="P1069" s="315" t="s">
        <v>212</v>
      </c>
      <c r="Q1069" s="315" t="s">
        <v>212</v>
      </c>
      <c r="R1069" s="315" t="s">
        <v>214</v>
      </c>
      <c r="S1069" s="315" t="s">
        <v>214</v>
      </c>
      <c r="T1069" s="315" t="s">
        <v>214</v>
      </c>
      <c r="U1069" s="315" t="s">
        <v>214</v>
      </c>
      <c r="V1069" s="315" t="s">
        <v>214</v>
      </c>
      <c r="W1069" s="315" t="s">
        <v>214</v>
      </c>
      <c r="X1069" s="315" t="s">
        <v>214</v>
      </c>
      <c r="Y1069" s="315" t="s">
        <v>213</v>
      </c>
      <c r="Z1069" s="315" t="s">
        <v>213</v>
      </c>
      <c r="AA1069" s="315" t="s">
        <v>214</v>
      </c>
      <c r="AB1069" s="315" t="s">
        <v>213</v>
      </c>
      <c r="AC1069" s="315" t="s">
        <v>213</v>
      </c>
      <c r="AD1069" s="315" t="s">
        <v>213</v>
      </c>
      <c r="AE1069" s="315" t="s">
        <v>213</v>
      </c>
      <c r="AF1069" s="315" t="s">
        <v>213</v>
      </c>
      <c r="AG1069" s="315"/>
      <c r="AH1069" s="315"/>
      <c r="AI1069" s="315"/>
      <c r="AJ1069" s="315"/>
      <c r="AK1069" s="315"/>
      <c r="AL1069" s="315"/>
      <c r="AM1069" s="315"/>
      <c r="AN1069" s="315"/>
      <c r="AO1069" s="315"/>
      <c r="AP1069" s="316"/>
      <c r="AQ1069"/>
      <c r="AR1069" s="299"/>
      <c r="AS1069" s="271"/>
    </row>
    <row r="1070" spans="1:45" s="272" customFormat="1" ht="22.8" x14ac:dyDescent="0.4">
      <c r="A1070" s="314">
        <v>215946</v>
      </c>
      <c r="B1070" t="s">
        <v>487</v>
      </c>
      <c r="C1070" s="315" t="s">
        <v>214</v>
      </c>
      <c r="D1070" s="315" t="s">
        <v>212</v>
      </c>
      <c r="E1070" s="315" t="s">
        <v>212</v>
      </c>
      <c r="F1070" s="315" t="s">
        <v>212</v>
      </c>
      <c r="G1070" s="315" t="s">
        <v>212</v>
      </c>
      <c r="H1070" s="315" t="s">
        <v>213</v>
      </c>
      <c r="I1070" s="315" t="s">
        <v>212</v>
      </c>
      <c r="J1070" s="315" t="s">
        <v>212</v>
      </c>
      <c r="K1070" s="315" t="s">
        <v>214</v>
      </c>
      <c r="L1070" s="315" t="s">
        <v>214</v>
      </c>
      <c r="M1070" s="315" t="s">
        <v>213</v>
      </c>
      <c r="N1070" s="315" t="s">
        <v>213</v>
      </c>
      <c r="O1070" s="315" t="s">
        <v>213</v>
      </c>
      <c r="P1070" s="315" t="s">
        <v>213</v>
      </c>
      <c r="Q1070" s="315" t="s">
        <v>213</v>
      </c>
      <c r="R1070" s="315" t="s">
        <v>213</v>
      </c>
      <c r="S1070" s="315" t="s">
        <v>213</v>
      </c>
      <c r="T1070" s="315" t="s">
        <v>213</v>
      </c>
      <c r="U1070" s="315" t="s">
        <v>213</v>
      </c>
      <c r="V1070" s="315" t="s">
        <v>213</v>
      </c>
      <c r="W1070" s="315"/>
      <c r="X1070" s="315"/>
      <c r="Y1070" s="315"/>
      <c r="Z1070" s="315"/>
      <c r="AA1070" s="315"/>
      <c r="AB1070" s="315"/>
      <c r="AC1070" s="315"/>
      <c r="AD1070" s="315"/>
      <c r="AE1070" s="315"/>
      <c r="AF1070" s="315"/>
      <c r="AG1070" s="315"/>
      <c r="AH1070" s="315"/>
      <c r="AI1070" s="315"/>
      <c r="AJ1070" s="315"/>
      <c r="AK1070" s="315"/>
      <c r="AL1070" s="315"/>
      <c r="AM1070" s="315"/>
      <c r="AN1070" s="315"/>
      <c r="AO1070" s="315"/>
      <c r="AP1070" s="316"/>
      <c r="AQ1070"/>
      <c r="AR1070" s="299"/>
      <c r="AS1070" s="273"/>
    </row>
    <row r="1071" spans="1:45" s="272" customFormat="1" ht="22.8" x14ac:dyDescent="0.4">
      <c r="A1071">
        <v>215947</v>
      </c>
      <c r="B1071" t="s">
        <v>3630</v>
      </c>
      <c r="C1071" t="s">
        <v>214</v>
      </c>
      <c r="D1071" t="s">
        <v>212</v>
      </c>
      <c r="E1071" t="s">
        <v>212</v>
      </c>
      <c r="F1071" t="s">
        <v>212</v>
      </c>
      <c r="G1071" t="s">
        <v>212</v>
      </c>
      <c r="H1071" t="s">
        <v>212</v>
      </c>
      <c r="I1071" t="s">
        <v>214</v>
      </c>
      <c r="J1071" t="s">
        <v>212</v>
      </c>
      <c r="K1071" t="s">
        <v>212</v>
      </c>
      <c r="L1071" t="s">
        <v>214</v>
      </c>
      <c r="M1071" t="s">
        <v>212</v>
      </c>
      <c r="N1071" t="s">
        <v>212</v>
      </c>
      <c r="O1071" t="s">
        <v>212</v>
      </c>
      <c r="P1071" t="s">
        <v>212</v>
      </c>
      <c r="Q1071" t="s">
        <v>212</v>
      </c>
      <c r="R1071" t="s">
        <v>212</v>
      </c>
      <c r="S1071" t="s">
        <v>212</v>
      </c>
      <c r="T1071" t="s">
        <v>214</v>
      </c>
      <c r="U1071" t="s">
        <v>214</v>
      </c>
      <c r="V1071" t="s">
        <v>212</v>
      </c>
      <c r="W1071" t="s">
        <v>212</v>
      </c>
      <c r="X1071" t="s">
        <v>212</v>
      </c>
      <c r="Y1071" t="s">
        <v>212</v>
      </c>
      <c r="Z1071" t="s">
        <v>212</v>
      </c>
      <c r="AA1071" t="s">
        <v>212</v>
      </c>
      <c r="AB1071" t="s">
        <v>212</v>
      </c>
      <c r="AC1071" t="s">
        <v>212</v>
      </c>
      <c r="AD1071" t="s">
        <v>212</v>
      </c>
      <c r="AE1071" t="s">
        <v>212</v>
      </c>
      <c r="AF1071" t="s">
        <v>214</v>
      </c>
      <c r="AG1071"/>
      <c r="AH1071"/>
      <c r="AI1071"/>
      <c r="AJ1071"/>
      <c r="AK1071"/>
      <c r="AL1071"/>
      <c r="AM1071"/>
      <c r="AN1071"/>
      <c r="AO1071"/>
      <c r="AP1071" s="317"/>
      <c r="AQ1071"/>
      <c r="AR1071" s="299"/>
      <c r="AS1071" s="273"/>
    </row>
    <row r="1072" spans="1:45" s="272" customFormat="1" ht="22.8" x14ac:dyDescent="0.4">
      <c r="A1072" s="314">
        <v>215948</v>
      </c>
      <c r="B1072" t="s">
        <v>487</v>
      </c>
      <c r="C1072" s="315" t="s">
        <v>212</v>
      </c>
      <c r="D1072" s="315" t="s">
        <v>214</v>
      </c>
      <c r="E1072" s="315" t="s">
        <v>214</v>
      </c>
      <c r="F1072" s="315" t="s">
        <v>212</v>
      </c>
      <c r="G1072" s="315" t="s">
        <v>212</v>
      </c>
      <c r="H1072" s="315" t="s">
        <v>212</v>
      </c>
      <c r="I1072" s="315" t="s">
        <v>212</v>
      </c>
      <c r="J1072" s="315" t="s">
        <v>212</v>
      </c>
      <c r="K1072" s="315" t="s">
        <v>212</v>
      </c>
      <c r="L1072" s="315" t="s">
        <v>214</v>
      </c>
      <c r="M1072" s="315" t="s">
        <v>214</v>
      </c>
      <c r="N1072" s="315" t="s">
        <v>213</v>
      </c>
      <c r="O1072" s="315" t="s">
        <v>212</v>
      </c>
      <c r="P1072" s="315" t="s">
        <v>214</v>
      </c>
      <c r="Q1072" s="315" t="s">
        <v>214</v>
      </c>
      <c r="R1072" s="315" t="s">
        <v>213</v>
      </c>
      <c r="S1072" s="315" t="s">
        <v>213</v>
      </c>
      <c r="T1072" s="315" t="s">
        <v>214</v>
      </c>
      <c r="U1072" s="315" t="s">
        <v>214</v>
      </c>
      <c r="V1072" s="315" t="s">
        <v>214</v>
      </c>
      <c r="W1072" s="315"/>
      <c r="X1072" s="315"/>
      <c r="Y1072" s="315"/>
      <c r="Z1072" s="315"/>
      <c r="AA1072" s="315"/>
      <c r="AB1072" s="315"/>
      <c r="AC1072" s="315"/>
      <c r="AD1072" s="315"/>
      <c r="AE1072" s="315"/>
      <c r="AF1072" s="315"/>
      <c r="AG1072" s="315"/>
      <c r="AH1072" s="315"/>
      <c r="AI1072" s="315"/>
      <c r="AJ1072" s="315"/>
      <c r="AK1072" s="315"/>
      <c r="AL1072" s="315"/>
      <c r="AM1072" s="315"/>
      <c r="AN1072" s="315"/>
      <c r="AO1072" s="315"/>
      <c r="AP1072" s="316"/>
      <c r="AQ1072"/>
      <c r="AR1072" s="299"/>
      <c r="AS1072" s="271"/>
    </row>
    <row r="1073" spans="1:45" s="272" customFormat="1" ht="22.8" x14ac:dyDescent="0.4">
      <c r="A1073">
        <v>215950</v>
      </c>
      <c r="B1073" t="s">
        <v>3630</v>
      </c>
      <c r="C1073" t="s">
        <v>212</v>
      </c>
      <c r="D1073" t="s">
        <v>212</v>
      </c>
      <c r="E1073" t="s">
        <v>212</v>
      </c>
      <c r="F1073" t="s">
        <v>214</v>
      </c>
      <c r="G1073" t="s">
        <v>214</v>
      </c>
      <c r="H1073" t="s">
        <v>214</v>
      </c>
      <c r="I1073" t="s">
        <v>212</v>
      </c>
      <c r="J1073" t="s">
        <v>214</v>
      </c>
      <c r="K1073" t="s">
        <v>214</v>
      </c>
      <c r="L1073" t="s">
        <v>214</v>
      </c>
      <c r="M1073" t="s">
        <v>214</v>
      </c>
      <c r="N1073" t="s">
        <v>212</v>
      </c>
      <c r="O1073" t="s">
        <v>212</v>
      </c>
      <c r="P1073" t="s">
        <v>212</v>
      </c>
      <c r="Q1073" t="s">
        <v>212</v>
      </c>
      <c r="R1073" t="s">
        <v>214</v>
      </c>
      <c r="S1073" t="s">
        <v>212</v>
      </c>
      <c r="T1073" t="s">
        <v>212</v>
      </c>
      <c r="U1073" t="s">
        <v>212</v>
      </c>
      <c r="V1073" t="s">
        <v>212</v>
      </c>
      <c r="W1073" t="s">
        <v>214</v>
      </c>
      <c r="X1073" t="s">
        <v>212</v>
      </c>
      <c r="Y1073" t="s">
        <v>214</v>
      </c>
      <c r="Z1073" t="s">
        <v>212</v>
      </c>
      <c r="AA1073" t="s">
        <v>214</v>
      </c>
      <c r="AB1073" t="s">
        <v>213</v>
      </c>
      <c r="AC1073" t="s">
        <v>214</v>
      </c>
      <c r="AD1073" t="s">
        <v>213</v>
      </c>
      <c r="AE1073" t="s">
        <v>213</v>
      </c>
      <c r="AF1073" t="s">
        <v>213</v>
      </c>
      <c r="AG1073"/>
      <c r="AH1073"/>
      <c r="AI1073"/>
      <c r="AJ1073"/>
      <c r="AK1073"/>
      <c r="AL1073"/>
      <c r="AM1073"/>
      <c r="AN1073"/>
      <c r="AO1073"/>
      <c r="AP1073" s="317"/>
      <c r="AQ1073"/>
      <c r="AR1073" s="299"/>
      <c r="AS1073" s="271"/>
    </row>
    <row r="1074" spans="1:45" s="272" customFormat="1" ht="22.8" x14ac:dyDescent="0.4">
      <c r="A1074" s="314">
        <v>215951</v>
      </c>
      <c r="B1074" t="s">
        <v>487</v>
      </c>
      <c r="C1074" s="315" t="s">
        <v>214</v>
      </c>
      <c r="D1074" s="315" t="s">
        <v>212</v>
      </c>
      <c r="E1074" s="315" t="s">
        <v>214</v>
      </c>
      <c r="F1074" s="315" t="s">
        <v>214</v>
      </c>
      <c r="G1074" s="315" t="s">
        <v>212</v>
      </c>
      <c r="H1074" s="315" t="s">
        <v>212</v>
      </c>
      <c r="I1074" s="315" t="s">
        <v>212</v>
      </c>
      <c r="J1074" s="315" t="s">
        <v>212</v>
      </c>
      <c r="K1074" s="315" t="s">
        <v>214</v>
      </c>
      <c r="L1074" s="315" t="s">
        <v>214</v>
      </c>
      <c r="M1074" s="315" t="s">
        <v>213</v>
      </c>
      <c r="N1074" s="315" t="s">
        <v>213</v>
      </c>
      <c r="O1074" s="315" t="s">
        <v>213</v>
      </c>
      <c r="P1074" s="315" t="s">
        <v>213</v>
      </c>
      <c r="Q1074" s="315" t="s">
        <v>213</v>
      </c>
      <c r="R1074" s="315" t="s">
        <v>213</v>
      </c>
      <c r="S1074" s="315" t="s">
        <v>213</v>
      </c>
      <c r="T1074" s="315" t="s">
        <v>213</v>
      </c>
      <c r="U1074" s="315" t="s">
        <v>213</v>
      </c>
      <c r="V1074" s="315" t="s">
        <v>213</v>
      </c>
      <c r="W1074" s="315"/>
      <c r="X1074" s="315"/>
      <c r="Y1074" s="315"/>
      <c r="Z1074" s="315"/>
      <c r="AA1074" s="315"/>
      <c r="AB1074" s="315"/>
      <c r="AC1074" s="315"/>
      <c r="AD1074" s="315"/>
      <c r="AE1074" s="315"/>
      <c r="AF1074" s="315"/>
      <c r="AG1074" s="315"/>
      <c r="AH1074" s="315"/>
      <c r="AI1074" s="315"/>
      <c r="AJ1074" s="315"/>
      <c r="AK1074" s="315"/>
      <c r="AL1074" s="315"/>
      <c r="AM1074" s="315"/>
      <c r="AN1074" s="315"/>
      <c r="AO1074" s="315"/>
      <c r="AP1074" s="316"/>
      <c r="AQ1074"/>
      <c r="AR1074" s="299"/>
      <c r="AS1074" s="271"/>
    </row>
    <row r="1075" spans="1:45" s="272" customFormat="1" ht="22.8" x14ac:dyDescent="0.4">
      <c r="A1075">
        <v>215956</v>
      </c>
      <c r="B1075" t="s">
        <v>3630</v>
      </c>
      <c r="C1075" t="s">
        <v>214</v>
      </c>
      <c r="D1075" t="s">
        <v>212</v>
      </c>
      <c r="E1075" t="s">
        <v>212</v>
      </c>
      <c r="F1075" t="s">
        <v>212</v>
      </c>
      <c r="G1075" t="s">
        <v>214</v>
      </c>
      <c r="H1075" t="s">
        <v>214</v>
      </c>
      <c r="I1075" t="s">
        <v>214</v>
      </c>
      <c r="J1075" t="s">
        <v>212</v>
      </c>
      <c r="K1075" t="s">
        <v>212</v>
      </c>
      <c r="L1075" t="s">
        <v>214</v>
      </c>
      <c r="M1075" t="s">
        <v>212</v>
      </c>
      <c r="N1075" t="s">
        <v>212</v>
      </c>
      <c r="O1075" t="s">
        <v>212</v>
      </c>
      <c r="P1075" t="s">
        <v>212</v>
      </c>
      <c r="Q1075" t="s">
        <v>212</v>
      </c>
      <c r="R1075" t="s">
        <v>212</v>
      </c>
      <c r="S1075" t="s">
        <v>212</v>
      </c>
      <c r="T1075" t="s">
        <v>214</v>
      </c>
      <c r="U1075" t="s">
        <v>212</v>
      </c>
      <c r="V1075" t="s">
        <v>212</v>
      </c>
      <c r="W1075" t="s">
        <v>212</v>
      </c>
      <c r="X1075" t="s">
        <v>214</v>
      </c>
      <c r="Y1075" t="s">
        <v>214</v>
      </c>
      <c r="Z1075" t="s">
        <v>214</v>
      </c>
      <c r="AA1075" t="s">
        <v>212</v>
      </c>
      <c r="AB1075" t="s">
        <v>214</v>
      </c>
      <c r="AC1075" t="s">
        <v>214</v>
      </c>
      <c r="AD1075" t="s">
        <v>214</v>
      </c>
      <c r="AE1075" t="s">
        <v>213</v>
      </c>
      <c r="AF1075" t="s">
        <v>214</v>
      </c>
      <c r="AG1075"/>
      <c r="AH1075"/>
      <c r="AI1075"/>
      <c r="AJ1075"/>
      <c r="AK1075"/>
      <c r="AL1075"/>
      <c r="AM1075"/>
      <c r="AN1075"/>
      <c r="AO1075"/>
      <c r="AP1075" s="317"/>
      <c r="AQ1075"/>
      <c r="AR1075" s="299"/>
      <c r="AS1075" s="271"/>
    </row>
    <row r="1076" spans="1:45" s="272" customFormat="1" ht="22.8" x14ac:dyDescent="0.4">
      <c r="A1076">
        <v>215958</v>
      </c>
      <c r="B1076" t="s">
        <v>487</v>
      </c>
      <c r="C1076" t="s">
        <v>4176</v>
      </c>
      <c r="D1076" t="s">
        <v>4176</v>
      </c>
      <c r="E1076" t="s">
        <v>4176</v>
      </c>
      <c r="F1076" t="s">
        <v>4176</v>
      </c>
      <c r="G1076" t="s">
        <v>4176</v>
      </c>
      <c r="H1076" t="s">
        <v>4176</v>
      </c>
      <c r="I1076" t="s">
        <v>4176</v>
      </c>
      <c r="J1076" t="s">
        <v>4176</v>
      </c>
      <c r="K1076" t="s">
        <v>4176</v>
      </c>
      <c r="L1076" t="s">
        <v>4176</v>
      </c>
      <c r="M1076" t="s">
        <v>4176</v>
      </c>
      <c r="N1076" t="s">
        <v>4176</v>
      </c>
      <c r="O1076" t="s">
        <v>4176</v>
      </c>
      <c r="P1076" t="s">
        <v>4176</v>
      </c>
      <c r="Q1076" t="s">
        <v>4176</v>
      </c>
      <c r="R1076" t="s">
        <v>4176</v>
      </c>
      <c r="S1076" t="s">
        <v>4176</v>
      </c>
      <c r="T1076" t="s">
        <v>4176</v>
      </c>
      <c r="U1076" t="s">
        <v>4176</v>
      </c>
      <c r="V1076" t="s">
        <v>4176</v>
      </c>
      <c r="W1076"/>
      <c r="X1076"/>
      <c r="Y1076"/>
      <c r="Z1076"/>
      <c r="AA1076"/>
      <c r="AB1076"/>
      <c r="AC1076"/>
      <c r="AD1076"/>
      <c r="AE1076"/>
      <c r="AF1076"/>
      <c r="AG1076"/>
      <c r="AH1076"/>
      <c r="AI1076"/>
      <c r="AJ1076"/>
      <c r="AK1076"/>
      <c r="AL1076"/>
      <c r="AM1076"/>
      <c r="AN1076"/>
      <c r="AO1076"/>
      <c r="AP1076" s="317"/>
      <c r="AQ1076" t="s">
        <v>737</v>
      </c>
      <c r="AR1076" s="299" t="s">
        <v>4184</v>
      </c>
      <c r="AS1076" s="271"/>
    </row>
    <row r="1077" spans="1:45" s="272" customFormat="1" ht="22.8" x14ac:dyDescent="0.4">
      <c r="A1077" s="314">
        <v>215959</v>
      </c>
      <c r="B1077" t="s">
        <v>487</v>
      </c>
      <c r="C1077" s="315" t="s">
        <v>213</v>
      </c>
      <c r="D1077" s="315" t="s">
        <v>214</v>
      </c>
      <c r="E1077" s="315" t="s">
        <v>214</v>
      </c>
      <c r="F1077" s="315" t="s">
        <v>212</v>
      </c>
      <c r="G1077" s="315" t="s">
        <v>213</v>
      </c>
      <c r="H1077" s="315" t="s">
        <v>214</v>
      </c>
      <c r="I1077" s="315" t="s">
        <v>212</v>
      </c>
      <c r="J1077" s="315" t="s">
        <v>214</v>
      </c>
      <c r="K1077" s="315" t="s">
        <v>214</v>
      </c>
      <c r="L1077" s="315" t="s">
        <v>214</v>
      </c>
      <c r="M1077" s="315" t="s">
        <v>213</v>
      </c>
      <c r="N1077" s="315" t="s">
        <v>213</v>
      </c>
      <c r="O1077" s="315" t="s">
        <v>213</v>
      </c>
      <c r="P1077" s="315" t="s">
        <v>213</v>
      </c>
      <c r="Q1077" s="315" t="s">
        <v>213</v>
      </c>
      <c r="R1077" s="315" t="s">
        <v>213</v>
      </c>
      <c r="S1077" s="315" t="s">
        <v>213</v>
      </c>
      <c r="T1077" s="315" t="s">
        <v>214</v>
      </c>
      <c r="U1077" s="315" t="s">
        <v>214</v>
      </c>
      <c r="V1077" s="315" t="s">
        <v>213</v>
      </c>
      <c r="W1077" s="315"/>
      <c r="X1077" s="315"/>
      <c r="Y1077" s="315"/>
      <c r="Z1077" s="315"/>
      <c r="AA1077" s="315"/>
      <c r="AB1077" s="315"/>
      <c r="AC1077" s="315"/>
      <c r="AD1077" s="315"/>
      <c r="AE1077" s="315"/>
      <c r="AF1077" s="315"/>
      <c r="AG1077" s="315"/>
      <c r="AH1077" s="315"/>
      <c r="AI1077" s="315"/>
      <c r="AJ1077" s="315"/>
      <c r="AK1077" s="315"/>
      <c r="AL1077" s="315"/>
      <c r="AM1077" s="315"/>
      <c r="AN1077" s="315"/>
      <c r="AO1077" s="315"/>
      <c r="AP1077" s="316"/>
      <c r="AQ1077"/>
      <c r="AR1077" s="299"/>
      <c r="AS1077" s="271"/>
    </row>
    <row r="1078" spans="1:45" s="272" customFormat="1" ht="22.8" x14ac:dyDescent="0.4">
      <c r="A1078">
        <v>215963</v>
      </c>
      <c r="B1078" t="s">
        <v>489</v>
      </c>
      <c r="C1078" t="s">
        <v>4176</v>
      </c>
      <c r="D1078" t="s">
        <v>4176</v>
      </c>
      <c r="E1078" t="s">
        <v>4176</v>
      </c>
      <c r="F1078" t="s">
        <v>4176</v>
      </c>
      <c r="G1078" t="s">
        <v>4176</v>
      </c>
      <c r="H1078" t="s">
        <v>4176</v>
      </c>
      <c r="I1078" t="s">
        <v>4176</v>
      </c>
      <c r="J1078" t="s">
        <v>4176</v>
      </c>
      <c r="K1078" t="s">
        <v>4176</v>
      </c>
      <c r="L1078" t="s">
        <v>4176</v>
      </c>
      <c r="M1078" t="s">
        <v>4176</v>
      </c>
      <c r="N1078" t="s">
        <v>4176</v>
      </c>
      <c r="O1078" t="s">
        <v>4176</v>
      </c>
      <c r="P1078" t="s">
        <v>4176</v>
      </c>
      <c r="Q1078" t="s">
        <v>4176</v>
      </c>
      <c r="R1078"/>
      <c r="S1078"/>
      <c r="T1078"/>
      <c r="U1078"/>
      <c r="V1078"/>
      <c r="W1078"/>
      <c r="X1078"/>
      <c r="Y1078"/>
      <c r="Z1078"/>
      <c r="AA1078"/>
      <c r="AB1078"/>
      <c r="AC1078"/>
      <c r="AD1078"/>
      <c r="AE1078"/>
      <c r="AF1078"/>
      <c r="AG1078"/>
      <c r="AH1078"/>
      <c r="AI1078"/>
      <c r="AJ1078"/>
      <c r="AK1078"/>
      <c r="AL1078"/>
      <c r="AM1078"/>
      <c r="AN1078"/>
      <c r="AO1078"/>
      <c r="AP1078" s="317"/>
      <c r="AQ1078" t="s">
        <v>737</v>
      </c>
      <c r="AR1078" s="299" t="s">
        <v>4212</v>
      </c>
      <c r="AS1078" s="271"/>
    </row>
    <row r="1079" spans="1:45" s="272" customFormat="1" ht="22.8" x14ac:dyDescent="0.4">
      <c r="A1079">
        <v>215964</v>
      </c>
      <c r="B1079" t="s">
        <v>3629</v>
      </c>
      <c r="C1079" t="s">
        <v>214</v>
      </c>
      <c r="D1079" t="s">
        <v>214</v>
      </c>
      <c r="E1079" t="s">
        <v>214</v>
      </c>
      <c r="F1079" t="s">
        <v>214</v>
      </c>
      <c r="G1079" t="s">
        <v>212</v>
      </c>
      <c r="H1079" t="s">
        <v>214</v>
      </c>
      <c r="I1079" t="s">
        <v>214</v>
      </c>
      <c r="J1079" t="s">
        <v>214</v>
      </c>
      <c r="K1079" t="s">
        <v>214</v>
      </c>
      <c r="L1079" t="s">
        <v>214</v>
      </c>
      <c r="M1079" t="s">
        <v>214</v>
      </c>
      <c r="N1079" t="s">
        <v>212</v>
      </c>
      <c r="O1079" t="s">
        <v>212</v>
      </c>
      <c r="P1079" t="s">
        <v>214</v>
      </c>
      <c r="Q1079" t="s">
        <v>214</v>
      </c>
      <c r="R1079" t="s">
        <v>214</v>
      </c>
      <c r="S1079" t="s">
        <v>214</v>
      </c>
      <c r="T1079" t="s">
        <v>212</v>
      </c>
      <c r="U1079" t="s">
        <v>212</v>
      </c>
      <c r="V1079" t="s">
        <v>212</v>
      </c>
      <c r="W1079" t="s">
        <v>214</v>
      </c>
      <c r="X1079" t="s">
        <v>214</v>
      </c>
      <c r="Y1079" t="s">
        <v>214</v>
      </c>
      <c r="Z1079" t="s">
        <v>214</v>
      </c>
      <c r="AA1079" t="s">
        <v>214</v>
      </c>
      <c r="AB1079" t="s">
        <v>214</v>
      </c>
      <c r="AC1079" t="s">
        <v>214</v>
      </c>
      <c r="AD1079" t="s">
        <v>214</v>
      </c>
      <c r="AE1079" t="s">
        <v>212</v>
      </c>
      <c r="AF1079" t="s">
        <v>214</v>
      </c>
      <c r="AG1079" t="s">
        <v>214</v>
      </c>
      <c r="AH1079" t="s">
        <v>214</v>
      </c>
      <c r="AI1079" t="s">
        <v>214</v>
      </c>
      <c r="AJ1079" t="s">
        <v>212</v>
      </c>
      <c r="AK1079" t="s">
        <v>214</v>
      </c>
      <c r="AL1079" t="s">
        <v>213</v>
      </c>
      <c r="AM1079" t="s">
        <v>213</v>
      </c>
      <c r="AN1079" t="s">
        <v>214</v>
      </c>
      <c r="AO1079" t="s">
        <v>214</v>
      </c>
      <c r="AP1079" s="317" t="s">
        <v>213</v>
      </c>
      <c r="AQ1079"/>
      <c r="AR1079" s="299"/>
      <c r="AS1079" s="271"/>
    </row>
    <row r="1080" spans="1:45" s="272" customFormat="1" ht="24" x14ac:dyDescent="0.5">
      <c r="A1080" s="326">
        <v>215966</v>
      </c>
      <c r="B1080" t="s">
        <v>487</v>
      </c>
      <c r="C1080" s="271" t="s">
        <v>214</v>
      </c>
      <c r="D1080" s="271" t="s">
        <v>214</v>
      </c>
      <c r="E1080" s="271" t="s">
        <v>212</v>
      </c>
      <c r="F1080" s="271" t="s">
        <v>212</v>
      </c>
      <c r="G1080" s="271" t="s">
        <v>212</v>
      </c>
      <c r="H1080" s="271" t="s">
        <v>212</v>
      </c>
      <c r="I1080" s="271" t="s">
        <v>214</v>
      </c>
      <c r="J1080" s="271" t="s">
        <v>212</v>
      </c>
      <c r="K1080" s="271" t="s">
        <v>212</v>
      </c>
      <c r="L1080" s="271" t="s">
        <v>214</v>
      </c>
      <c r="M1080" s="271" t="s">
        <v>214</v>
      </c>
      <c r="N1080" s="271" t="s">
        <v>214</v>
      </c>
      <c r="O1080" s="271" t="s">
        <v>212</v>
      </c>
      <c r="P1080" s="271" t="s">
        <v>213</v>
      </c>
      <c r="Q1080" s="271" t="s">
        <v>212</v>
      </c>
      <c r="R1080" s="271" t="s">
        <v>212</v>
      </c>
      <c r="S1080" s="271" t="s">
        <v>212</v>
      </c>
      <c r="T1080" s="271" t="s">
        <v>212</v>
      </c>
      <c r="U1080" s="271" t="s">
        <v>212</v>
      </c>
      <c r="V1080" s="271" t="s">
        <v>212</v>
      </c>
      <c r="W1080" s="271"/>
      <c r="X1080" s="271"/>
      <c r="Y1080" s="271"/>
      <c r="Z1080" s="271"/>
      <c r="AA1080" s="271"/>
      <c r="AB1080" s="271"/>
      <c r="AC1080" s="271"/>
      <c r="AD1080" s="271"/>
      <c r="AE1080" s="271"/>
      <c r="AF1080" s="271"/>
      <c r="AG1080" s="271"/>
      <c r="AH1080" s="271"/>
      <c r="AI1080" s="271"/>
      <c r="AJ1080" s="271"/>
      <c r="AK1080" s="271"/>
      <c r="AL1080" s="271"/>
      <c r="AM1080" s="271"/>
      <c r="AN1080" s="271"/>
      <c r="AO1080" s="271"/>
      <c r="AP1080" s="322"/>
      <c r="AQ1080"/>
      <c r="AR1080" s="299"/>
      <c r="AS1080" s="271"/>
    </row>
    <row r="1081" spans="1:45" s="272" customFormat="1" ht="22.8" x14ac:dyDescent="0.4">
      <c r="A1081" s="314">
        <v>215968</v>
      </c>
      <c r="B1081" t="s">
        <v>487</v>
      </c>
      <c r="C1081" s="315" t="s">
        <v>212</v>
      </c>
      <c r="D1081" s="315" t="s">
        <v>212</v>
      </c>
      <c r="E1081" s="315" t="s">
        <v>212</v>
      </c>
      <c r="F1081" s="315" t="s">
        <v>212</v>
      </c>
      <c r="G1081" s="315" t="s">
        <v>214</v>
      </c>
      <c r="H1081" s="315" t="s">
        <v>214</v>
      </c>
      <c r="I1081" s="315" t="s">
        <v>212</v>
      </c>
      <c r="J1081" s="315" t="s">
        <v>212</v>
      </c>
      <c r="K1081" s="315" t="s">
        <v>212</v>
      </c>
      <c r="L1081" s="315" t="s">
        <v>212</v>
      </c>
      <c r="M1081" s="315" t="s">
        <v>212</v>
      </c>
      <c r="N1081" s="315" t="s">
        <v>213</v>
      </c>
      <c r="O1081" s="315" t="s">
        <v>212</v>
      </c>
      <c r="P1081" s="315" t="s">
        <v>214</v>
      </c>
      <c r="Q1081" s="315" t="s">
        <v>213</v>
      </c>
      <c r="R1081" s="315" t="s">
        <v>213</v>
      </c>
      <c r="S1081" s="315" t="s">
        <v>213</v>
      </c>
      <c r="T1081" s="315" t="s">
        <v>212</v>
      </c>
      <c r="U1081" s="315" t="s">
        <v>214</v>
      </c>
      <c r="V1081" s="315" t="s">
        <v>214</v>
      </c>
      <c r="W1081" s="315"/>
      <c r="X1081" s="315"/>
      <c r="Y1081" s="315"/>
      <c r="Z1081" s="315"/>
      <c r="AA1081" s="315"/>
      <c r="AB1081" s="315"/>
      <c r="AC1081" s="315"/>
      <c r="AD1081" s="315"/>
      <c r="AE1081" s="315"/>
      <c r="AF1081" s="315"/>
      <c r="AG1081" s="315"/>
      <c r="AH1081" s="315"/>
      <c r="AI1081" s="315"/>
      <c r="AJ1081" s="315"/>
      <c r="AK1081" s="315"/>
      <c r="AL1081" s="315"/>
      <c r="AM1081" s="315"/>
      <c r="AN1081" s="315"/>
      <c r="AO1081" s="315"/>
      <c r="AP1081" s="316"/>
      <c r="AQ1081"/>
      <c r="AR1081" s="299"/>
      <c r="AS1081" s="273"/>
    </row>
    <row r="1082" spans="1:45" s="272" customFormat="1" ht="22.8" x14ac:dyDescent="0.4">
      <c r="A1082">
        <v>215970</v>
      </c>
      <c r="B1082" t="s">
        <v>3629</v>
      </c>
      <c r="C1082" t="s">
        <v>212</v>
      </c>
      <c r="D1082" t="s">
        <v>212</v>
      </c>
      <c r="E1082" t="s">
        <v>212</v>
      </c>
      <c r="F1082" t="s">
        <v>214</v>
      </c>
      <c r="G1082" t="s">
        <v>214</v>
      </c>
      <c r="H1082" t="s">
        <v>214</v>
      </c>
      <c r="I1082" t="s">
        <v>214</v>
      </c>
      <c r="J1082" t="s">
        <v>212</v>
      </c>
      <c r="K1082" t="s">
        <v>212</v>
      </c>
      <c r="L1082" t="s">
        <v>214</v>
      </c>
      <c r="M1082" t="s">
        <v>214</v>
      </c>
      <c r="N1082" t="s">
        <v>212</v>
      </c>
      <c r="O1082" t="s">
        <v>212</v>
      </c>
      <c r="P1082" t="s">
        <v>214</v>
      </c>
      <c r="Q1082" t="s">
        <v>214</v>
      </c>
      <c r="R1082" t="s">
        <v>212</v>
      </c>
      <c r="S1082" t="s">
        <v>212</v>
      </c>
      <c r="T1082" t="s">
        <v>212</v>
      </c>
      <c r="U1082" t="s">
        <v>212</v>
      </c>
      <c r="V1082" t="s">
        <v>214</v>
      </c>
      <c r="W1082" t="s">
        <v>214</v>
      </c>
      <c r="X1082" t="s">
        <v>214</v>
      </c>
      <c r="Y1082" t="s">
        <v>212</v>
      </c>
      <c r="Z1082" t="s">
        <v>214</v>
      </c>
      <c r="AA1082" t="s">
        <v>214</v>
      </c>
      <c r="AB1082" t="s">
        <v>212</v>
      </c>
      <c r="AC1082" t="s">
        <v>214</v>
      </c>
      <c r="AD1082" t="s">
        <v>212</v>
      </c>
      <c r="AE1082" t="s">
        <v>214</v>
      </c>
      <c r="AF1082" t="s">
        <v>214</v>
      </c>
      <c r="AG1082" t="s">
        <v>212</v>
      </c>
      <c r="AH1082" t="s">
        <v>214</v>
      </c>
      <c r="AI1082" t="s">
        <v>214</v>
      </c>
      <c r="AJ1082" t="s">
        <v>212</v>
      </c>
      <c r="AK1082" t="s">
        <v>214</v>
      </c>
      <c r="AL1082" t="s">
        <v>214</v>
      </c>
      <c r="AM1082" t="s">
        <v>214</v>
      </c>
      <c r="AN1082" t="s">
        <v>214</v>
      </c>
      <c r="AO1082" t="s">
        <v>214</v>
      </c>
      <c r="AP1082" s="317" t="s">
        <v>214</v>
      </c>
      <c r="AQ1082"/>
      <c r="AR1082" s="299"/>
      <c r="AS1082" s="271"/>
    </row>
    <row r="1083" spans="1:45" s="272" customFormat="1" ht="22.8" x14ac:dyDescent="0.4">
      <c r="A1083">
        <v>215971</v>
      </c>
      <c r="B1083" t="s">
        <v>485</v>
      </c>
      <c r="C1083" t="s">
        <v>212</v>
      </c>
      <c r="D1083" t="s">
        <v>214</v>
      </c>
      <c r="E1083" t="s">
        <v>214</v>
      </c>
      <c r="F1083" t="s">
        <v>212</v>
      </c>
      <c r="G1083" t="s">
        <v>214</v>
      </c>
      <c r="H1083" t="s">
        <v>214</v>
      </c>
      <c r="I1083" t="s">
        <v>214</v>
      </c>
      <c r="J1083" t="s">
        <v>212</v>
      </c>
      <c r="K1083" t="s">
        <v>214</v>
      </c>
      <c r="L1083" t="s">
        <v>214</v>
      </c>
      <c r="M1083" t="s">
        <v>214</v>
      </c>
      <c r="N1083" t="s">
        <v>212</v>
      </c>
      <c r="O1083" t="s">
        <v>212</v>
      </c>
      <c r="P1083" t="s">
        <v>212</v>
      </c>
      <c r="Q1083" t="s">
        <v>214</v>
      </c>
      <c r="R1083" t="s">
        <v>214</v>
      </c>
      <c r="S1083" t="s">
        <v>212</v>
      </c>
      <c r="T1083" t="s">
        <v>212</v>
      </c>
      <c r="U1083" t="s">
        <v>214</v>
      </c>
      <c r="V1083" t="s">
        <v>214</v>
      </c>
      <c r="W1083" t="s">
        <v>214</v>
      </c>
      <c r="X1083" t="s">
        <v>214</v>
      </c>
      <c r="Y1083" t="s">
        <v>213</v>
      </c>
      <c r="Z1083" t="s">
        <v>214</v>
      </c>
      <c r="AA1083" t="s">
        <v>212</v>
      </c>
      <c r="AB1083" t="s">
        <v>212</v>
      </c>
      <c r="AC1083" t="s">
        <v>214</v>
      </c>
      <c r="AD1083" t="s">
        <v>212</v>
      </c>
      <c r="AE1083" t="s">
        <v>213</v>
      </c>
      <c r="AF1083" t="s">
        <v>212</v>
      </c>
      <c r="AG1083"/>
      <c r="AH1083"/>
      <c r="AI1083"/>
      <c r="AJ1083"/>
      <c r="AK1083"/>
      <c r="AL1083"/>
      <c r="AM1083"/>
      <c r="AN1083"/>
      <c r="AO1083"/>
      <c r="AP1083" s="317"/>
      <c r="AQ1083"/>
      <c r="AR1083" s="299"/>
      <c r="AS1083" s="273"/>
    </row>
    <row r="1084" spans="1:45" s="272" customFormat="1" ht="22.8" x14ac:dyDescent="0.4">
      <c r="A1084">
        <v>215977</v>
      </c>
      <c r="B1084" t="s">
        <v>3630</v>
      </c>
      <c r="C1084" t="s">
        <v>212</v>
      </c>
      <c r="D1084" t="s">
        <v>212</v>
      </c>
      <c r="E1084" t="s">
        <v>212</v>
      </c>
      <c r="F1084" t="s">
        <v>212</v>
      </c>
      <c r="G1084" t="s">
        <v>212</v>
      </c>
      <c r="H1084" t="s">
        <v>214</v>
      </c>
      <c r="I1084" t="s">
        <v>214</v>
      </c>
      <c r="J1084" t="s">
        <v>212</v>
      </c>
      <c r="K1084" t="s">
        <v>212</v>
      </c>
      <c r="L1084" t="s">
        <v>214</v>
      </c>
      <c r="M1084" t="s">
        <v>214</v>
      </c>
      <c r="N1084" t="s">
        <v>212</v>
      </c>
      <c r="O1084" t="s">
        <v>212</v>
      </c>
      <c r="P1084" t="s">
        <v>212</v>
      </c>
      <c r="Q1084" t="s">
        <v>212</v>
      </c>
      <c r="R1084" t="s">
        <v>212</v>
      </c>
      <c r="S1084" t="s">
        <v>212</v>
      </c>
      <c r="T1084" t="s">
        <v>212</v>
      </c>
      <c r="U1084" t="s">
        <v>214</v>
      </c>
      <c r="V1084" t="s">
        <v>214</v>
      </c>
      <c r="W1084" t="s">
        <v>214</v>
      </c>
      <c r="X1084" t="s">
        <v>214</v>
      </c>
      <c r="Y1084" t="s">
        <v>212</v>
      </c>
      <c r="Z1084" t="s">
        <v>212</v>
      </c>
      <c r="AA1084" t="s">
        <v>212</v>
      </c>
      <c r="AB1084" t="s">
        <v>214</v>
      </c>
      <c r="AC1084" t="s">
        <v>214</v>
      </c>
      <c r="AD1084" t="s">
        <v>214</v>
      </c>
      <c r="AE1084" t="s">
        <v>214</v>
      </c>
      <c r="AF1084" t="s">
        <v>214</v>
      </c>
      <c r="AG1084"/>
      <c r="AH1084"/>
      <c r="AI1084"/>
      <c r="AJ1084"/>
      <c r="AK1084"/>
      <c r="AL1084"/>
      <c r="AM1084"/>
      <c r="AN1084"/>
      <c r="AO1084"/>
      <c r="AP1084" s="317"/>
      <c r="AQ1084"/>
      <c r="AR1084" s="299"/>
      <c r="AS1084" s="273"/>
    </row>
    <row r="1085" spans="1:45" s="272" customFormat="1" ht="22.8" x14ac:dyDescent="0.4">
      <c r="A1085">
        <v>215978</v>
      </c>
      <c r="B1085" t="s">
        <v>59</v>
      </c>
      <c r="C1085" t="s">
        <v>214</v>
      </c>
      <c r="D1085" t="s">
        <v>214</v>
      </c>
      <c r="E1085" t="s">
        <v>214</v>
      </c>
      <c r="F1085" t="s">
        <v>214</v>
      </c>
      <c r="G1085" t="s">
        <v>214</v>
      </c>
      <c r="H1085" t="s">
        <v>214</v>
      </c>
      <c r="I1085" t="s">
        <v>214</v>
      </c>
      <c r="J1085" t="s">
        <v>214</v>
      </c>
      <c r="K1085" t="s">
        <v>214</v>
      </c>
      <c r="L1085" t="s">
        <v>214</v>
      </c>
      <c r="M1085" t="s">
        <v>214</v>
      </c>
      <c r="N1085" t="s">
        <v>214</v>
      </c>
      <c r="O1085" t="s">
        <v>214</v>
      </c>
      <c r="P1085" t="s">
        <v>214</v>
      </c>
      <c r="Q1085" t="s">
        <v>214</v>
      </c>
      <c r="R1085" t="s">
        <v>214</v>
      </c>
      <c r="S1085" t="s">
        <v>214</v>
      </c>
      <c r="T1085" t="s">
        <v>214</v>
      </c>
      <c r="U1085" t="s">
        <v>214</v>
      </c>
      <c r="V1085" t="s">
        <v>214</v>
      </c>
      <c r="W1085" t="s">
        <v>214</v>
      </c>
      <c r="X1085" t="s">
        <v>214</v>
      </c>
      <c r="Y1085" t="s">
        <v>214</v>
      </c>
      <c r="Z1085" t="s">
        <v>214</v>
      </c>
      <c r="AA1085" t="s">
        <v>214</v>
      </c>
      <c r="AB1085" t="s">
        <v>214</v>
      </c>
      <c r="AC1085" t="s">
        <v>214</v>
      </c>
      <c r="AD1085" t="s">
        <v>214</v>
      </c>
      <c r="AE1085" t="s">
        <v>213</v>
      </c>
      <c r="AF1085" t="s">
        <v>214</v>
      </c>
      <c r="AG1085" t="s">
        <v>214</v>
      </c>
      <c r="AH1085" t="s">
        <v>214</v>
      </c>
      <c r="AI1085" t="s">
        <v>212</v>
      </c>
      <c r="AJ1085" t="s">
        <v>214</v>
      </c>
      <c r="AK1085" t="s">
        <v>214</v>
      </c>
      <c r="AL1085" t="s">
        <v>214</v>
      </c>
      <c r="AM1085" t="s">
        <v>213</v>
      </c>
      <c r="AN1085" t="s">
        <v>213</v>
      </c>
      <c r="AO1085" t="s">
        <v>214</v>
      </c>
      <c r="AP1085" s="317" t="s">
        <v>212</v>
      </c>
      <c r="AQ1085"/>
      <c r="AR1085" s="299"/>
      <c r="AS1085" s="271"/>
    </row>
    <row r="1086" spans="1:45" s="272" customFormat="1" ht="22.8" x14ac:dyDescent="0.4">
      <c r="A1086">
        <v>215983</v>
      </c>
      <c r="B1086" t="s">
        <v>59</v>
      </c>
      <c r="C1086" t="s">
        <v>214</v>
      </c>
      <c r="D1086" t="s">
        <v>214</v>
      </c>
      <c r="E1086" t="s">
        <v>214</v>
      </c>
      <c r="F1086" t="s">
        <v>214</v>
      </c>
      <c r="G1086" t="s">
        <v>214</v>
      </c>
      <c r="H1086" t="s">
        <v>214</v>
      </c>
      <c r="I1086" t="s">
        <v>214</v>
      </c>
      <c r="J1086" t="s">
        <v>214</v>
      </c>
      <c r="K1086" t="s">
        <v>214</v>
      </c>
      <c r="L1086" t="s">
        <v>214</v>
      </c>
      <c r="M1086" t="s">
        <v>214</v>
      </c>
      <c r="N1086" t="s">
        <v>214</v>
      </c>
      <c r="O1086" t="s">
        <v>214</v>
      </c>
      <c r="P1086" t="s">
        <v>214</v>
      </c>
      <c r="Q1086" t="s">
        <v>214</v>
      </c>
      <c r="R1086" t="s">
        <v>214</v>
      </c>
      <c r="S1086" t="s">
        <v>214</v>
      </c>
      <c r="T1086" t="s">
        <v>214</v>
      </c>
      <c r="U1086" t="s">
        <v>214</v>
      </c>
      <c r="V1086" t="s">
        <v>214</v>
      </c>
      <c r="W1086" t="s">
        <v>214</v>
      </c>
      <c r="X1086" t="s">
        <v>214</v>
      </c>
      <c r="Y1086" t="s">
        <v>212</v>
      </c>
      <c r="Z1086" t="s">
        <v>214</v>
      </c>
      <c r="AA1086" t="s">
        <v>212</v>
      </c>
      <c r="AB1086" t="s">
        <v>212</v>
      </c>
      <c r="AC1086" t="s">
        <v>214</v>
      </c>
      <c r="AD1086" t="s">
        <v>214</v>
      </c>
      <c r="AE1086" t="s">
        <v>212</v>
      </c>
      <c r="AF1086" t="s">
        <v>214</v>
      </c>
      <c r="AG1086" t="s">
        <v>214</v>
      </c>
      <c r="AH1086" t="s">
        <v>214</v>
      </c>
      <c r="AI1086" t="s">
        <v>214</v>
      </c>
      <c r="AJ1086" t="s">
        <v>214</v>
      </c>
      <c r="AK1086" t="s">
        <v>214</v>
      </c>
      <c r="AL1086" t="s">
        <v>213</v>
      </c>
      <c r="AM1086" t="s">
        <v>213</v>
      </c>
      <c r="AN1086" t="s">
        <v>214</v>
      </c>
      <c r="AO1086" t="s">
        <v>213</v>
      </c>
      <c r="AP1086" s="317" t="s">
        <v>214</v>
      </c>
      <c r="AQ1086"/>
      <c r="AR1086" s="299"/>
      <c r="AS1086" s="271"/>
    </row>
    <row r="1087" spans="1:45" s="272" customFormat="1" ht="22.8" x14ac:dyDescent="0.4">
      <c r="A1087">
        <v>215984</v>
      </c>
      <c r="B1087" t="s">
        <v>3629</v>
      </c>
      <c r="C1087" t="s">
        <v>214</v>
      </c>
      <c r="D1087" t="s">
        <v>214</v>
      </c>
      <c r="E1087" t="s">
        <v>214</v>
      </c>
      <c r="F1087" t="s">
        <v>214</v>
      </c>
      <c r="G1087" t="s">
        <v>212</v>
      </c>
      <c r="H1087" t="s">
        <v>214</v>
      </c>
      <c r="I1087" t="s">
        <v>214</v>
      </c>
      <c r="J1087" t="s">
        <v>214</v>
      </c>
      <c r="K1087" t="s">
        <v>214</v>
      </c>
      <c r="L1087" t="s">
        <v>214</v>
      </c>
      <c r="M1087" t="s">
        <v>214</v>
      </c>
      <c r="N1087" t="s">
        <v>212</v>
      </c>
      <c r="O1087" t="s">
        <v>212</v>
      </c>
      <c r="P1087" t="s">
        <v>214</v>
      </c>
      <c r="Q1087" t="s">
        <v>212</v>
      </c>
      <c r="R1087" t="s">
        <v>214</v>
      </c>
      <c r="S1087" t="s">
        <v>212</v>
      </c>
      <c r="T1087" t="s">
        <v>214</v>
      </c>
      <c r="U1087" t="s">
        <v>214</v>
      </c>
      <c r="V1087" t="s">
        <v>214</v>
      </c>
      <c r="W1087" t="s">
        <v>212</v>
      </c>
      <c r="X1087" t="s">
        <v>214</v>
      </c>
      <c r="Y1087" t="s">
        <v>212</v>
      </c>
      <c r="Z1087" t="s">
        <v>214</v>
      </c>
      <c r="AA1087" t="s">
        <v>214</v>
      </c>
      <c r="AB1087" t="s">
        <v>212</v>
      </c>
      <c r="AC1087" t="s">
        <v>214</v>
      </c>
      <c r="AD1087" t="s">
        <v>214</v>
      </c>
      <c r="AE1087" t="s">
        <v>212</v>
      </c>
      <c r="AF1087" t="s">
        <v>214</v>
      </c>
      <c r="AG1087" t="s">
        <v>212</v>
      </c>
      <c r="AH1087" t="s">
        <v>214</v>
      </c>
      <c r="AI1087" t="s">
        <v>212</v>
      </c>
      <c r="AJ1087" t="s">
        <v>214</v>
      </c>
      <c r="AK1087" t="s">
        <v>212</v>
      </c>
      <c r="AL1087" t="s">
        <v>214</v>
      </c>
      <c r="AM1087" t="s">
        <v>214</v>
      </c>
      <c r="AN1087" t="s">
        <v>214</v>
      </c>
      <c r="AO1087" t="s">
        <v>214</v>
      </c>
      <c r="AP1087" s="317" t="s">
        <v>214</v>
      </c>
      <c r="AQ1087"/>
      <c r="AR1087" s="299"/>
      <c r="AS1087" s="273"/>
    </row>
    <row r="1088" spans="1:45" s="272" customFormat="1" ht="22.8" x14ac:dyDescent="0.4">
      <c r="A1088">
        <v>215986</v>
      </c>
      <c r="B1088" t="s">
        <v>3630</v>
      </c>
      <c r="C1088" t="s">
        <v>212</v>
      </c>
      <c r="D1088" t="s">
        <v>214</v>
      </c>
      <c r="E1088" t="s">
        <v>212</v>
      </c>
      <c r="F1088" t="s">
        <v>212</v>
      </c>
      <c r="G1088" t="s">
        <v>214</v>
      </c>
      <c r="H1088" t="s">
        <v>212</v>
      </c>
      <c r="I1088" t="s">
        <v>214</v>
      </c>
      <c r="J1088" t="s">
        <v>212</v>
      </c>
      <c r="K1088" t="s">
        <v>212</v>
      </c>
      <c r="L1088" t="s">
        <v>214</v>
      </c>
      <c r="M1088" t="s">
        <v>212</v>
      </c>
      <c r="N1088" t="s">
        <v>212</v>
      </c>
      <c r="O1088" t="s">
        <v>212</v>
      </c>
      <c r="P1088" t="s">
        <v>212</v>
      </c>
      <c r="Q1088" t="s">
        <v>212</v>
      </c>
      <c r="R1088" t="s">
        <v>214</v>
      </c>
      <c r="S1088" t="s">
        <v>214</v>
      </c>
      <c r="T1088" t="s">
        <v>212</v>
      </c>
      <c r="U1088" t="s">
        <v>214</v>
      </c>
      <c r="V1088" t="s">
        <v>214</v>
      </c>
      <c r="W1088" t="s">
        <v>214</v>
      </c>
      <c r="X1088" t="s">
        <v>214</v>
      </c>
      <c r="Y1088" t="s">
        <v>214</v>
      </c>
      <c r="Z1088" t="s">
        <v>214</v>
      </c>
      <c r="AA1088" t="s">
        <v>214</v>
      </c>
      <c r="AB1088" t="s">
        <v>214</v>
      </c>
      <c r="AC1088" t="s">
        <v>214</v>
      </c>
      <c r="AD1088" t="s">
        <v>214</v>
      </c>
      <c r="AE1088" t="s">
        <v>214</v>
      </c>
      <c r="AF1088" t="s">
        <v>213</v>
      </c>
      <c r="AG1088"/>
      <c r="AH1088"/>
      <c r="AI1088"/>
      <c r="AJ1088"/>
      <c r="AK1088"/>
      <c r="AL1088"/>
      <c r="AM1088"/>
      <c r="AN1088"/>
      <c r="AO1088"/>
      <c r="AP1088" s="317"/>
      <c r="AQ1088"/>
      <c r="AR1088" s="299"/>
      <c r="AS1088" s="273"/>
    </row>
    <row r="1089" spans="1:47" s="272" customFormat="1" ht="22.8" x14ac:dyDescent="0.4">
      <c r="A1089" s="314">
        <v>215988</v>
      </c>
      <c r="B1089" t="s">
        <v>487</v>
      </c>
      <c r="C1089" s="315" t="s">
        <v>4176</v>
      </c>
      <c r="D1089" s="315" t="s">
        <v>4176</v>
      </c>
      <c r="E1089" s="315" t="s">
        <v>4176</v>
      </c>
      <c r="F1089" s="315" t="s">
        <v>4176</v>
      </c>
      <c r="G1089" s="315" t="s">
        <v>4176</v>
      </c>
      <c r="H1089" s="315" t="s">
        <v>4176</v>
      </c>
      <c r="I1089" s="315" t="s">
        <v>4176</v>
      </c>
      <c r="J1089" s="315" t="s">
        <v>4176</v>
      </c>
      <c r="K1089" s="315" t="s">
        <v>4176</v>
      </c>
      <c r="L1089" s="315" t="s">
        <v>4176</v>
      </c>
      <c r="M1089" s="315" t="s">
        <v>4176</v>
      </c>
      <c r="N1089" s="315" t="s">
        <v>4176</v>
      </c>
      <c r="O1089" s="315" t="s">
        <v>4176</v>
      </c>
      <c r="P1089" s="315" t="s">
        <v>4176</v>
      </c>
      <c r="Q1089" s="315" t="s">
        <v>4176</v>
      </c>
      <c r="R1089" s="315" t="s">
        <v>4176</v>
      </c>
      <c r="S1089" s="315" t="s">
        <v>4176</v>
      </c>
      <c r="T1089" s="315" t="s">
        <v>4176</v>
      </c>
      <c r="U1089" s="315" t="s">
        <v>4176</v>
      </c>
      <c r="V1089" s="315" t="s">
        <v>4176</v>
      </c>
      <c r="W1089" s="315"/>
      <c r="X1089" s="315"/>
      <c r="Y1089" s="315"/>
      <c r="Z1089" s="315"/>
      <c r="AA1089" s="315"/>
      <c r="AB1089" s="315"/>
      <c r="AC1089" s="315"/>
      <c r="AD1089" s="315"/>
      <c r="AE1089" s="315"/>
      <c r="AF1089" s="315"/>
      <c r="AG1089" s="315"/>
      <c r="AH1089" s="315"/>
      <c r="AI1089" s="315"/>
      <c r="AJ1089" s="315"/>
      <c r="AK1089" s="315"/>
      <c r="AL1089" s="315"/>
      <c r="AM1089" s="315"/>
      <c r="AN1089" s="315"/>
      <c r="AO1089" s="315"/>
      <c r="AP1089" s="316"/>
      <c r="AQ1089" t="s">
        <v>737</v>
      </c>
      <c r="AR1089" s="299" t="s">
        <v>4180</v>
      </c>
      <c r="AS1089" s="271"/>
    </row>
    <row r="1090" spans="1:47" s="272" customFormat="1" ht="22.8" x14ac:dyDescent="0.4">
      <c r="A1090">
        <v>215994</v>
      </c>
      <c r="B1090" t="s">
        <v>485</v>
      </c>
      <c r="C1090" t="s">
        <v>4176</v>
      </c>
      <c r="D1090" t="s">
        <v>4176</v>
      </c>
      <c r="E1090" t="s">
        <v>4176</v>
      </c>
      <c r="F1090" t="s">
        <v>4176</v>
      </c>
      <c r="G1090" t="s">
        <v>4176</v>
      </c>
      <c r="H1090" t="s">
        <v>4176</v>
      </c>
      <c r="I1090" t="s">
        <v>4176</v>
      </c>
      <c r="J1090" t="s">
        <v>4176</v>
      </c>
      <c r="K1090" t="s">
        <v>4176</v>
      </c>
      <c r="L1090" t="s">
        <v>4176</v>
      </c>
      <c r="M1090" t="s">
        <v>4176</v>
      </c>
      <c r="N1090" t="s">
        <v>4176</v>
      </c>
      <c r="O1090" t="s">
        <v>4176</v>
      </c>
      <c r="P1090" t="s">
        <v>4176</v>
      </c>
      <c r="Q1090" t="s">
        <v>4176</v>
      </c>
      <c r="R1090" t="s">
        <v>4176</v>
      </c>
      <c r="S1090" t="s">
        <v>4176</v>
      </c>
      <c r="T1090" t="s">
        <v>4176</v>
      </c>
      <c r="U1090" t="s">
        <v>4176</v>
      </c>
      <c r="V1090" t="s">
        <v>4176</v>
      </c>
      <c r="W1090" t="s">
        <v>4176</v>
      </c>
      <c r="X1090" t="s">
        <v>4176</v>
      </c>
      <c r="Y1090" t="s">
        <v>4176</v>
      </c>
      <c r="Z1090" t="s">
        <v>4176</v>
      </c>
      <c r="AA1090" t="s">
        <v>4176</v>
      </c>
      <c r="AB1090" t="s">
        <v>4176</v>
      </c>
      <c r="AC1090" t="s">
        <v>4176</v>
      </c>
      <c r="AD1090" t="s">
        <v>4176</v>
      </c>
      <c r="AE1090" t="s">
        <v>4176</v>
      </c>
      <c r="AF1090" t="s">
        <v>4176</v>
      </c>
      <c r="AG1090"/>
      <c r="AH1090"/>
      <c r="AI1090"/>
      <c r="AJ1090"/>
      <c r="AK1090"/>
      <c r="AL1090"/>
      <c r="AM1090"/>
      <c r="AN1090"/>
      <c r="AO1090"/>
      <c r="AP1090" s="317"/>
      <c r="AQ1090" t="s">
        <v>737</v>
      </c>
      <c r="AR1090" s="299" t="s">
        <v>4180</v>
      </c>
      <c r="AS1090" s="271"/>
    </row>
    <row r="1091" spans="1:47" s="272" customFormat="1" ht="22.8" x14ac:dyDescent="0.4">
      <c r="A1091">
        <v>215995</v>
      </c>
      <c r="B1091" t="s">
        <v>485</v>
      </c>
      <c r="C1091" t="s">
        <v>212</v>
      </c>
      <c r="D1091" t="s">
        <v>214</v>
      </c>
      <c r="E1091" t="s">
        <v>214</v>
      </c>
      <c r="F1091" t="s">
        <v>214</v>
      </c>
      <c r="G1091" t="s">
        <v>214</v>
      </c>
      <c r="H1091" t="s">
        <v>214</v>
      </c>
      <c r="I1091" t="s">
        <v>214</v>
      </c>
      <c r="J1091" t="s">
        <v>214</v>
      </c>
      <c r="K1091" t="s">
        <v>214</v>
      </c>
      <c r="L1091" t="s">
        <v>214</v>
      </c>
      <c r="M1091" t="s">
        <v>214</v>
      </c>
      <c r="N1091" t="s">
        <v>212</v>
      </c>
      <c r="O1091" t="s">
        <v>214</v>
      </c>
      <c r="P1091" t="s">
        <v>214</v>
      </c>
      <c r="Q1091" t="s">
        <v>212</v>
      </c>
      <c r="R1091" t="s">
        <v>214</v>
      </c>
      <c r="S1091" t="s">
        <v>212</v>
      </c>
      <c r="T1091" t="s">
        <v>212</v>
      </c>
      <c r="U1091" t="s">
        <v>212</v>
      </c>
      <c r="V1091" t="s">
        <v>212</v>
      </c>
      <c r="W1091" t="s">
        <v>214</v>
      </c>
      <c r="X1091" t="s">
        <v>214</v>
      </c>
      <c r="Y1091" t="s">
        <v>212</v>
      </c>
      <c r="Z1091" t="s">
        <v>212</v>
      </c>
      <c r="AA1091" t="s">
        <v>214</v>
      </c>
      <c r="AB1091" t="s">
        <v>212</v>
      </c>
      <c r="AC1091" t="s">
        <v>212</v>
      </c>
      <c r="AD1091" t="s">
        <v>212</v>
      </c>
      <c r="AE1091" t="s">
        <v>212</v>
      </c>
      <c r="AF1091" t="s">
        <v>214</v>
      </c>
      <c r="AG1091"/>
      <c r="AH1091"/>
      <c r="AI1091"/>
      <c r="AJ1091"/>
      <c r="AK1091"/>
      <c r="AL1091"/>
      <c r="AM1091"/>
      <c r="AN1091"/>
      <c r="AO1091"/>
      <c r="AP1091" s="317"/>
      <c r="AQ1091"/>
      <c r="AR1091" s="299"/>
      <c r="AS1091" s="271"/>
      <c r="AU1091" s="273"/>
    </row>
    <row r="1092" spans="1:47" s="272" customFormat="1" ht="22.8" x14ac:dyDescent="0.4">
      <c r="A1092">
        <v>216003</v>
      </c>
      <c r="B1092" t="s">
        <v>488</v>
      </c>
      <c r="C1092" t="s">
        <v>4176</v>
      </c>
      <c r="D1092" t="s">
        <v>4176</v>
      </c>
      <c r="E1092" t="s">
        <v>4176</v>
      </c>
      <c r="F1092" t="s">
        <v>4176</v>
      </c>
      <c r="G1092" t="s">
        <v>4176</v>
      </c>
      <c r="H1092" t="s">
        <v>4176</v>
      </c>
      <c r="I1092" t="s">
        <v>4176</v>
      </c>
      <c r="J1092" t="s">
        <v>4176</v>
      </c>
      <c r="K1092" t="s">
        <v>4176</v>
      </c>
      <c r="L1092" t="s">
        <v>4176</v>
      </c>
      <c r="M1092" t="s">
        <v>4176</v>
      </c>
      <c r="N1092" t="s">
        <v>4176</v>
      </c>
      <c r="O1092" t="s">
        <v>4176</v>
      </c>
      <c r="P1092" t="s">
        <v>4176</v>
      </c>
      <c r="Q1092" t="s">
        <v>4176</v>
      </c>
      <c r="R1092" t="s">
        <v>4176</v>
      </c>
      <c r="S1092" t="s">
        <v>4176</v>
      </c>
      <c r="T1092" t="s">
        <v>4176</v>
      </c>
      <c r="U1092" t="s">
        <v>4176</v>
      </c>
      <c r="V1092" t="s">
        <v>4176</v>
      </c>
      <c r="W1092" t="s">
        <v>4176</v>
      </c>
      <c r="X1092" t="s">
        <v>4176</v>
      </c>
      <c r="Y1092" t="s">
        <v>4176</v>
      </c>
      <c r="Z1092" t="s">
        <v>4176</v>
      </c>
      <c r="AA1092" t="s">
        <v>4176</v>
      </c>
      <c r="AB1092"/>
      <c r="AC1092"/>
      <c r="AD1092"/>
      <c r="AE1092"/>
      <c r="AF1092"/>
      <c r="AG1092"/>
      <c r="AH1092"/>
      <c r="AI1092"/>
      <c r="AJ1092"/>
      <c r="AK1092"/>
      <c r="AL1092"/>
      <c r="AM1092"/>
      <c r="AN1092"/>
      <c r="AO1092"/>
      <c r="AP1092" s="317"/>
      <c r="AQ1092" t="s">
        <v>737</v>
      </c>
      <c r="AR1092" s="299" t="s">
        <v>4205</v>
      </c>
      <c r="AS1092" s="273"/>
    </row>
    <row r="1093" spans="1:47" s="272" customFormat="1" ht="22.8" x14ac:dyDescent="0.4">
      <c r="A1093">
        <v>216007</v>
      </c>
      <c r="B1093" t="s">
        <v>3630</v>
      </c>
      <c r="C1093" t="s">
        <v>212</v>
      </c>
      <c r="D1093" t="s">
        <v>212</v>
      </c>
      <c r="E1093" t="s">
        <v>212</v>
      </c>
      <c r="F1093" t="s">
        <v>212</v>
      </c>
      <c r="G1093"/>
      <c r="H1093" t="s">
        <v>214</v>
      </c>
      <c r="I1093" t="s">
        <v>214</v>
      </c>
      <c r="J1093" t="s">
        <v>212</v>
      </c>
      <c r="K1093" t="s">
        <v>212</v>
      </c>
      <c r="L1093" t="s">
        <v>214</v>
      </c>
      <c r="M1093" t="s">
        <v>213</v>
      </c>
      <c r="N1093" t="s">
        <v>212</v>
      </c>
      <c r="O1093" t="s">
        <v>212</v>
      </c>
      <c r="P1093" t="s">
        <v>212</v>
      </c>
      <c r="Q1093" t="s">
        <v>212</v>
      </c>
      <c r="R1093" t="s">
        <v>212</v>
      </c>
      <c r="S1093" t="s">
        <v>214</v>
      </c>
      <c r="T1093" t="s">
        <v>212</v>
      </c>
      <c r="U1093" t="s">
        <v>214</v>
      </c>
      <c r="V1093" t="s">
        <v>213</v>
      </c>
      <c r="W1093" t="s">
        <v>212</v>
      </c>
      <c r="X1093" t="s">
        <v>212</v>
      </c>
      <c r="Y1093" t="s">
        <v>212</v>
      </c>
      <c r="Z1093" t="s">
        <v>212</v>
      </c>
      <c r="AA1093" t="s">
        <v>212</v>
      </c>
      <c r="AB1093" t="s">
        <v>212</v>
      </c>
      <c r="AC1093" t="s">
        <v>212</v>
      </c>
      <c r="AD1093" t="s">
        <v>212</v>
      </c>
      <c r="AE1093" t="s">
        <v>212</v>
      </c>
      <c r="AF1093" t="s">
        <v>212</v>
      </c>
      <c r="AG1093"/>
      <c r="AH1093"/>
      <c r="AI1093"/>
      <c r="AJ1093"/>
      <c r="AK1093"/>
      <c r="AL1093"/>
      <c r="AM1093"/>
      <c r="AN1093"/>
      <c r="AO1093"/>
      <c r="AP1093" s="317"/>
      <c r="AQ1093"/>
      <c r="AR1093" s="299"/>
      <c r="AS1093" s="271"/>
      <c r="AU1093" s="273"/>
    </row>
    <row r="1094" spans="1:47" s="272" customFormat="1" ht="22.8" x14ac:dyDescent="0.4">
      <c r="A1094" s="314">
        <v>216013</v>
      </c>
      <c r="B1094" t="s">
        <v>3632</v>
      </c>
      <c r="C1094" s="315" t="s">
        <v>213</v>
      </c>
      <c r="D1094" s="315" t="s">
        <v>212</v>
      </c>
      <c r="E1094" s="315" t="s">
        <v>214</v>
      </c>
      <c r="F1094" s="315" t="s">
        <v>214</v>
      </c>
      <c r="G1094" s="315" t="s">
        <v>212</v>
      </c>
      <c r="H1094" s="315" t="s">
        <v>214</v>
      </c>
      <c r="I1094" s="315" t="s">
        <v>214</v>
      </c>
      <c r="J1094" s="315" t="s">
        <v>214</v>
      </c>
      <c r="K1094" s="315" t="s">
        <v>213</v>
      </c>
      <c r="L1094" s="315" t="s">
        <v>213</v>
      </c>
      <c r="M1094" s="315" t="s">
        <v>213</v>
      </c>
      <c r="N1094" s="315" t="s">
        <v>213</v>
      </c>
      <c r="O1094" s="315" t="s">
        <v>213</v>
      </c>
      <c r="P1094" s="315" t="s">
        <v>213</v>
      </c>
      <c r="Q1094" s="315" t="s">
        <v>213</v>
      </c>
      <c r="R1094" s="315" t="s">
        <v>213</v>
      </c>
      <c r="S1094" s="315" t="s">
        <v>213</v>
      </c>
      <c r="T1094" s="315" t="s">
        <v>213</v>
      </c>
      <c r="U1094" s="315" t="s">
        <v>213</v>
      </c>
      <c r="V1094" s="315" t="s">
        <v>213</v>
      </c>
      <c r="W1094" s="315"/>
      <c r="X1094" s="315"/>
      <c r="Y1094" s="315"/>
      <c r="Z1094" s="315"/>
      <c r="AA1094" s="315"/>
      <c r="AB1094" s="315"/>
      <c r="AC1094" s="315"/>
      <c r="AD1094" s="315"/>
      <c r="AE1094" s="315"/>
      <c r="AF1094" s="315"/>
      <c r="AG1094" s="315"/>
      <c r="AH1094" s="315"/>
      <c r="AI1094" s="315"/>
      <c r="AJ1094" s="315"/>
      <c r="AK1094" s="315"/>
      <c r="AL1094" s="315"/>
      <c r="AM1094" s="315"/>
      <c r="AN1094" s="315"/>
      <c r="AO1094" s="315"/>
      <c r="AP1094" s="316"/>
      <c r="AQ1094"/>
      <c r="AR1094" s="299"/>
      <c r="AS1094" s="273"/>
      <c r="AU1094" s="273"/>
    </row>
    <row r="1095" spans="1:47" s="272" customFormat="1" ht="24" x14ac:dyDescent="0.5">
      <c r="A1095" s="321">
        <v>216014</v>
      </c>
      <c r="B1095" t="s">
        <v>3632</v>
      </c>
      <c r="C1095" s="272" t="s">
        <v>4176</v>
      </c>
      <c r="D1095" s="272" t="s">
        <v>4176</v>
      </c>
      <c r="E1095" s="272" t="s">
        <v>4176</v>
      </c>
      <c r="F1095" s="272" t="s">
        <v>4176</v>
      </c>
      <c r="G1095" s="272" t="s">
        <v>4176</v>
      </c>
      <c r="H1095" s="272" t="s">
        <v>4176</v>
      </c>
      <c r="I1095" s="272" t="s">
        <v>4176</v>
      </c>
      <c r="J1095" s="272" t="s">
        <v>4176</v>
      </c>
      <c r="K1095" s="272" t="s">
        <v>4176</v>
      </c>
      <c r="L1095" s="272" t="s">
        <v>4176</v>
      </c>
      <c r="M1095" s="272" t="s">
        <v>4176</v>
      </c>
      <c r="N1095" s="272" t="s">
        <v>4176</v>
      </c>
      <c r="O1095" s="272" t="s">
        <v>4176</v>
      </c>
      <c r="P1095" s="272" t="s">
        <v>4176</v>
      </c>
      <c r="Q1095" s="272" t="s">
        <v>4176</v>
      </c>
      <c r="R1095" s="272" t="s">
        <v>4176</v>
      </c>
      <c r="S1095" s="272" t="s">
        <v>4176</v>
      </c>
      <c r="T1095" s="272" t="s">
        <v>4176</v>
      </c>
      <c r="U1095" s="272" t="s">
        <v>4176</v>
      </c>
      <c r="V1095" s="272" t="s">
        <v>4176</v>
      </c>
      <c r="AP1095" s="317"/>
      <c r="AQ1095" t="s">
        <v>737</v>
      </c>
      <c r="AR1095" s="299" t="s">
        <v>4183</v>
      </c>
      <c r="AS1095" s="273"/>
    </row>
    <row r="1096" spans="1:47" s="272" customFormat="1" ht="22.8" x14ac:dyDescent="0.4">
      <c r="A1096">
        <v>216015</v>
      </c>
      <c r="B1096" t="s">
        <v>3630</v>
      </c>
      <c r="C1096" t="s">
        <v>214</v>
      </c>
      <c r="D1096" t="s">
        <v>212</v>
      </c>
      <c r="E1096" t="s">
        <v>212</v>
      </c>
      <c r="F1096" t="s">
        <v>214</v>
      </c>
      <c r="G1096" t="s">
        <v>214</v>
      </c>
      <c r="H1096" t="s">
        <v>214</v>
      </c>
      <c r="I1096" t="s">
        <v>214</v>
      </c>
      <c r="J1096" t="s">
        <v>212</v>
      </c>
      <c r="K1096" t="s">
        <v>212</v>
      </c>
      <c r="L1096" t="s">
        <v>212</v>
      </c>
      <c r="M1096" t="s">
        <v>214</v>
      </c>
      <c r="N1096" t="s">
        <v>212</v>
      </c>
      <c r="O1096" t="s">
        <v>212</v>
      </c>
      <c r="P1096" t="s">
        <v>212</v>
      </c>
      <c r="Q1096" t="s">
        <v>214</v>
      </c>
      <c r="R1096" t="s">
        <v>212</v>
      </c>
      <c r="S1096" t="s">
        <v>212</v>
      </c>
      <c r="T1096" t="s">
        <v>212</v>
      </c>
      <c r="U1096" t="s">
        <v>214</v>
      </c>
      <c r="V1096" t="s">
        <v>212</v>
      </c>
      <c r="W1096" t="s">
        <v>214</v>
      </c>
      <c r="X1096" t="s">
        <v>212</v>
      </c>
      <c r="Y1096" t="s">
        <v>212</v>
      </c>
      <c r="Z1096" t="s">
        <v>213</v>
      </c>
      <c r="AA1096" t="s">
        <v>212</v>
      </c>
      <c r="AB1096" t="s">
        <v>214</v>
      </c>
      <c r="AC1096" t="s">
        <v>212</v>
      </c>
      <c r="AD1096" t="s">
        <v>212</v>
      </c>
      <c r="AE1096" t="s">
        <v>212</v>
      </c>
      <c r="AF1096" t="s">
        <v>213</v>
      </c>
      <c r="AG1096"/>
      <c r="AH1096"/>
      <c r="AI1096"/>
      <c r="AJ1096"/>
      <c r="AK1096"/>
      <c r="AL1096"/>
      <c r="AM1096"/>
      <c r="AN1096"/>
      <c r="AO1096"/>
      <c r="AP1096" s="317"/>
      <c r="AQ1096"/>
      <c r="AR1096" s="299"/>
      <c r="AS1096" s="273"/>
      <c r="AU1096" s="273"/>
    </row>
    <row r="1097" spans="1:47" s="272" customFormat="1" ht="22.8" x14ac:dyDescent="0.4">
      <c r="A1097" s="314">
        <v>216020</v>
      </c>
      <c r="B1097" t="s">
        <v>487</v>
      </c>
      <c r="C1097" s="315" t="s">
        <v>214</v>
      </c>
      <c r="D1097" s="315" t="s">
        <v>212</v>
      </c>
      <c r="E1097" s="315" t="s">
        <v>212</v>
      </c>
      <c r="F1097" s="315" t="s">
        <v>213</v>
      </c>
      <c r="G1097" s="315" t="s">
        <v>214</v>
      </c>
      <c r="H1097" s="315" t="s">
        <v>214</v>
      </c>
      <c r="I1097" s="315" t="s">
        <v>214</v>
      </c>
      <c r="J1097" s="315" t="s">
        <v>214</v>
      </c>
      <c r="K1097" s="315" t="s">
        <v>214</v>
      </c>
      <c r="L1097" s="315" t="s">
        <v>213</v>
      </c>
      <c r="M1097" s="315" t="s">
        <v>213</v>
      </c>
      <c r="N1097" s="315" t="s">
        <v>214</v>
      </c>
      <c r="O1097" s="315" t="s">
        <v>214</v>
      </c>
      <c r="P1097" s="315" t="s">
        <v>214</v>
      </c>
      <c r="Q1097" s="315" t="s">
        <v>213</v>
      </c>
      <c r="R1097" s="315" t="s">
        <v>213</v>
      </c>
      <c r="S1097" s="315" t="s">
        <v>213</v>
      </c>
      <c r="T1097" s="315" t="s">
        <v>213</v>
      </c>
      <c r="U1097" s="315" t="s">
        <v>213</v>
      </c>
      <c r="V1097" s="315" t="s">
        <v>213</v>
      </c>
      <c r="W1097" s="315"/>
      <c r="X1097" s="315"/>
      <c r="Y1097" s="315"/>
      <c r="Z1097" s="315"/>
      <c r="AA1097" s="315"/>
      <c r="AB1097" s="315"/>
      <c r="AC1097" s="315"/>
      <c r="AD1097" s="315"/>
      <c r="AE1097" s="315"/>
      <c r="AF1097" s="315"/>
      <c r="AG1097" s="315"/>
      <c r="AH1097" s="315"/>
      <c r="AI1097" s="315"/>
      <c r="AJ1097" s="315"/>
      <c r="AK1097" s="315"/>
      <c r="AL1097" s="315"/>
      <c r="AM1097" s="315"/>
      <c r="AN1097" s="315"/>
      <c r="AO1097" s="315"/>
      <c r="AP1097" s="316"/>
      <c r="AQ1097"/>
      <c r="AR1097" s="299"/>
      <c r="AS1097" s="271"/>
    </row>
    <row r="1098" spans="1:47" s="272" customFormat="1" ht="22.8" x14ac:dyDescent="0.4">
      <c r="A1098">
        <v>216028</v>
      </c>
      <c r="B1098" t="s">
        <v>485</v>
      </c>
      <c r="C1098"/>
      <c r="D1098" t="s">
        <v>212</v>
      </c>
      <c r="E1098"/>
      <c r="F1098"/>
      <c r="G1098"/>
      <c r="H1098" t="s">
        <v>214</v>
      </c>
      <c r="I1098" t="s">
        <v>212</v>
      </c>
      <c r="J1098" t="s">
        <v>212</v>
      </c>
      <c r="K1098" t="s">
        <v>212</v>
      </c>
      <c r="L1098" t="s">
        <v>212</v>
      </c>
      <c r="M1098"/>
      <c r="N1098"/>
      <c r="O1098" t="s">
        <v>212</v>
      </c>
      <c r="P1098"/>
      <c r="Q1098"/>
      <c r="R1098" t="s">
        <v>214</v>
      </c>
      <c r="S1098" t="s">
        <v>212</v>
      </c>
      <c r="T1098" t="s">
        <v>212</v>
      </c>
      <c r="U1098" t="s">
        <v>214</v>
      </c>
      <c r="V1098" t="s">
        <v>214</v>
      </c>
      <c r="W1098" t="s">
        <v>212</v>
      </c>
      <c r="X1098" t="s">
        <v>212</v>
      </c>
      <c r="Y1098" t="s">
        <v>212</v>
      </c>
      <c r="Z1098" t="s">
        <v>214</v>
      </c>
      <c r="AA1098" t="s">
        <v>212</v>
      </c>
      <c r="AB1098" t="s">
        <v>214</v>
      </c>
      <c r="AC1098" t="s">
        <v>214</v>
      </c>
      <c r="AD1098" t="s">
        <v>213</v>
      </c>
      <c r="AE1098" t="s">
        <v>213</v>
      </c>
      <c r="AF1098" t="s">
        <v>213</v>
      </c>
      <c r="AG1098"/>
      <c r="AH1098"/>
      <c r="AI1098"/>
      <c r="AJ1098"/>
      <c r="AK1098"/>
      <c r="AL1098"/>
      <c r="AM1098"/>
      <c r="AN1098"/>
      <c r="AO1098"/>
      <c r="AP1098" s="317"/>
      <c r="AQ1098"/>
      <c r="AR1098" s="299"/>
      <c r="AS1098" s="271"/>
      <c r="AU1098" s="273"/>
    </row>
    <row r="1099" spans="1:47" s="272" customFormat="1" ht="22.8" x14ac:dyDescent="0.4">
      <c r="A1099">
        <v>216030</v>
      </c>
      <c r="B1099" t="s">
        <v>3629</v>
      </c>
      <c r="C1099" t="s">
        <v>214</v>
      </c>
      <c r="D1099" t="s">
        <v>214</v>
      </c>
      <c r="E1099" t="s">
        <v>214</v>
      </c>
      <c r="F1099" t="s">
        <v>214</v>
      </c>
      <c r="G1099" t="s">
        <v>214</v>
      </c>
      <c r="H1099" t="s">
        <v>214</v>
      </c>
      <c r="I1099" t="s">
        <v>214</v>
      </c>
      <c r="J1099" t="s">
        <v>212</v>
      </c>
      <c r="K1099" t="s">
        <v>214</v>
      </c>
      <c r="L1099" t="s">
        <v>214</v>
      </c>
      <c r="M1099" t="s">
        <v>214</v>
      </c>
      <c r="N1099" t="s">
        <v>212</v>
      </c>
      <c r="O1099" t="s">
        <v>212</v>
      </c>
      <c r="P1099" t="s">
        <v>214</v>
      </c>
      <c r="Q1099" t="s">
        <v>212</v>
      </c>
      <c r="R1099" t="s">
        <v>214</v>
      </c>
      <c r="S1099" t="s">
        <v>212</v>
      </c>
      <c r="T1099" t="s">
        <v>214</v>
      </c>
      <c r="U1099" t="s">
        <v>214</v>
      </c>
      <c r="V1099" t="s">
        <v>214</v>
      </c>
      <c r="W1099" t="s">
        <v>212</v>
      </c>
      <c r="X1099" t="s">
        <v>214</v>
      </c>
      <c r="Y1099" t="s">
        <v>212</v>
      </c>
      <c r="Z1099" t="s">
        <v>212</v>
      </c>
      <c r="AA1099" t="s">
        <v>212</v>
      </c>
      <c r="AB1099" t="s">
        <v>212</v>
      </c>
      <c r="AC1099" t="s">
        <v>212</v>
      </c>
      <c r="AD1099" t="s">
        <v>212</v>
      </c>
      <c r="AE1099" t="s">
        <v>212</v>
      </c>
      <c r="AF1099" t="s">
        <v>214</v>
      </c>
      <c r="AG1099" t="s">
        <v>214</v>
      </c>
      <c r="AH1099" t="s">
        <v>214</v>
      </c>
      <c r="AI1099" t="s">
        <v>214</v>
      </c>
      <c r="AJ1099" t="s">
        <v>214</v>
      </c>
      <c r="AK1099" t="s">
        <v>214</v>
      </c>
      <c r="AL1099" t="s">
        <v>212</v>
      </c>
      <c r="AM1099" t="s">
        <v>214</v>
      </c>
      <c r="AN1099" t="s">
        <v>214</v>
      </c>
      <c r="AO1099" t="s">
        <v>214</v>
      </c>
      <c r="AP1099" s="317" t="s">
        <v>214</v>
      </c>
      <c r="AQ1099"/>
      <c r="AR1099" s="299"/>
      <c r="AS1099" s="271"/>
    </row>
    <row r="1100" spans="1:47" s="272" customFormat="1" ht="22.8" x14ac:dyDescent="0.4">
      <c r="A1100" s="314">
        <v>216042</v>
      </c>
      <c r="B1100" t="s">
        <v>487</v>
      </c>
      <c r="C1100" s="315" t="s">
        <v>4176</v>
      </c>
      <c r="D1100" s="315" t="s">
        <v>4176</v>
      </c>
      <c r="E1100" s="315" t="s">
        <v>4176</v>
      </c>
      <c r="F1100" s="315" t="s">
        <v>4176</v>
      </c>
      <c r="G1100" s="315" t="s">
        <v>4176</v>
      </c>
      <c r="H1100" s="315" t="s">
        <v>4176</v>
      </c>
      <c r="I1100" s="315" t="s">
        <v>4176</v>
      </c>
      <c r="J1100" s="315" t="s">
        <v>4176</v>
      </c>
      <c r="K1100" s="315" t="s">
        <v>4176</v>
      </c>
      <c r="L1100" s="315" t="s">
        <v>4176</v>
      </c>
      <c r="M1100" s="315" t="s">
        <v>4176</v>
      </c>
      <c r="N1100" s="315" t="s">
        <v>4176</v>
      </c>
      <c r="O1100" s="315" t="s">
        <v>4176</v>
      </c>
      <c r="P1100" s="315" t="s">
        <v>4176</v>
      </c>
      <c r="Q1100" s="315" t="s">
        <v>4176</v>
      </c>
      <c r="R1100" s="315" t="s">
        <v>4176</v>
      </c>
      <c r="S1100" s="315" t="s">
        <v>4176</v>
      </c>
      <c r="T1100" s="315" t="s">
        <v>4176</v>
      </c>
      <c r="U1100" s="315" t="s">
        <v>4176</v>
      </c>
      <c r="V1100" s="315" t="s">
        <v>4176</v>
      </c>
      <c r="W1100" s="315"/>
      <c r="X1100" s="315"/>
      <c r="Y1100" s="315"/>
      <c r="Z1100" s="315"/>
      <c r="AA1100" s="315"/>
      <c r="AB1100" s="315"/>
      <c r="AC1100" s="315"/>
      <c r="AD1100" s="315"/>
      <c r="AE1100" s="315"/>
      <c r="AF1100" s="315"/>
      <c r="AG1100" s="315"/>
      <c r="AH1100" s="315"/>
      <c r="AI1100" s="315"/>
      <c r="AJ1100" s="315"/>
      <c r="AK1100" s="315"/>
      <c r="AL1100" s="315"/>
      <c r="AM1100" s="315"/>
      <c r="AN1100" s="315"/>
      <c r="AO1100" s="315"/>
      <c r="AP1100" s="316"/>
      <c r="AQ1100" t="s">
        <v>737</v>
      </c>
      <c r="AR1100" s="299" t="s">
        <v>4180</v>
      </c>
      <c r="AS1100" s="271"/>
    </row>
    <row r="1101" spans="1:47" s="272" customFormat="1" ht="22.8" x14ac:dyDescent="0.4">
      <c r="A1101">
        <v>216045</v>
      </c>
      <c r="B1101" t="s">
        <v>487</v>
      </c>
      <c r="C1101" t="s">
        <v>4176</v>
      </c>
      <c r="D1101" t="s">
        <v>4176</v>
      </c>
      <c r="E1101" t="s">
        <v>4176</v>
      </c>
      <c r="F1101" t="s">
        <v>4176</v>
      </c>
      <c r="G1101" t="s">
        <v>4176</v>
      </c>
      <c r="H1101" t="s">
        <v>4176</v>
      </c>
      <c r="I1101" t="s">
        <v>4176</v>
      </c>
      <c r="J1101" t="s">
        <v>4176</v>
      </c>
      <c r="K1101" t="s">
        <v>4176</v>
      </c>
      <c r="L1101" t="s">
        <v>4176</v>
      </c>
      <c r="M1101" t="s">
        <v>4176</v>
      </c>
      <c r="N1101" t="s">
        <v>4176</v>
      </c>
      <c r="O1101" t="s">
        <v>4176</v>
      </c>
      <c r="P1101" t="s">
        <v>4176</v>
      </c>
      <c r="Q1101" t="s">
        <v>4176</v>
      </c>
      <c r="R1101" t="s">
        <v>4176</v>
      </c>
      <c r="S1101" t="s">
        <v>4176</v>
      </c>
      <c r="T1101" t="s">
        <v>4176</v>
      </c>
      <c r="U1101" t="s">
        <v>4176</v>
      </c>
      <c r="V1101" t="s">
        <v>4176</v>
      </c>
      <c r="W1101"/>
      <c r="X1101"/>
      <c r="Y1101"/>
      <c r="Z1101"/>
      <c r="AA1101"/>
      <c r="AB1101"/>
      <c r="AC1101"/>
      <c r="AD1101"/>
      <c r="AE1101"/>
      <c r="AF1101"/>
      <c r="AG1101"/>
      <c r="AH1101"/>
      <c r="AI1101"/>
      <c r="AJ1101"/>
      <c r="AK1101"/>
      <c r="AL1101"/>
      <c r="AM1101"/>
      <c r="AN1101"/>
      <c r="AO1101"/>
      <c r="AP1101" s="317"/>
      <c r="AQ1101" t="s">
        <v>737</v>
      </c>
      <c r="AR1101" s="299" t="s">
        <v>4180</v>
      </c>
      <c r="AS1101" s="271"/>
    </row>
    <row r="1102" spans="1:47" s="272" customFormat="1" ht="22.8" x14ac:dyDescent="0.4">
      <c r="A1102">
        <v>216046</v>
      </c>
      <c r="B1102" t="s">
        <v>3630</v>
      </c>
      <c r="C1102" t="s">
        <v>212</v>
      </c>
      <c r="D1102" t="s">
        <v>212</v>
      </c>
      <c r="E1102" t="s">
        <v>214</v>
      </c>
      <c r="F1102" t="s">
        <v>214</v>
      </c>
      <c r="G1102" t="s">
        <v>212</v>
      </c>
      <c r="H1102" t="s">
        <v>214</v>
      </c>
      <c r="I1102" t="s">
        <v>214</v>
      </c>
      <c r="J1102" t="s">
        <v>212</v>
      </c>
      <c r="K1102" t="s">
        <v>214</v>
      </c>
      <c r="L1102" t="s">
        <v>214</v>
      </c>
      <c r="M1102" t="s">
        <v>212</v>
      </c>
      <c r="N1102" t="s">
        <v>212</v>
      </c>
      <c r="O1102" t="s">
        <v>212</v>
      </c>
      <c r="P1102" t="s">
        <v>212</v>
      </c>
      <c r="Q1102" t="s">
        <v>212</v>
      </c>
      <c r="R1102" t="s">
        <v>214</v>
      </c>
      <c r="S1102" t="s">
        <v>212</v>
      </c>
      <c r="T1102" t="s">
        <v>214</v>
      </c>
      <c r="U1102" t="s">
        <v>214</v>
      </c>
      <c r="V1102" t="s">
        <v>214</v>
      </c>
      <c r="W1102" t="s">
        <v>212</v>
      </c>
      <c r="X1102" t="s">
        <v>214</v>
      </c>
      <c r="Y1102" t="s">
        <v>213</v>
      </c>
      <c r="Z1102" t="s">
        <v>213</v>
      </c>
      <c r="AA1102" t="s">
        <v>214</v>
      </c>
      <c r="AB1102" t="s">
        <v>214</v>
      </c>
      <c r="AC1102" t="s">
        <v>214</v>
      </c>
      <c r="AD1102" t="s">
        <v>214</v>
      </c>
      <c r="AE1102" t="s">
        <v>213</v>
      </c>
      <c r="AF1102" t="s">
        <v>213</v>
      </c>
      <c r="AG1102"/>
      <c r="AH1102"/>
      <c r="AI1102"/>
      <c r="AJ1102"/>
      <c r="AK1102"/>
      <c r="AL1102"/>
      <c r="AM1102"/>
      <c r="AN1102"/>
      <c r="AO1102"/>
      <c r="AP1102" s="317"/>
      <c r="AQ1102"/>
      <c r="AR1102" s="299"/>
      <c r="AS1102" s="271"/>
      <c r="AU1102" s="273"/>
    </row>
    <row r="1103" spans="1:47" s="272" customFormat="1" ht="22.8" x14ac:dyDescent="0.4">
      <c r="A1103">
        <v>216049</v>
      </c>
      <c r="B1103" t="s">
        <v>59</v>
      </c>
      <c r="C1103" t="s">
        <v>212</v>
      </c>
      <c r="D1103" t="s">
        <v>214</v>
      </c>
      <c r="E1103" t="s">
        <v>214</v>
      </c>
      <c r="F1103" t="s">
        <v>212</v>
      </c>
      <c r="G1103" t="s">
        <v>214</v>
      </c>
      <c r="H1103" t="s">
        <v>214</v>
      </c>
      <c r="I1103" t="s">
        <v>214</v>
      </c>
      <c r="J1103" t="s">
        <v>214</v>
      </c>
      <c r="K1103" t="s">
        <v>214</v>
      </c>
      <c r="L1103" t="s">
        <v>212</v>
      </c>
      <c r="M1103" t="s">
        <v>212</v>
      </c>
      <c r="N1103" t="s">
        <v>214</v>
      </c>
      <c r="O1103" t="s">
        <v>214</v>
      </c>
      <c r="P1103" t="s">
        <v>214</v>
      </c>
      <c r="Q1103" t="s">
        <v>214</v>
      </c>
      <c r="R1103" t="s">
        <v>214</v>
      </c>
      <c r="S1103" t="s">
        <v>212</v>
      </c>
      <c r="T1103" t="s">
        <v>214</v>
      </c>
      <c r="U1103" t="s">
        <v>214</v>
      </c>
      <c r="V1103" t="s">
        <v>214</v>
      </c>
      <c r="W1103" t="s">
        <v>214</v>
      </c>
      <c r="X1103" t="s">
        <v>214</v>
      </c>
      <c r="Y1103" t="s">
        <v>212</v>
      </c>
      <c r="Z1103" t="s">
        <v>214</v>
      </c>
      <c r="AA1103" t="s">
        <v>214</v>
      </c>
      <c r="AB1103" t="s">
        <v>212</v>
      </c>
      <c r="AC1103" t="s">
        <v>212</v>
      </c>
      <c r="AD1103" t="s">
        <v>214</v>
      </c>
      <c r="AE1103" t="s">
        <v>212</v>
      </c>
      <c r="AF1103" t="s">
        <v>212</v>
      </c>
      <c r="AG1103" t="s">
        <v>213</v>
      </c>
      <c r="AH1103" t="s">
        <v>213</v>
      </c>
      <c r="AI1103" t="s">
        <v>213</v>
      </c>
      <c r="AJ1103" t="s">
        <v>213</v>
      </c>
      <c r="AK1103" t="s">
        <v>214</v>
      </c>
      <c r="AL1103" t="s">
        <v>213</v>
      </c>
      <c r="AM1103" t="s">
        <v>213</v>
      </c>
      <c r="AN1103" t="s">
        <v>213</v>
      </c>
      <c r="AO1103" t="s">
        <v>213</v>
      </c>
      <c r="AP1103" t="s">
        <v>213</v>
      </c>
      <c r="AQ1103"/>
      <c r="AR1103" s="299"/>
      <c r="AS1103" s="271"/>
      <c r="AU1103" s="273"/>
    </row>
    <row r="1104" spans="1:47" s="272" customFormat="1" ht="24" x14ac:dyDescent="0.5">
      <c r="A1104" s="326">
        <v>216050</v>
      </c>
      <c r="B1104" t="s">
        <v>485</v>
      </c>
      <c r="C1104" s="271" t="s">
        <v>214</v>
      </c>
      <c r="D1104" s="271" t="s">
        <v>212</v>
      </c>
      <c r="E1104" s="271" t="s">
        <v>214</v>
      </c>
      <c r="F1104" s="271" t="s">
        <v>214</v>
      </c>
      <c r="G1104" s="271" t="s">
        <v>214</v>
      </c>
      <c r="H1104" s="271" t="s">
        <v>214</v>
      </c>
      <c r="I1104" s="271" t="s">
        <v>214</v>
      </c>
      <c r="J1104" s="271" t="s">
        <v>214</v>
      </c>
      <c r="K1104" s="271" t="s">
        <v>214</v>
      </c>
      <c r="L1104" s="271" t="s">
        <v>214</v>
      </c>
      <c r="M1104" s="271" t="s">
        <v>212</v>
      </c>
      <c r="N1104" s="271" t="s">
        <v>214</v>
      </c>
      <c r="O1104" s="271" t="s">
        <v>214</v>
      </c>
      <c r="P1104" s="271" t="s">
        <v>214</v>
      </c>
      <c r="Q1104" s="271" t="s">
        <v>214</v>
      </c>
      <c r="R1104" s="271" t="s">
        <v>214</v>
      </c>
      <c r="S1104" s="271" t="s">
        <v>214</v>
      </c>
      <c r="T1104" s="271" t="s">
        <v>212</v>
      </c>
      <c r="U1104" s="271" t="s">
        <v>212</v>
      </c>
      <c r="V1104" s="271" t="s">
        <v>212</v>
      </c>
      <c r="W1104" s="271" t="s">
        <v>212</v>
      </c>
      <c r="X1104" s="271" t="s">
        <v>212</v>
      </c>
      <c r="Y1104" s="271" t="s">
        <v>212</v>
      </c>
      <c r="Z1104" s="271" t="s">
        <v>214</v>
      </c>
      <c r="AA1104" s="271" t="s">
        <v>212</v>
      </c>
      <c r="AB1104" s="271" t="s">
        <v>213</v>
      </c>
      <c r="AC1104" s="271" t="s">
        <v>213</v>
      </c>
      <c r="AD1104" s="271" t="s">
        <v>213</v>
      </c>
      <c r="AE1104" s="271" t="s">
        <v>213</v>
      </c>
      <c r="AF1104" s="271" t="s">
        <v>213</v>
      </c>
      <c r="AG1104" s="271"/>
      <c r="AH1104" s="271"/>
      <c r="AI1104" s="271"/>
      <c r="AJ1104" s="271"/>
      <c r="AK1104" s="271"/>
      <c r="AL1104" s="271"/>
      <c r="AM1104" s="271"/>
      <c r="AN1104" s="271"/>
      <c r="AO1104" s="271"/>
      <c r="AP1104" s="322"/>
      <c r="AQ1104"/>
      <c r="AR1104" s="299"/>
      <c r="AS1104" s="273"/>
      <c r="AU1104" s="273"/>
    </row>
    <row r="1105" spans="1:47" s="272" customFormat="1" ht="22.8" x14ac:dyDescent="0.4">
      <c r="A1105">
        <v>216053</v>
      </c>
      <c r="B1105" t="s">
        <v>485</v>
      </c>
      <c r="C1105" t="s">
        <v>214</v>
      </c>
      <c r="D1105" t="s">
        <v>214</v>
      </c>
      <c r="E1105" t="s">
        <v>212</v>
      </c>
      <c r="F1105" t="s">
        <v>212</v>
      </c>
      <c r="G1105" t="s">
        <v>214</v>
      </c>
      <c r="H1105" t="s">
        <v>214</v>
      </c>
      <c r="I1105" t="s">
        <v>214</v>
      </c>
      <c r="J1105" t="s">
        <v>212</v>
      </c>
      <c r="K1105" t="s">
        <v>214</v>
      </c>
      <c r="L1105" t="s">
        <v>214</v>
      </c>
      <c r="M1105" t="s">
        <v>212</v>
      </c>
      <c r="N1105" t="s">
        <v>212</v>
      </c>
      <c r="O1105" t="s">
        <v>212</v>
      </c>
      <c r="P1105" t="s">
        <v>212</v>
      </c>
      <c r="Q1105" t="s">
        <v>214</v>
      </c>
      <c r="R1105" t="s">
        <v>212</v>
      </c>
      <c r="S1105" t="s">
        <v>214</v>
      </c>
      <c r="T1105" t="s">
        <v>212</v>
      </c>
      <c r="U1105" t="s">
        <v>214</v>
      </c>
      <c r="V1105" t="s">
        <v>214</v>
      </c>
      <c r="W1105" t="s">
        <v>214</v>
      </c>
      <c r="X1105" t="s">
        <v>214</v>
      </c>
      <c r="Y1105" t="s">
        <v>212</v>
      </c>
      <c r="Z1105" t="s">
        <v>214</v>
      </c>
      <c r="AA1105" t="s">
        <v>212</v>
      </c>
      <c r="AB1105" t="s">
        <v>212</v>
      </c>
      <c r="AC1105" t="s">
        <v>212</v>
      </c>
      <c r="AD1105" t="s">
        <v>214</v>
      </c>
      <c r="AE1105" t="s">
        <v>212</v>
      </c>
      <c r="AF1105" t="s">
        <v>213</v>
      </c>
      <c r="AG1105"/>
      <c r="AH1105"/>
      <c r="AI1105"/>
      <c r="AJ1105"/>
      <c r="AK1105"/>
      <c r="AL1105"/>
      <c r="AM1105"/>
      <c r="AN1105"/>
      <c r="AO1105"/>
      <c r="AP1105" s="317"/>
      <c r="AQ1105"/>
      <c r="AR1105" s="299"/>
      <c r="AS1105" s="271"/>
      <c r="AU1105" s="273"/>
    </row>
    <row r="1106" spans="1:47" s="272" customFormat="1" ht="22.8" x14ac:dyDescent="0.4">
      <c r="A1106">
        <v>216054</v>
      </c>
      <c r="B1106" t="s">
        <v>485</v>
      </c>
      <c r="C1106" t="s">
        <v>214</v>
      </c>
      <c r="D1106" t="s">
        <v>212</v>
      </c>
      <c r="E1106" t="s">
        <v>214</v>
      </c>
      <c r="F1106" t="s">
        <v>214</v>
      </c>
      <c r="G1106" t="s">
        <v>214</v>
      </c>
      <c r="H1106" t="s">
        <v>214</v>
      </c>
      <c r="I1106" t="s">
        <v>214</v>
      </c>
      <c r="J1106" t="s">
        <v>212</v>
      </c>
      <c r="K1106" t="s">
        <v>214</v>
      </c>
      <c r="L1106" t="s">
        <v>214</v>
      </c>
      <c r="M1106" t="s">
        <v>212</v>
      </c>
      <c r="N1106" t="s">
        <v>212</v>
      </c>
      <c r="O1106" t="s">
        <v>214</v>
      </c>
      <c r="P1106" t="s">
        <v>212</v>
      </c>
      <c r="Q1106" t="s">
        <v>214</v>
      </c>
      <c r="R1106" t="s">
        <v>212</v>
      </c>
      <c r="S1106" t="s">
        <v>214</v>
      </c>
      <c r="T1106" t="s">
        <v>212</v>
      </c>
      <c r="U1106" t="s">
        <v>214</v>
      </c>
      <c r="V1106" t="s">
        <v>214</v>
      </c>
      <c r="W1106" t="s">
        <v>214</v>
      </c>
      <c r="X1106" t="s">
        <v>214</v>
      </c>
      <c r="Y1106" t="s">
        <v>214</v>
      </c>
      <c r="Z1106" t="s">
        <v>212</v>
      </c>
      <c r="AA1106" t="s">
        <v>214</v>
      </c>
      <c r="AB1106" t="s">
        <v>214</v>
      </c>
      <c r="AC1106" t="s">
        <v>214</v>
      </c>
      <c r="AD1106" t="s">
        <v>214</v>
      </c>
      <c r="AE1106" t="s">
        <v>214</v>
      </c>
      <c r="AF1106" t="s">
        <v>214</v>
      </c>
      <c r="AG1106"/>
      <c r="AH1106"/>
      <c r="AI1106"/>
      <c r="AJ1106"/>
      <c r="AK1106"/>
      <c r="AL1106"/>
      <c r="AM1106"/>
      <c r="AN1106"/>
      <c r="AO1106"/>
      <c r="AP1106" s="317"/>
      <c r="AQ1106"/>
      <c r="AR1106" s="299"/>
      <c r="AS1106" s="271"/>
      <c r="AU1106" s="273"/>
    </row>
    <row r="1107" spans="1:47" s="272" customFormat="1" ht="22.8" x14ac:dyDescent="0.4">
      <c r="A1107">
        <v>216055</v>
      </c>
      <c r="B1107" t="s">
        <v>487</v>
      </c>
      <c r="C1107" t="s">
        <v>4176</v>
      </c>
      <c r="D1107" t="s">
        <v>4176</v>
      </c>
      <c r="E1107" t="s">
        <v>4176</v>
      </c>
      <c r="F1107" t="s">
        <v>4176</v>
      </c>
      <c r="G1107" t="s">
        <v>4176</v>
      </c>
      <c r="H1107" t="s">
        <v>4176</v>
      </c>
      <c r="I1107" t="s">
        <v>4176</v>
      </c>
      <c r="J1107" t="s">
        <v>4176</v>
      </c>
      <c r="K1107" t="s">
        <v>4176</v>
      </c>
      <c r="L1107" t="s">
        <v>4176</v>
      </c>
      <c r="M1107" t="s">
        <v>4176</v>
      </c>
      <c r="N1107" t="s">
        <v>4176</v>
      </c>
      <c r="O1107" t="s">
        <v>4176</v>
      </c>
      <c r="P1107" t="s">
        <v>4176</v>
      </c>
      <c r="Q1107" t="s">
        <v>4176</v>
      </c>
      <c r="R1107" t="s">
        <v>4176</v>
      </c>
      <c r="S1107" t="s">
        <v>4176</v>
      </c>
      <c r="T1107" t="s">
        <v>4176</v>
      </c>
      <c r="U1107" t="s">
        <v>4176</v>
      </c>
      <c r="V1107" t="s">
        <v>4176</v>
      </c>
      <c r="W1107"/>
      <c r="X1107"/>
      <c r="Y1107"/>
      <c r="Z1107"/>
      <c r="AA1107"/>
      <c r="AB1107"/>
      <c r="AC1107"/>
      <c r="AD1107"/>
      <c r="AE1107"/>
      <c r="AF1107"/>
      <c r="AG1107"/>
      <c r="AH1107"/>
      <c r="AI1107"/>
      <c r="AJ1107"/>
      <c r="AK1107"/>
      <c r="AL1107"/>
      <c r="AM1107"/>
      <c r="AN1107"/>
      <c r="AO1107"/>
      <c r="AP1107" s="317"/>
      <c r="AQ1107" t="s">
        <v>737</v>
      </c>
      <c r="AR1107" s="299" t="s">
        <v>4180</v>
      </c>
      <c r="AS1107" s="271"/>
      <c r="AU1107" s="273"/>
    </row>
    <row r="1108" spans="1:47" s="272" customFormat="1" ht="22.8" x14ac:dyDescent="0.4">
      <c r="A1108">
        <v>216056</v>
      </c>
      <c r="B1108" t="s">
        <v>59</v>
      </c>
      <c r="C1108" t="s">
        <v>214</v>
      </c>
      <c r="D1108" t="s">
        <v>214</v>
      </c>
      <c r="E1108" t="s">
        <v>214</v>
      </c>
      <c r="F1108" t="s">
        <v>214</v>
      </c>
      <c r="G1108" t="s">
        <v>214</v>
      </c>
      <c r="H1108" t="s">
        <v>214</v>
      </c>
      <c r="I1108" t="s">
        <v>214</v>
      </c>
      <c r="J1108" t="s">
        <v>214</v>
      </c>
      <c r="K1108" t="s">
        <v>212</v>
      </c>
      <c r="L1108" t="s">
        <v>214</v>
      </c>
      <c r="M1108" t="s">
        <v>214</v>
      </c>
      <c r="N1108" t="s">
        <v>214</v>
      </c>
      <c r="O1108" t="s">
        <v>214</v>
      </c>
      <c r="P1108" t="s">
        <v>214</v>
      </c>
      <c r="Q1108" t="s">
        <v>214</v>
      </c>
      <c r="R1108" t="s">
        <v>214</v>
      </c>
      <c r="S1108" t="s">
        <v>214</v>
      </c>
      <c r="T1108" t="s">
        <v>214</v>
      </c>
      <c r="U1108" t="s">
        <v>214</v>
      </c>
      <c r="V1108" t="s">
        <v>212</v>
      </c>
      <c r="W1108" t="s">
        <v>214</v>
      </c>
      <c r="X1108" t="s">
        <v>214</v>
      </c>
      <c r="Y1108" t="s">
        <v>214</v>
      </c>
      <c r="Z1108" t="s">
        <v>214</v>
      </c>
      <c r="AA1108" t="s">
        <v>212</v>
      </c>
      <c r="AB1108" t="s">
        <v>214</v>
      </c>
      <c r="AC1108" t="s">
        <v>214</v>
      </c>
      <c r="AD1108" t="s">
        <v>214</v>
      </c>
      <c r="AE1108" t="s">
        <v>213</v>
      </c>
      <c r="AF1108" t="s">
        <v>214</v>
      </c>
      <c r="AG1108" t="s">
        <v>213</v>
      </c>
      <c r="AH1108" t="s">
        <v>214</v>
      </c>
      <c r="AI1108" t="s">
        <v>213</v>
      </c>
      <c r="AJ1108" t="s">
        <v>214</v>
      </c>
      <c r="AK1108" t="s">
        <v>213</v>
      </c>
      <c r="AL1108" t="s">
        <v>213</v>
      </c>
      <c r="AM1108" t="s">
        <v>213</v>
      </c>
      <c r="AN1108" t="s">
        <v>213</v>
      </c>
      <c r="AO1108" t="s">
        <v>213</v>
      </c>
      <c r="AP1108" t="s">
        <v>213</v>
      </c>
      <c r="AQ1108"/>
      <c r="AR1108" s="299"/>
      <c r="AS1108" s="273"/>
      <c r="AU1108" s="273"/>
    </row>
    <row r="1109" spans="1:47" s="272" customFormat="1" ht="22.8" x14ac:dyDescent="0.4">
      <c r="A1109" s="314">
        <v>216057</v>
      </c>
      <c r="B1109" t="s">
        <v>487</v>
      </c>
      <c r="C1109" s="315" t="s">
        <v>4176</v>
      </c>
      <c r="D1109" s="315" t="s">
        <v>4176</v>
      </c>
      <c r="E1109" s="315" t="s">
        <v>4176</v>
      </c>
      <c r="F1109" s="315" t="s">
        <v>4176</v>
      </c>
      <c r="G1109" s="315" t="s">
        <v>4176</v>
      </c>
      <c r="H1109" s="315" t="s">
        <v>4176</v>
      </c>
      <c r="I1109" s="315" t="s">
        <v>4176</v>
      </c>
      <c r="J1109" s="315" t="s">
        <v>4176</v>
      </c>
      <c r="K1109" s="315" t="s">
        <v>4176</v>
      </c>
      <c r="L1109" s="315" t="s">
        <v>4176</v>
      </c>
      <c r="M1109" s="315" t="s">
        <v>4176</v>
      </c>
      <c r="N1109" s="315" t="s">
        <v>4176</v>
      </c>
      <c r="O1109" s="315" t="s">
        <v>4176</v>
      </c>
      <c r="P1109" s="315" t="s">
        <v>4176</v>
      </c>
      <c r="Q1109" s="315" t="s">
        <v>4176</v>
      </c>
      <c r="R1109" s="315" t="s">
        <v>4176</v>
      </c>
      <c r="S1109" s="315" t="s">
        <v>4176</v>
      </c>
      <c r="T1109" s="315" t="s">
        <v>4176</v>
      </c>
      <c r="U1109" s="315" t="s">
        <v>4176</v>
      </c>
      <c r="V1109" s="315" t="s">
        <v>4176</v>
      </c>
      <c r="W1109" s="315"/>
      <c r="X1109" s="315"/>
      <c r="Y1109" s="315"/>
      <c r="Z1109" s="315"/>
      <c r="AA1109" s="315"/>
      <c r="AB1109" s="315"/>
      <c r="AC1109" s="315"/>
      <c r="AD1109" s="315"/>
      <c r="AE1109" s="315"/>
      <c r="AF1109" s="315"/>
      <c r="AG1109" s="315"/>
      <c r="AH1109" s="315"/>
      <c r="AI1109" s="315"/>
      <c r="AJ1109" s="315"/>
      <c r="AK1109" s="315"/>
      <c r="AL1109" s="315"/>
      <c r="AM1109" s="315"/>
      <c r="AN1109" s="315"/>
      <c r="AO1109" s="315"/>
      <c r="AP1109" s="316"/>
      <c r="AQ1109" t="s">
        <v>737</v>
      </c>
      <c r="AR1109" s="299" t="s">
        <v>4180</v>
      </c>
      <c r="AS1109" s="273"/>
      <c r="AU1109" s="273"/>
    </row>
    <row r="1110" spans="1:47" s="272" customFormat="1" ht="22.8" x14ac:dyDescent="0.4">
      <c r="A1110">
        <v>216058</v>
      </c>
      <c r="B1110" t="s">
        <v>3630</v>
      </c>
      <c r="C1110" t="s">
        <v>212</v>
      </c>
      <c r="D1110" t="s">
        <v>212</v>
      </c>
      <c r="E1110" t="s">
        <v>212</v>
      </c>
      <c r="F1110" t="s">
        <v>212</v>
      </c>
      <c r="G1110" t="s">
        <v>212</v>
      </c>
      <c r="H1110" t="s">
        <v>214</v>
      </c>
      <c r="I1110" t="s">
        <v>212</v>
      </c>
      <c r="J1110" t="s">
        <v>212</v>
      </c>
      <c r="K1110" t="s">
        <v>212</v>
      </c>
      <c r="L1110" t="s">
        <v>212</v>
      </c>
      <c r="M1110" t="s">
        <v>212</v>
      </c>
      <c r="N1110" t="s">
        <v>214</v>
      </c>
      <c r="O1110" t="s">
        <v>212</v>
      </c>
      <c r="P1110" t="s">
        <v>212</v>
      </c>
      <c r="Q1110" t="s">
        <v>212</v>
      </c>
      <c r="R1110" t="s">
        <v>212</v>
      </c>
      <c r="S1110" t="s">
        <v>213</v>
      </c>
      <c r="T1110" t="s">
        <v>212</v>
      </c>
      <c r="U1110" t="s">
        <v>214</v>
      </c>
      <c r="V1110" t="s">
        <v>212</v>
      </c>
      <c r="W1110" t="s">
        <v>213</v>
      </c>
      <c r="X1110" t="s">
        <v>213</v>
      </c>
      <c r="Y1110" t="s">
        <v>213</v>
      </c>
      <c r="Z1110" t="s">
        <v>214</v>
      </c>
      <c r="AA1110" t="s">
        <v>213</v>
      </c>
      <c r="AB1110" t="s">
        <v>213</v>
      </c>
      <c r="AC1110" t="s">
        <v>214</v>
      </c>
      <c r="AD1110" t="s">
        <v>213</v>
      </c>
      <c r="AE1110" t="s">
        <v>213</v>
      </c>
      <c r="AF1110" t="s">
        <v>213</v>
      </c>
      <c r="AG1110"/>
      <c r="AH1110"/>
      <c r="AI1110"/>
      <c r="AJ1110"/>
      <c r="AK1110"/>
      <c r="AL1110"/>
      <c r="AM1110"/>
      <c r="AN1110"/>
      <c r="AO1110"/>
      <c r="AP1110" s="317"/>
      <c r="AQ1110"/>
      <c r="AR1110" s="299"/>
      <c r="AS1110" s="271"/>
      <c r="AU1110" s="273"/>
    </row>
    <row r="1111" spans="1:47" s="272" customFormat="1" ht="22.8" x14ac:dyDescent="0.4">
      <c r="A1111">
        <v>216064</v>
      </c>
      <c r="B1111" t="s">
        <v>488</v>
      </c>
      <c r="C1111" t="s">
        <v>212</v>
      </c>
      <c r="D1111" t="s">
        <v>212</v>
      </c>
      <c r="E1111" t="s">
        <v>212</v>
      </c>
      <c r="F1111" t="s">
        <v>212</v>
      </c>
      <c r="G1111" t="s">
        <v>212</v>
      </c>
      <c r="H1111" t="s">
        <v>212</v>
      </c>
      <c r="I1111" t="s">
        <v>212</v>
      </c>
      <c r="J1111" t="s">
        <v>212</v>
      </c>
      <c r="K1111" t="s">
        <v>212</v>
      </c>
      <c r="L1111" t="s">
        <v>212</v>
      </c>
      <c r="M1111" t="s">
        <v>212</v>
      </c>
      <c r="N1111" t="s">
        <v>212</v>
      </c>
      <c r="O1111" t="s">
        <v>212</v>
      </c>
      <c r="P1111" t="s">
        <v>212</v>
      </c>
      <c r="Q1111" t="s">
        <v>212</v>
      </c>
      <c r="R1111" t="s">
        <v>212</v>
      </c>
      <c r="S1111" t="s">
        <v>212</v>
      </c>
      <c r="T1111" t="s">
        <v>212</v>
      </c>
      <c r="U1111" t="s">
        <v>212</v>
      </c>
      <c r="V1111" t="s">
        <v>212</v>
      </c>
      <c r="W1111" t="s">
        <v>213</v>
      </c>
      <c r="X1111" t="s">
        <v>213</v>
      </c>
      <c r="Y1111" t="s">
        <v>213</v>
      </c>
      <c r="Z1111" t="s">
        <v>213</v>
      </c>
      <c r="AA1111" t="s">
        <v>213</v>
      </c>
      <c r="AB1111"/>
      <c r="AC1111"/>
      <c r="AD1111"/>
      <c r="AE1111"/>
      <c r="AF1111"/>
      <c r="AG1111"/>
      <c r="AH1111"/>
      <c r="AI1111"/>
      <c r="AJ1111"/>
      <c r="AK1111"/>
      <c r="AL1111"/>
      <c r="AM1111"/>
      <c r="AN1111"/>
      <c r="AO1111"/>
      <c r="AP1111" s="317"/>
      <c r="AQ1111"/>
      <c r="AR1111" s="299"/>
      <c r="AS1111" s="273"/>
      <c r="AU1111" s="273"/>
    </row>
    <row r="1112" spans="1:47" s="272" customFormat="1" ht="22.8" x14ac:dyDescent="0.4">
      <c r="A1112">
        <v>216066</v>
      </c>
      <c r="B1112" t="s">
        <v>3632</v>
      </c>
      <c r="C1112" t="s">
        <v>4176</v>
      </c>
      <c r="D1112" t="s">
        <v>4176</v>
      </c>
      <c r="E1112" t="s">
        <v>4176</v>
      </c>
      <c r="F1112" t="s">
        <v>4176</v>
      </c>
      <c r="G1112" t="s">
        <v>4176</v>
      </c>
      <c r="H1112" t="s">
        <v>4176</v>
      </c>
      <c r="I1112" t="s">
        <v>4176</v>
      </c>
      <c r="J1112" t="s">
        <v>4176</v>
      </c>
      <c r="K1112" t="s">
        <v>4176</v>
      </c>
      <c r="L1112" t="s">
        <v>4176</v>
      </c>
      <c r="M1112" t="s">
        <v>4176</v>
      </c>
      <c r="N1112" t="s">
        <v>4176</v>
      </c>
      <c r="O1112" t="s">
        <v>4176</v>
      </c>
      <c r="P1112" t="s">
        <v>4176</v>
      </c>
      <c r="Q1112" t="s">
        <v>4176</v>
      </c>
      <c r="R1112" t="s">
        <v>4176</v>
      </c>
      <c r="S1112" t="s">
        <v>4176</v>
      </c>
      <c r="T1112" t="s">
        <v>4176</v>
      </c>
      <c r="U1112" t="s">
        <v>4176</v>
      </c>
      <c r="V1112" t="s">
        <v>4176</v>
      </c>
      <c r="W1112"/>
      <c r="X1112"/>
      <c r="Y1112"/>
      <c r="Z1112"/>
      <c r="AA1112"/>
      <c r="AB1112"/>
      <c r="AC1112"/>
      <c r="AD1112"/>
      <c r="AE1112"/>
      <c r="AF1112"/>
      <c r="AG1112"/>
      <c r="AH1112"/>
      <c r="AI1112"/>
      <c r="AJ1112"/>
      <c r="AK1112"/>
      <c r="AL1112"/>
      <c r="AM1112"/>
      <c r="AN1112"/>
      <c r="AO1112"/>
      <c r="AP1112" s="317"/>
      <c r="AQ1112" t="s">
        <v>737</v>
      </c>
      <c r="AR1112" s="299" t="s">
        <v>4186</v>
      </c>
      <c r="AS1112" s="271"/>
    </row>
    <row r="1113" spans="1:47" s="272" customFormat="1" ht="22.8" x14ac:dyDescent="0.4">
      <c r="A1113">
        <v>216071</v>
      </c>
      <c r="B1113" t="s">
        <v>487</v>
      </c>
      <c r="C1113" t="s">
        <v>4176</v>
      </c>
      <c r="D1113" t="s">
        <v>4176</v>
      </c>
      <c r="E1113" t="s">
        <v>4176</v>
      </c>
      <c r="F1113" t="s">
        <v>4176</v>
      </c>
      <c r="G1113" t="s">
        <v>4176</v>
      </c>
      <c r="H1113" t="s">
        <v>4176</v>
      </c>
      <c r="I1113" t="s">
        <v>4176</v>
      </c>
      <c r="J1113" t="s">
        <v>4176</v>
      </c>
      <c r="K1113" t="s">
        <v>4176</v>
      </c>
      <c r="L1113" t="s">
        <v>4176</v>
      </c>
      <c r="M1113" t="s">
        <v>4176</v>
      </c>
      <c r="N1113" t="s">
        <v>4176</v>
      </c>
      <c r="O1113" t="s">
        <v>4176</v>
      </c>
      <c r="P1113" t="s">
        <v>4176</v>
      </c>
      <c r="Q1113" t="s">
        <v>4176</v>
      </c>
      <c r="R1113" t="s">
        <v>4176</v>
      </c>
      <c r="S1113" t="s">
        <v>4176</v>
      </c>
      <c r="T1113" t="s">
        <v>4176</v>
      </c>
      <c r="U1113" t="s">
        <v>4176</v>
      </c>
      <c r="V1113" t="s">
        <v>4176</v>
      </c>
      <c r="W1113"/>
      <c r="X1113"/>
      <c r="Y1113"/>
      <c r="Z1113"/>
      <c r="AA1113"/>
      <c r="AB1113"/>
      <c r="AC1113"/>
      <c r="AD1113"/>
      <c r="AE1113"/>
      <c r="AF1113"/>
      <c r="AG1113"/>
      <c r="AH1113"/>
      <c r="AI1113"/>
      <c r="AJ1113"/>
      <c r="AK1113"/>
      <c r="AL1113"/>
      <c r="AM1113"/>
      <c r="AN1113"/>
      <c r="AO1113"/>
      <c r="AP1113" s="317"/>
      <c r="AQ1113" t="s">
        <v>737</v>
      </c>
      <c r="AR1113" s="299" t="s">
        <v>4184</v>
      </c>
      <c r="AS1113" s="271"/>
      <c r="AU1113" s="273"/>
    </row>
    <row r="1114" spans="1:47" s="272" customFormat="1" ht="22.8" x14ac:dyDescent="0.4">
      <c r="A1114">
        <v>216074</v>
      </c>
      <c r="B1114" t="s">
        <v>487</v>
      </c>
      <c r="C1114" t="s">
        <v>4176</v>
      </c>
      <c r="D1114" t="s">
        <v>4176</v>
      </c>
      <c r="E1114" t="s">
        <v>4176</v>
      </c>
      <c r="F1114" t="s">
        <v>4176</v>
      </c>
      <c r="G1114" t="s">
        <v>4176</v>
      </c>
      <c r="H1114" t="s">
        <v>4176</v>
      </c>
      <c r="I1114" t="s">
        <v>4176</v>
      </c>
      <c r="J1114" t="s">
        <v>4176</v>
      </c>
      <c r="K1114" t="s">
        <v>4176</v>
      </c>
      <c r="L1114" t="s">
        <v>4176</v>
      </c>
      <c r="M1114" t="s">
        <v>4176</v>
      </c>
      <c r="N1114" t="s">
        <v>4176</v>
      </c>
      <c r="O1114" t="s">
        <v>4176</v>
      </c>
      <c r="P1114" t="s">
        <v>4176</v>
      </c>
      <c r="Q1114" t="s">
        <v>4176</v>
      </c>
      <c r="R1114" t="s">
        <v>4176</v>
      </c>
      <c r="S1114" t="s">
        <v>4176</v>
      </c>
      <c r="T1114" t="s">
        <v>4176</v>
      </c>
      <c r="U1114" t="s">
        <v>4176</v>
      </c>
      <c r="V1114" t="s">
        <v>4176</v>
      </c>
      <c r="W1114"/>
      <c r="X1114"/>
      <c r="Y1114"/>
      <c r="Z1114"/>
      <c r="AA1114"/>
      <c r="AB1114"/>
      <c r="AC1114"/>
      <c r="AD1114"/>
      <c r="AE1114"/>
      <c r="AF1114"/>
      <c r="AG1114"/>
      <c r="AH1114"/>
      <c r="AI1114"/>
      <c r="AJ1114"/>
      <c r="AK1114"/>
      <c r="AL1114"/>
      <c r="AM1114"/>
      <c r="AN1114"/>
      <c r="AO1114"/>
      <c r="AP1114" s="317"/>
      <c r="AQ1114" t="s">
        <v>737</v>
      </c>
      <c r="AR1114" s="299" t="s">
        <v>4183</v>
      </c>
      <c r="AS1114" s="271"/>
    </row>
    <row r="1115" spans="1:47" s="272" customFormat="1" ht="22.8" x14ac:dyDescent="0.4">
      <c r="A1115">
        <v>216077</v>
      </c>
      <c r="B1115" t="s">
        <v>487</v>
      </c>
      <c r="C1115" t="s">
        <v>212</v>
      </c>
      <c r="D1115" t="s">
        <v>214</v>
      </c>
      <c r="E1115" t="s">
        <v>212</v>
      </c>
      <c r="F1115" t="s">
        <v>212</v>
      </c>
      <c r="G1115" t="s">
        <v>212</v>
      </c>
      <c r="H1115" t="s">
        <v>214</v>
      </c>
      <c r="I1115" t="s">
        <v>214</v>
      </c>
      <c r="J1115" t="s">
        <v>214</v>
      </c>
      <c r="K1115" t="s">
        <v>214</v>
      </c>
      <c r="L1115" t="s">
        <v>214</v>
      </c>
      <c r="M1115" t="s">
        <v>212</v>
      </c>
      <c r="N1115" t="s">
        <v>212</v>
      </c>
      <c r="O1115" t="s">
        <v>212</v>
      </c>
      <c r="P1115" t="s">
        <v>212</v>
      </c>
      <c r="Q1115" t="s">
        <v>212</v>
      </c>
      <c r="R1115" t="s">
        <v>214</v>
      </c>
      <c r="S1115" t="s">
        <v>212</v>
      </c>
      <c r="T1115" t="s">
        <v>214</v>
      </c>
      <c r="U1115" t="s">
        <v>214</v>
      </c>
      <c r="V1115" t="s">
        <v>214</v>
      </c>
      <c r="W1115"/>
      <c r="X1115"/>
      <c r="Y1115"/>
      <c r="Z1115"/>
      <c r="AA1115"/>
      <c r="AB1115"/>
      <c r="AC1115"/>
      <c r="AD1115"/>
      <c r="AE1115"/>
      <c r="AF1115"/>
      <c r="AG1115"/>
      <c r="AH1115"/>
      <c r="AI1115"/>
      <c r="AJ1115"/>
      <c r="AK1115"/>
      <c r="AL1115"/>
      <c r="AM1115"/>
      <c r="AN1115"/>
      <c r="AO1115"/>
      <c r="AP1115" s="317"/>
      <c r="AQ1115"/>
      <c r="AR1115" s="299"/>
      <c r="AS1115" s="273"/>
      <c r="AU1115" s="273"/>
    </row>
    <row r="1116" spans="1:47" s="272" customFormat="1" ht="22.8" x14ac:dyDescent="0.4">
      <c r="A1116">
        <v>216080</v>
      </c>
      <c r="B1116" t="s">
        <v>65</v>
      </c>
      <c r="C1116" t="s">
        <v>214</v>
      </c>
      <c r="D1116" t="s">
        <v>214</v>
      </c>
      <c r="E1116" t="s">
        <v>214</v>
      </c>
      <c r="F1116" t="s">
        <v>214</v>
      </c>
      <c r="G1116" t="s">
        <v>212</v>
      </c>
      <c r="H1116" t="s">
        <v>214</v>
      </c>
      <c r="I1116" t="s">
        <v>212</v>
      </c>
      <c r="J1116" t="s">
        <v>212</v>
      </c>
      <c r="K1116" t="s">
        <v>214</v>
      </c>
      <c r="L1116" t="s">
        <v>212</v>
      </c>
      <c r="M1116" t="s">
        <v>212</v>
      </c>
      <c r="N1116" t="s">
        <v>212</v>
      </c>
      <c r="O1116" t="s">
        <v>212</v>
      </c>
      <c r="P1116" t="s">
        <v>212</v>
      </c>
      <c r="Q1116" t="s">
        <v>212</v>
      </c>
      <c r="R1116" t="s">
        <v>212</v>
      </c>
      <c r="S1116" t="s">
        <v>212</v>
      </c>
      <c r="T1116" t="s">
        <v>212</v>
      </c>
      <c r="U1116" t="s">
        <v>214</v>
      </c>
      <c r="V1116" t="s">
        <v>212</v>
      </c>
      <c r="W1116" t="s">
        <v>212</v>
      </c>
      <c r="X1116" t="s">
        <v>212</v>
      </c>
      <c r="Y1116" t="s">
        <v>212</v>
      </c>
      <c r="Z1116" t="s">
        <v>212</v>
      </c>
      <c r="AA1116" t="s">
        <v>214</v>
      </c>
      <c r="AB1116" t="s">
        <v>214</v>
      </c>
      <c r="AC1116" t="s">
        <v>212</v>
      </c>
      <c r="AD1116" t="s">
        <v>212</v>
      </c>
      <c r="AE1116" t="s">
        <v>212</v>
      </c>
      <c r="AF1116" t="s">
        <v>212</v>
      </c>
      <c r="AG1116" t="s">
        <v>213</v>
      </c>
      <c r="AH1116" t="s">
        <v>213</v>
      </c>
      <c r="AI1116" t="s">
        <v>213</v>
      </c>
      <c r="AJ1116" t="s">
        <v>213</v>
      </c>
      <c r="AK1116" t="s">
        <v>213</v>
      </c>
      <c r="AL1116"/>
      <c r="AM1116"/>
      <c r="AN1116"/>
      <c r="AO1116"/>
      <c r="AP1116" s="317"/>
      <c r="AQ1116"/>
      <c r="AR1116" s="299"/>
      <c r="AS1116" s="273"/>
      <c r="AU1116" s="273"/>
    </row>
    <row r="1117" spans="1:47" s="272" customFormat="1" ht="22.8" x14ac:dyDescent="0.4">
      <c r="A1117">
        <v>216082</v>
      </c>
      <c r="B1117" t="s">
        <v>3630</v>
      </c>
      <c r="C1117" t="s">
        <v>212</v>
      </c>
      <c r="D1117" t="s">
        <v>212</v>
      </c>
      <c r="E1117" t="s">
        <v>214</v>
      </c>
      <c r="F1117" t="s">
        <v>214</v>
      </c>
      <c r="G1117" t="s">
        <v>214</v>
      </c>
      <c r="H1117" t="s">
        <v>214</v>
      </c>
      <c r="I1117" t="s">
        <v>214</v>
      </c>
      <c r="J1117" t="s">
        <v>214</v>
      </c>
      <c r="K1117" t="s">
        <v>214</v>
      </c>
      <c r="L1117" t="s">
        <v>214</v>
      </c>
      <c r="M1117" t="s">
        <v>212</v>
      </c>
      <c r="N1117" t="s">
        <v>212</v>
      </c>
      <c r="O1117" t="s">
        <v>212</v>
      </c>
      <c r="P1117" t="s">
        <v>214</v>
      </c>
      <c r="Q1117" t="s">
        <v>212</v>
      </c>
      <c r="R1117" t="s">
        <v>212</v>
      </c>
      <c r="S1117" t="s">
        <v>212</v>
      </c>
      <c r="T1117" t="s">
        <v>212</v>
      </c>
      <c r="U1117" t="s">
        <v>214</v>
      </c>
      <c r="V1117" t="s">
        <v>212</v>
      </c>
      <c r="W1117" t="s">
        <v>214</v>
      </c>
      <c r="X1117" t="s">
        <v>214</v>
      </c>
      <c r="Y1117" t="s">
        <v>212</v>
      </c>
      <c r="Z1117" t="s">
        <v>214</v>
      </c>
      <c r="AA1117" t="s">
        <v>212</v>
      </c>
      <c r="AB1117" t="s">
        <v>212</v>
      </c>
      <c r="AC1117" t="s">
        <v>212</v>
      </c>
      <c r="AD1117" t="s">
        <v>212</v>
      </c>
      <c r="AE1117" t="s">
        <v>212</v>
      </c>
      <c r="AF1117" t="s">
        <v>214</v>
      </c>
      <c r="AG1117"/>
      <c r="AH1117"/>
      <c r="AI1117"/>
      <c r="AJ1117"/>
      <c r="AK1117"/>
      <c r="AL1117"/>
      <c r="AM1117"/>
      <c r="AN1117"/>
      <c r="AO1117"/>
      <c r="AP1117" s="317"/>
      <c r="AQ1117"/>
      <c r="AR1117" s="299"/>
      <c r="AS1117" s="273"/>
      <c r="AU1117" s="273"/>
    </row>
    <row r="1118" spans="1:47" s="272" customFormat="1" ht="22.8" x14ac:dyDescent="0.4">
      <c r="A1118">
        <v>216084</v>
      </c>
      <c r="B1118" t="s">
        <v>3629</v>
      </c>
      <c r="C1118" t="s">
        <v>214</v>
      </c>
      <c r="D1118" t="s">
        <v>212</v>
      </c>
      <c r="E1118" t="s">
        <v>214</v>
      </c>
      <c r="F1118" t="s">
        <v>214</v>
      </c>
      <c r="G1118" t="s">
        <v>214</v>
      </c>
      <c r="H1118" t="s">
        <v>212</v>
      </c>
      <c r="I1118" t="s">
        <v>214</v>
      </c>
      <c r="J1118" t="s">
        <v>214</v>
      </c>
      <c r="K1118" t="s">
        <v>214</v>
      </c>
      <c r="L1118" t="s">
        <v>214</v>
      </c>
      <c r="M1118" t="s">
        <v>214</v>
      </c>
      <c r="N1118" t="s">
        <v>214</v>
      </c>
      <c r="O1118" t="s">
        <v>212</v>
      </c>
      <c r="P1118" t="s">
        <v>214</v>
      </c>
      <c r="Q1118" t="s">
        <v>212</v>
      </c>
      <c r="R1118" t="s">
        <v>212</v>
      </c>
      <c r="S1118" t="s">
        <v>212</v>
      </c>
      <c r="T1118" t="s">
        <v>212</v>
      </c>
      <c r="U1118" t="s">
        <v>214</v>
      </c>
      <c r="V1118" t="s">
        <v>212</v>
      </c>
      <c r="W1118" t="s">
        <v>212</v>
      </c>
      <c r="X1118" t="s">
        <v>212</v>
      </c>
      <c r="Y1118" t="s">
        <v>212</v>
      </c>
      <c r="Z1118" t="s">
        <v>212</v>
      </c>
      <c r="AA1118" t="s">
        <v>212</v>
      </c>
      <c r="AB1118" t="s">
        <v>214</v>
      </c>
      <c r="AC1118" t="s">
        <v>214</v>
      </c>
      <c r="AD1118" t="s">
        <v>214</v>
      </c>
      <c r="AE1118" t="s">
        <v>214</v>
      </c>
      <c r="AF1118" t="s">
        <v>214</v>
      </c>
      <c r="AG1118"/>
      <c r="AH1118"/>
      <c r="AI1118"/>
      <c r="AJ1118"/>
      <c r="AK1118"/>
      <c r="AL1118" t="s">
        <v>213</v>
      </c>
      <c r="AM1118" t="s">
        <v>213</v>
      </c>
      <c r="AN1118" t="s">
        <v>213</v>
      </c>
      <c r="AO1118" t="s">
        <v>213</v>
      </c>
      <c r="AP1118" t="s">
        <v>213</v>
      </c>
      <c r="AQ1118"/>
      <c r="AR1118" s="299"/>
      <c r="AS1118" s="271"/>
      <c r="AU1118" s="273"/>
    </row>
    <row r="1119" spans="1:47" s="272" customFormat="1" ht="22.8" x14ac:dyDescent="0.4">
      <c r="A1119" s="314">
        <v>216087</v>
      </c>
      <c r="B1119" t="s">
        <v>3632</v>
      </c>
      <c r="C1119" s="315" t="s">
        <v>4176</v>
      </c>
      <c r="D1119" s="315" t="s">
        <v>4176</v>
      </c>
      <c r="E1119" s="315" t="s">
        <v>4176</v>
      </c>
      <c r="F1119" s="315" t="s">
        <v>4176</v>
      </c>
      <c r="G1119" s="315" t="s">
        <v>4176</v>
      </c>
      <c r="H1119" s="315" t="s">
        <v>4176</v>
      </c>
      <c r="I1119" s="315" t="s">
        <v>4176</v>
      </c>
      <c r="J1119" s="315" t="s">
        <v>4176</v>
      </c>
      <c r="K1119" s="315" t="s">
        <v>4176</v>
      </c>
      <c r="L1119" s="315" t="s">
        <v>4176</v>
      </c>
      <c r="M1119" s="315" t="s">
        <v>4176</v>
      </c>
      <c r="N1119" s="315" t="s">
        <v>4176</v>
      </c>
      <c r="O1119" s="315" t="s">
        <v>4176</v>
      </c>
      <c r="P1119" s="315" t="s">
        <v>4176</v>
      </c>
      <c r="Q1119" s="315" t="s">
        <v>4176</v>
      </c>
      <c r="R1119" s="315" t="s">
        <v>4176</v>
      </c>
      <c r="S1119" s="315" t="s">
        <v>4176</v>
      </c>
      <c r="T1119" s="315" t="s">
        <v>4176</v>
      </c>
      <c r="U1119" s="315" t="s">
        <v>4176</v>
      </c>
      <c r="V1119" s="315" t="s">
        <v>4176</v>
      </c>
      <c r="W1119" s="315"/>
      <c r="X1119" s="315"/>
      <c r="Y1119" s="315"/>
      <c r="Z1119" s="315"/>
      <c r="AA1119" s="315"/>
      <c r="AB1119" s="315"/>
      <c r="AC1119" s="315"/>
      <c r="AD1119" s="315"/>
      <c r="AE1119" s="315"/>
      <c r="AF1119" s="315"/>
      <c r="AG1119" s="315"/>
      <c r="AH1119" s="315"/>
      <c r="AI1119" s="315"/>
      <c r="AJ1119" s="315"/>
      <c r="AK1119" s="315"/>
      <c r="AL1119" s="315"/>
      <c r="AM1119" s="315"/>
      <c r="AN1119" s="315"/>
      <c r="AO1119" s="315"/>
      <c r="AP1119" s="316"/>
      <c r="AQ1119" t="s">
        <v>737</v>
      </c>
      <c r="AR1119" s="299" t="s">
        <v>4183</v>
      </c>
      <c r="AS1119" s="271"/>
      <c r="AU1119" s="273"/>
    </row>
    <row r="1120" spans="1:47" s="272" customFormat="1" ht="24" x14ac:dyDescent="0.5">
      <c r="A1120" s="321">
        <v>216089</v>
      </c>
      <c r="B1120" t="s">
        <v>485</v>
      </c>
      <c r="C1120" s="272" t="s">
        <v>212</v>
      </c>
      <c r="D1120" s="272" t="s">
        <v>212</v>
      </c>
      <c r="E1120" s="272" t="s">
        <v>212</v>
      </c>
      <c r="F1120" s="272" t="s">
        <v>214</v>
      </c>
      <c r="G1120" s="272" t="s">
        <v>214</v>
      </c>
      <c r="H1120" s="272" t="s">
        <v>214</v>
      </c>
      <c r="I1120" s="272" t="s">
        <v>214</v>
      </c>
      <c r="J1120" s="272" t="s">
        <v>212</v>
      </c>
      <c r="K1120" s="272" t="s">
        <v>212</v>
      </c>
      <c r="L1120" s="272" t="s">
        <v>214</v>
      </c>
      <c r="M1120" s="272" t="s">
        <v>214</v>
      </c>
      <c r="N1120" s="272" t="s">
        <v>214</v>
      </c>
      <c r="O1120" s="272" t="s">
        <v>212</v>
      </c>
      <c r="P1120" s="272" t="s">
        <v>212</v>
      </c>
      <c r="Q1120" s="272" t="s">
        <v>214</v>
      </c>
      <c r="R1120" s="272" t="s">
        <v>214</v>
      </c>
      <c r="S1120" s="272" t="s">
        <v>214</v>
      </c>
      <c r="T1120" s="272" t="s">
        <v>212</v>
      </c>
      <c r="U1120" s="272" t="s">
        <v>212</v>
      </c>
      <c r="V1120" s="272" t="s">
        <v>214</v>
      </c>
      <c r="W1120" s="272" t="s">
        <v>214</v>
      </c>
      <c r="X1120" s="272" t="s">
        <v>214</v>
      </c>
      <c r="Y1120" s="272" t="s">
        <v>214</v>
      </c>
      <c r="Z1120" s="272" t="s">
        <v>214</v>
      </c>
      <c r="AA1120" s="272" t="s">
        <v>214</v>
      </c>
      <c r="AB1120" s="272" t="s">
        <v>214</v>
      </c>
      <c r="AC1120" s="272" t="s">
        <v>214</v>
      </c>
      <c r="AD1120" s="272" t="s">
        <v>213</v>
      </c>
      <c r="AE1120" s="272" t="s">
        <v>213</v>
      </c>
      <c r="AF1120" s="272" t="s">
        <v>213</v>
      </c>
      <c r="AP1120" s="317"/>
      <c r="AQ1120"/>
      <c r="AR1120" s="299"/>
      <c r="AS1120" s="271"/>
      <c r="AU1120" s="273"/>
    </row>
    <row r="1121" spans="1:47" s="272" customFormat="1" ht="22.8" x14ac:dyDescent="0.4">
      <c r="A1121">
        <v>216091</v>
      </c>
      <c r="B1121" t="s">
        <v>488</v>
      </c>
      <c r="C1121" t="s">
        <v>4176</v>
      </c>
      <c r="D1121" t="s">
        <v>4176</v>
      </c>
      <c r="E1121" t="s">
        <v>4176</v>
      </c>
      <c r="F1121" t="s">
        <v>4176</v>
      </c>
      <c r="G1121" t="s">
        <v>4176</v>
      </c>
      <c r="H1121" t="s">
        <v>4176</v>
      </c>
      <c r="I1121" t="s">
        <v>4176</v>
      </c>
      <c r="J1121" t="s">
        <v>4176</v>
      </c>
      <c r="K1121" t="s">
        <v>4176</v>
      </c>
      <c r="L1121" t="s">
        <v>4176</v>
      </c>
      <c r="M1121" t="s">
        <v>4176</v>
      </c>
      <c r="N1121" t="s">
        <v>4176</v>
      </c>
      <c r="O1121" t="s">
        <v>4176</v>
      </c>
      <c r="P1121" t="s">
        <v>4176</v>
      </c>
      <c r="Q1121" t="s">
        <v>4176</v>
      </c>
      <c r="R1121" t="s">
        <v>4176</v>
      </c>
      <c r="S1121" t="s">
        <v>4176</v>
      </c>
      <c r="T1121" t="s">
        <v>4176</v>
      </c>
      <c r="U1121" t="s">
        <v>4176</v>
      </c>
      <c r="V1121" t="s">
        <v>4176</v>
      </c>
      <c r="W1121" t="s">
        <v>4176</v>
      </c>
      <c r="X1121" t="s">
        <v>4176</v>
      </c>
      <c r="Y1121" t="s">
        <v>4176</v>
      </c>
      <c r="Z1121" t="s">
        <v>4176</v>
      </c>
      <c r="AA1121" t="s">
        <v>4176</v>
      </c>
      <c r="AB1121"/>
      <c r="AC1121"/>
      <c r="AD1121"/>
      <c r="AE1121"/>
      <c r="AF1121"/>
      <c r="AG1121"/>
      <c r="AH1121"/>
      <c r="AI1121"/>
      <c r="AJ1121"/>
      <c r="AK1121"/>
      <c r="AL1121"/>
      <c r="AM1121"/>
      <c r="AN1121"/>
      <c r="AO1121"/>
      <c r="AP1121" s="317"/>
      <c r="AQ1121" t="s">
        <v>737</v>
      </c>
      <c r="AR1121" s="299" t="s">
        <v>4191</v>
      </c>
      <c r="AS1121" s="273"/>
      <c r="AU1121" s="273"/>
    </row>
    <row r="1122" spans="1:47" s="272" customFormat="1" ht="24" x14ac:dyDescent="0.5">
      <c r="A1122" s="321">
        <v>216094</v>
      </c>
      <c r="B1122" t="s">
        <v>3630</v>
      </c>
      <c r="C1122" s="272" t="s">
        <v>214</v>
      </c>
      <c r="D1122" s="272" t="s">
        <v>214</v>
      </c>
      <c r="E1122" s="272" t="s">
        <v>212</v>
      </c>
      <c r="F1122" s="272" t="s">
        <v>212</v>
      </c>
      <c r="G1122" s="272" t="s">
        <v>214</v>
      </c>
      <c r="H1122" s="272" t="s">
        <v>214</v>
      </c>
      <c r="I1122" s="272" t="s">
        <v>214</v>
      </c>
      <c r="J1122" s="272" t="s">
        <v>214</v>
      </c>
      <c r="K1122" s="272" t="s">
        <v>212</v>
      </c>
      <c r="L1122" s="272" t="s">
        <v>212</v>
      </c>
      <c r="M1122" s="272" t="s">
        <v>214</v>
      </c>
      <c r="N1122" s="272" t="s">
        <v>214</v>
      </c>
      <c r="O1122" s="272" t="s">
        <v>212</v>
      </c>
      <c r="P1122" s="272" t="s">
        <v>212</v>
      </c>
      <c r="Q1122" s="272" t="s">
        <v>214</v>
      </c>
      <c r="R1122" s="272" t="s">
        <v>214</v>
      </c>
      <c r="S1122" s="272" t="s">
        <v>212</v>
      </c>
      <c r="T1122" s="272" t="s">
        <v>214</v>
      </c>
      <c r="U1122" s="272" t="s">
        <v>214</v>
      </c>
      <c r="V1122" s="272" t="s">
        <v>214</v>
      </c>
      <c r="W1122" s="272" t="s">
        <v>213</v>
      </c>
      <c r="X1122" s="272" t="s">
        <v>214</v>
      </c>
      <c r="Y1122" s="272" t="s">
        <v>214</v>
      </c>
      <c r="Z1122" s="272" t="s">
        <v>213</v>
      </c>
      <c r="AA1122" s="272" t="s">
        <v>213</v>
      </c>
      <c r="AB1122" s="272" t="s">
        <v>213</v>
      </c>
      <c r="AC1122" s="272" t="s">
        <v>213</v>
      </c>
      <c r="AD1122" s="272" t="s">
        <v>213</v>
      </c>
      <c r="AE1122" s="272" t="s">
        <v>213</v>
      </c>
      <c r="AF1122" s="272" t="s">
        <v>213</v>
      </c>
      <c r="AP1122" s="317"/>
      <c r="AQ1122"/>
      <c r="AR1122" s="299"/>
      <c r="AS1122" s="271"/>
    </row>
    <row r="1123" spans="1:47" s="272" customFormat="1" ht="22.8" x14ac:dyDescent="0.4">
      <c r="A1123">
        <v>216097</v>
      </c>
      <c r="B1123" t="s">
        <v>485</v>
      </c>
      <c r="C1123" t="s">
        <v>4176</v>
      </c>
      <c r="D1123" t="s">
        <v>4176</v>
      </c>
      <c r="E1123" t="s">
        <v>4176</v>
      </c>
      <c r="F1123" t="s">
        <v>4176</v>
      </c>
      <c r="G1123" t="s">
        <v>4176</v>
      </c>
      <c r="H1123" t="s">
        <v>4176</v>
      </c>
      <c r="I1123" t="s">
        <v>4176</v>
      </c>
      <c r="J1123" t="s">
        <v>4176</v>
      </c>
      <c r="K1123" t="s">
        <v>4176</v>
      </c>
      <c r="L1123" t="s">
        <v>4176</v>
      </c>
      <c r="M1123" t="s">
        <v>4176</v>
      </c>
      <c r="N1123" t="s">
        <v>4176</v>
      </c>
      <c r="O1123" t="s">
        <v>4176</v>
      </c>
      <c r="P1123" t="s">
        <v>4176</v>
      </c>
      <c r="Q1123" t="s">
        <v>4176</v>
      </c>
      <c r="R1123" t="s">
        <v>4176</v>
      </c>
      <c r="S1123" t="s">
        <v>4176</v>
      </c>
      <c r="T1123" t="s">
        <v>4176</v>
      </c>
      <c r="U1123" t="s">
        <v>4176</v>
      </c>
      <c r="V1123" t="s">
        <v>4176</v>
      </c>
      <c r="W1123" t="s">
        <v>4176</v>
      </c>
      <c r="X1123" t="s">
        <v>4176</v>
      </c>
      <c r="Y1123" t="s">
        <v>4176</v>
      </c>
      <c r="Z1123" t="s">
        <v>4176</v>
      </c>
      <c r="AA1123" t="s">
        <v>4176</v>
      </c>
      <c r="AB1123" t="s">
        <v>4176</v>
      </c>
      <c r="AC1123" t="s">
        <v>4176</v>
      </c>
      <c r="AD1123" t="s">
        <v>4176</v>
      </c>
      <c r="AE1123" t="s">
        <v>4176</v>
      </c>
      <c r="AF1123" t="s">
        <v>4176</v>
      </c>
      <c r="AG1123"/>
      <c r="AH1123"/>
      <c r="AI1123"/>
      <c r="AJ1123"/>
      <c r="AK1123"/>
      <c r="AL1123"/>
      <c r="AM1123"/>
      <c r="AN1123"/>
      <c r="AO1123"/>
      <c r="AP1123" s="317"/>
      <c r="AQ1123" t="s">
        <v>737</v>
      </c>
      <c r="AR1123" s="299" t="s">
        <v>4180</v>
      </c>
      <c r="AS1123" s="271"/>
      <c r="AU1123" s="273"/>
    </row>
    <row r="1124" spans="1:47" s="272" customFormat="1" ht="22.8" x14ac:dyDescent="0.4">
      <c r="A1124">
        <v>216098</v>
      </c>
      <c r="B1124" t="s">
        <v>487</v>
      </c>
      <c r="C1124" t="s">
        <v>4176</v>
      </c>
      <c r="D1124" t="s">
        <v>4176</v>
      </c>
      <c r="E1124" t="s">
        <v>4176</v>
      </c>
      <c r="F1124" t="s">
        <v>4176</v>
      </c>
      <c r="G1124" t="s">
        <v>4176</v>
      </c>
      <c r="H1124" t="s">
        <v>4176</v>
      </c>
      <c r="I1124" t="s">
        <v>4176</v>
      </c>
      <c r="J1124" t="s">
        <v>4176</v>
      </c>
      <c r="K1124" t="s">
        <v>4176</v>
      </c>
      <c r="L1124" t="s">
        <v>4176</v>
      </c>
      <c r="M1124" t="s">
        <v>4176</v>
      </c>
      <c r="N1124" t="s">
        <v>4176</v>
      </c>
      <c r="O1124" t="s">
        <v>4176</v>
      </c>
      <c r="P1124" t="s">
        <v>4176</v>
      </c>
      <c r="Q1124" t="s">
        <v>4176</v>
      </c>
      <c r="R1124" t="s">
        <v>4176</v>
      </c>
      <c r="S1124" t="s">
        <v>4176</v>
      </c>
      <c r="T1124" t="s">
        <v>4176</v>
      </c>
      <c r="U1124" t="s">
        <v>4176</v>
      </c>
      <c r="V1124" t="s">
        <v>4176</v>
      </c>
      <c r="W1124"/>
      <c r="X1124"/>
      <c r="Y1124"/>
      <c r="Z1124"/>
      <c r="AA1124"/>
      <c r="AB1124"/>
      <c r="AC1124"/>
      <c r="AD1124"/>
      <c r="AE1124"/>
      <c r="AF1124"/>
      <c r="AG1124"/>
      <c r="AH1124"/>
      <c r="AI1124"/>
      <c r="AJ1124"/>
      <c r="AK1124"/>
      <c r="AL1124"/>
      <c r="AM1124"/>
      <c r="AN1124"/>
      <c r="AO1124"/>
      <c r="AP1124" s="317"/>
      <c r="AQ1124" t="s">
        <v>737</v>
      </c>
      <c r="AR1124" s="299" t="s">
        <v>4184</v>
      </c>
      <c r="AS1124" s="271"/>
      <c r="AU1124" s="273"/>
    </row>
    <row r="1125" spans="1:47" s="272" customFormat="1" ht="22.8" x14ac:dyDescent="0.4">
      <c r="A1125">
        <v>216101</v>
      </c>
      <c r="B1125" t="s">
        <v>489</v>
      </c>
      <c r="C1125" t="s">
        <v>4176</v>
      </c>
      <c r="D1125" t="s">
        <v>4176</v>
      </c>
      <c r="E1125" t="s">
        <v>4176</v>
      </c>
      <c r="F1125" t="s">
        <v>4176</v>
      </c>
      <c r="G1125" t="s">
        <v>4176</v>
      </c>
      <c r="H1125" t="s">
        <v>4176</v>
      </c>
      <c r="I1125" t="s">
        <v>4176</v>
      </c>
      <c r="J1125" t="s">
        <v>4176</v>
      </c>
      <c r="K1125" t="s">
        <v>4176</v>
      </c>
      <c r="L1125" t="s">
        <v>4176</v>
      </c>
      <c r="M1125" t="s">
        <v>4176</v>
      </c>
      <c r="N1125" t="s">
        <v>4176</v>
      </c>
      <c r="O1125" t="s">
        <v>4176</v>
      </c>
      <c r="P1125" t="s">
        <v>4176</v>
      </c>
      <c r="Q1125" t="s">
        <v>4176</v>
      </c>
      <c r="R1125"/>
      <c r="S1125"/>
      <c r="T1125"/>
      <c r="U1125"/>
      <c r="V1125"/>
      <c r="W1125"/>
      <c r="X1125"/>
      <c r="Y1125"/>
      <c r="Z1125"/>
      <c r="AA1125"/>
      <c r="AB1125"/>
      <c r="AC1125"/>
      <c r="AD1125"/>
      <c r="AE1125"/>
      <c r="AF1125"/>
      <c r="AG1125"/>
      <c r="AH1125"/>
      <c r="AI1125"/>
      <c r="AJ1125"/>
      <c r="AK1125"/>
      <c r="AL1125"/>
      <c r="AM1125"/>
      <c r="AN1125"/>
      <c r="AO1125"/>
      <c r="AP1125" s="317"/>
      <c r="AQ1125" t="s">
        <v>737</v>
      </c>
      <c r="AR1125" s="299" t="s">
        <v>4191</v>
      </c>
      <c r="AS1125" s="273"/>
      <c r="AU1125" s="273"/>
    </row>
    <row r="1126" spans="1:47" s="272" customFormat="1" ht="22.8" x14ac:dyDescent="0.4">
      <c r="A1126">
        <v>216102</v>
      </c>
      <c r="B1126" t="s">
        <v>3630</v>
      </c>
      <c r="C1126" t="s">
        <v>214</v>
      </c>
      <c r="D1126" t="s">
        <v>212</v>
      </c>
      <c r="E1126" t="s">
        <v>214</v>
      </c>
      <c r="F1126" t="s">
        <v>214</v>
      </c>
      <c r="G1126" t="s">
        <v>212</v>
      </c>
      <c r="H1126" t="s">
        <v>214</v>
      </c>
      <c r="I1126" t="s">
        <v>214</v>
      </c>
      <c r="J1126" t="s">
        <v>214</v>
      </c>
      <c r="K1126" t="s">
        <v>214</v>
      </c>
      <c r="L1126" t="s">
        <v>214</v>
      </c>
      <c r="M1126" t="s">
        <v>212</v>
      </c>
      <c r="N1126" t="s">
        <v>212</v>
      </c>
      <c r="O1126" t="s">
        <v>212</v>
      </c>
      <c r="P1126" t="s">
        <v>212</v>
      </c>
      <c r="Q1126" t="s">
        <v>214</v>
      </c>
      <c r="R1126" t="s">
        <v>212</v>
      </c>
      <c r="S1126" t="s">
        <v>214</v>
      </c>
      <c r="T1126" t="s">
        <v>212</v>
      </c>
      <c r="U1126" t="s">
        <v>214</v>
      </c>
      <c r="V1126" t="s">
        <v>212</v>
      </c>
      <c r="W1126" t="s">
        <v>212</v>
      </c>
      <c r="X1126" t="s">
        <v>214</v>
      </c>
      <c r="Y1126" t="s">
        <v>212</v>
      </c>
      <c r="Z1126" t="s">
        <v>214</v>
      </c>
      <c r="AA1126" t="s">
        <v>212</v>
      </c>
      <c r="AB1126" t="s">
        <v>214</v>
      </c>
      <c r="AC1126" t="s">
        <v>214</v>
      </c>
      <c r="AD1126" t="s">
        <v>213</v>
      </c>
      <c r="AE1126" t="s">
        <v>214</v>
      </c>
      <c r="AF1126" t="s">
        <v>214</v>
      </c>
      <c r="AG1126"/>
      <c r="AH1126"/>
      <c r="AI1126"/>
      <c r="AJ1126"/>
      <c r="AK1126"/>
      <c r="AL1126"/>
      <c r="AM1126"/>
      <c r="AN1126"/>
      <c r="AO1126"/>
      <c r="AP1126" s="317"/>
      <c r="AQ1126"/>
      <c r="AR1126" s="299"/>
      <c r="AS1126" s="271"/>
      <c r="AU1126" s="273"/>
    </row>
    <row r="1127" spans="1:47" s="272" customFormat="1" ht="22.8" x14ac:dyDescent="0.4">
      <c r="A1127">
        <v>216103</v>
      </c>
      <c r="B1127" t="s">
        <v>487</v>
      </c>
      <c r="C1127" t="s">
        <v>4176</v>
      </c>
      <c r="D1127" t="s">
        <v>4176</v>
      </c>
      <c r="E1127" t="s">
        <v>4176</v>
      </c>
      <c r="F1127" t="s">
        <v>4176</v>
      </c>
      <c r="G1127" t="s">
        <v>4176</v>
      </c>
      <c r="H1127" t="s">
        <v>4176</v>
      </c>
      <c r="I1127" t="s">
        <v>4176</v>
      </c>
      <c r="J1127" t="s">
        <v>4176</v>
      </c>
      <c r="K1127" t="s">
        <v>4176</v>
      </c>
      <c r="L1127" t="s">
        <v>4176</v>
      </c>
      <c r="M1127" t="s">
        <v>4176</v>
      </c>
      <c r="N1127" t="s">
        <v>4176</v>
      </c>
      <c r="O1127" t="s">
        <v>4176</v>
      </c>
      <c r="P1127" t="s">
        <v>4176</v>
      </c>
      <c r="Q1127" t="s">
        <v>4176</v>
      </c>
      <c r="R1127" t="s">
        <v>4176</v>
      </c>
      <c r="S1127" t="s">
        <v>4176</v>
      </c>
      <c r="T1127" t="s">
        <v>4176</v>
      </c>
      <c r="U1127" t="s">
        <v>4176</v>
      </c>
      <c r="V1127" t="s">
        <v>4176</v>
      </c>
      <c r="W1127"/>
      <c r="X1127"/>
      <c r="Y1127"/>
      <c r="Z1127"/>
      <c r="AA1127"/>
      <c r="AB1127"/>
      <c r="AC1127"/>
      <c r="AD1127"/>
      <c r="AE1127"/>
      <c r="AF1127"/>
      <c r="AG1127"/>
      <c r="AH1127"/>
      <c r="AI1127"/>
      <c r="AJ1127"/>
      <c r="AK1127"/>
      <c r="AL1127"/>
      <c r="AM1127"/>
      <c r="AN1127"/>
      <c r="AO1127"/>
      <c r="AP1127" s="317"/>
      <c r="AQ1127" t="s">
        <v>737</v>
      </c>
      <c r="AR1127" s="299" t="s">
        <v>4184</v>
      </c>
      <c r="AS1127" s="271"/>
      <c r="AU1127" s="273"/>
    </row>
    <row r="1128" spans="1:47" s="272" customFormat="1" ht="22.8" x14ac:dyDescent="0.4">
      <c r="A1128">
        <v>216105</v>
      </c>
      <c r="B1128" t="s">
        <v>3630</v>
      </c>
      <c r="C1128" t="s">
        <v>212</v>
      </c>
      <c r="D1128" t="s">
        <v>214</v>
      </c>
      <c r="E1128" t="s">
        <v>214</v>
      </c>
      <c r="F1128" t="s">
        <v>212</v>
      </c>
      <c r="G1128" t="s">
        <v>212</v>
      </c>
      <c r="H1128" t="s">
        <v>213</v>
      </c>
      <c r="I1128" t="s">
        <v>214</v>
      </c>
      <c r="J1128" t="s">
        <v>214</v>
      </c>
      <c r="K1128" t="s">
        <v>214</v>
      </c>
      <c r="L1128" t="s">
        <v>214</v>
      </c>
      <c r="M1128" t="s">
        <v>212</v>
      </c>
      <c r="N1128" t="s">
        <v>214</v>
      </c>
      <c r="O1128" t="s">
        <v>212</v>
      </c>
      <c r="P1128" t="s">
        <v>214</v>
      </c>
      <c r="Q1128" t="s">
        <v>214</v>
      </c>
      <c r="R1128" t="s">
        <v>213</v>
      </c>
      <c r="S1128" t="s">
        <v>212</v>
      </c>
      <c r="T1128" t="s">
        <v>214</v>
      </c>
      <c r="U1128" t="s">
        <v>214</v>
      </c>
      <c r="V1128" t="s">
        <v>214</v>
      </c>
      <c r="W1128" t="s">
        <v>212</v>
      </c>
      <c r="X1128" t="s">
        <v>214</v>
      </c>
      <c r="Y1128" t="s">
        <v>212</v>
      </c>
      <c r="Z1128" t="s">
        <v>213</v>
      </c>
      <c r="AA1128" t="s">
        <v>214</v>
      </c>
      <c r="AB1128" t="s">
        <v>214</v>
      </c>
      <c r="AC1128" t="s">
        <v>214</v>
      </c>
      <c r="AD1128" t="s">
        <v>214</v>
      </c>
      <c r="AE1128" t="s">
        <v>214</v>
      </c>
      <c r="AF1128" t="s">
        <v>214</v>
      </c>
      <c r="AG1128"/>
      <c r="AH1128"/>
      <c r="AI1128"/>
      <c r="AJ1128"/>
      <c r="AK1128"/>
      <c r="AL1128"/>
      <c r="AM1128"/>
      <c r="AN1128"/>
      <c r="AO1128"/>
      <c r="AP1128" s="317"/>
      <c r="AQ1128"/>
      <c r="AR1128" s="299"/>
      <c r="AS1128" s="273"/>
      <c r="AU1128" s="273"/>
    </row>
    <row r="1129" spans="1:47" s="272" customFormat="1" ht="22.8" x14ac:dyDescent="0.4">
      <c r="A1129">
        <v>216106</v>
      </c>
      <c r="B1129" t="s">
        <v>3630</v>
      </c>
      <c r="C1129" t="s">
        <v>212</v>
      </c>
      <c r="D1129" t="s">
        <v>212</v>
      </c>
      <c r="E1129" t="s">
        <v>214</v>
      </c>
      <c r="F1129" t="s">
        <v>214</v>
      </c>
      <c r="G1129" t="s">
        <v>212</v>
      </c>
      <c r="H1129" t="s">
        <v>214</v>
      </c>
      <c r="I1129" t="s">
        <v>214</v>
      </c>
      <c r="J1129" t="s">
        <v>214</v>
      </c>
      <c r="K1129" t="s">
        <v>212</v>
      </c>
      <c r="L1129" t="s">
        <v>214</v>
      </c>
      <c r="M1129" t="s">
        <v>212</v>
      </c>
      <c r="N1129" t="s">
        <v>212</v>
      </c>
      <c r="O1129" t="s">
        <v>212</v>
      </c>
      <c r="P1129" t="s">
        <v>212</v>
      </c>
      <c r="Q1129" t="s">
        <v>212</v>
      </c>
      <c r="R1129" t="s">
        <v>212</v>
      </c>
      <c r="S1129" t="s">
        <v>214</v>
      </c>
      <c r="T1129" t="s">
        <v>212</v>
      </c>
      <c r="U1129" t="s">
        <v>212</v>
      </c>
      <c r="V1129" t="s">
        <v>212</v>
      </c>
      <c r="W1129" t="s">
        <v>214</v>
      </c>
      <c r="X1129" t="s">
        <v>212</v>
      </c>
      <c r="Y1129" t="s">
        <v>212</v>
      </c>
      <c r="Z1129" t="s">
        <v>212</v>
      </c>
      <c r="AA1129" t="s">
        <v>212</v>
      </c>
      <c r="AB1129" t="s">
        <v>212</v>
      </c>
      <c r="AC1129" t="s">
        <v>212</v>
      </c>
      <c r="AD1129" t="s">
        <v>214</v>
      </c>
      <c r="AE1129" t="s">
        <v>212</v>
      </c>
      <c r="AF1129" t="s">
        <v>212</v>
      </c>
      <c r="AG1129"/>
      <c r="AH1129"/>
      <c r="AI1129"/>
      <c r="AJ1129"/>
      <c r="AK1129"/>
      <c r="AL1129"/>
      <c r="AM1129"/>
      <c r="AN1129"/>
      <c r="AO1129"/>
      <c r="AP1129" s="317"/>
      <c r="AQ1129"/>
      <c r="AR1129" s="299"/>
      <c r="AS1129" s="271"/>
      <c r="AU1129" s="273"/>
    </row>
    <row r="1130" spans="1:47" s="272" customFormat="1" ht="22.8" x14ac:dyDescent="0.4">
      <c r="A1130">
        <v>216108</v>
      </c>
      <c r="B1130" t="s">
        <v>3630</v>
      </c>
      <c r="C1130" t="s">
        <v>212</v>
      </c>
      <c r="D1130" t="s">
        <v>212</v>
      </c>
      <c r="E1130" t="s">
        <v>214</v>
      </c>
      <c r="F1130" t="s">
        <v>212</v>
      </c>
      <c r="G1130" t="s">
        <v>214</v>
      </c>
      <c r="H1130" t="s">
        <v>214</v>
      </c>
      <c r="I1130" t="s">
        <v>212</v>
      </c>
      <c r="J1130" t="s">
        <v>212</v>
      </c>
      <c r="K1130" t="s">
        <v>214</v>
      </c>
      <c r="L1130" t="s">
        <v>212</v>
      </c>
      <c r="M1130" t="s">
        <v>214</v>
      </c>
      <c r="N1130" t="s">
        <v>214</v>
      </c>
      <c r="O1130" t="s">
        <v>212</v>
      </c>
      <c r="P1130" t="s">
        <v>214</v>
      </c>
      <c r="Q1130" t="s">
        <v>212</v>
      </c>
      <c r="R1130" t="s">
        <v>214</v>
      </c>
      <c r="S1130" t="s">
        <v>214</v>
      </c>
      <c r="T1130" t="s">
        <v>214</v>
      </c>
      <c r="U1130" t="s">
        <v>214</v>
      </c>
      <c r="V1130" t="s">
        <v>214</v>
      </c>
      <c r="W1130" t="s">
        <v>214</v>
      </c>
      <c r="X1130" t="s">
        <v>214</v>
      </c>
      <c r="Y1130" t="s">
        <v>213</v>
      </c>
      <c r="Z1130" t="s">
        <v>214</v>
      </c>
      <c r="AA1130" t="s">
        <v>214</v>
      </c>
      <c r="AB1130" t="s">
        <v>214</v>
      </c>
      <c r="AC1130" t="s">
        <v>214</v>
      </c>
      <c r="AD1130" t="s">
        <v>214</v>
      </c>
      <c r="AE1130" t="s">
        <v>212</v>
      </c>
      <c r="AF1130" t="s">
        <v>212</v>
      </c>
      <c r="AG1130"/>
      <c r="AH1130"/>
      <c r="AI1130"/>
      <c r="AJ1130"/>
      <c r="AK1130"/>
      <c r="AL1130"/>
      <c r="AM1130"/>
      <c r="AN1130"/>
      <c r="AO1130"/>
      <c r="AP1130" s="317"/>
      <c r="AQ1130"/>
      <c r="AR1130" s="299"/>
      <c r="AS1130" s="273"/>
      <c r="AU1130" s="273"/>
    </row>
    <row r="1131" spans="1:47" s="272" customFormat="1" ht="22.8" x14ac:dyDescent="0.4">
      <c r="A1131" s="314">
        <v>216109</v>
      </c>
      <c r="B1131" t="s">
        <v>487</v>
      </c>
      <c r="C1131" s="315" t="s">
        <v>214</v>
      </c>
      <c r="D1131" s="315" t="s">
        <v>214</v>
      </c>
      <c r="E1131" s="315" t="s">
        <v>214</v>
      </c>
      <c r="F1131" s="315" t="s">
        <v>212</v>
      </c>
      <c r="G1131" s="315" t="s">
        <v>214</v>
      </c>
      <c r="H1131" s="315" t="s">
        <v>214</v>
      </c>
      <c r="I1131" s="315" t="s">
        <v>214</v>
      </c>
      <c r="J1131" s="315" t="s">
        <v>214</v>
      </c>
      <c r="K1131" s="315" t="s">
        <v>212</v>
      </c>
      <c r="L1131" s="315" t="s">
        <v>214</v>
      </c>
      <c r="M1131" s="315" t="s">
        <v>214</v>
      </c>
      <c r="N1131" s="315" t="s">
        <v>214</v>
      </c>
      <c r="O1131" s="315" t="s">
        <v>212</v>
      </c>
      <c r="P1131" s="315" t="s">
        <v>212</v>
      </c>
      <c r="Q1131" s="315" t="s">
        <v>214</v>
      </c>
      <c r="R1131" s="315" t="s">
        <v>214</v>
      </c>
      <c r="S1131" s="315" t="s">
        <v>213</v>
      </c>
      <c r="T1131" s="315" t="s">
        <v>214</v>
      </c>
      <c r="U1131" s="315" t="s">
        <v>214</v>
      </c>
      <c r="V1131" s="315" t="s">
        <v>214</v>
      </c>
      <c r="W1131" s="315"/>
      <c r="X1131" s="315"/>
      <c r="Y1131" s="315"/>
      <c r="Z1131" s="315"/>
      <c r="AA1131" s="315"/>
      <c r="AB1131" s="315"/>
      <c r="AC1131" s="315"/>
      <c r="AD1131" s="315"/>
      <c r="AE1131" s="315"/>
      <c r="AF1131" s="315"/>
      <c r="AG1131" s="315"/>
      <c r="AH1131" s="315"/>
      <c r="AI1131" s="315"/>
      <c r="AJ1131" s="315"/>
      <c r="AK1131" s="315"/>
      <c r="AL1131" s="315"/>
      <c r="AM1131" s="315"/>
      <c r="AN1131" s="315"/>
      <c r="AO1131" s="315"/>
      <c r="AP1131" s="316"/>
      <c r="AQ1131"/>
      <c r="AR1131" s="299"/>
      <c r="AS1131" s="273"/>
      <c r="AU1131" s="273"/>
    </row>
    <row r="1132" spans="1:47" s="272" customFormat="1" ht="22.8" x14ac:dyDescent="0.4">
      <c r="A1132">
        <v>216110</v>
      </c>
      <c r="B1132" t="s">
        <v>3629</v>
      </c>
      <c r="C1132" t="s">
        <v>214</v>
      </c>
      <c r="D1132" t="s">
        <v>212</v>
      </c>
      <c r="E1132" t="s">
        <v>212</v>
      </c>
      <c r="F1132" t="s">
        <v>212</v>
      </c>
      <c r="G1132" t="s">
        <v>212</v>
      </c>
      <c r="H1132" t="s">
        <v>212</v>
      </c>
      <c r="I1132" t="s">
        <v>214</v>
      </c>
      <c r="J1132" t="s">
        <v>214</v>
      </c>
      <c r="K1132" t="s">
        <v>214</v>
      </c>
      <c r="L1132" t="s">
        <v>214</v>
      </c>
      <c r="M1132" t="s">
        <v>214</v>
      </c>
      <c r="N1132" t="s">
        <v>214</v>
      </c>
      <c r="O1132" t="s">
        <v>212</v>
      </c>
      <c r="P1132" t="s">
        <v>212</v>
      </c>
      <c r="Q1132" t="s">
        <v>214</v>
      </c>
      <c r="R1132" t="s">
        <v>214</v>
      </c>
      <c r="S1132" t="s">
        <v>214</v>
      </c>
      <c r="T1132" t="s">
        <v>214</v>
      </c>
      <c r="U1132" t="s">
        <v>214</v>
      </c>
      <c r="V1132" t="s">
        <v>212</v>
      </c>
      <c r="W1132" t="s">
        <v>214</v>
      </c>
      <c r="X1132" t="s">
        <v>214</v>
      </c>
      <c r="Y1132" t="s">
        <v>212</v>
      </c>
      <c r="Z1132" t="s">
        <v>214</v>
      </c>
      <c r="AA1132" t="s">
        <v>214</v>
      </c>
      <c r="AB1132" t="s">
        <v>212</v>
      </c>
      <c r="AC1132" t="s">
        <v>212</v>
      </c>
      <c r="AD1132" t="s">
        <v>214</v>
      </c>
      <c r="AE1132" t="s">
        <v>212</v>
      </c>
      <c r="AF1132" t="s">
        <v>212</v>
      </c>
      <c r="AG1132" t="s">
        <v>212</v>
      </c>
      <c r="AH1132" t="s">
        <v>214</v>
      </c>
      <c r="AI1132" t="s">
        <v>212</v>
      </c>
      <c r="AJ1132" t="s">
        <v>214</v>
      </c>
      <c r="AK1132" t="s">
        <v>212</v>
      </c>
      <c r="AL1132" t="s">
        <v>214</v>
      </c>
      <c r="AM1132" t="s">
        <v>214</v>
      </c>
      <c r="AN1132" t="s">
        <v>214</v>
      </c>
      <c r="AO1132" t="s">
        <v>214</v>
      </c>
      <c r="AP1132" s="317" t="s">
        <v>214</v>
      </c>
      <c r="AQ1132"/>
      <c r="AR1132" s="299"/>
      <c r="AS1132" s="273"/>
      <c r="AU1132" s="273"/>
    </row>
    <row r="1133" spans="1:47" s="272" customFormat="1" ht="22.8" x14ac:dyDescent="0.4">
      <c r="A1133" s="314">
        <v>216112</v>
      </c>
      <c r="B1133" t="s">
        <v>487</v>
      </c>
      <c r="C1133" s="315" t="s">
        <v>4176</v>
      </c>
      <c r="D1133" s="315" t="s">
        <v>4176</v>
      </c>
      <c r="E1133" s="315" t="s">
        <v>4176</v>
      </c>
      <c r="F1133" s="315" t="s">
        <v>4176</v>
      </c>
      <c r="G1133" s="315" t="s">
        <v>4176</v>
      </c>
      <c r="H1133" s="315" t="s">
        <v>4176</v>
      </c>
      <c r="I1133" s="315" t="s">
        <v>4176</v>
      </c>
      <c r="J1133" s="315" t="s">
        <v>4176</v>
      </c>
      <c r="K1133" s="315" t="s">
        <v>4176</v>
      </c>
      <c r="L1133" s="315" t="s">
        <v>4176</v>
      </c>
      <c r="M1133" s="315" t="s">
        <v>4176</v>
      </c>
      <c r="N1133" s="315" t="s">
        <v>4176</v>
      </c>
      <c r="O1133" s="315" t="s">
        <v>4176</v>
      </c>
      <c r="P1133" s="315" t="s">
        <v>4176</v>
      </c>
      <c r="Q1133" s="315" t="s">
        <v>4176</v>
      </c>
      <c r="R1133" s="315" t="s">
        <v>4176</v>
      </c>
      <c r="S1133" s="315" t="s">
        <v>4176</v>
      </c>
      <c r="T1133" s="315" t="s">
        <v>4176</v>
      </c>
      <c r="U1133" s="315" t="s">
        <v>4176</v>
      </c>
      <c r="V1133" s="315" t="s">
        <v>4176</v>
      </c>
      <c r="W1133" s="315"/>
      <c r="X1133" s="315"/>
      <c r="Y1133" s="315"/>
      <c r="Z1133" s="315"/>
      <c r="AA1133" s="315"/>
      <c r="AB1133" s="315"/>
      <c r="AC1133" s="315"/>
      <c r="AD1133" s="315"/>
      <c r="AE1133" s="315"/>
      <c r="AF1133" s="315"/>
      <c r="AG1133" s="315"/>
      <c r="AH1133" s="315"/>
      <c r="AI1133" s="315"/>
      <c r="AJ1133" s="315"/>
      <c r="AK1133" s="315"/>
      <c r="AL1133" s="315"/>
      <c r="AM1133" s="315"/>
      <c r="AN1133" s="315"/>
      <c r="AO1133" s="315"/>
      <c r="AP1133" s="316"/>
      <c r="AQ1133" t="s">
        <v>737</v>
      </c>
      <c r="AR1133" s="299" t="s">
        <v>4180</v>
      </c>
      <c r="AS1133" s="271"/>
    </row>
    <row r="1134" spans="1:47" s="272" customFormat="1" ht="22.8" x14ac:dyDescent="0.4">
      <c r="A1134" s="314">
        <v>216113</v>
      </c>
      <c r="B1134" t="s">
        <v>485</v>
      </c>
      <c r="C1134" s="315" t="s">
        <v>4176</v>
      </c>
      <c r="D1134" s="315" t="s">
        <v>4176</v>
      </c>
      <c r="E1134" s="315" t="s">
        <v>4176</v>
      </c>
      <c r="F1134" s="315" t="s">
        <v>4176</v>
      </c>
      <c r="G1134" s="315" t="s">
        <v>4176</v>
      </c>
      <c r="H1134" s="315" t="s">
        <v>4176</v>
      </c>
      <c r="I1134" s="315" t="s">
        <v>4176</v>
      </c>
      <c r="J1134" s="315" t="s">
        <v>4176</v>
      </c>
      <c r="K1134" s="315" t="s">
        <v>4176</v>
      </c>
      <c r="L1134" s="315" t="s">
        <v>4176</v>
      </c>
      <c r="M1134" s="315" t="s">
        <v>4176</v>
      </c>
      <c r="N1134" s="315" t="s">
        <v>4176</v>
      </c>
      <c r="O1134" s="315" t="s">
        <v>4176</v>
      </c>
      <c r="P1134" s="315" t="s">
        <v>4176</v>
      </c>
      <c r="Q1134" s="315" t="s">
        <v>4176</v>
      </c>
      <c r="R1134" s="315" t="s">
        <v>4176</v>
      </c>
      <c r="S1134" s="315" t="s">
        <v>4176</v>
      </c>
      <c r="T1134" s="315" t="s">
        <v>4176</v>
      </c>
      <c r="U1134" s="315" t="s">
        <v>4176</v>
      </c>
      <c r="V1134" s="315" t="s">
        <v>4176</v>
      </c>
      <c r="W1134" s="315" t="s">
        <v>4176</v>
      </c>
      <c r="X1134" s="315" t="s">
        <v>4176</v>
      </c>
      <c r="Y1134" s="315" t="s">
        <v>4176</v>
      </c>
      <c r="Z1134" s="315" t="s">
        <v>4176</v>
      </c>
      <c r="AA1134" s="315" t="s">
        <v>4176</v>
      </c>
      <c r="AB1134" s="315" t="s">
        <v>4176</v>
      </c>
      <c r="AC1134" s="315" t="s">
        <v>4176</v>
      </c>
      <c r="AD1134" s="315" t="s">
        <v>4176</v>
      </c>
      <c r="AE1134" s="315" t="s">
        <v>4176</v>
      </c>
      <c r="AF1134" s="315" t="s">
        <v>4176</v>
      </c>
      <c r="AG1134" s="315"/>
      <c r="AH1134" s="315"/>
      <c r="AI1134" s="315"/>
      <c r="AJ1134" s="315"/>
      <c r="AK1134" s="315"/>
      <c r="AL1134" s="315"/>
      <c r="AM1134" s="315"/>
      <c r="AN1134" s="315"/>
      <c r="AO1134" s="315"/>
      <c r="AP1134" s="316"/>
      <c r="AQ1134" t="s">
        <v>737</v>
      </c>
      <c r="AR1134" s="299" t="s">
        <v>4180</v>
      </c>
      <c r="AS1134" s="273"/>
      <c r="AU1134" s="273"/>
    </row>
    <row r="1135" spans="1:47" s="272" customFormat="1" ht="22.8" x14ac:dyDescent="0.4">
      <c r="A1135">
        <v>216121</v>
      </c>
      <c r="B1135" t="s">
        <v>487</v>
      </c>
      <c r="C1135" t="s">
        <v>212</v>
      </c>
      <c r="D1135" t="s">
        <v>212</v>
      </c>
      <c r="E1135" t="s">
        <v>212</v>
      </c>
      <c r="F1135" t="s">
        <v>212</v>
      </c>
      <c r="G1135" t="s">
        <v>212</v>
      </c>
      <c r="H1135" t="s">
        <v>212</v>
      </c>
      <c r="I1135" t="s">
        <v>212</v>
      </c>
      <c r="J1135" t="s">
        <v>212</v>
      </c>
      <c r="K1135" t="s">
        <v>212</v>
      </c>
      <c r="L1135" t="s">
        <v>212</v>
      </c>
      <c r="M1135" t="s">
        <v>212</v>
      </c>
      <c r="N1135" t="s">
        <v>212</v>
      </c>
      <c r="O1135" t="s">
        <v>212</v>
      </c>
      <c r="P1135" t="s">
        <v>212</v>
      </c>
      <c r="Q1135" t="s">
        <v>212</v>
      </c>
      <c r="R1135" t="s">
        <v>212</v>
      </c>
      <c r="S1135" t="s">
        <v>212</v>
      </c>
      <c r="T1135" t="s">
        <v>212</v>
      </c>
      <c r="U1135" t="s">
        <v>212</v>
      </c>
      <c r="V1135" t="s">
        <v>212</v>
      </c>
      <c r="W1135"/>
      <c r="X1135"/>
      <c r="Y1135"/>
      <c r="Z1135"/>
      <c r="AA1135"/>
      <c r="AB1135"/>
      <c r="AC1135"/>
      <c r="AD1135"/>
      <c r="AE1135"/>
      <c r="AF1135"/>
      <c r="AG1135"/>
      <c r="AH1135"/>
      <c r="AI1135"/>
      <c r="AJ1135"/>
      <c r="AK1135"/>
      <c r="AL1135"/>
      <c r="AM1135"/>
      <c r="AN1135"/>
      <c r="AO1135"/>
      <c r="AP1135" s="317"/>
      <c r="AQ1135"/>
      <c r="AR1135" s="299"/>
      <c r="AS1135" s="271"/>
    </row>
    <row r="1136" spans="1:47" s="272" customFormat="1" ht="22.8" x14ac:dyDescent="0.4">
      <c r="A1136">
        <v>216122</v>
      </c>
      <c r="B1136" t="s">
        <v>3629</v>
      </c>
      <c r="C1136" t="s">
        <v>212</v>
      </c>
      <c r="D1136" t="s">
        <v>212</v>
      </c>
      <c r="E1136" t="s">
        <v>212</v>
      </c>
      <c r="F1136" t="s">
        <v>212</v>
      </c>
      <c r="G1136" t="s">
        <v>214</v>
      </c>
      <c r="H1136" t="s">
        <v>214</v>
      </c>
      <c r="I1136" t="s">
        <v>214</v>
      </c>
      <c r="J1136" t="s">
        <v>212</v>
      </c>
      <c r="K1136" t="s">
        <v>214</v>
      </c>
      <c r="L1136" t="s">
        <v>212</v>
      </c>
      <c r="M1136" t="s">
        <v>212</v>
      </c>
      <c r="N1136" t="s">
        <v>212</v>
      </c>
      <c r="O1136" t="s">
        <v>212</v>
      </c>
      <c r="P1136" t="s">
        <v>212</v>
      </c>
      <c r="Q1136" t="s">
        <v>212</v>
      </c>
      <c r="R1136" t="s">
        <v>214</v>
      </c>
      <c r="S1136" t="s">
        <v>214</v>
      </c>
      <c r="T1136" t="s">
        <v>214</v>
      </c>
      <c r="U1136" t="s">
        <v>212</v>
      </c>
      <c r="V1136" t="s">
        <v>214</v>
      </c>
      <c r="W1136" t="s">
        <v>212</v>
      </c>
      <c r="X1136" t="s">
        <v>212</v>
      </c>
      <c r="Y1136" t="s">
        <v>212</v>
      </c>
      <c r="Z1136" t="s">
        <v>212</v>
      </c>
      <c r="AA1136" t="s">
        <v>212</v>
      </c>
      <c r="AB1136" t="s">
        <v>212</v>
      </c>
      <c r="AC1136" t="s">
        <v>212</v>
      </c>
      <c r="AD1136" t="s">
        <v>214</v>
      </c>
      <c r="AE1136" t="s">
        <v>214</v>
      </c>
      <c r="AF1136" t="s">
        <v>212</v>
      </c>
      <c r="AG1136" t="s">
        <v>214</v>
      </c>
      <c r="AH1136" t="s">
        <v>214</v>
      </c>
      <c r="AI1136" t="s">
        <v>212</v>
      </c>
      <c r="AJ1136" t="s">
        <v>212</v>
      </c>
      <c r="AK1136" t="s">
        <v>214</v>
      </c>
      <c r="AL1136" t="s">
        <v>214</v>
      </c>
      <c r="AM1136" t="s">
        <v>214</v>
      </c>
      <c r="AN1136" t="s">
        <v>213</v>
      </c>
      <c r="AO1136" t="s">
        <v>214</v>
      </c>
      <c r="AP1136" s="317" t="s">
        <v>214</v>
      </c>
      <c r="AQ1136"/>
      <c r="AR1136" s="299"/>
      <c r="AS1136" s="273"/>
      <c r="AU1136" s="273"/>
    </row>
    <row r="1137" spans="1:47" s="272" customFormat="1" ht="22.8" x14ac:dyDescent="0.4">
      <c r="A1137">
        <v>216125</v>
      </c>
      <c r="B1137" t="s">
        <v>65</v>
      </c>
      <c r="C1137" t="s">
        <v>214</v>
      </c>
      <c r="D1137" t="s">
        <v>214</v>
      </c>
      <c r="E1137" t="s">
        <v>214</v>
      </c>
      <c r="F1137" t="s">
        <v>214</v>
      </c>
      <c r="G1137" t="s">
        <v>214</v>
      </c>
      <c r="H1137" t="s">
        <v>214</v>
      </c>
      <c r="I1137" t="s">
        <v>214</v>
      </c>
      <c r="J1137" t="s">
        <v>214</v>
      </c>
      <c r="K1137" t="s">
        <v>214</v>
      </c>
      <c r="L1137" t="s">
        <v>212</v>
      </c>
      <c r="M1137" t="s">
        <v>214</v>
      </c>
      <c r="N1137" t="s">
        <v>214</v>
      </c>
      <c r="O1137" t="s">
        <v>212</v>
      </c>
      <c r="P1137" t="s">
        <v>214</v>
      </c>
      <c r="Q1137" t="s">
        <v>214</v>
      </c>
      <c r="R1137" t="s">
        <v>212</v>
      </c>
      <c r="S1137" t="s">
        <v>214</v>
      </c>
      <c r="T1137" t="s">
        <v>214</v>
      </c>
      <c r="U1137" t="s">
        <v>214</v>
      </c>
      <c r="V1137" t="s">
        <v>214</v>
      </c>
      <c r="W1137" t="s">
        <v>212</v>
      </c>
      <c r="X1137" t="s">
        <v>214</v>
      </c>
      <c r="Y1137" t="s">
        <v>212</v>
      </c>
      <c r="Z1137" t="s">
        <v>214</v>
      </c>
      <c r="AA1137" t="s">
        <v>214</v>
      </c>
      <c r="AB1137" t="s">
        <v>212</v>
      </c>
      <c r="AC1137" t="s">
        <v>212</v>
      </c>
      <c r="AD1137" t="s">
        <v>212</v>
      </c>
      <c r="AE1137" t="s">
        <v>212</v>
      </c>
      <c r="AF1137" t="s">
        <v>212</v>
      </c>
      <c r="AG1137" t="s">
        <v>213</v>
      </c>
      <c r="AH1137" t="s">
        <v>213</v>
      </c>
      <c r="AI1137" t="s">
        <v>213</v>
      </c>
      <c r="AJ1137" t="s">
        <v>213</v>
      </c>
      <c r="AK1137" t="s">
        <v>213</v>
      </c>
      <c r="AL1137"/>
      <c r="AM1137"/>
      <c r="AN1137"/>
      <c r="AO1137"/>
      <c r="AP1137" s="317"/>
      <c r="AQ1137"/>
      <c r="AR1137" s="299"/>
      <c r="AS1137" s="273"/>
      <c r="AU1137" s="273"/>
    </row>
    <row r="1138" spans="1:47" s="272" customFormat="1" ht="22.8" x14ac:dyDescent="0.4">
      <c r="A1138">
        <v>216126</v>
      </c>
      <c r="B1138" t="s">
        <v>3630</v>
      </c>
      <c r="C1138" t="s">
        <v>213</v>
      </c>
      <c r="D1138" t="s">
        <v>212</v>
      </c>
      <c r="E1138" t="s">
        <v>212</v>
      </c>
      <c r="F1138" t="s">
        <v>212</v>
      </c>
      <c r="G1138" t="s">
        <v>212</v>
      </c>
      <c r="H1138" t="s">
        <v>212</v>
      </c>
      <c r="I1138" t="s">
        <v>214</v>
      </c>
      <c r="J1138" t="s">
        <v>212</v>
      </c>
      <c r="K1138" t="s">
        <v>212</v>
      </c>
      <c r="L1138" t="s">
        <v>212</v>
      </c>
      <c r="M1138" t="s">
        <v>212</v>
      </c>
      <c r="N1138" t="s">
        <v>212</v>
      </c>
      <c r="O1138" t="s">
        <v>212</v>
      </c>
      <c r="P1138" t="s">
        <v>212</v>
      </c>
      <c r="Q1138" t="s">
        <v>213</v>
      </c>
      <c r="R1138" t="s">
        <v>214</v>
      </c>
      <c r="S1138" t="s">
        <v>214</v>
      </c>
      <c r="T1138" t="s">
        <v>214</v>
      </c>
      <c r="U1138" t="s">
        <v>214</v>
      </c>
      <c r="V1138" t="s">
        <v>214</v>
      </c>
      <c r="W1138" t="s">
        <v>214</v>
      </c>
      <c r="X1138" t="s">
        <v>214</v>
      </c>
      <c r="Y1138" t="s">
        <v>214</v>
      </c>
      <c r="Z1138" t="s">
        <v>214</v>
      </c>
      <c r="AA1138" t="s">
        <v>214</v>
      </c>
      <c r="AB1138" t="s">
        <v>214</v>
      </c>
      <c r="AC1138" t="s">
        <v>214</v>
      </c>
      <c r="AD1138" t="s">
        <v>213</v>
      </c>
      <c r="AE1138" t="s">
        <v>213</v>
      </c>
      <c r="AF1138" t="s">
        <v>214</v>
      </c>
      <c r="AG1138"/>
      <c r="AH1138"/>
      <c r="AI1138"/>
      <c r="AJ1138"/>
      <c r="AK1138"/>
      <c r="AL1138"/>
      <c r="AM1138"/>
      <c r="AN1138"/>
      <c r="AO1138"/>
      <c r="AP1138" s="317"/>
      <c r="AQ1138"/>
      <c r="AR1138" s="299"/>
      <c r="AS1138" s="273"/>
      <c r="AU1138" s="273"/>
    </row>
    <row r="1139" spans="1:47" s="272" customFormat="1" ht="22.8" x14ac:dyDescent="0.4">
      <c r="A1139">
        <v>216129</v>
      </c>
      <c r="B1139" t="s">
        <v>3629</v>
      </c>
      <c r="C1139" t="s">
        <v>214</v>
      </c>
      <c r="D1139" t="s">
        <v>212</v>
      </c>
      <c r="E1139" t="s">
        <v>212</v>
      </c>
      <c r="F1139" t="s">
        <v>212</v>
      </c>
      <c r="G1139" t="s">
        <v>214</v>
      </c>
      <c r="H1139" t="s">
        <v>212</v>
      </c>
      <c r="I1139" t="s">
        <v>214</v>
      </c>
      <c r="J1139" t="s">
        <v>214</v>
      </c>
      <c r="K1139" t="s">
        <v>214</v>
      </c>
      <c r="L1139" t="s">
        <v>214</v>
      </c>
      <c r="M1139" t="s">
        <v>212</v>
      </c>
      <c r="N1139" t="s">
        <v>212</v>
      </c>
      <c r="O1139" t="s">
        <v>212</v>
      </c>
      <c r="P1139" t="s">
        <v>212</v>
      </c>
      <c r="Q1139" t="s">
        <v>212</v>
      </c>
      <c r="R1139" t="s">
        <v>214</v>
      </c>
      <c r="S1139" t="s">
        <v>214</v>
      </c>
      <c r="T1139" t="s">
        <v>214</v>
      </c>
      <c r="U1139" t="s">
        <v>214</v>
      </c>
      <c r="V1139" t="s">
        <v>212</v>
      </c>
      <c r="W1139" t="s">
        <v>212</v>
      </c>
      <c r="X1139" t="s">
        <v>212</v>
      </c>
      <c r="Y1139" t="s">
        <v>212</v>
      </c>
      <c r="Z1139" t="s">
        <v>214</v>
      </c>
      <c r="AA1139" t="s">
        <v>214</v>
      </c>
      <c r="AB1139" t="s">
        <v>214</v>
      </c>
      <c r="AC1139" t="s">
        <v>214</v>
      </c>
      <c r="AD1139" t="s">
        <v>212</v>
      </c>
      <c r="AE1139" t="s">
        <v>212</v>
      </c>
      <c r="AF1139" t="s">
        <v>212</v>
      </c>
      <c r="AG1139" t="s">
        <v>214</v>
      </c>
      <c r="AH1139" t="s">
        <v>214</v>
      </c>
      <c r="AI1139" t="s">
        <v>212</v>
      </c>
      <c r="AJ1139" t="s">
        <v>212</v>
      </c>
      <c r="AK1139" t="s">
        <v>214</v>
      </c>
      <c r="AL1139" t="s">
        <v>214</v>
      </c>
      <c r="AM1139" t="s">
        <v>214</v>
      </c>
      <c r="AN1139" t="s">
        <v>214</v>
      </c>
      <c r="AO1139" t="s">
        <v>214</v>
      </c>
      <c r="AP1139" s="317" t="s">
        <v>214</v>
      </c>
      <c r="AQ1139"/>
      <c r="AR1139" s="299"/>
      <c r="AS1139" s="271"/>
      <c r="AU1139" s="273"/>
    </row>
    <row r="1140" spans="1:47" s="272" customFormat="1" ht="22.8" x14ac:dyDescent="0.4">
      <c r="A1140">
        <v>216130</v>
      </c>
      <c r="B1140" t="s">
        <v>3630</v>
      </c>
      <c r="C1140" t="s">
        <v>212</v>
      </c>
      <c r="D1140" t="s">
        <v>212</v>
      </c>
      <c r="E1140" t="s">
        <v>212</v>
      </c>
      <c r="F1140" t="s">
        <v>212</v>
      </c>
      <c r="G1140" t="s">
        <v>214</v>
      </c>
      <c r="H1140" t="s">
        <v>214</v>
      </c>
      <c r="I1140" t="s">
        <v>214</v>
      </c>
      <c r="J1140" t="s">
        <v>212</v>
      </c>
      <c r="K1140" t="s">
        <v>212</v>
      </c>
      <c r="L1140" t="s">
        <v>214</v>
      </c>
      <c r="M1140" t="s">
        <v>214</v>
      </c>
      <c r="N1140" t="s">
        <v>214</v>
      </c>
      <c r="O1140" t="s">
        <v>212</v>
      </c>
      <c r="P1140" t="s">
        <v>212</v>
      </c>
      <c r="Q1140" t="s">
        <v>214</v>
      </c>
      <c r="R1140" t="s">
        <v>214</v>
      </c>
      <c r="S1140" t="s">
        <v>212</v>
      </c>
      <c r="T1140" t="s">
        <v>214</v>
      </c>
      <c r="U1140" t="s">
        <v>214</v>
      </c>
      <c r="V1140" t="s">
        <v>212</v>
      </c>
      <c r="W1140" t="s">
        <v>213</v>
      </c>
      <c r="X1140" t="s">
        <v>213</v>
      </c>
      <c r="Y1140" t="s">
        <v>213</v>
      </c>
      <c r="Z1140" t="s">
        <v>213</v>
      </c>
      <c r="AA1140" t="s">
        <v>213</v>
      </c>
      <c r="AB1140" t="s">
        <v>213</v>
      </c>
      <c r="AC1140" t="s">
        <v>213</v>
      </c>
      <c r="AD1140" t="s">
        <v>213</v>
      </c>
      <c r="AE1140" t="s">
        <v>213</v>
      </c>
      <c r="AF1140" t="s">
        <v>213</v>
      </c>
      <c r="AG1140"/>
      <c r="AH1140"/>
      <c r="AI1140"/>
      <c r="AJ1140"/>
      <c r="AK1140"/>
      <c r="AL1140"/>
      <c r="AM1140"/>
      <c r="AN1140"/>
      <c r="AO1140"/>
      <c r="AP1140" s="317"/>
      <c r="AQ1140"/>
      <c r="AR1140" s="299"/>
      <c r="AS1140" s="273"/>
      <c r="AU1140" s="273"/>
    </row>
    <row r="1141" spans="1:47" s="272" customFormat="1" ht="22.8" x14ac:dyDescent="0.4">
      <c r="A1141">
        <v>216131</v>
      </c>
      <c r="B1141" t="s">
        <v>485</v>
      </c>
      <c r="C1141" t="s">
        <v>4176</v>
      </c>
      <c r="D1141" t="s">
        <v>4176</v>
      </c>
      <c r="E1141" t="s">
        <v>4176</v>
      </c>
      <c r="F1141" t="s">
        <v>4176</v>
      </c>
      <c r="G1141" t="s">
        <v>4176</v>
      </c>
      <c r="H1141" t="s">
        <v>4176</v>
      </c>
      <c r="I1141" t="s">
        <v>4176</v>
      </c>
      <c r="J1141" t="s">
        <v>4176</v>
      </c>
      <c r="K1141" t="s">
        <v>4176</v>
      </c>
      <c r="L1141" t="s">
        <v>4176</v>
      </c>
      <c r="M1141" t="s">
        <v>4176</v>
      </c>
      <c r="N1141" t="s">
        <v>4176</v>
      </c>
      <c r="O1141" t="s">
        <v>4176</v>
      </c>
      <c r="P1141" t="s">
        <v>4176</v>
      </c>
      <c r="Q1141" t="s">
        <v>4176</v>
      </c>
      <c r="R1141" t="s">
        <v>4176</v>
      </c>
      <c r="S1141" t="s">
        <v>4176</v>
      </c>
      <c r="T1141" t="s">
        <v>4176</v>
      </c>
      <c r="U1141" t="s">
        <v>4176</v>
      </c>
      <c r="V1141" t="s">
        <v>4176</v>
      </c>
      <c r="W1141" t="s">
        <v>4176</v>
      </c>
      <c r="X1141" t="s">
        <v>4176</v>
      </c>
      <c r="Y1141" t="s">
        <v>4176</v>
      </c>
      <c r="Z1141" t="s">
        <v>4176</v>
      </c>
      <c r="AA1141" t="s">
        <v>4176</v>
      </c>
      <c r="AB1141" t="s">
        <v>4176</v>
      </c>
      <c r="AC1141" t="s">
        <v>4176</v>
      </c>
      <c r="AD1141" t="s">
        <v>4176</v>
      </c>
      <c r="AE1141" t="s">
        <v>4176</v>
      </c>
      <c r="AF1141" t="s">
        <v>4176</v>
      </c>
      <c r="AG1141"/>
      <c r="AH1141"/>
      <c r="AI1141"/>
      <c r="AJ1141"/>
      <c r="AK1141"/>
      <c r="AL1141"/>
      <c r="AM1141"/>
      <c r="AN1141"/>
      <c r="AO1141"/>
      <c r="AP1141" s="317"/>
      <c r="AQ1141" t="s">
        <v>737</v>
      </c>
      <c r="AR1141" s="299" t="s">
        <v>4180</v>
      </c>
      <c r="AS1141" s="271"/>
      <c r="AU1141" s="273"/>
    </row>
    <row r="1142" spans="1:47" s="272" customFormat="1" ht="22.8" x14ac:dyDescent="0.4">
      <c r="A1142">
        <v>216132</v>
      </c>
      <c r="B1142" t="s">
        <v>3629</v>
      </c>
      <c r="C1142" t="s">
        <v>214</v>
      </c>
      <c r="D1142" t="s">
        <v>214</v>
      </c>
      <c r="E1142" t="s">
        <v>212</v>
      </c>
      <c r="F1142" t="s">
        <v>214</v>
      </c>
      <c r="G1142" t="s">
        <v>214</v>
      </c>
      <c r="H1142" t="s">
        <v>214</v>
      </c>
      <c r="I1142" t="s">
        <v>214</v>
      </c>
      <c r="J1142" t="s">
        <v>214</v>
      </c>
      <c r="K1142" t="s">
        <v>214</v>
      </c>
      <c r="L1142" t="s">
        <v>214</v>
      </c>
      <c r="M1142" t="s">
        <v>214</v>
      </c>
      <c r="N1142" t="s">
        <v>214</v>
      </c>
      <c r="O1142" t="s">
        <v>214</v>
      </c>
      <c r="P1142" t="s">
        <v>214</v>
      </c>
      <c r="Q1142" t="s">
        <v>214</v>
      </c>
      <c r="R1142" t="s">
        <v>214</v>
      </c>
      <c r="S1142" t="s">
        <v>214</v>
      </c>
      <c r="T1142" t="s">
        <v>214</v>
      </c>
      <c r="U1142" t="s">
        <v>214</v>
      </c>
      <c r="V1142" t="s">
        <v>214</v>
      </c>
      <c r="W1142" t="s">
        <v>212</v>
      </c>
      <c r="X1142" t="s">
        <v>214</v>
      </c>
      <c r="Y1142" t="s">
        <v>214</v>
      </c>
      <c r="Z1142" t="s">
        <v>214</v>
      </c>
      <c r="AA1142" t="s">
        <v>214</v>
      </c>
      <c r="AB1142" t="s">
        <v>214</v>
      </c>
      <c r="AC1142" t="s">
        <v>214</v>
      </c>
      <c r="AD1142" t="s">
        <v>214</v>
      </c>
      <c r="AE1142" t="s">
        <v>213</v>
      </c>
      <c r="AF1142" t="s">
        <v>212</v>
      </c>
      <c r="AG1142" t="s">
        <v>214</v>
      </c>
      <c r="AH1142" t="s">
        <v>214</v>
      </c>
      <c r="AI1142" t="s">
        <v>213</v>
      </c>
      <c r="AJ1142" t="s">
        <v>214</v>
      </c>
      <c r="AK1142" t="s">
        <v>214</v>
      </c>
      <c r="AL1142" t="s">
        <v>214</v>
      </c>
      <c r="AM1142" t="s">
        <v>213</v>
      </c>
      <c r="AN1142" t="s">
        <v>213</v>
      </c>
      <c r="AO1142" t="s">
        <v>213</v>
      </c>
      <c r="AP1142" s="317" t="s">
        <v>213</v>
      </c>
      <c r="AQ1142"/>
      <c r="AR1142" s="299"/>
      <c r="AS1142" s="273"/>
      <c r="AU1142" s="273"/>
    </row>
    <row r="1143" spans="1:47" s="272" customFormat="1" ht="22.8" x14ac:dyDescent="0.4">
      <c r="A1143" s="314">
        <v>216133</v>
      </c>
      <c r="B1143" t="s">
        <v>487</v>
      </c>
      <c r="C1143" s="315" t="s">
        <v>4176</v>
      </c>
      <c r="D1143" s="315" t="s">
        <v>4176</v>
      </c>
      <c r="E1143" s="315" t="s">
        <v>4176</v>
      </c>
      <c r="F1143" s="315" t="s">
        <v>4176</v>
      </c>
      <c r="G1143" s="315" t="s">
        <v>4176</v>
      </c>
      <c r="H1143" s="315" t="s">
        <v>4176</v>
      </c>
      <c r="I1143" s="315" t="s">
        <v>4176</v>
      </c>
      <c r="J1143" s="315" t="s">
        <v>4176</v>
      </c>
      <c r="K1143" s="315" t="s">
        <v>4176</v>
      </c>
      <c r="L1143" s="315" t="s">
        <v>4176</v>
      </c>
      <c r="M1143" s="315" t="s">
        <v>4176</v>
      </c>
      <c r="N1143" s="315" t="s">
        <v>4176</v>
      </c>
      <c r="O1143" s="315" t="s">
        <v>4176</v>
      </c>
      <c r="P1143" s="315" t="s">
        <v>4176</v>
      </c>
      <c r="Q1143" s="315" t="s">
        <v>4176</v>
      </c>
      <c r="R1143" s="315" t="s">
        <v>4176</v>
      </c>
      <c r="S1143" s="315" t="s">
        <v>4176</v>
      </c>
      <c r="T1143" s="315" t="s">
        <v>4176</v>
      </c>
      <c r="U1143" s="315" t="s">
        <v>4176</v>
      </c>
      <c r="V1143" s="315" t="s">
        <v>4176</v>
      </c>
      <c r="W1143" s="315"/>
      <c r="X1143" s="315"/>
      <c r="Y1143" s="315"/>
      <c r="Z1143" s="315"/>
      <c r="AA1143" s="315"/>
      <c r="AB1143" s="315"/>
      <c r="AC1143" s="315"/>
      <c r="AD1143" s="315"/>
      <c r="AE1143" s="315"/>
      <c r="AF1143" s="315"/>
      <c r="AG1143" s="315"/>
      <c r="AH1143" s="315"/>
      <c r="AI1143" s="315"/>
      <c r="AJ1143" s="315"/>
      <c r="AK1143" s="315"/>
      <c r="AL1143" s="315"/>
      <c r="AM1143" s="315"/>
      <c r="AN1143" s="315"/>
      <c r="AO1143" s="315"/>
      <c r="AP1143" s="316"/>
      <c r="AQ1143" t="s">
        <v>737</v>
      </c>
      <c r="AR1143" s="299" t="s">
        <v>4180</v>
      </c>
      <c r="AS1143" s="271"/>
      <c r="AU1143" s="273"/>
    </row>
    <row r="1144" spans="1:47" s="272" customFormat="1" ht="22.8" x14ac:dyDescent="0.4">
      <c r="A1144" s="314">
        <v>216136</v>
      </c>
      <c r="B1144" t="s">
        <v>3630</v>
      </c>
      <c r="C1144" s="315" t="s">
        <v>214</v>
      </c>
      <c r="D1144" s="315" t="s">
        <v>214</v>
      </c>
      <c r="E1144" s="315" t="s">
        <v>214</v>
      </c>
      <c r="F1144" s="315" t="s">
        <v>213</v>
      </c>
      <c r="G1144" s="315" t="s">
        <v>214</v>
      </c>
      <c r="H1144" s="315" t="s">
        <v>214</v>
      </c>
      <c r="I1144" s="315" t="s">
        <v>214</v>
      </c>
      <c r="J1144" s="315" t="s">
        <v>214</v>
      </c>
      <c r="K1144" s="315" t="s">
        <v>214</v>
      </c>
      <c r="L1144" s="315" t="s">
        <v>214</v>
      </c>
      <c r="M1144" s="315" t="s">
        <v>214</v>
      </c>
      <c r="N1144" s="315" t="s">
        <v>212</v>
      </c>
      <c r="O1144" s="315" t="s">
        <v>212</v>
      </c>
      <c r="P1144" s="315" t="s">
        <v>214</v>
      </c>
      <c r="Q1144" s="315" t="s">
        <v>214</v>
      </c>
      <c r="R1144" s="315" t="s">
        <v>214</v>
      </c>
      <c r="S1144" s="315" t="s">
        <v>214</v>
      </c>
      <c r="T1144" s="315" t="s">
        <v>212</v>
      </c>
      <c r="U1144" s="315" t="s">
        <v>212</v>
      </c>
      <c r="V1144" s="315" t="s">
        <v>214</v>
      </c>
      <c r="W1144" s="315" t="s">
        <v>213</v>
      </c>
      <c r="X1144" s="315" t="s">
        <v>213</v>
      </c>
      <c r="Y1144" s="315" t="s">
        <v>213</v>
      </c>
      <c r="Z1144" s="315" t="s">
        <v>213</v>
      </c>
      <c r="AA1144" s="315" t="s">
        <v>213</v>
      </c>
      <c r="AB1144" s="315" t="s">
        <v>213</v>
      </c>
      <c r="AC1144" s="315" t="s">
        <v>213</v>
      </c>
      <c r="AD1144" s="315" t="s">
        <v>213</v>
      </c>
      <c r="AE1144" s="315" t="s">
        <v>213</v>
      </c>
      <c r="AF1144" s="315" t="s">
        <v>213</v>
      </c>
      <c r="AG1144" s="315"/>
      <c r="AH1144" s="315"/>
      <c r="AI1144" s="315"/>
      <c r="AJ1144" s="315"/>
      <c r="AK1144" s="315"/>
      <c r="AL1144" s="315"/>
      <c r="AM1144" s="315"/>
      <c r="AN1144" s="315"/>
      <c r="AO1144" s="315"/>
      <c r="AP1144" s="316"/>
      <c r="AQ1144"/>
      <c r="AR1144" s="299"/>
      <c r="AS1144" s="271"/>
    </row>
    <row r="1145" spans="1:47" s="272" customFormat="1" ht="22.8" x14ac:dyDescent="0.4">
      <c r="A1145">
        <v>216137</v>
      </c>
      <c r="B1145" t="s">
        <v>3630</v>
      </c>
      <c r="C1145" t="s">
        <v>214</v>
      </c>
      <c r="D1145" t="s">
        <v>212</v>
      </c>
      <c r="E1145" t="s">
        <v>214</v>
      </c>
      <c r="F1145" t="s">
        <v>214</v>
      </c>
      <c r="G1145" t="s">
        <v>214</v>
      </c>
      <c r="H1145" t="s">
        <v>213</v>
      </c>
      <c r="I1145" t="s">
        <v>214</v>
      </c>
      <c r="J1145" t="s">
        <v>214</v>
      </c>
      <c r="K1145" t="s">
        <v>214</v>
      </c>
      <c r="L1145" t="s">
        <v>214</v>
      </c>
      <c r="M1145" t="s">
        <v>214</v>
      </c>
      <c r="N1145" t="s">
        <v>214</v>
      </c>
      <c r="O1145" t="s">
        <v>214</v>
      </c>
      <c r="P1145" t="s">
        <v>212</v>
      </c>
      <c r="Q1145" t="s">
        <v>214</v>
      </c>
      <c r="R1145" t="s">
        <v>214</v>
      </c>
      <c r="S1145" t="s">
        <v>214</v>
      </c>
      <c r="T1145" t="s">
        <v>214</v>
      </c>
      <c r="U1145" t="s">
        <v>214</v>
      </c>
      <c r="V1145" t="s">
        <v>212</v>
      </c>
      <c r="W1145" t="s">
        <v>213</v>
      </c>
      <c r="X1145" t="s">
        <v>214</v>
      </c>
      <c r="Y1145" t="s">
        <v>213</v>
      </c>
      <c r="Z1145" t="s">
        <v>213</v>
      </c>
      <c r="AA1145" t="s">
        <v>213</v>
      </c>
      <c r="AB1145" t="s">
        <v>214</v>
      </c>
      <c r="AC1145" t="s">
        <v>214</v>
      </c>
      <c r="AD1145" t="s">
        <v>213</v>
      </c>
      <c r="AE1145" t="s">
        <v>213</v>
      </c>
      <c r="AF1145" t="s">
        <v>213</v>
      </c>
      <c r="AG1145"/>
      <c r="AH1145"/>
      <c r="AI1145"/>
      <c r="AJ1145"/>
      <c r="AK1145"/>
      <c r="AL1145"/>
      <c r="AM1145"/>
      <c r="AN1145"/>
      <c r="AO1145"/>
      <c r="AP1145" s="317"/>
      <c r="AQ1145"/>
      <c r="AR1145" s="299"/>
      <c r="AS1145" s="273"/>
      <c r="AU1145" s="273"/>
    </row>
    <row r="1146" spans="1:47" s="272" customFormat="1" ht="22.8" x14ac:dyDescent="0.4">
      <c r="A1146">
        <v>216138</v>
      </c>
      <c r="B1146" t="s">
        <v>65</v>
      </c>
      <c r="C1146" t="s">
        <v>212</v>
      </c>
      <c r="D1146" t="s">
        <v>212</v>
      </c>
      <c r="E1146" t="s">
        <v>212</v>
      </c>
      <c r="F1146" t="s">
        <v>212</v>
      </c>
      <c r="G1146" t="s">
        <v>212</v>
      </c>
      <c r="H1146" t="s">
        <v>212</v>
      </c>
      <c r="I1146" t="s">
        <v>212</v>
      </c>
      <c r="J1146" t="s">
        <v>212</v>
      </c>
      <c r="K1146" t="s">
        <v>212</v>
      </c>
      <c r="L1146" t="s">
        <v>212</v>
      </c>
      <c r="M1146" t="s">
        <v>212</v>
      </c>
      <c r="N1146" t="s">
        <v>212</v>
      </c>
      <c r="O1146" t="s">
        <v>212</v>
      </c>
      <c r="P1146" t="s">
        <v>212</v>
      </c>
      <c r="Q1146" t="s">
        <v>212</v>
      </c>
      <c r="R1146" t="s">
        <v>212</v>
      </c>
      <c r="S1146" t="s">
        <v>212</v>
      </c>
      <c r="T1146" t="s">
        <v>212</v>
      </c>
      <c r="U1146" t="s">
        <v>212</v>
      </c>
      <c r="V1146" t="s">
        <v>212</v>
      </c>
      <c r="W1146" t="s">
        <v>212</v>
      </c>
      <c r="X1146" t="s">
        <v>212</v>
      </c>
      <c r="Y1146" t="s">
        <v>212</v>
      </c>
      <c r="Z1146" t="s">
        <v>212</v>
      </c>
      <c r="AA1146" t="s">
        <v>212</v>
      </c>
      <c r="AB1146" t="s">
        <v>214</v>
      </c>
      <c r="AC1146" t="s">
        <v>212</v>
      </c>
      <c r="AD1146" t="s">
        <v>214</v>
      </c>
      <c r="AE1146" t="s">
        <v>214</v>
      </c>
      <c r="AF1146" t="s">
        <v>214</v>
      </c>
      <c r="AG1146" t="s">
        <v>213</v>
      </c>
      <c r="AH1146" t="s">
        <v>213</v>
      </c>
      <c r="AI1146" t="s">
        <v>213</v>
      </c>
      <c r="AJ1146" t="s">
        <v>213</v>
      </c>
      <c r="AK1146" t="s">
        <v>213</v>
      </c>
      <c r="AL1146"/>
      <c r="AM1146"/>
      <c r="AN1146"/>
      <c r="AO1146"/>
      <c r="AP1146" s="317"/>
      <c r="AQ1146"/>
      <c r="AR1146" s="299"/>
      <c r="AS1146" s="273"/>
      <c r="AU1146" s="273"/>
    </row>
    <row r="1147" spans="1:47" s="272" customFormat="1" ht="22.8" x14ac:dyDescent="0.4">
      <c r="A1147" s="314">
        <v>216140</v>
      </c>
      <c r="B1147" t="s">
        <v>485</v>
      </c>
      <c r="C1147" s="315" t="s">
        <v>4176</v>
      </c>
      <c r="D1147" s="315" t="s">
        <v>4176</v>
      </c>
      <c r="E1147" s="315" t="s">
        <v>4176</v>
      </c>
      <c r="F1147" s="315" t="s">
        <v>4176</v>
      </c>
      <c r="G1147" s="315" t="s">
        <v>4176</v>
      </c>
      <c r="H1147" s="315" t="s">
        <v>4176</v>
      </c>
      <c r="I1147" s="315" t="s">
        <v>4176</v>
      </c>
      <c r="J1147" s="315" t="s">
        <v>4176</v>
      </c>
      <c r="K1147" s="315" t="s">
        <v>4176</v>
      </c>
      <c r="L1147" s="315" t="s">
        <v>4176</v>
      </c>
      <c r="M1147" s="315" t="s">
        <v>4176</v>
      </c>
      <c r="N1147" s="315" t="s">
        <v>4176</v>
      </c>
      <c r="O1147" s="315" t="s">
        <v>4176</v>
      </c>
      <c r="P1147" s="315" t="s">
        <v>4176</v>
      </c>
      <c r="Q1147" s="315" t="s">
        <v>4176</v>
      </c>
      <c r="R1147" s="315" t="s">
        <v>4176</v>
      </c>
      <c r="S1147" s="315" t="s">
        <v>4176</v>
      </c>
      <c r="T1147" s="315" t="s">
        <v>4176</v>
      </c>
      <c r="U1147" s="315" t="s">
        <v>4176</v>
      </c>
      <c r="V1147" s="315" t="s">
        <v>4176</v>
      </c>
      <c r="W1147" s="315" t="s">
        <v>4176</v>
      </c>
      <c r="X1147" s="315" t="s">
        <v>4176</v>
      </c>
      <c r="Y1147" s="315" t="s">
        <v>4176</v>
      </c>
      <c r="Z1147" s="315" t="s">
        <v>4176</v>
      </c>
      <c r="AA1147" s="315" t="s">
        <v>4176</v>
      </c>
      <c r="AB1147" s="315" t="s">
        <v>4176</v>
      </c>
      <c r="AC1147" s="315" t="s">
        <v>4176</v>
      </c>
      <c r="AD1147" s="315" t="s">
        <v>4176</v>
      </c>
      <c r="AE1147" s="315" t="s">
        <v>4176</v>
      </c>
      <c r="AF1147" s="315" t="s">
        <v>4176</v>
      </c>
      <c r="AG1147" s="315"/>
      <c r="AH1147" s="315"/>
      <c r="AI1147" s="315"/>
      <c r="AJ1147" s="315"/>
      <c r="AK1147" s="315"/>
      <c r="AL1147" s="315"/>
      <c r="AM1147" s="315"/>
      <c r="AN1147" s="315"/>
      <c r="AO1147" s="315"/>
      <c r="AP1147" s="316"/>
      <c r="AQ1147" t="s">
        <v>737</v>
      </c>
      <c r="AR1147" s="299" t="s">
        <v>4180</v>
      </c>
      <c r="AS1147" s="271"/>
      <c r="AU1147" s="273"/>
    </row>
    <row r="1148" spans="1:47" s="272" customFormat="1" ht="22.8" x14ac:dyDescent="0.4">
      <c r="A1148">
        <v>216143</v>
      </c>
      <c r="B1148" t="s">
        <v>485</v>
      </c>
      <c r="C1148" t="s">
        <v>214</v>
      </c>
      <c r="D1148" t="s">
        <v>214</v>
      </c>
      <c r="E1148" t="s">
        <v>214</v>
      </c>
      <c r="F1148" t="s">
        <v>212</v>
      </c>
      <c r="G1148" t="s">
        <v>212</v>
      </c>
      <c r="H1148" t="s">
        <v>214</v>
      </c>
      <c r="I1148" t="s">
        <v>214</v>
      </c>
      <c r="J1148" t="s">
        <v>214</v>
      </c>
      <c r="K1148" t="s">
        <v>212</v>
      </c>
      <c r="L1148" t="s">
        <v>214</v>
      </c>
      <c r="M1148" t="s">
        <v>214</v>
      </c>
      <c r="N1148" t="s">
        <v>212</v>
      </c>
      <c r="O1148" t="s">
        <v>212</v>
      </c>
      <c r="P1148" t="s">
        <v>212</v>
      </c>
      <c r="Q1148" t="s">
        <v>212</v>
      </c>
      <c r="R1148" t="s">
        <v>212</v>
      </c>
      <c r="S1148" t="s">
        <v>214</v>
      </c>
      <c r="T1148" t="s">
        <v>212</v>
      </c>
      <c r="U1148" t="s">
        <v>214</v>
      </c>
      <c r="V1148" t="s">
        <v>212</v>
      </c>
      <c r="W1148" t="s">
        <v>212</v>
      </c>
      <c r="X1148" t="s">
        <v>214</v>
      </c>
      <c r="Y1148" t="s">
        <v>212</v>
      </c>
      <c r="Z1148" t="s">
        <v>212</v>
      </c>
      <c r="AA1148" t="s">
        <v>214</v>
      </c>
      <c r="AB1148" t="s">
        <v>212</v>
      </c>
      <c r="AC1148" t="s">
        <v>214</v>
      </c>
      <c r="AD1148" t="s">
        <v>212</v>
      </c>
      <c r="AE1148" t="s">
        <v>212</v>
      </c>
      <c r="AF1148" t="s">
        <v>214</v>
      </c>
      <c r="AG1148"/>
      <c r="AH1148"/>
      <c r="AI1148"/>
      <c r="AJ1148"/>
      <c r="AK1148"/>
      <c r="AL1148"/>
      <c r="AM1148"/>
      <c r="AN1148"/>
      <c r="AO1148"/>
      <c r="AP1148" s="317"/>
      <c r="AQ1148"/>
      <c r="AR1148" s="299"/>
      <c r="AS1148" s="273"/>
      <c r="AU1148" s="273"/>
    </row>
    <row r="1149" spans="1:47" s="272" customFormat="1" ht="22.8" x14ac:dyDescent="0.4">
      <c r="A1149">
        <v>216147</v>
      </c>
      <c r="B1149" t="s">
        <v>3629</v>
      </c>
      <c r="C1149" t="s">
        <v>212</v>
      </c>
      <c r="D1149" t="s">
        <v>214</v>
      </c>
      <c r="E1149" t="s">
        <v>212</v>
      </c>
      <c r="F1149" t="s">
        <v>212</v>
      </c>
      <c r="G1149" t="s">
        <v>214</v>
      </c>
      <c r="H1149" t="s">
        <v>212</v>
      </c>
      <c r="I1149" t="s">
        <v>214</v>
      </c>
      <c r="J1149" t="s">
        <v>214</v>
      </c>
      <c r="K1149" t="s">
        <v>214</v>
      </c>
      <c r="L1149" t="s">
        <v>214</v>
      </c>
      <c r="M1149" t="s">
        <v>214</v>
      </c>
      <c r="N1149" t="s">
        <v>214</v>
      </c>
      <c r="O1149" t="s">
        <v>212</v>
      </c>
      <c r="P1149" t="s">
        <v>212</v>
      </c>
      <c r="Q1149" t="s">
        <v>214</v>
      </c>
      <c r="R1149" t="s">
        <v>214</v>
      </c>
      <c r="S1149" t="s">
        <v>214</v>
      </c>
      <c r="T1149" t="s">
        <v>214</v>
      </c>
      <c r="U1149" t="s">
        <v>214</v>
      </c>
      <c r="V1149" t="s">
        <v>214</v>
      </c>
      <c r="W1149" t="s">
        <v>214</v>
      </c>
      <c r="X1149" t="s">
        <v>214</v>
      </c>
      <c r="Y1149" t="s">
        <v>214</v>
      </c>
      <c r="Z1149" t="s">
        <v>214</v>
      </c>
      <c r="AA1149" t="s">
        <v>214</v>
      </c>
      <c r="AB1149" t="s">
        <v>212</v>
      </c>
      <c r="AC1149" t="s">
        <v>212</v>
      </c>
      <c r="AD1149" t="s">
        <v>214</v>
      </c>
      <c r="AE1149" t="s">
        <v>212</v>
      </c>
      <c r="AF1149" t="s">
        <v>214</v>
      </c>
      <c r="AG1149" t="s">
        <v>214</v>
      </c>
      <c r="AH1149" t="s">
        <v>213</v>
      </c>
      <c r="AI1149" t="s">
        <v>212</v>
      </c>
      <c r="AJ1149" t="s">
        <v>212</v>
      </c>
      <c r="AK1149" t="s">
        <v>214</v>
      </c>
      <c r="AL1149" t="s">
        <v>213</v>
      </c>
      <c r="AM1149" t="s">
        <v>213</v>
      </c>
      <c r="AN1149" t="s">
        <v>213</v>
      </c>
      <c r="AO1149" t="s">
        <v>214</v>
      </c>
      <c r="AP1149" s="317" t="s">
        <v>214</v>
      </c>
      <c r="AQ1149"/>
      <c r="AR1149" s="299"/>
      <c r="AS1149" s="273"/>
      <c r="AU1149" s="273"/>
    </row>
    <row r="1150" spans="1:47" s="272" customFormat="1" ht="22.8" x14ac:dyDescent="0.4">
      <c r="A1150">
        <v>216149</v>
      </c>
      <c r="B1150" t="s">
        <v>3631</v>
      </c>
      <c r="C1150" t="s">
        <v>4176</v>
      </c>
      <c r="D1150" t="s">
        <v>4176</v>
      </c>
      <c r="E1150" t="s">
        <v>4176</v>
      </c>
      <c r="F1150" t="s">
        <v>4176</v>
      </c>
      <c r="G1150" t="s">
        <v>4176</v>
      </c>
      <c r="H1150" t="s">
        <v>4176</v>
      </c>
      <c r="I1150" t="s">
        <v>4176</v>
      </c>
      <c r="J1150" t="s">
        <v>4176</v>
      </c>
      <c r="K1150" t="s">
        <v>4176</v>
      </c>
      <c r="L1150" t="s">
        <v>4176</v>
      </c>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s="317"/>
      <c r="AQ1150" t="s">
        <v>737</v>
      </c>
      <c r="AR1150" s="299" t="s">
        <v>4214</v>
      </c>
      <c r="AS1150" s="271"/>
    </row>
    <row r="1151" spans="1:47" s="272" customFormat="1" ht="22.8" x14ac:dyDescent="0.4">
      <c r="A1151">
        <v>216150</v>
      </c>
      <c r="B1151" t="s">
        <v>3630</v>
      </c>
      <c r="C1151" t="s">
        <v>212</v>
      </c>
      <c r="D1151" t="s">
        <v>214</v>
      </c>
      <c r="E1151" t="s">
        <v>212</v>
      </c>
      <c r="F1151" t="s">
        <v>212</v>
      </c>
      <c r="G1151" t="s">
        <v>214</v>
      </c>
      <c r="H1151" t="s">
        <v>214</v>
      </c>
      <c r="I1151" t="s">
        <v>212</v>
      </c>
      <c r="J1151" t="s">
        <v>214</v>
      </c>
      <c r="K1151" t="s">
        <v>214</v>
      </c>
      <c r="L1151" t="s">
        <v>212</v>
      </c>
      <c r="M1151" t="s">
        <v>214</v>
      </c>
      <c r="N1151" t="s">
        <v>212</v>
      </c>
      <c r="O1151" t="s">
        <v>212</v>
      </c>
      <c r="P1151" t="s">
        <v>212</v>
      </c>
      <c r="Q1151" t="s">
        <v>214</v>
      </c>
      <c r="R1151" t="s">
        <v>214</v>
      </c>
      <c r="S1151" t="s">
        <v>212</v>
      </c>
      <c r="T1151" t="s">
        <v>212</v>
      </c>
      <c r="U1151" t="s">
        <v>214</v>
      </c>
      <c r="V1151" t="s">
        <v>212</v>
      </c>
      <c r="W1151" t="s">
        <v>212</v>
      </c>
      <c r="X1151" t="s">
        <v>214</v>
      </c>
      <c r="Y1151" t="s">
        <v>213</v>
      </c>
      <c r="Z1151" t="s">
        <v>214</v>
      </c>
      <c r="AA1151" t="s">
        <v>212</v>
      </c>
      <c r="AB1151" t="s">
        <v>214</v>
      </c>
      <c r="AC1151" t="s">
        <v>214</v>
      </c>
      <c r="AD1151" t="s">
        <v>213</v>
      </c>
      <c r="AE1151" t="s">
        <v>213</v>
      </c>
      <c r="AF1151" t="s">
        <v>214</v>
      </c>
      <c r="AG1151"/>
      <c r="AH1151"/>
      <c r="AI1151"/>
      <c r="AJ1151"/>
      <c r="AK1151"/>
      <c r="AL1151"/>
      <c r="AM1151"/>
      <c r="AN1151"/>
      <c r="AO1151"/>
      <c r="AP1151" s="317"/>
      <c r="AQ1151"/>
      <c r="AR1151" s="299"/>
      <c r="AS1151" s="273"/>
      <c r="AU1151" s="273"/>
    </row>
    <row r="1152" spans="1:47" s="272" customFormat="1" ht="22.8" x14ac:dyDescent="0.4">
      <c r="A1152">
        <v>216152</v>
      </c>
      <c r="B1152" t="s">
        <v>3629</v>
      </c>
      <c r="C1152" t="s">
        <v>214</v>
      </c>
      <c r="D1152" t="s">
        <v>214</v>
      </c>
      <c r="E1152" t="s">
        <v>214</v>
      </c>
      <c r="F1152" t="s">
        <v>214</v>
      </c>
      <c r="G1152" t="s">
        <v>214</v>
      </c>
      <c r="H1152" t="s">
        <v>214</v>
      </c>
      <c r="I1152" t="s">
        <v>214</v>
      </c>
      <c r="J1152" t="s">
        <v>214</v>
      </c>
      <c r="K1152" t="s">
        <v>214</v>
      </c>
      <c r="L1152" t="s">
        <v>214</v>
      </c>
      <c r="M1152" t="s">
        <v>214</v>
      </c>
      <c r="N1152" t="s">
        <v>214</v>
      </c>
      <c r="O1152" t="s">
        <v>212</v>
      </c>
      <c r="P1152" t="s">
        <v>212</v>
      </c>
      <c r="Q1152" t="s">
        <v>214</v>
      </c>
      <c r="R1152" t="s">
        <v>214</v>
      </c>
      <c r="S1152" t="s">
        <v>214</v>
      </c>
      <c r="T1152" t="s">
        <v>214</v>
      </c>
      <c r="U1152" t="s">
        <v>214</v>
      </c>
      <c r="V1152" t="s">
        <v>214</v>
      </c>
      <c r="W1152" t="s">
        <v>214</v>
      </c>
      <c r="X1152" t="s">
        <v>214</v>
      </c>
      <c r="Y1152" t="s">
        <v>214</v>
      </c>
      <c r="Z1152" t="s">
        <v>214</v>
      </c>
      <c r="AA1152" t="s">
        <v>214</v>
      </c>
      <c r="AB1152" t="s">
        <v>214</v>
      </c>
      <c r="AC1152" t="s">
        <v>214</v>
      </c>
      <c r="AD1152" t="s">
        <v>212</v>
      </c>
      <c r="AE1152" t="s">
        <v>212</v>
      </c>
      <c r="AF1152" t="s">
        <v>214</v>
      </c>
      <c r="AG1152" t="s">
        <v>214</v>
      </c>
      <c r="AH1152" t="s">
        <v>212</v>
      </c>
      <c r="AI1152" t="s">
        <v>212</v>
      </c>
      <c r="AJ1152" t="s">
        <v>214</v>
      </c>
      <c r="AK1152" t="s">
        <v>214</v>
      </c>
      <c r="AL1152" t="s">
        <v>214</v>
      </c>
      <c r="AM1152" t="s">
        <v>214</v>
      </c>
      <c r="AN1152" t="s">
        <v>212</v>
      </c>
      <c r="AO1152" t="s">
        <v>214</v>
      </c>
      <c r="AP1152" s="317" t="s">
        <v>214</v>
      </c>
      <c r="AQ1152"/>
      <c r="AR1152" s="299"/>
      <c r="AS1152" s="273"/>
      <c r="AU1152" s="273"/>
    </row>
    <row r="1153" spans="1:47" s="272" customFormat="1" ht="22.8" x14ac:dyDescent="0.4">
      <c r="A1153">
        <v>216153</v>
      </c>
      <c r="B1153" t="s">
        <v>485</v>
      </c>
      <c r="C1153" t="s">
        <v>212</v>
      </c>
      <c r="D1153" t="s">
        <v>212</v>
      </c>
      <c r="E1153" t="s">
        <v>214</v>
      </c>
      <c r="F1153" t="s">
        <v>212</v>
      </c>
      <c r="G1153" t="s">
        <v>214</v>
      </c>
      <c r="H1153" t="s">
        <v>214</v>
      </c>
      <c r="I1153" t="s">
        <v>214</v>
      </c>
      <c r="J1153" t="s">
        <v>212</v>
      </c>
      <c r="K1153" t="s">
        <v>214</v>
      </c>
      <c r="L1153" t="s">
        <v>214</v>
      </c>
      <c r="M1153" t="s">
        <v>214</v>
      </c>
      <c r="N1153" t="s">
        <v>212</v>
      </c>
      <c r="O1153" t="s">
        <v>212</v>
      </c>
      <c r="P1153" t="s">
        <v>212</v>
      </c>
      <c r="Q1153" t="s">
        <v>214</v>
      </c>
      <c r="R1153" t="s">
        <v>212</v>
      </c>
      <c r="S1153" t="s">
        <v>212</v>
      </c>
      <c r="T1153" t="s">
        <v>212</v>
      </c>
      <c r="U1153" t="s">
        <v>212</v>
      </c>
      <c r="V1153" t="s">
        <v>212</v>
      </c>
      <c r="W1153" t="s">
        <v>213</v>
      </c>
      <c r="X1153" t="s">
        <v>212</v>
      </c>
      <c r="Y1153" t="s">
        <v>213</v>
      </c>
      <c r="Z1153" t="s">
        <v>214</v>
      </c>
      <c r="AA1153" t="s">
        <v>214</v>
      </c>
      <c r="AB1153" t="s">
        <v>214</v>
      </c>
      <c r="AC1153" t="s">
        <v>212</v>
      </c>
      <c r="AD1153" t="s">
        <v>213</v>
      </c>
      <c r="AE1153" t="s">
        <v>213</v>
      </c>
      <c r="AF1153" t="s">
        <v>214</v>
      </c>
      <c r="AG1153"/>
      <c r="AH1153"/>
      <c r="AI1153"/>
      <c r="AJ1153"/>
      <c r="AK1153"/>
      <c r="AL1153"/>
      <c r="AM1153"/>
      <c r="AN1153"/>
      <c r="AO1153"/>
      <c r="AP1153" s="317"/>
      <c r="AQ1153"/>
      <c r="AR1153" s="299"/>
      <c r="AS1153" s="273"/>
      <c r="AU1153" s="273"/>
    </row>
    <row r="1154" spans="1:47" s="272" customFormat="1" ht="22.8" x14ac:dyDescent="0.4">
      <c r="A1154">
        <v>216154</v>
      </c>
      <c r="B1154" t="s">
        <v>3631</v>
      </c>
      <c r="C1154" t="s">
        <v>4176</v>
      </c>
      <c r="D1154" t="s">
        <v>4176</v>
      </c>
      <c r="E1154" t="s">
        <v>4176</v>
      </c>
      <c r="F1154" t="s">
        <v>4176</v>
      </c>
      <c r="G1154" t="s">
        <v>4176</v>
      </c>
      <c r="H1154" t="s">
        <v>4176</v>
      </c>
      <c r="I1154" t="s">
        <v>4176</v>
      </c>
      <c r="J1154" t="s">
        <v>4176</v>
      </c>
      <c r="K1154" t="s">
        <v>4176</v>
      </c>
      <c r="L1154" t="s">
        <v>4176</v>
      </c>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s="317"/>
      <c r="AQ1154" t="s">
        <v>737</v>
      </c>
      <c r="AR1154" s="299" t="s">
        <v>4214</v>
      </c>
      <c r="AS1154" s="271"/>
    </row>
    <row r="1155" spans="1:47" s="272" customFormat="1" ht="22.8" x14ac:dyDescent="0.4">
      <c r="A1155">
        <v>216155</v>
      </c>
      <c r="B1155" t="s">
        <v>59</v>
      </c>
      <c r="C1155" t="s">
        <v>214</v>
      </c>
      <c r="D1155" t="s">
        <v>214</v>
      </c>
      <c r="E1155" t="s">
        <v>214</v>
      </c>
      <c r="F1155" t="s">
        <v>214</v>
      </c>
      <c r="G1155" t="s">
        <v>214</v>
      </c>
      <c r="H1155" t="s">
        <v>214</v>
      </c>
      <c r="I1155" t="s">
        <v>214</v>
      </c>
      <c r="J1155" t="s">
        <v>214</v>
      </c>
      <c r="K1155" t="s">
        <v>212</v>
      </c>
      <c r="L1155" t="s">
        <v>214</v>
      </c>
      <c r="M1155" t="s">
        <v>214</v>
      </c>
      <c r="N1155" t="s">
        <v>212</v>
      </c>
      <c r="O1155" t="s">
        <v>212</v>
      </c>
      <c r="P1155" t="s">
        <v>212</v>
      </c>
      <c r="Q1155" t="s">
        <v>212</v>
      </c>
      <c r="R1155" t="s">
        <v>214</v>
      </c>
      <c r="S1155" t="s">
        <v>214</v>
      </c>
      <c r="T1155" t="s">
        <v>212</v>
      </c>
      <c r="U1155" t="s">
        <v>212</v>
      </c>
      <c r="V1155" t="s">
        <v>214</v>
      </c>
      <c r="W1155" t="s">
        <v>212</v>
      </c>
      <c r="X1155" t="s">
        <v>214</v>
      </c>
      <c r="Y1155" t="s">
        <v>212</v>
      </c>
      <c r="Z1155" t="s">
        <v>214</v>
      </c>
      <c r="AA1155" t="s">
        <v>212</v>
      </c>
      <c r="AB1155" t="s">
        <v>214</v>
      </c>
      <c r="AC1155" t="s">
        <v>214</v>
      </c>
      <c r="AD1155" t="s">
        <v>212</v>
      </c>
      <c r="AE1155" t="s">
        <v>212</v>
      </c>
      <c r="AF1155" t="s">
        <v>214</v>
      </c>
      <c r="AG1155" t="s">
        <v>212</v>
      </c>
      <c r="AH1155" t="s">
        <v>214</v>
      </c>
      <c r="AI1155" t="s">
        <v>212</v>
      </c>
      <c r="AJ1155" t="s">
        <v>214</v>
      </c>
      <c r="AK1155" t="s">
        <v>212</v>
      </c>
      <c r="AL1155" t="s">
        <v>212</v>
      </c>
      <c r="AM1155" t="s">
        <v>212</v>
      </c>
      <c r="AN1155" t="s">
        <v>212</v>
      </c>
      <c r="AO1155" t="s">
        <v>214</v>
      </c>
      <c r="AP1155" s="317" t="s">
        <v>212</v>
      </c>
      <c r="AQ1155"/>
      <c r="AR1155" s="299"/>
      <c r="AS1155" s="271"/>
      <c r="AU1155" s="273"/>
    </row>
    <row r="1156" spans="1:47" s="272" customFormat="1" ht="22.8" x14ac:dyDescent="0.4">
      <c r="A1156">
        <v>216156</v>
      </c>
      <c r="B1156" t="s">
        <v>488</v>
      </c>
      <c r="C1156" t="s">
        <v>4176</v>
      </c>
      <c r="D1156" t="s">
        <v>4176</v>
      </c>
      <c r="E1156" t="s">
        <v>4176</v>
      </c>
      <c r="F1156" t="s">
        <v>4176</v>
      </c>
      <c r="G1156" t="s">
        <v>4176</v>
      </c>
      <c r="H1156" t="s">
        <v>4176</v>
      </c>
      <c r="I1156" t="s">
        <v>4176</v>
      </c>
      <c r="J1156" t="s">
        <v>4176</v>
      </c>
      <c r="K1156" t="s">
        <v>4176</v>
      </c>
      <c r="L1156" t="s">
        <v>4176</v>
      </c>
      <c r="M1156" t="s">
        <v>4176</v>
      </c>
      <c r="N1156" t="s">
        <v>4176</v>
      </c>
      <c r="O1156" t="s">
        <v>4176</v>
      </c>
      <c r="P1156" t="s">
        <v>4176</v>
      </c>
      <c r="Q1156" t="s">
        <v>4176</v>
      </c>
      <c r="R1156" t="s">
        <v>4176</v>
      </c>
      <c r="S1156" t="s">
        <v>4176</v>
      </c>
      <c r="T1156" t="s">
        <v>4176</v>
      </c>
      <c r="U1156" t="s">
        <v>4176</v>
      </c>
      <c r="V1156" t="s">
        <v>4176</v>
      </c>
      <c r="W1156" t="s">
        <v>4176</v>
      </c>
      <c r="X1156" t="s">
        <v>4176</v>
      </c>
      <c r="Y1156" t="s">
        <v>4176</v>
      </c>
      <c r="Z1156" t="s">
        <v>4176</v>
      </c>
      <c r="AA1156" t="s">
        <v>4176</v>
      </c>
      <c r="AB1156"/>
      <c r="AC1156"/>
      <c r="AD1156"/>
      <c r="AE1156"/>
      <c r="AF1156"/>
      <c r="AG1156"/>
      <c r="AH1156"/>
      <c r="AI1156"/>
      <c r="AJ1156"/>
      <c r="AK1156"/>
      <c r="AL1156"/>
      <c r="AM1156"/>
      <c r="AN1156"/>
      <c r="AO1156"/>
      <c r="AP1156" s="317"/>
      <c r="AQ1156" t="s">
        <v>737</v>
      </c>
      <c r="AR1156" s="299" t="s">
        <v>4205</v>
      </c>
      <c r="AS1156" s="271"/>
      <c r="AU1156" s="273"/>
    </row>
    <row r="1157" spans="1:47" s="272" customFormat="1" ht="22.8" x14ac:dyDescent="0.4">
      <c r="A1157">
        <v>216161</v>
      </c>
      <c r="B1157" t="s">
        <v>59</v>
      </c>
      <c r="C1157" t="s">
        <v>214</v>
      </c>
      <c r="D1157" t="s">
        <v>212</v>
      </c>
      <c r="E1157" t="s">
        <v>214</v>
      </c>
      <c r="F1157" t="s">
        <v>212</v>
      </c>
      <c r="G1157" t="s">
        <v>214</v>
      </c>
      <c r="H1157" t="s">
        <v>214</v>
      </c>
      <c r="I1157" t="s">
        <v>214</v>
      </c>
      <c r="J1157" t="s">
        <v>214</v>
      </c>
      <c r="K1157" t="s">
        <v>212</v>
      </c>
      <c r="L1157" t="s">
        <v>214</v>
      </c>
      <c r="M1157" t="s">
        <v>212</v>
      </c>
      <c r="N1157" t="s">
        <v>212</v>
      </c>
      <c r="O1157" t="s">
        <v>212</v>
      </c>
      <c r="P1157" t="s">
        <v>214</v>
      </c>
      <c r="Q1157" t="s">
        <v>212</v>
      </c>
      <c r="R1157" t="s">
        <v>214</v>
      </c>
      <c r="S1157" t="s">
        <v>214</v>
      </c>
      <c r="T1157" t="s">
        <v>214</v>
      </c>
      <c r="U1157" t="s">
        <v>214</v>
      </c>
      <c r="V1157" t="s">
        <v>212</v>
      </c>
      <c r="W1157" t="s">
        <v>212</v>
      </c>
      <c r="X1157" t="s">
        <v>212</v>
      </c>
      <c r="Y1157" t="s">
        <v>212</v>
      </c>
      <c r="Z1157" t="s">
        <v>214</v>
      </c>
      <c r="AA1157" t="s">
        <v>214</v>
      </c>
      <c r="AB1157" t="s">
        <v>214</v>
      </c>
      <c r="AC1157" t="s">
        <v>214</v>
      </c>
      <c r="AD1157" t="s">
        <v>212</v>
      </c>
      <c r="AE1157" t="s">
        <v>212</v>
      </c>
      <c r="AF1157" t="s">
        <v>214</v>
      </c>
      <c r="AG1157" t="s">
        <v>214</v>
      </c>
      <c r="AH1157" t="s">
        <v>214</v>
      </c>
      <c r="AI1157" t="s">
        <v>214</v>
      </c>
      <c r="AJ1157" t="s">
        <v>214</v>
      </c>
      <c r="AK1157" t="s">
        <v>214</v>
      </c>
      <c r="AL1157" t="s">
        <v>213</v>
      </c>
      <c r="AM1157" t="s">
        <v>213</v>
      </c>
      <c r="AN1157" t="s">
        <v>213</v>
      </c>
      <c r="AO1157" t="s">
        <v>213</v>
      </c>
      <c r="AP1157" t="s">
        <v>213</v>
      </c>
      <c r="AQ1157"/>
      <c r="AR1157" s="299"/>
      <c r="AS1157" s="273"/>
      <c r="AU1157" s="273"/>
    </row>
    <row r="1158" spans="1:47" s="272" customFormat="1" ht="22.8" x14ac:dyDescent="0.4">
      <c r="A1158">
        <v>216163</v>
      </c>
      <c r="B1158" t="s">
        <v>487</v>
      </c>
      <c r="C1158" t="s">
        <v>214</v>
      </c>
      <c r="D1158" t="s">
        <v>214</v>
      </c>
      <c r="E1158" t="s">
        <v>212</v>
      </c>
      <c r="F1158" t="s">
        <v>214</v>
      </c>
      <c r="G1158" t="s">
        <v>214</v>
      </c>
      <c r="H1158" t="s">
        <v>214</v>
      </c>
      <c r="I1158" t="s">
        <v>214</v>
      </c>
      <c r="J1158" t="s">
        <v>214</v>
      </c>
      <c r="K1158" t="s">
        <v>214</v>
      </c>
      <c r="L1158" t="s">
        <v>212</v>
      </c>
      <c r="M1158" t="s">
        <v>214</v>
      </c>
      <c r="N1158" t="s">
        <v>214</v>
      </c>
      <c r="O1158" t="s">
        <v>212</v>
      </c>
      <c r="P1158" t="s">
        <v>212</v>
      </c>
      <c r="Q1158" t="s">
        <v>214</v>
      </c>
      <c r="R1158" t="s">
        <v>214</v>
      </c>
      <c r="S1158" t="s">
        <v>214</v>
      </c>
      <c r="T1158" t="s">
        <v>214</v>
      </c>
      <c r="U1158" t="s">
        <v>214</v>
      </c>
      <c r="V1158" t="s">
        <v>214</v>
      </c>
      <c r="W1158"/>
      <c r="X1158"/>
      <c r="Y1158"/>
      <c r="Z1158"/>
      <c r="AA1158"/>
      <c r="AB1158"/>
      <c r="AC1158"/>
      <c r="AD1158"/>
      <c r="AE1158"/>
      <c r="AF1158"/>
      <c r="AG1158"/>
      <c r="AH1158"/>
      <c r="AI1158"/>
      <c r="AJ1158"/>
      <c r="AK1158"/>
      <c r="AL1158"/>
      <c r="AM1158"/>
      <c r="AN1158"/>
      <c r="AO1158"/>
      <c r="AP1158" s="317"/>
      <c r="AQ1158"/>
      <c r="AR1158" s="299"/>
      <c r="AS1158" s="273"/>
      <c r="AU1158" s="273"/>
    </row>
    <row r="1159" spans="1:47" s="272" customFormat="1" ht="22.8" x14ac:dyDescent="0.4">
      <c r="A1159">
        <v>216165</v>
      </c>
      <c r="B1159" t="s">
        <v>3629</v>
      </c>
      <c r="C1159" t="s">
        <v>214</v>
      </c>
      <c r="D1159" t="s">
        <v>212</v>
      </c>
      <c r="E1159" t="s">
        <v>214</v>
      </c>
      <c r="F1159" t="s">
        <v>214</v>
      </c>
      <c r="G1159" t="s">
        <v>212</v>
      </c>
      <c r="H1159" t="s">
        <v>214</v>
      </c>
      <c r="I1159" t="s">
        <v>214</v>
      </c>
      <c r="J1159" t="s">
        <v>214</v>
      </c>
      <c r="K1159" t="s">
        <v>214</v>
      </c>
      <c r="L1159" t="s">
        <v>214</v>
      </c>
      <c r="M1159" t="s">
        <v>214</v>
      </c>
      <c r="N1159" t="s">
        <v>212</v>
      </c>
      <c r="O1159" t="s">
        <v>212</v>
      </c>
      <c r="P1159" t="s">
        <v>214</v>
      </c>
      <c r="Q1159" t="s">
        <v>214</v>
      </c>
      <c r="R1159" t="s">
        <v>214</v>
      </c>
      <c r="S1159" t="s">
        <v>212</v>
      </c>
      <c r="T1159" t="s">
        <v>214</v>
      </c>
      <c r="U1159" t="s">
        <v>214</v>
      </c>
      <c r="V1159" t="s">
        <v>214</v>
      </c>
      <c r="W1159" t="s">
        <v>214</v>
      </c>
      <c r="X1159" t="s">
        <v>214</v>
      </c>
      <c r="Y1159" t="s">
        <v>212</v>
      </c>
      <c r="Z1159" t="s">
        <v>212</v>
      </c>
      <c r="AA1159" t="s">
        <v>214</v>
      </c>
      <c r="AB1159" t="s">
        <v>214</v>
      </c>
      <c r="AC1159" t="s">
        <v>214</v>
      </c>
      <c r="AD1159" t="s">
        <v>212</v>
      </c>
      <c r="AE1159" t="s">
        <v>212</v>
      </c>
      <c r="AF1159" t="s">
        <v>212</v>
      </c>
      <c r="AG1159" t="s">
        <v>214</v>
      </c>
      <c r="AH1159" t="s">
        <v>214</v>
      </c>
      <c r="AI1159" t="s">
        <v>212</v>
      </c>
      <c r="AJ1159" t="s">
        <v>212</v>
      </c>
      <c r="AK1159" t="s">
        <v>214</v>
      </c>
      <c r="AL1159" t="s">
        <v>214</v>
      </c>
      <c r="AM1159" t="s">
        <v>214</v>
      </c>
      <c r="AN1159" t="s">
        <v>214</v>
      </c>
      <c r="AO1159" t="s">
        <v>214</v>
      </c>
      <c r="AP1159" s="317" t="s">
        <v>214</v>
      </c>
      <c r="AQ1159"/>
      <c r="AR1159" s="299"/>
      <c r="AS1159" s="273"/>
      <c r="AU1159" s="273"/>
    </row>
    <row r="1160" spans="1:47" s="272" customFormat="1" ht="22.8" x14ac:dyDescent="0.4">
      <c r="A1160">
        <v>216166</v>
      </c>
      <c r="B1160" t="s">
        <v>487</v>
      </c>
      <c r="C1160" t="s">
        <v>212</v>
      </c>
      <c r="D1160" t="s">
        <v>212</v>
      </c>
      <c r="E1160" t="s">
        <v>214</v>
      </c>
      <c r="F1160" t="s">
        <v>212</v>
      </c>
      <c r="G1160" t="s">
        <v>212</v>
      </c>
      <c r="H1160" t="s">
        <v>212</v>
      </c>
      <c r="I1160" t="s">
        <v>212</v>
      </c>
      <c r="J1160" t="s">
        <v>214</v>
      </c>
      <c r="K1160" t="s">
        <v>212</v>
      </c>
      <c r="L1160" t="s">
        <v>212</v>
      </c>
      <c r="M1160" t="s">
        <v>213</v>
      </c>
      <c r="N1160" t="s">
        <v>213</v>
      </c>
      <c r="O1160" t="s">
        <v>212</v>
      </c>
      <c r="P1160" t="s">
        <v>213</v>
      </c>
      <c r="Q1160" t="s">
        <v>213</v>
      </c>
      <c r="R1160" t="s">
        <v>213</v>
      </c>
      <c r="S1160" t="s">
        <v>213</v>
      </c>
      <c r="T1160" t="s">
        <v>214</v>
      </c>
      <c r="U1160" t="s">
        <v>214</v>
      </c>
      <c r="V1160" t="s">
        <v>214</v>
      </c>
      <c r="W1160"/>
      <c r="X1160"/>
      <c r="Y1160"/>
      <c r="Z1160"/>
      <c r="AA1160"/>
      <c r="AB1160"/>
      <c r="AC1160"/>
      <c r="AD1160"/>
      <c r="AE1160"/>
      <c r="AF1160"/>
      <c r="AG1160"/>
      <c r="AH1160"/>
      <c r="AI1160"/>
      <c r="AJ1160"/>
      <c r="AK1160"/>
      <c r="AL1160"/>
      <c r="AM1160"/>
      <c r="AN1160"/>
      <c r="AO1160"/>
      <c r="AP1160" s="317"/>
      <c r="AQ1160"/>
      <c r="AR1160" s="299"/>
      <c r="AS1160" s="271"/>
    </row>
    <row r="1161" spans="1:47" s="272" customFormat="1" ht="22.8" x14ac:dyDescent="0.4">
      <c r="A1161">
        <v>216169</v>
      </c>
      <c r="B1161" t="s">
        <v>487</v>
      </c>
      <c r="C1161" t="s">
        <v>4176</v>
      </c>
      <c r="D1161" t="s">
        <v>4176</v>
      </c>
      <c r="E1161" t="s">
        <v>4176</v>
      </c>
      <c r="F1161" t="s">
        <v>4176</v>
      </c>
      <c r="G1161" t="s">
        <v>4176</v>
      </c>
      <c r="H1161" t="s">
        <v>4176</v>
      </c>
      <c r="I1161" t="s">
        <v>4176</v>
      </c>
      <c r="J1161" t="s">
        <v>4176</v>
      </c>
      <c r="K1161" t="s">
        <v>4176</v>
      </c>
      <c r="L1161" t="s">
        <v>4176</v>
      </c>
      <c r="M1161" t="s">
        <v>4176</v>
      </c>
      <c r="N1161" t="s">
        <v>4176</v>
      </c>
      <c r="O1161" t="s">
        <v>4176</v>
      </c>
      <c r="P1161" t="s">
        <v>4176</v>
      </c>
      <c r="Q1161" t="s">
        <v>4176</v>
      </c>
      <c r="R1161" t="s">
        <v>4176</v>
      </c>
      <c r="S1161" t="s">
        <v>4176</v>
      </c>
      <c r="T1161" t="s">
        <v>4176</v>
      </c>
      <c r="U1161" t="s">
        <v>4176</v>
      </c>
      <c r="V1161" t="s">
        <v>4176</v>
      </c>
      <c r="W1161"/>
      <c r="X1161"/>
      <c r="Y1161"/>
      <c r="Z1161"/>
      <c r="AA1161"/>
      <c r="AB1161"/>
      <c r="AC1161"/>
      <c r="AD1161"/>
      <c r="AE1161"/>
      <c r="AF1161"/>
      <c r="AG1161"/>
      <c r="AH1161"/>
      <c r="AI1161"/>
      <c r="AJ1161"/>
      <c r="AK1161"/>
      <c r="AL1161"/>
      <c r="AM1161"/>
      <c r="AN1161"/>
      <c r="AO1161"/>
      <c r="AP1161" s="317"/>
      <c r="AQ1161" t="s">
        <v>737</v>
      </c>
      <c r="AR1161" s="299" t="s">
        <v>4214</v>
      </c>
      <c r="AS1161" s="271"/>
    </row>
    <row r="1162" spans="1:47" s="272" customFormat="1" ht="22.8" x14ac:dyDescent="0.4">
      <c r="A1162">
        <v>216170</v>
      </c>
      <c r="B1162" t="s">
        <v>59</v>
      </c>
      <c r="C1162" t="s">
        <v>214</v>
      </c>
      <c r="D1162" t="s">
        <v>214</v>
      </c>
      <c r="E1162" t="s">
        <v>214</v>
      </c>
      <c r="F1162" t="s">
        <v>214</v>
      </c>
      <c r="G1162" t="s">
        <v>214</v>
      </c>
      <c r="H1162" t="s">
        <v>214</v>
      </c>
      <c r="I1162" t="s">
        <v>214</v>
      </c>
      <c r="J1162" t="s">
        <v>214</v>
      </c>
      <c r="K1162" t="s">
        <v>214</v>
      </c>
      <c r="L1162" t="s">
        <v>214</v>
      </c>
      <c r="M1162" t="s">
        <v>214</v>
      </c>
      <c r="N1162" t="s">
        <v>214</v>
      </c>
      <c r="O1162" t="s">
        <v>212</v>
      </c>
      <c r="P1162" t="s">
        <v>214</v>
      </c>
      <c r="Q1162" t="s">
        <v>214</v>
      </c>
      <c r="R1162" t="s">
        <v>214</v>
      </c>
      <c r="S1162" t="s">
        <v>214</v>
      </c>
      <c r="T1162" t="s">
        <v>214</v>
      </c>
      <c r="U1162" t="s">
        <v>214</v>
      </c>
      <c r="V1162" t="s">
        <v>214</v>
      </c>
      <c r="W1162" t="s">
        <v>212</v>
      </c>
      <c r="X1162" t="s">
        <v>214</v>
      </c>
      <c r="Y1162" t="s">
        <v>212</v>
      </c>
      <c r="Z1162" t="s">
        <v>214</v>
      </c>
      <c r="AA1162" t="s">
        <v>212</v>
      </c>
      <c r="AB1162" t="s">
        <v>212</v>
      </c>
      <c r="AC1162" t="s">
        <v>214</v>
      </c>
      <c r="AD1162" t="s">
        <v>212</v>
      </c>
      <c r="AE1162" t="s">
        <v>214</v>
      </c>
      <c r="AF1162" t="s">
        <v>212</v>
      </c>
      <c r="AG1162" t="s">
        <v>212</v>
      </c>
      <c r="AH1162" t="s">
        <v>212</v>
      </c>
      <c r="AI1162" t="s">
        <v>212</v>
      </c>
      <c r="AJ1162" t="s">
        <v>214</v>
      </c>
      <c r="AK1162" t="s">
        <v>214</v>
      </c>
      <c r="AL1162" t="s">
        <v>214</v>
      </c>
      <c r="AM1162" t="s">
        <v>214</v>
      </c>
      <c r="AN1162" t="s">
        <v>214</v>
      </c>
      <c r="AO1162" t="s">
        <v>214</v>
      </c>
      <c r="AP1162" s="317" t="s">
        <v>214</v>
      </c>
      <c r="AQ1162"/>
      <c r="AR1162" s="299"/>
      <c r="AS1162" s="273"/>
      <c r="AU1162" s="273"/>
    </row>
    <row r="1163" spans="1:47" s="272" customFormat="1" ht="22.8" x14ac:dyDescent="0.4">
      <c r="A1163">
        <v>216174</v>
      </c>
      <c r="B1163" t="s">
        <v>485</v>
      </c>
      <c r="C1163" t="s">
        <v>214</v>
      </c>
      <c r="D1163" t="s">
        <v>212</v>
      </c>
      <c r="E1163" t="s">
        <v>214</v>
      </c>
      <c r="F1163" t="s">
        <v>214</v>
      </c>
      <c r="G1163" t="s">
        <v>214</v>
      </c>
      <c r="H1163" t="s">
        <v>214</v>
      </c>
      <c r="I1163" t="s">
        <v>213</v>
      </c>
      <c r="J1163" t="s">
        <v>214</v>
      </c>
      <c r="K1163" t="s">
        <v>214</v>
      </c>
      <c r="L1163" t="s">
        <v>214</v>
      </c>
      <c r="M1163" t="s">
        <v>214</v>
      </c>
      <c r="N1163" t="s">
        <v>212</v>
      </c>
      <c r="O1163" t="s">
        <v>212</v>
      </c>
      <c r="P1163" t="s">
        <v>214</v>
      </c>
      <c r="Q1163" t="s">
        <v>214</v>
      </c>
      <c r="R1163" t="s">
        <v>214</v>
      </c>
      <c r="S1163" t="s">
        <v>214</v>
      </c>
      <c r="T1163" t="s">
        <v>214</v>
      </c>
      <c r="U1163" t="s">
        <v>214</v>
      </c>
      <c r="V1163" t="s">
        <v>214</v>
      </c>
      <c r="W1163" t="s">
        <v>214</v>
      </c>
      <c r="X1163" t="s">
        <v>212</v>
      </c>
      <c r="Y1163" t="s">
        <v>212</v>
      </c>
      <c r="Z1163" t="s">
        <v>214</v>
      </c>
      <c r="AA1163" t="s">
        <v>214</v>
      </c>
      <c r="AB1163" t="s">
        <v>214</v>
      </c>
      <c r="AC1163" t="s">
        <v>213</v>
      </c>
      <c r="AD1163" t="s">
        <v>213</v>
      </c>
      <c r="AE1163" t="s">
        <v>212</v>
      </c>
      <c r="AF1163" t="s">
        <v>213</v>
      </c>
      <c r="AG1163"/>
      <c r="AH1163"/>
      <c r="AI1163"/>
      <c r="AJ1163"/>
      <c r="AK1163"/>
      <c r="AL1163"/>
      <c r="AM1163"/>
      <c r="AN1163"/>
      <c r="AO1163"/>
      <c r="AP1163" s="317"/>
      <c r="AQ1163"/>
      <c r="AR1163" s="299"/>
      <c r="AS1163" s="273"/>
      <c r="AU1163" s="273"/>
    </row>
    <row r="1164" spans="1:47" s="272" customFormat="1" ht="22.8" x14ac:dyDescent="0.4">
      <c r="A1164">
        <v>216176</v>
      </c>
      <c r="B1164" t="s">
        <v>3630</v>
      </c>
      <c r="C1164" t="s">
        <v>214</v>
      </c>
      <c r="D1164" t="s">
        <v>212</v>
      </c>
      <c r="E1164" t="s">
        <v>214</v>
      </c>
      <c r="F1164" t="s">
        <v>212</v>
      </c>
      <c r="G1164" t="s">
        <v>212</v>
      </c>
      <c r="H1164" t="s">
        <v>212</v>
      </c>
      <c r="I1164" t="s">
        <v>212</v>
      </c>
      <c r="J1164" t="s">
        <v>212</v>
      </c>
      <c r="K1164" t="s">
        <v>212</v>
      </c>
      <c r="L1164" t="s">
        <v>214</v>
      </c>
      <c r="M1164" t="s">
        <v>212</v>
      </c>
      <c r="N1164" t="s">
        <v>214</v>
      </c>
      <c r="O1164" t="s">
        <v>212</v>
      </c>
      <c r="P1164" t="s">
        <v>212</v>
      </c>
      <c r="Q1164" t="s">
        <v>212</v>
      </c>
      <c r="R1164" t="s">
        <v>212</v>
      </c>
      <c r="S1164" t="s">
        <v>214</v>
      </c>
      <c r="T1164" t="s">
        <v>212</v>
      </c>
      <c r="U1164" t="s">
        <v>214</v>
      </c>
      <c r="V1164" t="s">
        <v>214</v>
      </c>
      <c r="W1164" t="s">
        <v>212</v>
      </c>
      <c r="X1164" t="s">
        <v>212</v>
      </c>
      <c r="Y1164" t="s">
        <v>212</v>
      </c>
      <c r="Z1164" t="s">
        <v>212</v>
      </c>
      <c r="AA1164" t="s">
        <v>212</v>
      </c>
      <c r="AB1164" t="s">
        <v>214</v>
      </c>
      <c r="AC1164" t="s">
        <v>214</v>
      </c>
      <c r="AD1164" t="s">
        <v>214</v>
      </c>
      <c r="AE1164" t="s">
        <v>214</v>
      </c>
      <c r="AF1164" t="s">
        <v>214</v>
      </c>
      <c r="AG1164"/>
      <c r="AH1164"/>
      <c r="AI1164"/>
      <c r="AJ1164"/>
      <c r="AK1164"/>
      <c r="AL1164"/>
      <c r="AM1164"/>
      <c r="AN1164"/>
      <c r="AO1164"/>
      <c r="AP1164" s="317"/>
      <c r="AQ1164"/>
      <c r="AR1164" s="299"/>
      <c r="AS1164" s="271"/>
    </row>
    <row r="1165" spans="1:47" s="272" customFormat="1" ht="22.8" x14ac:dyDescent="0.4">
      <c r="A1165">
        <v>216179</v>
      </c>
      <c r="B1165" t="s">
        <v>3629</v>
      </c>
      <c r="C1165" t="s">
        <v>212</v>
      </c>
      <c r="D1165" t="s">
        <v>214</v>
      </c>
      <c r="E1165" t="s">
        <v>214</v>
      </c>
      <c r="F1165" t="s">
        <v>214</v>
      </c>
      <c r="G1165" t="s">
        <v>212</v>
      </c>
      <c r="H1165" t="s">
        <v>212</v>
      </c>
      <c r="I1165" t="s">
        <v>214</v>
      </c>
      <c r="J1165" t="s">
        <v>214</v>
      </c>
      <c r="K1165" t="s">
        <v>214</v>
      </c>
      <c r="L1165" t="s">
        <v>214</v>
      </c>
      <c r="M1165" t="s">
        <v>214</v>
      </c>
      <c r="N1165" t="s">
        <v>212</v>
      </c>
      <c r="O1165" t="s">
        <v>212</v>
      </c>
      <c r="P1165" t="s">
        <v>212</v>
      </c>
      <c r="Q1165" t="s">
        <v>212</v>
      </c>
      <c r="R1165" t="s">
        <v>214</v>
      </c>
      <c r="S1165" t="s">
        <v>214</v>
      </c>
      <c r="T1165" t="s">
        <v>214</v>
      </c>
      <c r="U1165" t="s">
        <v>214</v>
      </c>
      <c r="V1165" t="s">
        <v>214</v>
      </c>
      <c r="W1165" t="s">
        <v>212</v>
      </c>
      <c r="X1165" t="s">
        <v>214</v>
      </c>
      <c r="Y1165" t="s">
        <v>212</v>
      </c>
      <c r="Z1165" t="s">
        <v>214</v>
      </c>
      <c r="AA1165" t="s">
        <v>212</v>
      </c>
      <c r="AB1165" t="s">
        <v>212</v>
      </c>
      <c r="AC1165" t="s">
        <v>212</v>
      </c>
      <c r="AD1165" t="s">
        <v>212</v>
      </c>
      <c r="AE1165" t="s">
        <v>212</v>
      </c>
      <c r="AF1165" t="s">
        <v>214</v>
      </c>
      <c r="AG1165" t="s">
        <v>214</v>
      </c>
      <c r="AH1165" t="s">
        <v>212</v>
      </c>
      <c r="AI1165" t="s">
        <v>214</v>
      </c>
      <c r="AJ1165" t="s">
        <v>214</v>
      </c>
      <c r="AK1165" t="s">
        <v>214</v>
      </c>
      <c r="AL1165" t="s">
        <v>214</v>
      </c>
      <c r="AM1165" t="s">
        <v>214</v>
      </c>
      <c r="AN1165" t="s">
        <v>214</v>
      </c>
      <c r="AO1165" t="s">
        <v>214</v>
      </c>
      <c r="AP1165" s="317" t="s">
        <v>214</v>
      </c>
      <c r="AQ1165"/>
      <c r="AR1165" s="299"/>
      <c r="AS1165" s="271"/>
      <c r="AU1165" s="273"/>
    </row>
    <row r="1166" spans="1:47" s="272" customFormat="1" ht="22.8" x14ac:dyDescent="0.4">
      <c r="A1166">
        <v>216182</v>
      </c>
      <c r="B1166" t="s">
        <v>485</v>
      </c>
      <c r="C1166" t="s">
        <v>214</v>
      </c>
      <c r="D1166" t="s">
        <v>212</v>
      </c>
      <c r="E1166" t="s">
        <v>214</v>
      </c>
      <c r="F1166" t="s">
        <v>212</v>
      </c>
      <c r="G1166" t="s">
        <v>214</v>
      </c>
      <c r="H1166" t="s">
        <v>212</v>
      </c>
      <c r="I1166" t="s">
        <v>214</v>
      </c>
      <c r="J1166" t="s">
        <v>214</v>
      </c>
      <c r="K1166" t="s">
        <v>212</v>
      </c>
      <c r="L1166" t="s">
        <v>214</v>
      </c>
      <c r="M1166" t="s">
        <v>212</v>
      </c>
      <c r="N1166" t="s">
        <v>212</v>
      </c>
      <c r="O1166" t="s">
        <v>212</v>
      </c>
      <c r="P1166" t="s">
        <v>214</v>
      </c>
      <c r="Q1166" t="s">
        <v>212</v>
      </c>
      <c r="R1166" t="s">
        <v>214</v>
      </c>
      <c r="S1166" t="s">
        <v>214</v>
      </c>
      <c r="T1166" t="s">
        <v>212</v>
      </c>
      <c r="U1166" t="s">
        <v>212</v>
      </c>
      <c r="V1166" t="s">
        <v>212</v>
      </c>
      <c r="W1166" t="s">
        <v>214</v>
      </c>
      <c r="X1166" t="s">
        <v>212</v>
      </c>
      <c r="Y1166" t="s">
        <v>212</v>
      </c>
      <c r="Z1166" t="s">
        <v>212</v>
      </c>
      <c r="AA1166" t="s">
        <v>212</v>
      </c>
      <c r="AB1166" t="s">
        <v>214</v>
      </c>
      <c r="AC1166" t="s">
        <v>214</v>
      </c>
      <c r="AD1166" t="s">
        <v>212</v>
      </c>
      <c r="AE1166" t="s">
        <v>212</v>
      </c>
      <c r="AF1166" t="s">
        <v>212</v>
      </c>
      <c r="AG1166"/>
      <c r="AH1166"/>
      <c r="AI1166"/>
      <c r="AJ1166"/>
      <c r="AK1166"/>
      <c r="AL1166"/>
      <c r="AM1166"/>
      <c r="AN1166"/>
      <c r="AO1166"/>
      <c r="AP1166" s="317"/>
      <c r="AQ1166"/>
      <c r="AR1166" s="299"/>
      <c r="AS1166" s="273"/>
      <c r="AU1166" s="273"/>
    </row>
    <row r="1167" spans="1:47" s="272" customFormat="1" ht="22.8" x14ac:dyDescent="0.4">
      <c r="A1167" s="314">
        <v>216184</v>
      </c>
      <c r="B1167" t="s">
        <v>487</v>
      </c>
      <c r="C1167" s="315" t="s">
        <v>212</v>
      </c>
      <c r="D1167" s="315" t="s">
        <v>212</v>
      </c>
      <c r="E1167" s="315" t="s">
        <v>214</v>
      </c>
      <c r="F1167" s="315" t="s">
        <v>212</v>
      </c>
      <c r="G1167" s="315" t="s">
        <v>214</v>
      </c>
      <c r="H1167" s="315" t="s">
        <v>214</v>
      </c>
      <c r="I1167" s="315" t="s">
        <v>213</v>
      </c>
      <c r="J1167" s="315" t="s">
        <v>212</v>
      </c>
      <c r="K1167" s="315" t="s">
        <v>214</v>
      </c>
      <c r="L1167" s="315" t="s">
        <v>214</v>
      </c>
      <c r="M1167" s="315" t="s">
        <v>214</v>
      </c>
      <c r="N1167" s="315" t="s">
        <v>213</v>
      </c>
      <c r="O1167" s="315" t="s">
        <v>213</v>
      </c>
      <c r="P1167" s="315" t="s">
        <v>213</v>
      </c>
      <c r="Q1167" s="315" t="s">
        <v>214</v>
      </c>
      <c r="R1167" s="315" t="s">
        <v>213</v>
      </c>
      <c r="S1167" s="315" t="s">
        <v>213</v>
      </c>
      <c r="T1167" s="315" t="s">
        <v>213</v>
      </c>
      <c r="U1167" s="315" t="s">
        <v>213</v>
      </c>
      <c r="V1167" s="315" t="s">
        <v>213</v>
      </c>
      <c r="W1167" s="315"/>
      <c r="X1167" s="315"/>
      <c r="Y1167" s="315"/>
      <c r="Z1167" s="315"/>
      <c r="AA1167" s="315"/>
      <c r="AB1167" s="315"/>
      <c r="AC1167" s="315"/>
      <c r="AD1167" s="315"/>
      <c r="AE1167" s="315"/>
      <c r="AF1167" s="315"/>
      <c r="AG1167" s="315"/>
      <c r="AH1167" s="315"/>
      <c r="AI1167" s="315"/>
      <c r="AJ1167" s="315"/>
      <c r="AK1167" s="315"/>
      <c r="AL1167" s="315"/>
      <c r="AM1167" s="315"/>
      <c r="AN1167" s="315"/>
      <c r="AO1167" s="315"/>
      <c r="AP1167" s="316"/>
      <c r="AQ1167"/>
      <c r="AR1167" s="299"/>
      <c r="AS1167" s="271"/>
      <c r="AU1167" s="273"/>
    </row>
    <row r="1168" spans="1:47" s="272" customFormat="1" ht="22.8" x14ac:dyDescent="0.4">
      <c r="A1168">
        <v>216185</v>
      </c>
      <c r="B1168" t="s">
        <v>59</v>
      </c>
      <c r="C1168" t="s">
        <v>214</v>
      </c>
      <c r="D1168" t="s">
        <v>214</v>
      </c>
      <c r="E1168" t="s">
        <v>214</v>
      </c>
      <c r="F1168" t="s">
        <v>214</v>
      </c>
      <c r="G1168" t="s">
        <v>214</v>
      </c>
      <c r="H1168" t="s">
        <v>214</v>
      </c>
      <c r="I1168" t="s">
        <v>214</v>
      </c>
      <c r="J1168" t="s">
        <v>214</v>
      </c>
      <c r="K1168" t="s">
        <v>214</v>
      </c>
      <c r="L1168" t="s">
        <v>214</v>
      </c>
      <c r="M1168" t="s">
        <v>214</v>
      </c>
      <c r="N1168" t="s">
        <v>214</v>
      </c>
      <c r="O1168" t="s">
        <v>214</v>
      </c>
      <c r="P1168" t="s">
        <v>214</v>
      </c>
      <c r="Q1168" t="s">
        <v>214</v>
      </c>
      <c r="R1168" t="s">
        <v>214</v>
      </c>
      <c r="S1168" t="s">
        <v>214</v>
      </c>
      <c r="T1168" t="s">
        <v>214</v>
      </c>
      <c r="U1168" t="s">
        <v>212</v>
      </c>
      <c r="V1168" t="s">
        <v>214</v>
      </c>
      <c r="W1168" t="s">
        <v>214</v>
      </c>
      <c r="X1168" t="s">
        <v>214</v>
      </c>
      <c r="Y1168" t="s">
        <v>214</v>
      </c>
      <c r="Z1168" t="s">
        <v>214</v>
      </c>
      <c r="AA1168" t="s">
        <v>212</v>
      </c>
      <c r="AB1168" t="s">
        <v>214</v>
      </c>
      <c r="AC1168" t="s">
        <v>214</v>
      </c>
      <c r="AD1168" t="s">
        <v>214</v>
      </c>
      <c r="AE1168" t="s">
        <v>212</v>
      </c>
      <c r="AF1168" t="s">
        <v>214</v>
      </c>
      <c r="AG1168" t="s">
        <v>214</v>
      </c>
      <c r="AH1168" t="s">
        <v>212</v>
      </c>
      <c r="AI1168" t="s">
        <v>214</v>
      </c>
      <c r="AJ1168" t="s">
        <v>214</v>
      </c>
      <c r="AK1168" t="s">
        <v>212</v>
      </c>
      <c r="AL1168" t="s">
        <v>214</v>
      </c>
      <c r="AM1168" t="s">
        <v>214</v>
      </c>
      <c r="AN1168" t="s">
        <v>212</v>
      </c>
      <c r="AO1168" t="s">
        <v>214</v>
      </c>
      <c r="AP1168" s="317" t="s">
        <v>214</v>
      </c>
      <c r="AQ1168"/>
      <c r="AR1168" s="299"/>
      <c r="AS1168" s="271"/>
      <c r="AU1168" s="273"/>
    </row>
    <row r="1169" spans="1:47" s="272" customFormat="1" ht="22.8" x14ac:dyDescent="0.4">
      <c r="A1169">
        <v>216190</v>
      </c>
      <c r="B1169" t="s">
        <v>487</v>
      </c>
      <c r="C1169" t="s">
        <v>4176</v>
      </c>
      <c r="D1169" t="s">
        <v>4176</v>
      </c>
      <c r="E1169" t="s">
        <v>4176</v>
      </c>
      <c r="F1169" t="s">
        <v>4176</v>
      </c>
      <c r="G1169" t="s">
        <v>4176</v>
      </c>
      <c r="H1169" t="s">
        <v>4176</v>
      </c>
      <c r="I1169" t="s">
        <v>4176</v>
      </c>
      <c r="J1169" t="s">
        <v>4176</v>
      </c>
      <c r="K1169" t="s">
        <v>4176</v>
      </c>
      <c r="L1169" t="s">
        <v>4176</v>
      </c>
      <c r="M1169" t="s">
        <v>4176</v>
      </c>
      <c r="N1169" t="s">
        <v>4176</v>
      </c>
      <c r="O1169" t="s">
        <v>4176</v>
      </c>
      <c r="P1169" t="s">
        <v>4176</v>
      </c>
      <c r="Q1169" t="s">
        <v>4176</v>
      </c>
      <c r="R1169" t="s">
        <v>4176</v>
      </c>
      <c r="S1169" t="s">
        <v>4176</v>
      </c>
      <c r="T1169" t="s">
        <v>4176</v>
      </c>
      <c r="U1169" t="s">
        <v>4176</v>
      </c>
      <c r="V1169" t="s">
        <v>4176</v>
      </c>
      <c r="W1169"/>
      <c r="X1169"/>
      <c r="Y1169"/>
      <c r="Z1169"/>
      <c r="AA1169"/>
      <c r="AB1169"/>
      <c r="AC1169"/>
      <c r="AD1169"/>
      <c r="AE1169"/>
      <c r="AF1169"/>
      <c r="AG1169"/>
      <c r="AH1169"/>
      <c r="AI1169"/>
      <c r="AJ1169"/>
      <c r="AK1169"/>
      <c r="AL1169"/>
      <c r="AM1169"/>
      <c r="AN1169"/>
      <c r="AO1169"/>
      <c r="AP1169" s="317"/>
      <c r="AQ1169" t="s">
        <v>737</v>
      </c>
      <c r="AR1169" s="299" t="s">
        <v>4180</v>
      </c>
      <c r="AS1169" s="271"/>
    </row>
    <row r="1170" spans="1:47" s="272" customFormat="1" ht="22.8" x14ac:dyDescent="0.4">
      <c r="A1170">
        <v>216192</v>
      </c>
      <c r="B1170" t="s">
        <v>485</v>
      </c>
      <c r="C1170" t="s">
        <v>212</v>
      </c>
      <c r="D1170" t="s">
        <v>214</v>
      </c>
      <c r="E1170" t="s">
        <v>212</v>
      </c>
      <c r="F1170" t="s">
        <v>212</v>
      </c>
      <c r="G1170" t="s">
        <v>212</v>
      </c>
      <c r="H1170" t="s">
        <v>212</v>
      </c>
      <c r="I1170" t="s">
        <v>214</v>
      </c>
      <c r="J1170" t="s">
        <v>212</v>
      </c>
      <c r="K1170" t="s">
        <v>214</v>
      </c>
      <c r="L1170" t="s">
        <v>214</v>
      </c>
      <c r="M1170" t="s">
        <v>212</v>
      </c>
      <c r="N1170" t="s">
        <v>212</v>
      </c>
      <c r="O1170" t="s">
        <v>214</v>
      </c>
      <c r="P1170" t="s">
        <v>212</v>
      </c>
      <c r="Q1170" t="s">
        <v>212</v>
      </c>
      <c r="R1170" t="s">
        <v>212</v>
      </c>
      <c r="S1170" t="s">
        <v>212</v>
      </c>
      <c r="T1170" t="s">
        <v>212</v>
      </c>
      <c r="U1170" t="s">
        <v>212</v>
      </c>
      <c r="V1170" t="s">
        <v>212</v>
      </c>
      <c r="W1170" t="s">
        <v>214</v>
      </c>
      <c r="X1170" t="s">
        <v>214</v>
      </c>
      <c r="Y1170" t="s">
        <v>213</v>
      </c>
      <c r="Z1170" t="s">
        <v>213</v>
      </c>
      <c r="AA1170" t="s">
        <v>214</v>
      </c>
      <c r="AB1170" s="325" t="s">
        <v>213</v>
      </c>
      <c r="AC1170" s="325" t="s">
        <v>213</v>
      </c>
      <c r="AD1170" s="325" t="s">
        <v>213</v>
      </c>
      <c r="AE1170" s="325" t="s">
        <v>213</v>
      </c>
      <c r="AF1170" s="325" t="s">
        <v>213</v>
      </c>
      <c r="AG1170"/>
      <c r="AH1170"/>
      <c r="AI1170"/>
      <c r="AJ1170"/>
      <c r="AK1170"/>
      <c r="AL1170"/>
      <c r="AM1170"/>
      <c r="AN1170"/>
      <c r="AO1170"/>
      <c r="AP1170" s="317"/>
      <c r="AQ1170"/>
      <c r="AR1170" s="299"/>
      <c r="AS1170" s="271"/>
      <c r="AU1170" s="273"/>
    </row>
    <row r="1171" spans="1:47" s="272" customFormat="1" ht="22.8" x14ac:dyDescent="0.4">
      <c r="A1171">
        <v>216195</v>
      </c>
      <c r="B1171" t="s">
        <v>3630</v>
      </c>
      <c r="C1171" t="s">
        <v>212</v>
      </c>
      <c r="D1171" t="s">
        <v>214</v>
      </c>
      <c r="E1171" t="s">
        <v>212</v>
      </c>
      <c r="F1171" t="s">
        <v>212</v>
      </c>
      <c r="G1171" t="s">
        <v>214</v>
      </c>
      <c r="H1171" t="s">
        <v>214</v>
      </c>
      <c r="I1171" t="s">
        <v>214</v>
      </c>
      <c r="J1171" t="s">
        <v>212</v>
      </c>
      <c r="K1171" t="s">
        <v>212</v>
      </c>
      <c r="L1171" t="s">
        <v>214</v>
      </c>
      <c r="M1171" t="s">
        <v>212</v>
      </c>
      <c r="N1171" t="s">
        <v>212</v>
      </c>
      <c r="O1171" t="s">
        <v>212</v>
      </c>
      <c r="P1171" t="s">
        <v>214</v>
      </c>
      <c r="Q1171" t="s">
        <v>212</v>
      </c>
      <c r="R1171" t="s">
        <v>214</v>
      </c>
      <c r="S1171" t="s">
        <v>212</v>
      </c>
      <c r="T1171" t="s">
        <v>212</v>
      </c>
      <c r="U1171" t="s">
        <v>212</v>
      </c>
      <c r="V1171" t="s">
        <v>212</v>
      </c>
      <c r="W1171" t="s">
        <v>214</v>
      </c>
      <c r="X1171" t="s">
        <v>212</v>
      </c>
      <c r="Y1171" t="s">
        <v>214</v>
      </c>
      <c r="Z1171" t="s">
        <v>212</v>
      </c>
      <c r="AA1171" t="s">
        <v>214</v>
      </c>
      <c r="AB1171" t="s">
        <v>214</v>
      </c>
      <c r="AC1171" t="s">
        <v>214</v>
      </c>
      <c r="AD1171" t="s">
        <v>214</v>
      </c>
      <c r="AE1171" t="s">
        <v>213</v>
      </c>
      <c r="AF1171" t="s">
        <v>214</v>
      </c>
      <c r="AG1171"/>
      <c r="AH1171"/>
      <c r="AI1171"/>
      <c r="AJ1171"/>
      <c r="AK1171"/>
      <c r="AL1171"/>
      <c r="AM1171"/>
      <c r="AN1171"/>
      <c r="AO1171"/>
      <c r="AP1171" s="317"/>
      <c r="AQ1171"/>
      <c r="AR1171" s="299"/>
      <c r="AS1171" s="271"/>
      <c r="AU1171" s="273"/>
    </row>
    <row r="1172" spans="1:47" s="272" customFormat="1" ht="22.8" x14ac:dyDescent="0.4">
      <c r="A1172">
        <v>216198</v>
      </c>
      <c r="B1172" t="s">
        <v>65</v>
      </c>
      <c r="C1172" t="s">
        <v>212</v>
      </c>
      <c r="D1172" t="s">
        <v>214</v>
      </c>
      <c r="E1172" t="s">
        <v>214</v>
      </c>
      <c r="F1172" t="s">
        <v>214</v>
      </c>
      <c r="G1172" t="s">
        <v>214</v>
      </c>
      <c r="H1172" t="s">
        <v>214</v>
      </c>
      <c r="I1172" t="s">
        <v>214</v>
      </c>
      <c r="J1172" t="s">
        <v>212</v>
      </c>
      <c r="K1172" t="s">
        <v>214</v>
      </c>
      <c r="L1172" t="s">
        <v>214</v>
      </c>
      <c r="M1172" t="s">
        <v>214</v>
      </c>
      <c r="N1172" t="s">
        <v>212</v>
      </c>
      <c r="O1172" t="s">
        <v>214</v>
      </c>
      <c r="P1172" t="s">
        <v>214</v>
      </c>
      <c r="Q1172" t="s">
        <v>214</v>
      </c>
      <c r="R1172" t="s">
        <v>214</v>
      </c>
      <c r="S1172" t="s">
        <v>214</v>
      </c>
      <c r="T1172" t="s">
        <v>214</v>
      </c>
      <c r="U1172" t="s">
        <v>214</v>
      </c>
      <c r="V1172" t="s">
        <v>212</v>
      </c>
      <c r="W1172" t="s">
        <v>212</v>
      </c>
      <c r="X1172" t="s">
        <v>214</v>
      </c>
      <c r="Y1172" t="s">
        <v>212</v>
      </c>
      <c r="Z1172" t="s">
        <v>214</v>
      </c>
      <c r="AA1172" t="s">
        <v>212</v>
      </c>
      <c r="AB1172" t="s">
        <v>212</v>
      </c>
      <c r="AC1172" t="s">
        <v>214</v>
      </c>
      <c r="AD1172" t="s">
        <v>214</v>
      </c>
      <c r="AE1172" t="s">
        <v>212</v>
      </c>
      <c r="AF1172" t="s">
        <v>212</v>
      </c>
      <c r="AG1172" t="s">
        <v>213</v>
      </c>
      <c r="AH1172" t="s">
        <v>213</v>
      </c>
      <c r="AI1172" t="s">
        <v>213</v>
      </c>
      <c r="AJ1172" t="s">
        <v>213</v>
      </c>
      <c r="AK1172" t="s">
        <v>213</v>
      </c>
      <c r="AL1172"/>
      <c r="AM1172"/>
      <c r="AN1172"/>
      <c r="AO1172"/>
      <c r="AP1172" s="317"/>
      <c r="AQ1172"/>
      <c r="AR1172" s="299"/>
      <c r="AS1172" s="273"/>
      <c r="AU1172" s="273"/>
    </row>
    <row r="1173" spans="1:47" s="272" customFormat="1" ht="22.8" x14ac:dyDescent="0.4">
      <c r="A1173">
        <v>216202</v>
      </c>
      <c r="B1173" t="s">
        <v>65</v>
      </c>
      <c r="C1173" t="s">
        <v>212</v>
      </c>
      <c r="D1173" t="s">
        <v>214</v>
      </c>
      <c r="E1173" t="s">
        <v>214</v>
      </c>
      <c r="F1173" t="s">
        <v>214</v>
      </c>
      <c r="G1173" t="s">
        <v>212</v>
      </c>
      <c r="H1173" t="s">
        <v>212</v>
      </c>
      <c r="I1173" t="s">
        <v>214</v>
      </c>
      <c r="J1173" t="s">
        <v>212</v>
      </c>
      <c r="K1173" t="s">
        <v>212</v>
      </c>
      <c r="L1173" t="s">
        <v>214</v>
      </c>
      <c r="M1173" t="s">
        <v>212</v>
      </c>
      <c r="N1173" t="s">
        <v>212</v>
      </c>
      <c r="O1173" t="s">
        <v>212</v>
      </c>
      <c r="P1173" t="s">
        <v>212</v>
      </c>
      <c r="Q1173" t="s">
        <v>212</v>
      </c>
      <c r="R1173" t="s">
        <v>212</v>
      </c>
      <c r="S1173" t="s">
        <v>212</v>
      </c>
      <c r="T1173" t="s">
        <v>212</v>
      </c>
      <c r="U1173" t="s">
        <v>212</v>
      </c>
      <c r="V1173" t="s">
        <v>212</v>
      </c>
      <c r="W1173" t="s">
        <v>212</v>
      </c>
      <c r="X1173" t="s">
        <v>214</v>
      </c>
      <c r="Y1173" t="s">
        <v>214</v>
      </c>
      <c r="Z1173" t="s">
        <v>212</v>
      </c>
      <c r="AA1173" t="s">
        <v>214</v>
      </c>
      <c r="AB1173" t="s">
        <v>214</v>
      </c>
      <c r="AC1173" t="s">
        <v>214</v>
      </c>
      <c r="AD1173" t="s">
        <v>214</v>
      </c>
      <c r="AE1173" t="s">
        <v>214</v>
      </c>
      <c r="AF1173" t="s">
        <v>214</v>
      </c>
      <c r="AG1173" t="s">
        <v>213</v>
      </c>
      <c r="AH1173" t="s">
        <v>213</v>
      </c>
      <c r="AI1173" t="s">
        <v>213</v>
      </c>
      <c r="AJ1173" t="s">
        <v>213</v>
      </c>
      <c r="AK1173" t="s">
        <v>213</v>
      </c>
      <c r="AL1173"/>
      <c r="AM1173"/>
      <c r="AN1173"/>
      <c r="AO1173"/>
      <c r="AP1173" s="317"/>
      <c r="AQ1173"/>
      <c r="AR1173" s="299"/>
      <c r="AS1173" s="273"/>
      <c r="AU1173" s="273"/>
    </row>
    <row r="1174" spans="1:47" s="272" customFormat="1" ht="22.8" x14ac:dyDescent="0.4">
      <c r="A1174">
        <v>216203</v>
      </c>
      <c r="B1174" t="s">
        <v>3629</v>
      </c>
      <c r="C1174" t="s">
        <v>214</v>
      </c>
      <c r="D1174" t="s">
        <v>212</v>
      </c>
      <c r="E1174" t="s">
        <v>212</v>
      </c>
      <c r="F1174" t="s">
        <v>212</v>
      </c>
      <c r="G1174" t="s">
        <v>214</v>
      </c>
      <c r="H1174" t="s">
        <v>214</v>
      </c>
      <c r="I1174" t="s">
        <v>212</v>
      </c>
      <c r="J1174" t="s">
        <v>214</v>
      </c>
      <c r="K1174" t="s">
        <v>214</v>
      </c>
      <c r="L1174" t="s">
        <v>213</v>
      </c>
      <c r="M1174" t="s">
        <v>212</v>
      </c>
      <c r="N1174" t="s">
        <v>214</v>
      </c>
      <c r="O1174" t="s">
        <v>212</v>
      </c>
      <c r="P1174" t="s">
        <v>212</v>
      </c>
      <c r="Q1174" t="s">
        <v>212</v>
      </c>
      <c r="R1174" t="s">
        <v>214</v>
      </c>
      <c r="S1174" t="s">
        <v>212</v>
      </c>
      <c r="T1174" t="s">
        <v>214</v>
      </c>
      <c r="U1174" t="s">
        <v>212</v>
      </c>
      <c r="V1174" t="s">
        <v>214</v>
      </c>
      <c r="W1174" t="s">
        <v>212</v>
      </c>
      <c r="X1174" t="s">
        <v>214</v>
      </c>
      <c r="Y1174" t="s">
        <v>214</v>
      </c>
      <c r="Z1174" t="s">
        <v>214</v>
      </c>
      <c r="AA1174" t="s">
        <v>212</v>
      </c>
      <c r="AB1174" t="s">
        <v>214</v>
      </c>
      <c r="AC1174" t="s">
        <v>214</v>
      </c>
      <c r="AD1174" t="s">
        <v>214</v>
      </c>
      <c r="AE1174" t="s">
        <v>212</v>
      </c>
      <c r="AF1174" t="s">
        <v>214</v>
      </c>
      <c r="AG1174" t="s">
        <v>214</v>
      </c>
      <c r="AH1174" t="s">
        <v>214</v>
      </c>
      <c r="AI1174" t="s">
        <v>214</v>
      </c>
      <c r="AJ1174" t="s">
        <v>212</v>
      </c>
      <c r="AK1174" t="s">
        <v>212</v>
      </c>
      <c r="AL1174" t="s">
        <v>214</v>
      </c>
      <c r="AM1174" t="s">
        <v>214</v>
      </c>
      <c r="AN1174" t="s">
        <v>214</v>
      </c>
      <c r="AO1174" t="s">
        <v>214</v>
      </c>
      <c r="AP1174" s="317" t="s">
        <v>214</v>
      </c>
      <c r="AQ1174"/>
      <c r="AR1174" s="299"/>
      <c r="AS1174" s="273"/>
      <c r="AU1174" s="273"/>
    </row>
    <row r="1175" spans="1:47" s="272" customFormat="1" ht="22.8" x14ac:dyDescent="0.4">
      <c r="A1175">
        <v>216204</v>
      </c>
      <c r="B1175" t="s">
        <v>487</v>
      </c>
      <c r="C1175" t="s">
        <v>212</v>
      </c>
      <c r="D1175" t="s">
        <v>212</v>
      </c>
      <c r="E1175" t="s">
        <v>212</v>
      </c>
      <c r="F1175" t="s">
        <v>212</v>
      </c>
      <c r="G1175" t="s">
        <v>212</v>
      </c>
      <c r="H1175" t="s">
        <v>212</v>
      </c>
      <c r="I1175" t="s">
        <v>212</v>
      </c>
      <c r="J1175" t="s">
        <v>212</v>
      </c>
      <c r="K1175" t="s">
        <v>212</v>
      </c>
      <c r="L1175" t="s">
        <v>212</v>
      </c>
      <c r="M1175" t="s">
        <v>212</v>
      </c>
      <c r="N1175" t="s">
        <v>212</v>
      </c>
      <c r="O1175" t="s">
        <v>212</v>
      </c>
      <c r="P1175" t="s">
        <v>212</v>
      </c>
      <c r="Q1175" t="s">
        <v>212</v>
      </c>
      <c r="R1175" t="s">
        <v>212</v>
      </c>
      <c r="S1175" t="s">
        <v>212</v>
      </c>
      <c r="T1175" t="s">
        <v>212</v>
      </c>
      <c r="U1175" t="s">
        <v>212</v>
      </c>
      <c r="V1175" t="s">
        <v>212</v>
      </c>
      <c r="W1175"/>
      <c r="X1175"/>
      <c r="Y1175"/>
      <c r="Z1175"/>
      <c r="AA1175"/>
      <c r="AB1175"/>
      <c r="AC1175"/>
      <c r="AD1175"/>
      <c r="AE1175"/>
      <c r="AF1175"/>
      <c r="AG1175"/>
      <c r="AH1175"/>
      <c r="AI1175"/>
      <c r="AJ1175"/>
      <c r="AK1175"/>
      <c r="AL1175"/>
      <c r="AM1175"/>
      <c r="AN1175"/>
      <c r="AO1175"/>
      <c r="AP1175" s="317"/>
      <c r="AQ1175"/>
      <c r="AR1175" s="299"/>
      <c r="AS1175" s="273"/>
      <c r="AU1175" s="273"/>
    </row>
    <row r="1176" spans="1:47" s="272" customFormat="1" ht="22.8" x14ac:dyDescent="0.4">
      <c r="A1176">
        <v>216210</v>
      </c>
      <c r="B1176" t="s">
        <v>3630</v>
      </c>
      <c r="C1176" t="s">
        <v>214</v>
      </c>
      <c r="D1176" t="s">
        <v>214</v>
      </c>
      <c r="E1176" t="s">
        <v>212</v>
      </c>
      <c r="F1176" t="s">
        <v>212</v>
      </c>
      <c r="G1176" t="s">
        <v>214</v>
      </c>
      <c r="H1176" t="s">
        <v>213</v>
      </c>
      <c r="I1176" t="s">
        <v>213</v>
      </c>
      <c r="J1176" t="s">
        <v>214</v>
      </c>
      <c r="K1176" t="s">
        <v>212</v>
      </c>
      <c r="L1176" t="s">
        <v>214</v>
      </c>
      <c r="M1176" t="s">
        <v>212</v>
      </c>
      <c r="N1176" t="s">
        <v>212</v>
      </c>
      <c r="O1176" t="s">
        <v>212</v>
      </c>
      <c r="P1176" t="s">
        <v>214</v>
      </c>
      <c r="Q1176" t="s">
        <v>212</v>
      </c>
      <c r="R1176" t="s">
        <v>212</v>
      </c>
      <c r="S1176" t="s">
        <v>212</v>
      </c>
      <c r="T1176" t="s">
        <v>214</v>
      </c>
      <c r="U1176" t="s">
        <v>214</v>
      </c>
      <c r="V1176" t="s">
        <v>214</v>
      </c>
      <c r="W1176" t="s">
        <v>213</v>
      </c>
      <c r="X1176" t="s">
        <v>212</v>
      </c>
      <c r="Y1176" t="s">
        <v>214</v>
      </c>
      <c r="Z1176" t="s">
        <v>212</v>
      </c>
      <c r="AA1176" t="s">
        <v>212</v>
      </c>
      <c r="AB1176" t="s">
        <v>214</v>
      </c>
      <c r="AC1176" t="s">
        <v>214</v>
      </c>
      <c r="AD1176" t="s">
        <v>213</v>
      </c>
      <c r="AE1176" t="s">
        <v>214</v>
      </c>
      <c r="AF1176" t="s">
        <v>214</v>
      </c>
      <c r="AG1176"/>
      <c r="AH1176"/>
      <c r="AI1176"/>
      <c r="AJ1176"/>
      <c r="AK1176"/>
      <c r="AL1176"/>
      <c r="AM1176"/>
      <c r="AN1176"/>
      <c r="AO1176"/>
      <c r="AP1176" s="317"/>
      <c r="AQ1176"/>
      <c r="AR1176" s="299"/>
      <c r="AS1176" s="273"/>
      <c r="AU1176" s="273"/>
    </row>
    <row r="1177" spans="1:47" s="272" customFormat="1" ht="22.8" x14ac:dyDescent="0.4">
      <c r="A1177">
        <v>216212</v>
      </c>
      <c r="B1177" t="s">
        <v>3630</v>
      </c>
      <c r="C1177" t="s">
        <v>212</v>
      </c>
      <c r="D1177" t="s">
        <v>212</v>
      </c>
      <c r="E1177" t="s">
        <v>214</v>
      </c>
      <c r="F1177" t="s">
        <v>212</v>
      </c>
      <c r="G1177" t="s">
        <v>213</v>
      </c>
      <c r="H1177" t="s">
        <v>214</v>
      </c>
      <c r="I1177" t="s">
        <v>213</v>
      </c>
      <c r="J1177" t="s">
        <v>214</v>
      </c>
      <c r="K1177" t="s">
        <v>212</v>
      </c>
      <c r="L1177" t="s">
        <v>214</v>
      </c>
      <c r="M1177" t="s">
        <v>212</v>
      </c>
      <c r="N1177" t="s">
        <v>214</v>
      </c>
      <c r="O1177" t="s">
        <v>214</v>
      </c>
      <c r="P1177" t="s">
        <v>212</v>
      </c>
      <c r="Q1177" t="s">
        <v>212</v>
      </c>
      <c r="R1177" t="s">
        <v>212</v>
      </c>
      <c r="S1177" t="s">
        <v>214</v>
      </c>
      <c r="T1177" t="s">
        <v>212</v>
      </c>
      <c r="U1177" t="s">
        <v>214</v>
      </c>
      <c r="V1177" t="s">
        <v>212</v>
      </c>
      <c r="W1177" t="s">
        <v>214</v>
      </c>
      <c r="X1177" t="s">
        <v>212</v>
      </c>
      <c r="Y1177" t="s">
        <v>212</v>
      </c>
      <c r="Z1177" t="s">
        <v>214</v>
      </c>
      <c r="AA1177" t="s">
        <v>212</v>
      </c>
      <c r="AB1177" t="s">
        <v>214</v>
      </c>
      <c r="AC1177" t="s">
        <v>214</v>
      </c>
      <c r="AD1177" t="s">
        <v>213</v>
      </c>
      <c r="AE1177" t="s">
        <v>213</v>
      </c>
      <c r="AF1177" t="s">
        <v>213</v>
      </c>
      <c r="AG1177"/>
      <c r="AH1177"/>
      <c r="AI1177"/>
      <c r="AJ1177"/>
      <c r="AK1177"/>
      <c r="AL1177"/>
      <c r="AM1177"/>
      <c r="AN1177"/>
      <c r="AO1177"/>
      <c r="AP1177" s="317"/>
      <c r="AQ1177"/>
      <c r="AR1177" s="299"/>
      <c r="AS1177" s="273"/>
      <c r="AU1177" s="273"/>
    </row>
    <row r="1178" spans="1:47" s="272" customFormat="1" ht="22.8" x14ac:dyDescent="0.4">
      <c r="A1178" s="314">
        <v>216216</v>
      </c>
      <c r="B1178" t="s">
        <v>487</v>
      </c>
      <c r="C1178" s="315" t="s">
        <v>214</v>
      </c>
      <c r="D1178" s="315" t="s">
        <v>212</v>
      </c>
      <c r="E1178" s="315" t="s">
        <v>214</v>
      </c>
      <c r="F1178" s="315" t="s">
        <v>214</v>
      </c>
      <c r="G1178" s="315" t="s">
        <v>213</v>
      </c>
      <c r="H1178" s="315" t="s">
        <v>214</v>
      </c>
      <c r="I1178" s="315" t="s">
        <v>214</v>
      </c>
      <c r="J1178" s="315" t="s">
        <v>214</v>
      </c>
      <c r="K1178" s="315" t="s">
        <v>214</v>
      </c>
      <c r="L1178" s="315" t="s">
        <v>214</v>
      </c>
      <c r="M1178" s="315" t="s">
        <v>214</v>
      </c>
      <c r="N1178" s="315" t="s">
        <v>214</v>
      </c>
      <c r="O1178" s="315" t="s">
        <v>214</v>
      </c>
      <c r="P1178" s="315" t="s">
        <v>213</v>
      </c>
      <c r="Q1178" s="315" t="s">
        <v>213</v>
      </c>
      <c r="R1178" s="315" t="s">
        <v>214</v>
      </c>
      <c r="S1178" s="315" t="s">
        <v>213</v>
      </c>
      <c r="T1178" s="315" t="s">
        <v>213</v>
      </c>
      <c r="U1178" s="315" t="s">
        <v>213</v>
      </c>
      <c r="V1178" s="315" t="s">
        <v>213</v>
      </c>
      <c r="W1178" s="315"/>
      <c r="X1178" s="315"/>
      <c r="Y1178" s="315"/>
      <c r="Z1178" s="315"/>
      <c r="AA1178" s="315"/>
      <c r="AB1178" s="315"/>
      <c r="AC1178" s="315"/>
      <c r="AD1178" s="315"/>
      <c r="AE1178" s="315"/>
      <c r="AF1178" s="315"/>
      <c r="AG1178" s="315"/>
      <c r="AH1178" s="315"/>
      <c r="AI1178" s="315"/>
      <c r="AJ1178" s="315"/>
      <c r="AK1178" s="315"/>
      <c r="AL1178" s="315"/>
      <c r="AM1178" s="315"/>
      <c r="AN1178" s="315"/>
      <c r="AO1178" s="315"/>
      <c r="AP1178" s="316"/>
      <c r="AQ1178"/>
      <c r="AR1178" s="299"/>
      <c r="AS1178" s="273"/>
      <c r="AU1178" s="273"/>
    </row>
    <row r="1179" spans="1:47" s="272" customFormat="1" ht="22.8" x14ac:dyDescent="0.4">
      <c r="A1179">
        <v>216220</v>
      </c>
      <c r="B1179" t="s">
        <v>3630</v>
      </c>
      <c r="C1179" t="s">
        <v>214</v>
      </c>
      <c r="D1179" t="s">
        <v>214</v>
      </c>
      <c r="E1179" t="s">
        <v>214</v>
      </c>
      <c r="F1179" t="s">
        <v>212</v>
      </c>
      <c r="G1179" t="s">
        <v>212</v>
      </c>
      <c r="H1179" t="s">
        <v>214</v>
      </c>
      <c r="I1179" t="s">
        <v>214</v>
      </c>
      <c r="J1179" t="s">
        <v>214</v>
      </c>
      <c r="K1179" t="s">
        <v>214</v>
      </c>
      <c r="L1179" t="s">
        <v>212</v>
      </c>
      <c r="M1179" t="s">
        <v>212</v>
      </c>
      <c r="N1179" t="s">
        <v>212</v>
      </c>
      <c r="O1179" t="s">
        <v>212</v>
      </c>
      <c r="P1179" t="s">
        <v>212</v>
      </c>
      <c r="Q1179" t="s">
        <v>212</v>
      </c>
      <c r="R1179" t="s">
        <v>212</v>
      </c>
      <c r="S1179" t="s">
        <v>214</v>
      </c>
      <c r="T1179" t="s">
        <v>214</v>
      </c>
      <c r="U1179" t="s">
        <v>212</v>
      </c>
      <c r="V1179" t="s">
        <v>214</v>
      </c>
      <c r="W1179" t="s">
        <v>212</v>
      </c>
      <c r="X1179" t="s">
        <v>212</v>
      </c>
      <c r="Y1179" t="s">
        <v>212</v>
      </c>
      <c r="Z1179" t="s">
        <v>212</v>
      </c>
      <c r="AA1179" t="s">
        <v>212</v>
      </c>
      <c r="AB1179" t="s">
        <v>214</v>
      </c>
      <c r="AC1179" t="s">
        <v>214</v>
      </c>
      <c r="AD1179" t="s">
        <v>214</v>
      </c>
      <c r="AE1179" t="s">
        <v>214</v>
      </c>
      <c r="AF1179" t="s">
        <v>214</v>
      </c>
      <c r="AG1179"/>
      <c r="AH1179"/>
      <c r="AI1179"/>
      <c r="AJ1179"/>
      <c r="AK1179"/>
      <c r="AL1179"/>
      <c r="AM1179"/>
      <c r="AN1179"/>
      <c r="AO1179"/>
      <c r="AP1179" s="317"/>
      <c r="AQ1179"/>
      <c r="AR1179" s="299"/>
      <c r="AS1179" s="273"/>
      <c r="AU1179" s="273"/>
    </row>
    <row r="1180" spans="1:47" s="272" customFormat="1" ht="24" x14ac:dyDescent="0.5">
      <c r="A1180" s="321">
        <v>216226</v>
      </c>
      <c r="B1180" t="s">
        <v>487</v>
      </c>
      <c r="C1180" s="271" t="s">
        <v>214</v>
      </c>
      <c r="D1180" s="271" t="s">
        <v>212</v>
      </c>
      <c r="E1180" s="271" t="s">
        <v>212</v>
      </c>
      <c r="F1180" s="271" t="s">
        <v>212</v>
      </c>
      <c r="G1180" s="271" t="s">
        <v>212</v>
      </c>
      <c r="H1180" s="271" t="s">
        <v>213</v>
      </c>
      <c r="I1180" s="271" t="s">
        <v>214</v>
      </c>
      <c r="J1180" s="271" t="s">
        <v>212</v>
      </c>
      <c r="K1180" s="271" t="s">
        <v>212</v>
      </c>
      <c r="L1180" s="271" t="s">
        <v>212</v>
      </c>
      <c r="M1180" s="271" t="s">
        <v>213</v>
      </c>
      <c r="N1180" s="271" t="s">
        <v>212</v>
      </c>
      <c r="O1180" s="271" t="s">
        <v>212</v>
      </c>
      <c r="P1180" s="271" t="s">
        <v>213</v>
      </c>
      <c r="Q1180" s="271" t="s">
        <v>214</v>
      </c>
      <c r="R1180" s="271" t="s">
        <v>213</v>
      </c>
      <c r="S1180" s="271" t="s">
        <v>214</v>
      </c>
      <c r="T1180" s="271" t="s">
        <v>214</v>
      </c>
      <c r="U1180" s="271" t="s">
        <v>214</v>
      </c>
      <c r="V1180" s="271" t="s">
        <v>212</v>
      </c>
      <c r="W1180" s="271"/>
      <c r="X1180" s="271"/>
      <c r="Y1180" s="271"/>
      <c r="Z1180" s="271"/>
      <c r="AA1180" s="271"/>
      <c r="AB1180" s="271"/>
      <c r="AC1180" s="271"/>
      <c r="AD1180" s="271"/>
      <c r="AE1180" s="271"/>
      <c r="AF1180" s="271"/>
      <c r="AG1180" s="271"/>
      <c r="AH1180" s="271"/>
      <c r="AI1180" s="271"/>
      <c r="AJ1180" s="271"/>
      <c r="AK1180" s="271"/>
      <c r="AL1180" s="271"/>
      <c r="AM1180" s="271"/>
      <c r="AN1180" s="271"/>
      <c r="AO1180" s="271"/>
      <c r="AP1180" s="322"/>
      <c r="AQ1180"/>
      <c r="AR1180" s="299"/>
      <c r="AS1180" s="273"/>
      <c r="AU1180" s="273"/>
    </row>
    <row r="1181" spans="1:47" s="272" customFormat="1" ht="22.8" x14ac:dyDescent="0.4">
      <c r="A1181" s="314">
        <v>216229</v>
      </c>
      <c r="B1181" t="s">
        <v>487</v>
      </c>
      <c r="C1181" s="315" t="s">
        <v>4176</v>
      </c>
      <c r="D1181" s="315" t="s">
        <v>4176</v>
      </c>
      <c r="E1181" s="315" t="s">
        <v>4176</v>
      </c>
      <c r="F1181" s="315" t="s">
        <v>4176</v>
      </c>
      <c r="G1181" s="315" t="s">
        <v>4176</v>
      </c>
      <c r="H1181" s="315" t="s">
        <v>4176</v>
      </c>
      <c r="I1181" s="315" t="s">
        <v>4176</v>
      </c>
      <c r="J1181" s="315" t="s">
        <v>4176</v>
      </c>
      <c r="K1181" s="315" t="s">
        <v>4176</v>
      </c>
      <c r="L1181" s="315" t="s">
        <v>4176</v>
      </c>
      <c r="M1181" s="315" t="s">
        <v>4176</v>
      </c>
      <c r="N1181" s="315" t="s">
        <v>4176</v>
      </c>
      <c r="O1181" s="315" t="s">
        <v>4176</v>
      </c>
      <c r="P1181" s="315" t="s">
        <v>4176</v>
      </c>
      <c r="Q1181" s="315" t="s">
        <v>4176</v>
      </c>
      <c r="R1181" s="315" t="s">
        <v>4176</v>
      </c>
      <c r="S1181" s="315" t="s">
        <v>4176</v>
      </c>
      <c r="T1181" s="315" t="s">
        <v>4176</v>
      </c>
      <c r="U1181" s="315" t="s">
        <v>4176</v>
      </c>
      <c r="V1181" s="315" t="s">
        <v>4176</v>
      </c>
      <c r="W1181" s="315"/>
      <c r="X1181" s="315"/>
      <c r="Y1181" s="315"/>
      <c r="Z1181" s="315"/>
      <c r="AA1181" s="315"/>
      <c r="AB1181" s="315"/>
      <c r="AC1181" s="315"/>
      <c r="AD1181" s="315"/>
      <c r="AE1181" s="315"/>
      <c r="AF1181" s="315"/>
      <c r="AG1181" s="315"/>
      <c r="AH1181" s="315"/>
      <c r="AI1181" s="315"/>
      <c r="AJ1181" s="315"/>
      <c r="AK1181" s="315"/>
      <c r="AL1181" s="315"/>
      <c r="AM1181" s="315"/>
      <c r="AN1181" s="315"/>
      <c r="AO1181" s="315"/>
      <c r="AP1181" s="316"/>
      <c r="AQ1181" t="s">
        <v>737</v>
      </c>
      <c r="AR1181" s="299" t="s">
        <v>4213</v>
      </c>
      <c r="AS1181" s="271"/>
      <c r="AU1181" s="273"/>
    </row>
    <row r="1182" spans="1:47" s="272" customFormat="1" ht="22.8" x14ac:dyDescent="0.4">
      <c r="A1182" s="314">
        <v>216232</v>
      </c>
      <c r="B1182" t="s">
        <v>3632</v>
      </c>
      <c r="C1182" s="315" t="s">
        <v>214</v>
      </c>
      <c r="D1182" s="315" t="s">
        <v>214</v>
      </c>
      <c r="E1182" s="315" t="s">
        <v>214</v>
      </c>
      <c r="F1182" s="315" t="s">
        <v>212</v>
      </c>
      <c r="G1182" s="315" t="s">
        <v>214</v>
      </c>
      <c r="H1182" s="315" t="s">
        <v>213</v>
      </c>
      <c r="I1182" s="315" t="s">
        <v>212</v>
      </c>
      <c r="J1182" s="315" t="s">
        <v>214</v>
      </c>
      <c r="K1182" s="315" t="s">
        <v>212</v>
      </c>
      <c r="L1182" s="315" t="s">
        <v>214</v>
      </c>
      <c r="M1182" s="315" t="s">
        <v>214</v>
      </c>
      <c r="N1182" s="315" t="s">
        <v>213</v>
      </c>
      <c r="O1182" s="315" t="s">
        <v>213</v>
      </c>
      <c r="P1182" s="315" t="s">
        <v>213</v>
      </c>
      <c r="Q1182" s="315" t="s">
        <v>213</v>
      </c>
      <c r="R1182" s="315" t="s">
        <v>213</v>
      </c>
      <c r="S1182" s="315" t="s">
        <v>213</v>
      </c>
      <c r="T1182" s="315" t="s">
        <v>213</v>
      </c>
      <c r="U1182" s="315" t="s">
        <v>213</v>
      </c>
      <c r="V1182" s="315" t="s">
        <v>213</v>
      </c>
      <c r="W1182" s="315"/>
      <c r="X1182" s="315"/>
      <c r="Y1182" s="315"/>
      <c r="Z1182" s="315"/>
      <c r="AA1182" s="315"/>
      <c r="AB1182" s="315"/>
      <c r="AC1182" s="315"/>
      <c r="AD1182" s="315"/>
      <c r="AE1182" s="315"/>
      <c r="AF1182" s="315"/>
      <c r="AG1182" s="315"/>
      <c r="AH1182" s="315"/>
      <c r="AI1182" s="315"/>
      <c r="AJ1182" s="315"/>
      <c r="AK1182" s="315"/>
      <c r="AL1182" s="315"/>
      <c r="AM1182" s="315"/>
      <c r="AN1182" s="315"/>
      <c r="AO1182" s="315"/>
      <c r="AP1182" s="316"/>
      <c r="AQ1182"/>
      <c r="AR1182" s="299"/>
      <c r="AS1182" s="273"/>
      <c r="AU1182" s="273"/>
    </row>
    <row r="1183" spans="1:47" s="272" customFormat="1" ht="22.8" x14ac:dyDescent="0.4">
      <c r="A1183">
        <v>216235</v>
      </c>
      <c r="B1183" t="s">
        <v>3629</v>
      </c>
      <c r="C1183" t="s">
        <v>212</v>
      </c>
      <c r="D1183" t="s">
        <v>214</v>
      </c>
      <c r="E1183" t="s">
        <v>214</v>
      </c>
      <c r="F1183" t="s">
        <v>214</v>
      </c>
      <c r="G1183" t="s">
        <v>214</v>
      </c>
      <c r="H1183" t="s">
        <v>214</v>
      </c>
      <c r="I1183" t="s">
        <v>214</v>
      </c>
      <c r="J1183" t="s">
        <v>214</v>
      </c>
      <c r="K1183" t="s">
        <v>214</v>
      </c>
      <c r="L1183" t="s">
        <v>214</v>
      </c>
      <c r="M1183" t="s">
        <v>212</v>
      </c>
      <c r="N1183" t="s">
        <v>214</v>
      </c>
      <c r="O1183" t="s">
        <v>214</v>
      </c>
      <c r="P1183" t="s">
        <v>214</v>
      </c>
      <c r="Q1183" t="s">
        <v>214</v>
      </c>
      <c r="R1183" t="s">
        <v>214</v>
      </c>
      <c r="S1183" t="s">
        <v>214</v>
      </c>
      <c r="T1183" t="s">
        <v>214</v>
      </c>
      <c r="U1183" t="s">
        <v>214</v>
      </c>
      <c r="V1183" t="s">
        <v>214</v>
      </c>
      <c r="W1183" t="s">
        <v>214</v>
      </c>
      <c r="X1183" t="s">
        <v>214</v>
      </c>
      <c r="Y1183" t="s">
        <v>214</v>
      </c>
      <c r="Z1183" t="s">
        <v>214</v>
      </c>
      <c r="AA1183" t="s">
        <v>214</v>
      </c>
      <c r="AB1183" t="s">
        <v>214</v>
      </c>
      <c r="AC1183" t="s">
        <v>214</v>
      </c>
      <c r="AD1183" t="s">
        <v>214</v>
      </c>
      <c r="AE1183" t="s">
        <v>214</v>
      </c>
      <c r="AF1183" t="s">
        <v>214</v>
      </c>
      <c r="AG1183" t="s">
        <v>214</v>
      </c>
      <c r="AH1183" t="s">
        <v>213</v>
      </c>
      <c r="AI1183" t="s">
        <v>214</v>
      </c>
      <c r="AJ1183" t="s">
        <v>214</v>
      </c>
      <c r="AK1183" t="s">
        <v>213</v>
      </c>
      <c r="AL1183" t="s">
        <v>214</v>
      </c>
      <c r="AM1183" t="s">
        <v>214</v>
      </c>
      <c r="AN1183" t="s">
        <v>214</v>
      </c>
      <c r="AO1183" t="s">
        <v>214</v>
      </c>
      <c r="AP1183" s="317" t="s">
        <v>214</v>
      </c>
      <c r="AQ1183"/>
      <c r="AR1183" s="299"/>
      <c r="AS1183" s="271"/>
      <c r="AU1183" s="273"/>
    </row>
    <row r="1184" spans="1:47" s="272" customFormat="1" ht="22.8" x14ac:dyDescent="0.4">
      <c r="A1184">
        <v>216237</v>
      </c>
      <c r="B1184" t="s">
        <v>65</v>
      </c>
      <c r="C1184" t="s">
        <v>212</v>
      </c>
      <c r="D1184" t="s">
        <v>212</v>
      </c>
      <c r="E1184" t="s">
        <v>212</v>
      </c>
      <c r="F1184" t="s">
        <v>212</v>
      </c>
      <c r="G1184" t="s">
        <v>212</v>
      </c>
      <c r="H1184" t="s">
        <v>214</v>
      </c>
      <c r="I1184" t="s">
        <v>212</v>
      </c>
      <c r="J1184" t="s">
        <v>212</v>
      </c>
      <c r="K1184" t="s">
        <v>214</v>
      </c>
      <c r="L1184" t="s">
        <v>212</v>
      </c>
      <c r="M1184" t="s">
        <v>212</v>
      </c>
      <c r="N1184" t="s">
        <v>212</v>
      </c>
      <c r="O1184" t="s">
        <v>214</v>
      </c>
      <c r="P1184" t="s">
        <v>212</v>
      </c>
      <c r="Q1184" t="s">
        <v>212</v>
      </c>
      <c r="R1184" t="s">
        <v>214</v>
      </c>
      <c r="S1184" t="s">
        <v>214</v>
      </c>
      <c r="T1184" t="s">
        <v>214</v>
      </c>
      <c r="U1184" t="s">
        <v>214</v>
      </c>
      <c r="V1184" t="s">
        <v>214</v>
      </c>
      <c r="W1184" t="s">
        <v>212</v>
      </c>
      <c r="X1184" t="s">
        <v>214</v>
      </c>
      <c r="Y1184" t="s">
        <v>214</v>
      </c>
      <c r="Z1184" t="s">
        <v>214</v>
      </c>
      <c r="AA1184" t="s">
        <v>212</v>
      </c>
      <c r="AB1184" t="s">
        <v>214</v>
      </c>
      <c r="AC1184" t="s">
        <v>214</v>
      </c>
      <c r="AD1184" t="s">
        <v>214</v>
      </c>
      <c r="AE1184" t="s">
        <v>212</v>
      </c>
      <c r="AF1184" t="s">
        <v>214</v>
      </c>
      <c r="AG1184" t="s">
        <v>213</v>
      </c>
      <c r="AH1184" t="s">
        <v>213</v>
      </c>
      <c r="AI1184" t="s">
        <v>213</v>
      </c>
      <c r="AJ1184" t="s">
        <v>213</v>
      </c>
      <c r="AK1184" t="s">
        <v>213</v>
      </c>
      <c r="AL1184"/>
      <c r="AM1184"/>
      <c r="AN1184"/>
      <c r="AO1184"/>
      <c r="AP1184" s="317"/>
      <c r="AQ1184"/>
      <c r="AR1184" s="299"/>
      <c r="AS1184" s="271"/>
      <c r="AU1184" s="273"/>
    </row>
    <row r="1185" spans="1:47" s="272" customFormat="1" ht="22.8" x14ac:dyDescent="0.4">
      <c r="A1185">
        <v>216238</v>
      </c>
      <c r="B1185" t="s">
        <v>3630</v>
      </c>
      <c r="C1185" t="s">
        <v>212</v>
      </c>
      <c r="D1185" t="s">
        <v>214</v>
      </c>
      <c r="E1185" t="s">
        <v>214</v>
      </c>
      <c r="F1185" t="s">
        <v>212</v>
      </c>
      <c r="G1185" t="s">
        <v>212</v>
      </c>
      <c r="H1185" t="s">
        <v>214</v>
      </c>
      <c r="I1185" t="s">
        <v>214</v>
      </c>
      <c r="J1185" t="s">
        <v>212</v>
      </c>
      <c r="K1185" t="s">
        <v>214</v>
      </c>
      <c r="L1185" t="s">
        <v>212</v>
      </c>
      <c r="M1185" t="s">
        <v>212</v>
      </c>
      <c r="N1185" t="s">
        <v>212</v>
      </c>
      <c r="O1185" t="s">
        <v>214</v>
      </c>
      <c r="P1185" t="s">
        <v>212</v>
      </c>
      <c r="Q1185" t="s">
        <v>212</v>
      </c>
      <c r="R1185" t="s">
        <v>212</v>
      </c>
      <c r="S1185" t="s">
        <v>212</v>
      </c>
      <c r="T1185" t="s">
        <v>214</v>
      </c>
      <c r="U1185" t="s">
        <v>212</v>
      </c>
      <c r="V1185" t="s">
        <v>212</v>
      </c>
      <c r="W1185" t="s">
        <v>212</v>
      </c>
      <c r="X1185" t="s">
        <v>214</v>
      </c>
      <c r="Y1185" t="s">
        <v>212</v>
      </c>
      <c r="Z1185" t="s">
        <v>212</v>
      </c>
      <c r="AA1185" t="s">
        <v>212</v>
      </c>
      <c r="AB1185" t="s">
        <v>214</v>
      </c>
      <c r="AC1185" t="s">
        <v>214</v>
      </c>
      <c r="AD1185" t="s">
        <v>214</v>
      </c>
      <c r="AE1185" t="s">
        <v>214</v>
      </c>
      <c r="AF1185" t="s">
        <v>214</v>
      </c>
      <c r="AG1185"/>
      <c r="AH1185"/>
      <c r="AI1185"/>
      <c r="AJ1185"/>
      <c r="AK1185"/>
      <c r="AL1185"/>
      <c r="AM1185"/>
      <c r="AN1185"/>
      <c r="AO1185"/>
      <c r="AP1185" s="317"/>
      <c r="AQ1185"/>
      <c r="AR1185" s="299"/>
      <c r="AS1185" s="273"/>
      <c r="AU1185" s="273"/>
    </row>
    <row r="1186" spans="1:47" s="272" customFormat="1" ht="22.8" x14ac:dyDescent="0.4">
      <c r="A1186" s="314">
        <v>216239</v>
      </c>
      <c r="B1186" t="s">
        <v>487</v>
      </c>
      <c r="C1186" s="315" t="s">
        <v>4176</v>
      </c>
      <c r="D1186" s="315" t="s">
        <v>4176</v>
      </c>
      <c r="E1186" s="315" t="s">
        <v>4176</v>
      </c>
      <c r="F1186" s="315" t="s">
        <v>4176</v>
      </c>
      <c r="G1186" s="315" t="s">
        <v>4176</v>
      </c>
      <c r="H1186" s="315" t="s">
        <v>4176</v>
      </c>
      <c r="I1186" s="315" t="s">
        <v>4176</v>
      </c>
      <c r="J1186" s="315" t="s">
        <v>4176</v>
      </c>
      <c r="K1186" s="315" t="s">
        <v>4176</v>
      </c>
      <c r="L1186" s="315" t="s">
        <v>4176</v>
      </c>
      <c r="M1186" s="315" t="s">
        <v>4176</v>
      </c>
      <c r="N1186" s="315" t="s">
        <v>4176</v>
      </c>
      <c r="O1186" s="315" t="s">
        <v>4176</v>
      </c>
      <c r="P1186" s="315" t="s">
        <v>4176</v>
      </c>
      <c r="Q1186" s="315" t="s">
        <v>4176</v>
      </c>
      <c r="R1186" s="315" t="s">
        <v>4176</v>
      </c>
      <c r="S1186" s="315" t="s">
        <v>4176</v>
      </c>
      <c r="T1186" s="315" t="s">
        <v>4176</v>
      </c>
      <c r="U1186" s="315" t="s">
        <v>4176</v>
      </c>
      <c r="V1186" s="315" t="s">
        <v>4176</v>
      </c>
      <c r="W1186" s="315"/>
      <c r="X1186" s="315"/>
      <c r="Y1186" s="315"/>
      <c r="Z1186" s="315"/>
      <c r="AA1186" s="315"/>
      <c r="AB1186" s="315"/>
      <c r="AC1186" s="315"/>
      <c r="AD1186" s="315"/>
      <c r="AE1186" s="315"/>
      <c r="AF1186" s="315"/>
      <c r="AG1186" s="315"/>
      <c r="AH1186" s="315"/>
      <c r="AI1186" s="315"/>
      <c r="AJ1186" s="315"/>
      <c r="AK1186" s="315"/>
      <c r="AL1186" s="315"/>
      <c r="AM1186" s="315"/>
      <c r="AN1186" s="315"/>
      <c r="AO1186" s="315"/>
      <c r="AP1186" s="316"/>
      <c r="AQ1186" t="s">
        <v>737</v>
      </c>
      <c r="AR1186" s="299" t="s">
        <v>4180</v>
      </c>
      <c r="AS1186" s="273"/>
      <c r="AU1186" s="273"/>
    </row>
    <row r="1187" spans="1:47" s="272" customFormat="1" ht="24" x14ac:dyDescent="0.5">
      <c r="A1187" s="326">
        <v>216241</v>
      </c>
      <c r="B1187" t="s">
        <v>3632</v>
      </c>
      <c r="C1187" s="271" t="s">
        <v>212</v>
      </c>
      <c r="D1187" s="271" t="s">
        <v>212</v>
      </c>
      <c r="E1187" s="271" t="s">
        <v>212</v>
      </c>
      <c r="F1187" s="271" t="s">
        <v>212</v>
      </c>
      <c r="G1187" s="271" t="s">
        <v>214</v>
      </c>
      <c r="H1187" s="271" t="s">
        <v>214</v>
      </c>
      <c r="I1187" s="271" t="s">
        <v>212</v>
      </c>
      <c r="J1187" s="271" t="s">
        <v>212</v>
      </c>
      <c r="K1187" s="271" t="s">
        <v>212</v>
      </c>
      <c r="L1187" s="271" t="s">
        <v>212</v>
      </c>
      <c r="M1187" s="271" t="s">
        <v>214</v>
      </c>
      <c r="N1187" s="271" t="s">
        <v>214</v>
      </c>
      <c r="O1187" s="271" t="s">
        <v>214</v>
      </c>
      <c r="P1187" s="271" t="s">
        <v>214</v>
      </c>
      <c r="Q1187" s="271" t="s">
        <v>214</v>
      </c>
      <c r="R1187" s="271" t="s">
        <v>213</v>
      </c>
      <c r="S1187" s="271" t="s">
        <v>213</v>
      </c>
      <c r="T1187" s="271" t="s">
        <v>213</v>
      </c>
      <c r="U1187" s="271" t="s">
        <v>213</v>
      </c>
      <c r="V1187" s="271" t="s">
        <v>213</v>
      </c>
      <c r="W1187" s="271"/>
      <c r="X1187" s="271"/>
      <c r="Y1187" s="271"/>
      <c r="Z1187" s="271"/>
      <c r="AA1187" s="271"/>
      <c r="AB1187" s="271"/>
      <c r="AC1187" s="271"/>
      <c r="AD1187" s="271"/>
      <c r="AE1187" s="271"/>
      <c r="AF1187" s="271"/>
      <c r="AG1187" s="271"/>
      <c r="AH1187" s="271"/>
      <c r="AI1187" s="271"/>
      <c r="AJ1187" s="271"/>
      <c r="AK1187" s="271"/>
      <c r="AL1187" s="271"/>
      <c r="AM1187" s="271"/>
      <c r="AN1187" s="271"/>
      <c r="AO1187" s="271"/>
      <c r="AP1187" s="322"/>
      <c r="AQ1187"/>
      <c r="AR1187" s="299"/>
      <c r="AS1187" s="271"/>
      <c r="AU1187" s="273"/>
    </row>
    <row r="1188" spans="1:47" s="272" customFormat="1" ht="22.8" x14ac:dyDescent="0.4">
      <c r="A1188" s="314">
        <v>216244</v>
      </c>
      <c r="B1188" t="s">
        <v>487</v>
      </c>
      <c r="C1188" s="315" t="s">
        <v>213</v>
      </c>
      <c r="D1188" s="315" t="s">
        <v>214</v>
      </c>
      <c r="E1188" s="315" t="s">
        <v>214</v>
      </c>
      <c r="F1188" s="315" t="s">
        <v>212</v>
      </c>
      <c r="G1188" s="315" t="s">
        <v>214</v>
      </c>
      <c r="H1188" s="315" t="s">
        <v>214</v>
      </c>
      <c r="I1188" s="315" t="s">
        <v>212</v>
      </c>
      <c r="J1188" s="315" t="s">
        <v>213</v>
      </c>
      <c r="K1188" s="315" t="s">
        <v>214</v>
      </c>
      <c r="L1188" s="315" t="s">
        <v>212</v>
      </c>
      <c r="M1188" s="315" t="s">
        <v>4177</v>
      </c>
      <c r="N1188" s="315" t="s">
        <v>214</v>
      </c>
      <c r="O1188" s="315" t="s">
        <v>214</v>
      </c>
      <c r="P1188" s="315" t="s">
        <v>214</v>
      </c>
      <c r="Q1188" s="315" t="s">
        <v>214</v>
      </c>
      <c r="R1188" s="315" t="s">
        <v>213</v>
      </c>
      <c r="S1188" s="315" t="s">
        <v>213</v>
      </c>
      <c r="T1188" s="315" t="s">
        <v>213</v>
      </c>
      <c r="U1188" s="315" t="s">
        <v>213</v>
      </c>
      <c r="V1188" s="315" t="s">
        <v>213</v>
      </c>
      <c r="W1188" s="315"/>
      <c r="X1188" s="315"/>
      <c r="Y1188" s="315"/>
      <c r="Z1188" s="315"/>
      <c r="AA1188" s="315"/>
      <c r="AB1188" s="315"/>
      <c r="AC1188" s="315"/>
      <c r="AD1188" s="315"/>
      <c r="AE1188" s="315"/>
      <c r="AF1188" s="315"/>
      <c r="AG1188" s="315"/>
      <c r="AH1188" s="315"/>
      <c r="AI1188" s="315"/>
      <c r="AJ1188" s="315"/>
      <c r="AK1188" s="315"/>
      <c r="AL1188" s="315"/>
      <c r="AM1188" s="315"/>
      <c r="AN1188" s="315"/>
      <c r="AO1188" s="315"/>
      <c r="AP1188" s="316"/>
      <c r="AQ1188"/>
      <c r="AR1188" s="299"/>
      <c r="AS1188" s="271"/>
      <c r="AU1188" s="273"/>
    </row>
    <row r="1189" spans="1:47" s="272" customFormat="1" ht="22.8" x14ac:dyDescent="0.4">
      <c r="A1189" s="314">
        <v>216247</v>
      </c>
      <c r="B1189" t="s">
        <v>487</v>
      </c>
      <c r="C1189" s="315" t="s">
        <v>214</v>
      </c>
      <c r="D1189" s="315" t="s">
        <v>214</v>
      </c>
      <c r="E1189" s="315" t="s">
        <v>214</v>
      </c>
      <c r="F1189" s="315" t="s">
        <v>214</v>
      </c>
      <c r="G1189" s="315" t="s">
        <v>214</v>
      </c>
      <c r="H1189" s="315" t="s">
        <v>214</v>
      </c>
      <c r="I1189" s="315" t="s">
        <v>214</v>
      </c>
      <c r="J1189" s="315" t="s">
        <v>213</v>
      </c>
      <c r="K1189" s="315" t="s">
        <v>214</v>
      </c>
      <c r="L1189" s="315" t="s">
        <v>214</v>
      </c>
      <c r="M1189" s="315" t="s">
        <v>213</v>
      </c>
      <c r="N1189" s="315" t="s">
        <v>213</v>
      </c>
      <c r="O1189" s="315" t="s">
        <v>214</v>
      </c>
      <c r="P1189" s="315" t="s">
        <v>214</v>
      </c>
      <c r="Q1189" s="315" t="s">
        <v>214</v>
      </c>
      <c r="R1189" s="315" t="s">
        <v>212</v>
      </c>
      <c r="S1189" s="315" t="s">
        <v>213</v>
      </c>
      <c r="T1189" s="315" t="s">
        <v>213</v>
      </c>
      <c r="U1189" s="315" t="s">
        <v>214</v>
      </c>
      <c r="V1189" s="315" t="s">
        <v>214</v>
      </c>
      <c r="W1189" s="315"/>
      <c r="X1189" s="315"/>
      <c r="Y1189" s="315"/>
      <c r="Z1189" s="315"/>
      <c r="AA1189" s="315"/>
      <c r="AB1189" s="315"/>
      <c r="AC1189" s="315"/>
      <c r="AD1189" s="315"/>
      <c r="AE1189" s="315"/>
      <c r="AF1189" s="315"/>
      <c r="AG1189" s="315"/>
      <c r="AH1189" s="315"/>
      <c r="AI1189" s="315"/>
      <c r="AJ1189" s="315"/>
      <c r="AK1189" s="315"/>
      <c r="AL1189" s="315"/>
      <c r="AM1189" s="315"/>
      <c r="AN1189" s="315"/>
      <c r="AO1189" s="315"/>
      <c r="AP1189" s="316"/>
      <c r="AQ1189"/>
      <c r="AR1189" s="299"/>
      <c r="AS1189" s="273"/>
      <c r="AU1189" s="273"/>
    </row>
    <row r="1190" spans="1:47" s="272" customFormat="1" ht="22.8" x14ac:dyDescent="0.4">
      <c r="A1190" s="314">
        <v>216248</v>
      </c>
      <c r="B1190" t="s">
        <v>487</v>
      </c>
      <c r="C1190" s="315" t="s">
        <v>214</v>
      </c>
      <c r="D1190" s="315" t="s">
        <v>212</v>
      </c>
      <c r="E1190" s="315" t="s">
        <v>214</v>
      </c>
      <c r="F1190" s="315" t="s">
        <v>214</v>
      </c>
      <c r="G1190" s="315" t="s">
        <v>212</v>
      </c>
      <c r="H1190" s="315" t="s">
        <v>214</v>
      </c>
      <c r="I1190" s="315" t="s">
        <v>214</v>
      </c>
      <c r="J1190" s="315" t="s">
        <v>214</v>
      </c>
      <c r="K1190" s="315" t="s">
        <v>214</v>
      </c>
      <c r="L1190" s="315" t="s">
        <v>214</v>
      </c>
      <c r="M1190" s="315" t="s">
        <v>213</v>
      </c>
      <c r="N1190" s="315" t="s">
        <v>213</v>
      </c>
      <c r="O1190" s="315" t="s">
        <v>214</v>
      </c>
      <c r="P1190" s="315" t="s">
        <v>214</v>
      </c>
      <c r="Q1190" s="315" t="s">
        <v>213</v>
      </c>
      <c r="R1190" s="315" t="s">
        <v>213</v>
      </c>
      <c r="S1190" s="315" t="s">
        <v>213</v>
      </c>
      <c r="T1190" s="315" t="s">
        <v>213</v>
      </c>
      <c r="U1190" s="315" t="s">
        <v>213</v>
      </c>
      <c r="V1190" s="315" t="s">
        <v>213</v>
      </c>
      <c r="W1190" s="315"/>
      <c r="X1190" s="315"/>
      <c r="Y1190" s="315"/>
      <c r="Z1190" s="315"/>
      <c r="AA1190" s="315"/>
      <c r="AB1190" s="315"/>
      <c r="AC1190" s="315"/>
      <c r="AD1190" s="315"/>
      <c r="AE1190" s="315"/>
      <c r="AF1190" s="315"/>
      <c r="AG1190" s="315"/>
      <c r="AH1190" s="315"/>
      <c r="AI1190" s="315"/>
      <c r="AJ1190" s="315"/>
      <c r="AK1190" s="315"/>
      <c r="AL1190" s="315"/>
      <c r="AM1190" s="315"/>
      <c r="AN1190" s="315"/>
      <c r="AO1190" s="315"/>
      <c r="AP1190" s="316"/>
      <c r="AQ1190"/>
      <c r="AR1190" s="299"/>
      <c r="AS1190" s="273"/>
      <c r="AU1190" s="273"/>
    </row>
    <row r="1191" spans="1:47" s="272" customFormat="1" ht="22.8" x14ac:dyDescent="0.4">
      <c r="A1191">
        <v>216249</v>
      </c>
      <c r="B1191" t="s">
        <v>65</v>
      </c>
      <c r="C1191" t="s">
        <v>212</v>
      </c>
      <c r="D1191" t="s">
        <v>212</v>
      </c>
      <c r="E1191" t="s">
        <v>212</v>
      </c>
      <c r="F1191" t="s">
        <v>212</v>
      </c>
      <c r="G1191" t="s">
        <v>212</v>
      </c>
      <c r="H1191" t="s">
        <v>214</v>
      </c>
      <c r="I1191" t="s">
        <v>214</v>
      </c>
      <c r="J1191" t="s">
        <v>214</v>
      </c>
      <c r="K1191" t="s">
        <v>214</v>
      </c>
      <c r="L1191" t="s">
        <v>212</v>
      </c>
      <c r="M1191" t="s">
        <v>214</v>
      </c>
      <c r="N1191" t="s">
        <v>214</v>
      </c>
      <c r="O1191" t="s">
        <v>214</v>
      </c>
      <c r="P1191" t="s">
        <v>214</v>
      </c>
      <c r="Q1191" t="s">
        <v>214</v>
      </c>
      <c r="R1191" t="s">
        <v>214</v>
      </c>
      <c r="S1191" t="s">
        <v>214</v>
      </c>
      <c r="T1191" t="s">
        <v>214</v>
      </c>
      <c r="U1191" t="s">
        <v>214</v>
      </c>
      <c r="V1191" t="s">
        <v>214</v>
      </c>
      <c r="W1191" t="s">
        <v>212</v>
      </c>
      <c r="X1191" t="s">
        <v>214</v>
      </c>
      <c r="Y1191" t="s">
        <v>212</v>
      </c>
      <c r="Z1191" t="s">
        <v>214</v>
      </c>
      <c r="AA1191" t="s">
        <v>212</v>
      </c>
      <c r="AB1191" t="s">
        <v>214</v>
      </c>
      <c r="AC1191" t="s">
        <v>214</v>
      </c>
      <c r="AD1191" t="s">
        <v>214</v>
      </c>
      <c r="AE1191" t="s">
        <v>214</v>
      </c>
      <c r="AF1191" t="s">
        <v>214</v>
      </c>
      <c r="AG1191" t="s">
        <v>213</v>
      </c>
      <c r="AH1191" t="s">
        <v>213</v>
      </c>
      <c r="AI1191" t="s">
        <v>213</v>
      </c>
      <c r="AJ1191" t="s">
        <v>213</v>
      </c>
      <c r="AK1191" t="s">
        <v>213</v>
      </c>
      <c r="AL1191"/>
      <c r="AM1191"/>
      <c r="AN1191"/>
      <c r="AO1191"/>
      <c r="AP1191" s="317"/>
      <c r="AQ1191"/>
      <c r="AR1191" s="299"/>
      <c r="AS1191" s="273"/>
      <c r="AU1191" s="273"/>
    </row>
    <row r="1192" spans="1:47" s="272" customFormat="1" ht="22.8" x14ac:dyDescent="0.4">
      <c r="A1192">
        <v>216250</v>
      </c>
      <c r="B1192" t="s">
        <v>485</v>
      </c>
      <c r="C1192" t="s">
        <v>214</v>
      </c>
      <c r="D1192" t="s">
        <v>214</v>
      </c>
      <c r="E1192" t="s">
        <v>214</v>
      </c>
      <c r="F1192" t="s">
        <v>214</v>
      </c>
      <c r="G1192" t="s">
        <v>214</v>
      </c>
      <c r="H1192" t="s">
        <v>212</v>
      </c>
      <c r="I1192" t="s">
        <v>214</v>
      </c>
      <c r="J1192" t="s">
        <v>214</v>
      </c>
      <c r="K1192" t="s">
        <v>214</v>
      </c>
      <c r="L1192" t="s">
        <v>212</v>
      </c>
      <c r="M1192" t="s">
        <v>214</v>
      </c>
      <c r="N1192" t="s">
        <v>212</v>
      </c>
      <c r="O1192" t="s">
        <v>214</v>
      </c>
      <c r="P1192" t="s">
        <v>214</v>
      </c>
      <c r="Q1192" t="s">
        <v>214</v>
      </c>
      <c r="R1192" t="s">
        <v>214</v>
      </c>
      <c r="S1192" t="s">
        <v>214</v>
      </c>
      <c r="T1192" t="s">
        <v>214</v>
      </c>
      <c r="U1192" t="s">
        <v>214</v>
      </c>
      <c r="V1192" t="s">
        <v>212</v>
      </c>
      <c r="W1192" t="s">
        <v>212</v>
      </c>
      <c r="X1192" t="s">
        <v>214</v>
      </c>
      <c r="Y1192" t="s">
        <v>214</v>
      </c>
      <c r="Z1192" t="s">
        <v>214</v>
      </c>
      <c r="AA1192" t="s">
        <v>214</v>
      </c>
      <c r="AB1192" t="s">
        <v>212</v>
      </c>
      <c r="AC1192" t="s">
        <v>212</v>
      </c>
      <c r="AD1192" t="s">
        <v>212</v>
      </c>
      <c r="AE1192" t="s">
        <v>214</v>
      </c>
      <c r="AF1192" t="s">
        <v>214</v>
      </c>
      <c r="AG1192"/>
      <c r="AH1192"/>
      <c r="AI1192"/>
      <c r="AJ1192"/>
      <c r="AK1192"/>
      <c r="AL1192"/>
      <c r="AM1192"/>
      <c r="AN1192"/>
      <c r="AO1192"/>
      <c r="AP1192" s="317"/>
      <c r="AQ1192"/>
      <c r="AR1192" s="299"/>
      <c r="AS1192" s="271"/>
      <c r="AU1192" s="273"/>
    </row>
    <row r="1193" spans="1:47" s="272" customFormat="1" ht="22.8" x14ac:dyDescent="0.4">
      <c r="A1193">
        <v>216252</v>
      </c>
      <c r="B1193" t="s">
        <v>3630</v>
      </c>
      <c r="C1193" t="s">
        <v>214</v>
      </c>
      <c r="D1193" t="s">
        <v>212</v>
      </c>
      <c r="E1193" t="s">
        <v>212</v>
      </c>
      <c r="F1193" t="s">
        <v>212</v>
      </c>
      <c r="G1193" t="s">
        <v>212</v>
      </c>
      <c r="H1193" t="s">
        <v>214</v>
      </c>
      <c r="I1193" t="s">
        <v>214</v>
      </c>
      <c r="J1193" t="s">
        <v>212</v>
      </c>
      <c r="K1193" t="s">
        <v>212</v>
      </c>
      <c r="L1193" t="s">
        <v>214</v>
      </c>
      <c r="M1193" t="s">
        <v>213</v>
      </c>
      <c r="N1193" t="s">
        <v>212</v>
      </c>
      <c r="O1193" t="s">
        <v>212</v>
      </c>
      <c r="P1193" t="s">
        <v>214</v>
      </c>
      <c r="Q1193" t="s">
        <v>212</v>
      </c>
      <c r="R1193" t="s">
        <v>214</v>
      </c>
      <c r="S1193" t="s">
        <v>214</v>
      </c>
      <c r="T1193" t="s">
        <v>214</v>
      </c>
      <c r="U1193" t="s">
        <v>214</v>
      </c>
      <c r="V1193" t="s">
        <v>214</v>
      </c>
      <c r="W1193" t="s">
        <v>213</v>
      </c>
      <c r="X1193" t="s">
        <v>214</v>
      </c>
      <c r="Y1193" t="s">
        <v>214</v>
      </c>
      <c r="Z1193" t="s">
        <v>212</v>
      </c>
      <c r="AA1193" t="s">
        <v>213</v>
      </c>
      <c r="AB1193" t="s">
        <v>214</v>
      </c>
      <c r="AC1193" t="s">
        <v>214</v>
      </c>
      <c r="AD1193" t="s">
        <v>214</v>
      </c>
      <c r="AE1193" t="s">
        <v>214</v>
      </c>
      <c r="AF1193" t="s">
        <v>214</v>
      </c>
      <c r="AG1193"/>
      <c r="AH1193"/>
      <c r="AI1193"/>
      <c r="AJ1193"/>
      <c r="AK1193"/>
      <c r="AL1193"/>
      <c r="AM1193"/>
      <c r="AN1193"/>
      <c r="AO1193"/>
      <c r="AP1193" s="317"/>
      <c r="AQ1193"/>
      <c r="AR1193" s="299"/>
      <c r="AS1193" s="273"/>
      <c r="AU1193" s="273"/>
    </row>
    <row r="1194" spans="1:47" s="272" customFormat="1" ht="22.8" x14ac:dyDescent="0.4">
      <c r="A1194">
        <v>216253</v>
      </c>
      <c r="B1194" t="s">
        <v>3629</v>
      </c>
      <c r="C1194" t="s">
        <v>214</v>
      </c>
      <c r="D1194" t="s">
        <v>214</v>
      </c>
      <c r="E1194" t="s">
        <v>214</v>
      </c>
      <c r="F1194" t="s">
        <v>212</v>
      </c>
      <c r="G1194" t="s">
        <v>212</v>
      </c>
      <c r="H1194" t="s">
        <v>214</v>
      </c>
      <c r="I1194" t="s">
        <v>214</v>
      </c>
      <c r="J1194" t="s">
        <v>214</v>
      </c>
      <c r="K1194" t="s">
        <v>214</v>
      </c>
      <c r="L1194" t="s">
        <v>214</v>
      </c>
      <c r="M1194" t="s">
        <v>212</v>
      </c>
      <c r="N1194" t="s">
        <v>212</v>
      </c>
      <c r="O1194" t="s">
        <v>212</v>
      </c>
      <c r="P1194" t="s">
        <v>214</v>
      </c>
      <c r="Q1194" t="s">
        <v>214</v>
      </c>
      <c r="R1194" t="s">
        <v>212</v>
      </c>
      <c r="S1194" t="s">
        <v>214</v>
      </c>
      <c r="T1194" t="s">
        <v>214</v>
      </c>
      <c r="U1194" t="s">
        <v>214</v>
      </c>
      <c r="V1194" t="s">
        <v>212</v>
      </c>
      <c r="W1194" t="s">
        <v>214</v>
      </c>
      <c r="X1194" t="s">
        <v>214</v>
      </c>
      <c r="Y1194" t="s">
        <v>212</v>
      </c>
      <c r="Z1194" t="s">
        <v>214</v>
      </c>
      <c r="AA1194" t="s">
        <v>214</v>
      </c>
      <c r="AB1194" t="s">
        <v>214</v>
      </c>
      <c r="AC1194" t="s">
        <v>214</v>
      </c>
      <c r="AD1194" t="s">
        <v>212</v>
      </c>
      <c r="AE1194" t="s">
        <v>214</v>
      </c>
      <c r="AF1194" t="s">
        <v>212</v>
      </c>
      <c r="AG1194" t="s">
        <v>214</v>
      </c>
      <c r="AH1194" t="s">
        <v>214</v>
      </c>
      <c r="AI1194" t="s">
        <v>214</v>
      </c>
      <c r="AJ1194" t="s">
        <v>214</v>
      </c>
      <c r="AK1194" t="s">
        <v>214</v>
      </c>
      <c r="AL1194" t="s">
        <v>213</v>
      </c>
      <c r="AM1194" t="s">
        <v>213</v>
      </c>
      <c r="AN1194" t="s">
        <v>213</v>
      </c>
      <c r="AO1194" t="s">
        <v>213</v>
      </c>
      <c r="AP1194" t="s">
        <v>213</v>
      </c>
      <c r="AQ1194"/>
      <c r="AR1194" s="299"/>
      <c r="AS1194" s="273"/>
      <c r="AU1194" s="273"/>
    </row>
    <row r="1195" spans="1:47" s="272" customFormat="1" ht="24" x14ac:dyDescent="0.5">
      <c r="A1195" s="321">
        <v>216254</v>
      </c>
      <c r="B1195" t="s">
        <v>486</v>
      </c>
      <c r="C1195" s="272" t="s">
        <v>4176</v>
      </c>
      <c r="D1195" s="272" t="s">
        <v>4176</v>
      </c>
      <c r="E1195" s="272" t="s">
        <v>4176</v>
      </c>
      <c r="F1195" s="272" t="s">
        <v>4176</v>
      </c>
      <c r="G1195" s="272" t="s">
        <v>4176</v>
      </c>
      <c r="H1195" s="272" t="s">
        <v>4176</v>
      </c>
      <c r="I1195" s="272" t="s">
        <v>4176</v>
      </c>
      <c r="J1195" s="272" t="s">
        <v>4176</v>
      </c>
      <c r="K1195" s="272" t="s">
        <v>4176</v>
      </c>
      <c r="L1195" s="272" t="s">
        <v>4176</v>
      </c>
      <c r="M1195" s="271"/>
      <c r="N1195" s="271"/>
      <c r="O1195" s="271"/>
      <c r="P1195" s="271"/>
      <c r="Q1195" s="271"/>
      <c r="R1195" s="271"/>
      <c r="S1195" s="271"/>
      <c r="T1195" s="271"/>
      <c r="U1195" s="271"/>
      <c r="V1195" s="271"/>
      <c r="W1195" s="271"/>
      <c r="X1195" s="271"/>
      <c r="Y1195" s="271"/>
      <c r="Z1195" s="271"/>
      <c r="AA1195" s="271"/>
      <c r="AB1195" s="271"/>
      <c r="AC1195" s="271"/>
      <c r="AD1195" s="271"/>
      <c r="AE1195" s="271"/>
      <c r="AF1195" s="271"/>
      <c r="AG1195" s="271"/>
      <c r="AH1195" s="271"/>
      <c r="AI1195" s="271"/>
      <c r="AJ1195" s="271"/>
      <c r="AK1195" s="271"/>
      <c r="AL1195" s="271"/>
      <c r="AM1195" s="271"/>
      <c r="AN1195" s="271"/>
      <c r="AO1195" s="271"/>
      <c r="AP1195" s="322"/>
      <c r="AQ1195" t="s">
        <v>737</v>
      </c>
      <c r="AR1195" s="299" t="s">
        <v>4180</v>
      </c>
      <c r="AS1195" s="273"/>
      <c r="AU1195" s="273"/>
    </row>
    <row r="1196" spans="1:47" s="272" customFormat="1" ht="22.8" x14ac:dyDescent="0.4">
      <c r="A1196" s="314">
        <v>216259</v>
      </c>
      <c r="B1196" t="s">
        <v>487</v>
      </c>
      <c r="C1196" s="315" t="s">
        <v>214</v>
      </c>
      <c r="D1196" s="315" t="s">
        <v>214</v>
      </c>
      <c r="E1196" s="315" t="s">
        <v>214</v>
      </c>
      <c r="F1196" s="315" t="s">
        <v>212</v>
      </c>
      <c r="G1196" s="315" t="s">
        <v>214</v>
      </c>
      <c r="H1196" s="315" t="s">
        <v>214</v>
      </c>
      <c r="I1196" s="315" t="s">
        <v>212</v>
      </c>
      <c r="J1196" s="315" t="s">
        <v>214</v>
      </c>
      <c r="K1196" s="315" t="s">
        <v>212</v>
      </c>
      <c r="L1196" s="315" t="s">
        <v>214</v>
      </c>
      <c r="M1196" s="315" t="s">
        <v>214</v>
      </c>
      <c r="N1196" s="315" t="s">
        <v>213</v>
      </c>
      <c r="O1196" s="315" t="s">
        <v>214</v>
      </c>
      <c r="P1196" s="315" t="s">
        <v>214</v>
      </c>
      <c r="Q1196" s="315" t="s">
        <v>214</v>
      </c>
      <c r="R1196" s="315" t="s">
        <v>214</v>
      </c>
      <c r="S1196" s="315" t="s">
        <v>213</v>
      </c>
      <c r="T1196" s="315" t="s">
        <v>213</v>
      </c>
      <c r="U1196" s="315" t="s">
        <v>213</v>
      </c>
      <c r="V1196" s="315" t="s">
        <v>213</v>
      </c>
      <c r="W1196" s="315"/>
      <c r="X1196" s="315"/>
      <c r="Y1196" s="315"/>
      <c r="Z1196" s="315"/>
      <c r="AA1196" s="315"/>
      <c r="AB1196" s="315"/>
      <c r="AC1196" s="315"/>
      <c r="AD1196" s="315"/>
      <c r="AE1196" s="315"/>
      <c r="AF1196" s="315"/>
      <c r="AG1196" s="315"/>
      <c r="AH1196" s="315"/>
      <c r="AI1196" s="315"/>
      <c r="AJ1196" s="315"/>
      <c r="AK1196" s="315"/>
      <c r="AL1196" s="315"/>
      <c r="AM1196" s="315"/>
      <c r="AN1196" s="315"/>
      <c r="AO1196" s="315"/>
      <c r="AP1196" s="316"/>
      <c r="AQ1196"/>
      <c r="AR1196" s="299"/>
      <c r="AS1196" s="273"/>
      <c r="AU1196" s="273"/>
    </row>
    <row r="1197" spans="1:47" s="272" customFormat="1" ht="22.8" x14ac:dyDescent="0.4">
      <c r="A1197">
        <v>216262</v>
      </c>
      <c r="B1197" t="s">
        <v>3629</v>
      </c>
      <c r="C1197" t="s">
        <v>212</v>
      </c>
      <c r="D1197" t="s">
        <v>214</v>
      </c>
      <c r="E1197" t="s">
        <v>214</v>
      </c>
      <c r="F1197" t="s">
        <v>214</v>
      </c>
      <c r="G1197" t="s">
        <v>214</v>
      </c>
      <c r="H1197" t="s">
        <v>214</v>
      </c>
      <c r="I1197" t="s">
        <v>214</v>
      </c>
      <c r="J1197" t="s">
        <v>214</v>
      </c>
      <c r="K1197" t="s">
        <v>214</v>
      </c>
      <c r="L1197" t="s">
        <v>214</v>
      </c>
      <c r="M1197" t="s">
        <v>214</v>
      </c>
      <c r="N1197" t="s">
        <v>214</v>
      </c>
      <c r="O1197" t="s">
        <v>214</v>
      </c>
      <c r="P1197" t="s">
        <v>214</v>
      </c>
      <c r="Q1197" t="s">
        <v>212</v>
      </c>
      <c r="R1197" t="s">
        <v>214</v>
      </c>
      <c r="S1197" t="s">
        <v>214</v>
      </c>
      <c r="T1197" t="s">
        <v>214</v>
      </c>
      <c r="U1197" t="s">
        <v>214</v>
      </c>
      <c r="V1197" t="s">
        <v>214</v>
      </c>
      <c r="W1197" t="s">
        <v>214</v>
      </c>
      <c r="X1197" t="s">
        <v>214</v>
      </c>
      <c r="Y1197" t="s">
        <v>212</v>
      </c>
      <c r="Z1197" t="s">
        <v>214</v>
      </c>
      <c r="AA1197" t="s">
        <v>214</v>
      </c>
      <c r="AB1197" t="s">
        <v>214</v>
      </c>
      <c r="AC1197" t="s">
        <v>212</v>
      </c>
      <c r="AD1197" t="s">
        <v>214</v>
      </c>
      <c r="AE1197" t="s">
        <v>214</v>
      </c>
      <c r="AF1197" t="s">
        <v>214</v>
      </c>
      <c r="AG1197" t="s">
        <v>214</v>
      </c>
      <c r="AH1197" t="s">
        <v>214</v>
      </c>
      <c r="AI1197" t="s">
        <v>214</v>
      </c>
      <c r="AJ1197" t="s">
        <v>214</v>
      </c>
      <c r="AK1197" t="s">
        <v>214</v>
      </c>
      <c r="AL1197" t="s">
        <v>214</v>
      </c>
      <c r="AM1197" t="s">
        <v>214</v>
      </c>
      <c r="AN1197" t="s">
        <v>214</v>
      </c>
      <c r="AO1197" t="s">
        <v>214</v>
      </c>
      <c r="AP1197" s="317" t="s">
        <v>214</v>
      </c>
      <c r="AQ1197"/>
      <c r="AR1197" s="299"/>
      <c r="AS1197" s="271"/>
    </row>
    <row r="1198" spans="1:47" s="272" customFormat="1" ht="24" x14ac:dyDescent="0.5">
      <c r="A1198" s="321">
        <v>216263</v>
      </c>
      <c r="B1198" t="s">
        <v>3632</v>
      </c>
      <c r="C1198" s="271" t="s">
        <v>212</v>
      </c>
      <c r="D1198" s="271" t="s">
        <v>212</v>
      </c>
      <c r="E1198" s="271" t="s">
        <v>214</v>
      </c>
      <c r="F1198" s="271" t="s">
        <v>212</v>
      </c>
      <c r="G1198" s="271" t="s">
        <v>212</v>
      </c>
      <c r="H1198" s="271" t="s">
        <v>214</v>
      </c>
      <c r="I1198" s="271" t="s">
        <v>212</v>
      </c>
      <c r="J1198" s="271" t="s">
        <v>212</v>
      </c>
      <c r="K1198" s="271" t="s">
        <v>212</v>
      </c>
      <c r="L1198" s="271" t="s">
        <v>214</v>
      </c>
      <c r="M1198" s="271" t="s">
        <v>214</v>
      </c>
      <c r="N1198" s="271" t="s">
        <v>214</v>
      </c>
      <c r="O1198" s="271" t="s">
        <v>214</v>
      </c>
      <c r="P1198" s="271" t="s">
        <v>214</v>
      </c>
      <c r="Q1198" s="271" t="s">
        <v>213</v>
      </c>
      <c r="R1198" s="271" t="s">
        <v>213</v>
      </c>
      <c r="S1198" s="271" t="s">
        <v>213</v>
      </c>
      <c r="T1198" s="271" t="s">
        <v>213</v>
      </c>
      <c r="U1198" s="271" t="s">
        <v>213</v>
      </c>
      <c r="V1198" s="271" t="s">
        <v>213</v>
      </c>
      <c r="W1198" s="271"/>
      <c r="X1198" s="271"/>
      <c r="Y1198" s="271"/>
      <c r="Z1198" s="271"/>
      <c r="AA1198" s="271"/>
      <c r="AB1198" s="271"/>
      <c r="AC1198" s="271"/>
      <c r="AD1198" s="271"/>
      <c r="AE1198" s="271"/>
      <c r="AF1198" s="271"/>
      <c r="AG1198" s="271"/>
      <c r="AH1198" s="271"/>
      <c r="AI1198" s="271"/>
      <c r="AJ1198" s="271"/>
      <c r="AK1198" s="271"/>
      <c r="AL1198" s="271"/>
      <c r="AM1198" s="271"/>
      <c r="AN1198" s="271"/>
      <c r="AO1198" s="271"/>
      <c r="AP1198" s="322"/>
      <c r="AQ1198"/>
      <c r="AR1198" s="299"/>
      <c r="AS1198" s="271"/>
      <c r="AU1198" s="273"/>
    </row>
    <row r="1199" spans="1:47" s="272" customFormat="1" ht="22.8" x14ac:dyDescent="0.4">
      <c r="A1199">
        <v>216265</v>
      </c>
      <c r="B1199" t="s">
        <v>485</v>
      </c>
      <c r="C1199" t="s">
        <v>212</v>
      </c>
      <c r="D1199" t="s">
        <v>212</v>
      </c>
      <c r="E1199" t="s">
        <v>212</v>
      </c>
      <c r="F1199" t="s">
        <v>212</v>
      </c>
      <c r="G1199" t="s">
        <v>212</v>
      </c>
      <c r="H1199" t="s">
        <v>212</v>
      </c>
      <c r="I1199" t="s">
        <v>212</v>
      </c>
      <c r="J1199" t="s">
        <v>214</v>
      </c>
      <c r="K1199" t="s">
        <v>212</v>
      </c>
      <c r="L1199" t="s">
        <v>214</v>
      </c>
      <c r="M1199" t="s">
        <v>214</v>
      </c>
      <c r="N1199" t="s">
        <v>212</v>
      </c>
      <c r="O1199" t="s">
        <v>212</v>
      </c>
      <c r="P1199" t="s">
        <v>212</v>
      </c>
      <c r="Q1199" t="s">
        <v>212</v>
      </c>
      <c r="R1199" t="s">
        <v>212</v>
      </c>
      <c r="S1199" t="s">
        <v>214</v>
      </c>
      <c r="T1199" t="s">
        <v>214</v>
      </c>
      <c r="U1199" t="s">
        <v>214</v>
      </c>
      <c r="V1199" t="s">
        <v>214</v>
      </c>
      <c r="W1199" t="s">
        <v>214</v>
      </c>
      <c r="X1199" t="s">
        <v>214</v>
      </c>
      <c r="Y1199" t="s">
        <v>214</v>
      </c>
      <c r="Z1199" t="s">
        <v>214</v>
      </c>
      <c r="AA1199" t="s">
        <v>214</v>
      </c>
      <c r="AB1199" s="325" t="s">
        <v>213</v>
      </c>
      <c r="AC1199" s="325" t="s">
        <v>213</v>
      </c>
      <c r="AD1199" s="325" t="s">
        <v>213</v>
      </c>
      <c r="AE1199" s="325" t="s">
        <v>213</v>
      </c>
      <c r="AF1199" s="325" t="s">
        <v>213</v>
      </c>
      <c r="AG1199"/>
      <c r="AH1199"/>
      <c r="AI1199"/>
      <c r="AJ1199"/>
      <c r="AK1199"/>
      <c r="AL1199"/>
      <c r="AM1199"/>
      <c r="AN1199"/>
      <c r="AO1199"/>
      <c r="AP1199" s="317"/>
      <c r="AQ1199"/>
      <c r="AR1199" s="299"/>
      <c r="AS1199" s="271"/>
      <c r="AU1199" s="273"/>
    </row>
    <row r="1200" spans="1:47" s="272" customFormat="1" ht="22.8" x14ac:dyDescent="0.4">
      <c r="A1200">
        <v>216268</v>
      </c>
      <c r="B1200" t="s">
        <v>485</v>
      </c>
      <c r="C1200" t="s">
        <v>212</v>
      </c>
      <c r="D1200" t="s">
        <v>214</v>
      </c>
      <c r="E1200" t="s">
        <v>214</v>
      </c>
      <c r="F1200" t="s">
        <v>214</v>
      </c>
      <c r="G1200" t="s">
        <v>214</v>
      </c>
      <c r="H1200" t="s">
        <v>212</v>
      </c>
      <c r="I1200" t="s">
        <v>214</v>
      </c>
      <c r="J1200" t="s">
        <v>214</v>
      </c>
      <c r="K1200" t="s">
        <v>214</v>
      </c>
      <c r="L1200" t="s">
        <v>214</v>
      </c>
      <c r="M1200" t="s">
        <v>214</v>
      </c>
      <c r="N1200" t="s">
        <v>214</v>
      </c>
      <c r="O1200" t="s">
        <v>212</v>
      </c>
      <c r="P1200" t="s">
        <v>213</v>
      </c>
      <c r="Q1200" t="s">
        <v>214</v>
      </c>
      <c r="R1200" t="s">
        <v>214</v>
      </c>
      <c r="S1200" t="s">
        <v>214</v>
      </c>
      <c r="T1200" t="s">
        <v>214</v>
      </c>
      <c r="U1200" t="s">
        <v>214</v>
      </c>
      <c r="V1200" t="s">
        <v>214</v>
      </c>
      <c r="W1200" t="s">
        <v>213</v>
      </c>
      <c r="X1200" t="s">
        <v>214</v>
      </c>
      <c r="Y1200" t="s">
        <v>213</v>
      </c>
      <c r="Z1200" t="s">
        <v>214</v>
      </c>
      <c r="AA1200" t="s">
        <v>214</v>
      </c>
      <c r="AB1200" t="s">
        <v>213</v>
      </c>
      <c r="AC1200" t="s">
        <v>214</v>
      </c>
      <c r="AD1200" t="s">
        <v>213</v>
      </c>
      <c r="AE1200" t="s">
        <v>213</v>
      </c>
      <c r="AF1200" t="s">
        <v>213</v>
      </c>
      <c r="AG1200"/>
      <c r="AH1200"/>
      <c r="AI1200"/>
      <c r="AJ1200"/>
      <c r="AK1200"/>
      <c r="AL1200"/>
      <c r="AM1200"/>
      <c r="AN1200"/>
      <c r="AO1200"/>
      <c r="AP1200" s="317"/>
      <c r="AQ1200"/>
      <c r="AR1200" s="299"/>
      <c r="AS1200" s="271"/>
      <c r="AU1200" s="273"/>
    </row>
    <row r="1201" spans="1:47" s="272" customFormat="1" ht="22.8" x14ac:dyDescent="0.4">
      <c r="A1201">
        <v>216269</v>
      </c>
      <c r="B1201" t="s">
        <v>65</v>
      </c>
      <c r="C1201" t="s">
        <v>214</v>
      </c>
      <c r="D1201" t="s">
        <v>214</v>
      </c>
      <c r="E1201" t="s">
        <v>214</v>
      </c>
      <c r="F1201" t="s">
        <v>214</v>
      </c>
      <c r="G1201" t="s">
        <v>214</v>
      </c>
      <c r="H1201" t="s">
        <v>214</v>
      </c>
      <c r="I1201" t="s">
        <v>214</v>
      </c>
      <c r="J1201" t="s">
        <v>214</v>
      </c>
      <c r="K1201" t="s">
        <v>214</v>
      </c>
      <c r="L1201" t="s">
        <v>212</v>
      </c>
      <c r="M1201" t="s">
        <v>213</v>
      </c>
      <c r="N1201" t="s">
        <v>212</v>
      </c>
      <c r="O1201" t="s">
        <v>214</v>
      </c>
      <c r="P1201" t="s">
        <v>214</v>
      </c>
      <c r="Q1201" t="s">
        <v>214</v>
      </c>
      <c r="R1201" t="s">
        <v>214</v>
      </c>
      <c r="S1201" t="s">
        <v>214</v>
      </c>
      <c r="T1201" t="s">
        <v>214</v>
      </c>
      <c r="U1201" t="s">
        <v>214</v>
      </c>
      <c r="V1201" t="s">
        <v>214</v>
      </c>
      <c r="W1201" t="s">
        <v>212</v>
      </c>
      <c r="X1201" t="s">
        <v>214</v>
      </c>
      <c r="Y1201" t="s">
        <v>212</v>
      </c>
      <c r="Z1201" t="s">
        <v>214</v>
      </c>
      <c r="AA1201" t="s">
        <v>214</v>
      </c>
      <c r="AB1201" t="s">
        <v>214</v>
      </c>
      <c r="AC1201" t="s">
        <v>214</v>
      </c>
      <c r="AD1201" t="s">
        <v>212</v>
      </c>
      <c r="AE1201" t="s">
        <v>214</v>
      </c>
      <c r="AF1201" t="s">
        <v>214</v>
      </c>
      <c r="AG1201" t="s">
        <v>213</v>
      </c>
      <c r="AH1201" t="s">
        <v>213</v>
      </c>
      <c r="AI1201" t="s">
        <v>213</v>
      </c>
      <c r="AJ1201" t="s">
        <v>213</v>
      </c>
      <c r="AK1201" t="s">
        <v>213</v>
      </c>
      <c r="AL1201"/>
      <c r="AM1201"/>
      <c r="AN1201"/>
      <c r="AO1201"/>
      <c r="AP1201" s="317"/>
      <c r="AQ1201"/>
      <c r="AR1201" s="299"/>
      <c r="AS1201" s="271"/>
    </row>
    <row r="1202" spans="1:47" s="272" customFormat="1" ht="22.8" x14ac:dyDescent="0.4">
      <c r="A1202">
        <v>216270</v>
      </c>
      <c r="B1202" t="s">
        <v>3629</v>
      </c>
      <c r="C1202" t="s">
        <v>212</v>
      </c>
      <c r="D1202" t="s">
        <v>214</v>
      </c>
      <c r="E1202" t="s">
        <v>214</v>
      </c>
      <c r="F1202" t="s">
        <v>214</v>
      </c>
      <c r="G1202" t="s">
        <v>214</v>
      </c>
      <c r="H1202" t="s">
        <v>214</v>
      </c>
      <c r="I1202" t="s">
        <v>214</v>
      </c>
      <c r="J1202" t="s">
        <v>212</v>
      </c>
      <c r="K1202" t="s">
        <v>214</v>
      </c>
      <c r="L1202" t="s">
        <v>214</v>
      </c>
      <c r="M1202" t="s">
        <v>214</v>
      </c>
      <c r="N1202" t="s">
        <v>212</v>
      </c>
      <c r="O1202" t="s">
        <v>214</v>
      </c>
      <c r="P1202" t="s">
        <v>214</v>
      </c>
      <c r="Q1202" t="s">
        <v>214</v>
      </c>
      <c r="R1202" t="s">
        <v>214</v>
      </c>
      <c r="S1202" t="s">
        <v>214</v>
      </c>
      <c r="T1202" t="s">
        <v>214</v>
      </c>
      <c r="U1202" t="s">
        <v>214</v>
      </c>
      <c r="V1202" t="s">
        <v>214</v>
      </c>
      <c r="W1202" t="s">
        <v>212</v>
      </c>
      <c r="X1202" t="s">
        <v>214</v>
      </c>
      <c r="Y1202" t="s">
        <v>212</v>
      </c>
      <c r="Z1202" t="s">
        <v>214</v>
      </c>
      <c r="AA1202" t="s">
        <v>214</v>
      </c>
      <c r="AB1202" t="s">
        <v>214</v>
      </c>
      <c r="AC1202" t="s">
        <v>212</v>
      </c>
      <c r="AD1202" t="s">
        <v>214</v>
      </c>
      <c r="AE1202" t="s">
        <v>212</v>
      </c>
      <c r="AF1202" t="s">
        <v>214</v>
      </c>
      <c r="AG1202" t="s">
        <v>214</v>
      </c>
      <c r="AH1202" t="s">
        <v>214</v>
      </c>
      <c r="AI1202" t="s">
        <v>214</v>
      </c>
      <c r="AJ1202" t="s">
        <v>214</v>
      </c>
      <c r="AK1202" t="s">
        <v>214</v>
      </c>
      <c r="AL1202" t="s">
        <v>214</v>
      </c>
      <c r="AM1202" t="s">
        <v>214</v>
      </c>
      <c r="AN1202" t="s">
        <v>214</v>
      </c>
      <c r="AO1202" t="s">
        <v>214</v>
      </c>
      <c r="AP1202" s="317" t="s">
        <v>214</v>
      </c>
      <c r="AQ1202"/>
      <c r="AR1202" s="299"/>
      <c r="AS1202" s="273"/>
      <c r="AU1202" s="273"/>
    </row>
    <row r="1203" spans="1:47" s="272" customFormat="1" ht="22.8" x14ac:dyDescent="0.4">
      <c r="A1203">
        <v>216274</v>
      </c>
      <c r="B1203" t="s">
        <v>487</v>
      </c>
      <c r="C1203" t="s">
        <v>4176</v>
      </c>
      <c r="D1203" t="s">
        <v>4176</v>
      </c>
      <c r="E1203" t="s">
        <v>4176</v>
      </c>
      <c r="F1203" t="s">
        <v>4176</v>
      </c>
      <c r="G1203" t="s">
        <v>4176</v>
      </c>
      <c r="H1203" t="s">
        <v>4176</v>
      </c>
      <c r="I1203" t="s">
        <v>4176</v>
      </c>
      <c r="J1203" t="s">
        <v>4176</v>
      </c>
      <c r="K1203" t="s">
        <v>4176</v>
      </c>
      <c r="L1203" t="s">
        <v>4176</v>
      </c>
      <c r="M1203" t="s">
        <v>4176</v>
      </c>
      <c r="N1203" t="s">
        <v>4176</v>
      </c>
      <c r="O1203" t="s">
        <v>4176</v>
      </c>
      <c r="P1203" t="s">
        <v>4176</v>
      </c>
      <c r="Q1203" t="s">
        <v>4176</v>
      </c>
      <c r="R1203" t="s">
        <v>4176</v>
      </c>
      <c r="S1203" t="s">
        <v>4176</v>
      </c>
      <c r="T1203" t="s">
        <v>4176</v>
      </c>
      <c r="U1203" t="s">
        <v>4176</v>
      </c>
      <c r="V1203" t="s">
        <v>4176</v>
      </c>
      <c r="W1203"/>
      <c r="X1203"/>
      <c r="Y1203"/>
      <c r="Z1203"/>
      <c r="AA1203"/>
      <c r="AB1203"/>
      <c r="AC1203"/>
      <c r="AD1203"/>
      <c r="AE1203"/>
      <c r="AF1203"/>
      <c r="AG1203"/>
      <c r="AH1203"/>
      <c r="AI1203"/>
      <c r="AJ1203"/>
      <c r="AK1203"/>
      <c r="AL1203"/>
      <c r="AM1203"/>
      <c r="AN1203"/>
      <c r="AO1203"/>
      <c r="AP1203" s="317"/>
      <c r="AQ1203" t="s">
        <v>737</v>
      </c>
      <c r="AR1203" s="299" t="s">
        <v>4180</v>
      </c>
      <c r="AS1203" s="271"/>
    </row>
    <row r="1204" spans="1:47" s="272" customFormat="1" ht="22.8" x14ac:dyDescent="0.4">
      <c r="A1204">
        <v>216275</v>
      </c>
      <c r="B1204" t="s">
        <v>487</v>
      </c>
      <c r="C1204" t="s">
        <v>214</v>
      </c>
      <c r="D1204" t="s">
        <v>212</v>
      </c>
      <c r="E1204" t="s">
        <v>214</v>
      </c>
      <c r="F1204" t="s">
        <v>212</v>
      </c>
      <c r="G1204" t="s">
        <v>214</v>
      </c>
      <c r="H1204" t="s">
        <v>214</v>
      </c>
      <c r="I1204" t="s">
        <v>213</v>
      </c>
      <c r="J1204" t="s">
        <v>212</v>
      </c>
      <c r="K1204" t="s">
        <v>214</v>
      </c>
      <c r="L1204" t="s">
        <v>212</v>
      </c>
      <c r="M1204" t="s">
        <v>214</v>
      </c>
      <c r="N1204" t="s">
        <v>214</v>
      </c>
      <c r="O1204" t="s">
        <v>212</v>
      </c>
      <c r="P1204" t="s">
        <v>214</v>
      </c>
      <c r="Q1204" t="s">
        <v>214</v>
      </c>
      <c r="R1204" t="s">
        <v>214</v>
      </c>
      <c r="S1204" t="s">
        <v>213</v>
      </c>
      <c r="T1204" t="s">
        <v>214</v>
      </c>
      <c r="U1204" t="s">
        <v>214</v>
      </c>
      <c r="V1204" t="s">
        <v>214</v>
      </c>
      <c r="W1204"/>
      <c r="X1204"/>
      <c r="Y1204"/>
      <c r="Z1204"/>
      <c r="AA1204"/>
      <c r="AB1204"/>
      <c r="AC1204"/>
      <c r="AD1204"/>
      <c r="AE1204"/>
      <c r="AF1204"/>
      <c r="AG1204"/>
      <c r="AH1204"/>
      <c r="AI1204"/>
      <c r="AJ1204"/>
      <c r="AK1204"/>
      <c r="AL1204"/>
      <c r="AM1204"/>
      <c r="AN1204"/>
      <c r="AO1204"/>
      <c r="AP1204" s="317"/>
      <c r="AQ1204"/>
      <c r="AR1204" s="299"/>
      <c r="AS1204" s="273"/>
      <c r="AU1204" s="273"/>
    </row>
    <row r="1205" spans="1:47" s="272" customFormat="1" ht="22.8" x14ac:dyDescent="0.4">
      <c r="A1205" s="314">
        <v>216277</v>
      </c>
      <c r="B1205" t="s">
        <v>3629</v>
      </c>
      <c r="C1205" s="315" t="s">
        <v>214</v>
      </c>
      <c r="D1205" s="315" t="s">
        <v>214</v>
      </c>
      <c r="E1205" s="315" t="s">
        <v>214</v>
      </c>
      <c r="F1205" s="315" t="s">
        <v>214</v>
      </c>
      <c r="G1205" s="315" t="s">
        <v>214</v>
      </c>
      <c r="H1205" s="315" t="s">
        <v>214</v>
      </c>
      <c r="I1205" s="315" t="s">
        <v>214</v>
      </c>
      <c r="J1205" s="315" t="s">
        <v>214</v>
      </c>
      <c r="K1205" s="315" t="s">
        <v>214</v>
      </c>
      <c r="L1205" s="315" t="s">
        <v>214</v>
      </c>
      <c r="M1205" s="315" t="s">
        <v>214</v>
      </c>
      <c r="N1205" s="315" t="s">
        <v>214</v>
      </c>
      <c r="O1205" s="315" t="s">
        <v>214</v>
      </c>
      <c r="P1205" s="315" t="s">
        <v>214</v>
      </c>
      <c r="Q1205" s="315" t="s">
        <v>214</v>
      </c>
      <c r="R1205" s="315" t="s">
        <v>214</v>
      </c>
      <c r="S1205" s="315" t="s">
        <v>214</v>
      </c>
      <c r="T1205" s="315" t="s">
        <v>214</v>
      </c>
      <c r="U1205" s="315" t="s">
        <v>214</v>
      </c>
      <c r="V1205" s="315" t="s">
        <v>214</v>
      </c>
      <c r="W1205" s="315" t="s">
        <v>214</v>
      </c>
      <c r="X1205" s="315" t="s">
        <v>214</v>
      </c>
      <c r="Y1205" s="315" t="s">
        <v>214</v>
      </c>
      <c r="Z1205" s="315" t="s">
        <v>214</v>
      </c>
      <c r="AA1205" s="315" t="s">
        <v>214</v>
      </c>
      <c r="AB1205" s="315" t="s">
        <v>213</v>
      </c>
      <c r="AC1205" s="315" t="s">
        <v>214</v>
      </c>
      <c r="AD1205" s="315" t="s">
        <v>214</v>
      </c>
      <c r="AE1205" s="315" t="s">
        <v>213</v>
      </c>
      <c r="AF1205" s="315" t="s">
        <v>213</v>
      </c>
      <c r="AG1205" s="315" t="s">
        <v>213</v>
      </c>
      <c r="AH1205" s="315" t="s">
        <v>213</v>
      </c>
      <c r="AI1205" s="315" t="s">
        <v>213</v>
      </c>
      <c r="AJ1205" s="315" t="s">
        <v>213</v>
      </c>
      <c r="AK1205" s="315" t="s">
        <v>213</v>
      </c>
      <c r="AL1205" s="315" t="s">
        <v>213</v>
      </c>
      <c r="AM1205" s="315" t="s">
        <v>213</v>
      </c>
      <c r="AN1205" s="315" t="s">
        <v>213</v>
      </c>
      <c r="AO1205" s="315" t="s">
        <v>213</v>
      </c>
      <c r="AP1205" s="316" t="s">
        <v>213</v>
      </c>
      <c r="AQ1205"/>
      <c r="AR1205" s="299"/>
      <c r="AS1205" s="273"/>
      <c r="AU1205" s="273"/>
    </row>
    <row r="1206" spans="1:47" s="272" customFormat="1" ht="22.8" x14ac:dyDescent="0.4">
      <c r="A1206" s="314">
        <v>216280</v>
      </c>
      <c r="B1206" t="s">
        <v>487</v>
      </c>
      <c r="C1206" s="315" t="s">
        <v>212</v>
      </c>
      <c r="D1206" s="315" t="s">
        <v>214</v>
      </c>
      <c r="E1206" s="315" t="s">
        <v>214</v>
      </c>
      <c r="F1206" s="315" t="s">
        <v>212</v>
      </c>
      <c r="G1206" s="315" t="s">
        <v>212</v>
      </c>
      <c r="H1206" s="315" t="s">
        <v>212</v>
      </c>
      <c r="I1206" s="315" t="s">
        <v>212</v>
      </c>
      <c r="J1206" s="315" t="s">
        <v>212</v>
      </c>
      <c r="K1206" s="315" t="s">
        <v>214</v>
      </c>
      <c r="L1206" s="315" t="s">
        <v>212</v>
      </c>
      <c r="M1206" s="315" t="s">
        <v>213</v>
      </c>
      <c r="N1206" s="315" t="s">
        <v>213</v>
      </c>
      <c r="O1206" s="315" t="s">
        <v>214</v>
      </c>
      <c r="P1206" s="315" t="s">
        <v>213</v>
      </c>
      <c r="Q1206" s="315" t="s">
        <v>213</v>
      </c>
      <c r="R1206" s="315" t="s">
        <v>213</v>
      </c>
      <c r="S1206" s="315" t="s">
        <v>213</v>
      </c>
      <c r="T1206" s="315" t="s">
        <v>214</v>
      </c>
      <c r="U1206" s="315" t="s">
        <v>214</v>
      </c>
      <c r="V1206" s="315" t="s">
        <v>214</v>
      </c>
      <c r="W1206" s="315"/>
      <c r="X1206" s="315"/>
      <c r="Y1206" s="315"/>
      <c r="Z1206" s="315"/>
      <c r="AA1206" s="315"/>
      <c r="AB1206" s="315"/>
      <c r="AC1206" s="315"/>
      <c r="AD1206" s="315"/>
      <c r="AE1206" s="315"/>
      <c r="AF1206" s="315"/>
      <c r="AG1206" s="315"/>
      <c r="AH1206" s="315"/>
      <c r="AI1206" s="315"/>
      <c r="AJ1206" s="315"/>
      <c r="AK1206" s="315"/>
      <c r="AL1206" s="315"/>
      <c r="AM1206" s="315"/>
      <c r="AN1206" s="315"/>
      <c r="AO1206" s="315"/>
      <c r="AP1206" s="316"/>
      <c r="AQ1206"/>
      <c r="AR1206" s="299"/>
      <c r="AS1206" s="273"/>
      <c r="AU1206" s="273"/>
    </row>
    <row r="1207" spans="1:47" s="272" customFormat="1" ht="22.8" x14ac:dyDescent="0.4">
      <c r="A1207" s="314">
        <v>216282</v>
      </c>
      <c r="B1207" t="s">
        <v>487</v>
      </c>
      <c r="C1207" s="315" t="s">
        <v>4176</v>
      </c>
      <c r="D1207" s="315" t="s">
        <v>4176</v>
      </c>
      <c r="E1207" s="315" t="s">
        <v>4176</v>
      </c>
      <c r="F1207" s="315" t="s">
        <v>4176</v>
      </c>
      <c r="G1207" s="315" t="s">
        <v>4176</v>
      </c>
      <c r="H1207" s="315" t="s">
        <v>4176</v>
      </c>
      <c r="I1207" s="315" t="s">
        <v>4176</v>
      </c>
      <c r="J1207" s="315" t="s">
        <v>4176</v>
      </c>
      <c r="K1207" s="315" t="s">
        <v>4176</v>
      </c>
      <c r="L1207" s="315" t="s">
        <v>4176</v>
      </c>
      <c r="M1207" s="315" t="s">
        <v>4177</v>
      </c>
      <c r="N1207" s="315" t="s">
        <v>4176</v>
      </c>
      <c r="O1207" s="315" t="s">
        <v>4176</v>
      </c>
      <c r="P1207" s="315" t="s">
        <v>4176</v>
      </c>
      <c r="Q1207" s="315" t="s">
        <v>4176</v>
      </c>
      <c r="R1207" s="315" t="s">
        <v>4176</v>
      </c>
      <c r="S1207" s="315" t="s">
        <v>4176</v>
      </c>
      <c r="T1207" s="315" t="s">
        <v>4176</v>
      </c>
      <c r="U1207" s="315" t="s">
        <v>4176</v>
      </c>
      <c r="V1207" s="315" t="s">
        <v>4176</v>
      </c>
      <c r="W1207" s="315"/>
      <c r="X1207" s="315"/>
      <c r="Y1207" s="315"/>
      <c r="Z1207" s="315"/>
      <c r="AA1207" s="315"/>
      <c r="AB1207" s="315"/>
      <c r="AC1207" s="315"/>
      <c r="AD1207" s="315"/>
      <c r="AE1207" s="315"/>
      <c r="AF1207" s="315"/>
      <c r="AG1207" s="315"/>
      <c r="AH1207" s="315"/>
      <c r="AI1207" s="315"/>
      <c r="AJ1207" s="315"/>
      <c r="AK1207" s="315"/>
      <c r="AL1207" s="315"/>
      <c r="AM1207" s="315"/>
      <c r="AN1207" s="315"/>
      <c r="AO1207" s="315"/>
      <c r="AP1207" s="316"/>
      <c r="AQ1207" t="s">
        <v>737</v>
      </c>
      <c r="AR1207" s="299" t="s">
        <v>4180</v>
      </c>
      <c r="AS1207" s="271"/>
    </row>
    <row r="1208" spans="1:47" s="272" customFormat="1" ht="22.8" x14ac:dyDescent="0.4">
      <c r="A1208">
        <v>216284</v>
      </c>
      <c r="B1208" t="s">
        <v>3629</v>
      </c>
      <c r="C1208" t="s">
        <v>214</v>
      </c>
      <c r="D1208" t="s">
        <v>214</v>
      </c>
      <c r="E1208" t="s">
        <v>214</v>
      </c>
      <c r="F1208" t="s">
        <v>214</v>
      </c>
      <c r="G1208" t="s">
        <v>212</v>
      </c>
      <c r="H1208" t="s">
        <v>214</v>
      </c>
      <c r="I1208" t="s">
        <v>214</v>
      </c>
      <c r="J1208" t="s">
        <v>214</v>
      </c>
      <c r="K1208" t="s">
        <v>214</v>
      </c>
      <c r="L1208" t="s">
        <v>214</v>
      </c>
      <c r="M1208" t="s">
        <v>214</v>
      </c>
      <c r="N1208" t="s">
        <v>214</v>
      </c>
      <c r="O1208" t="s">
        <v>214</v>
      </c>
      <c r="P1208" t="s">
        <v>214</v>
      </c>
      <c r="Q1208" t="s">
        <v>214</v>
      </c>
      <c r="R1208" t="s">
        <v>214</v>
      </c>
      <c r="S1208" t="s">
        <v>214</v>
      </c>
      <c r="T1208" t="s">
        <v>214</v>
      </c>
      <c r="U1208" t="s">
        <v>214</v>
      </c>
      <c r="V1208" t="s">
        <v>214</v>
      </c>
      <c r="W1208" t="s">
        <v>214</v>
      </c>
      <c r="X1208" t="s">
        <v>214</v>
      </c>
      <c r="Y1208" t="s">
        <v>212</v>
      </c>
      <c r="Z1208" t="s">
        <v>214</v>
      </c>
      <c r="AA1208" t="s">
        <v>214</v>
      </c>
      <c r="AB1208" t="s">
        <v>214</v>
      </c>
      <c r="AC1208" t="s">
        <v>214</v>
      </c>
      <c r="AD1208" t="s">
        <v>214</v>
      </c>
      <c r="AE1208" t="s">
        <v>212</v>
      </c>
      <c r="AF1208" t="s">
        <v>214</v>
      </c>
      <c r="AG1208" t="s">
        <v>214</v>
      </c>
      <c r="AH1208" t="s">
        <v>214</v>
      </c>
      <c r="AI1208" t="s">
        <v>214</v>
      </c>
      <c r="AJ1208" t="s">
        <v>214</v>
      </c>
      <c r="AK1208" t="s">
        <v>214</v>
      </c>
      <c r="AL1208" t="s">
        <v>214</v>
      </c>
      <c r="AM1208" t="s">
        <v>214</v>
      </c>
      <c r="AN1208" t="s">
        <v>214</v>
      </c>
      <c r="AO1208" t="s">
        <v>214</v>
      </c>
      <c r="AP1208" s="317" t="s">
        <v>214</v>
      </c>
      <c r="AQ1208"/>
      <c r="AR1208" s="299"/>
      <c r="AS1208" s="273"/>
      <c r="AU1208" s="273"/>
    </row>
    <row r="1209" spans="1:47" s="272" customFormat="1" ht="22.8" x14ac:dyDescent="0.4">
      <c r="A1209">
        <v>216287</v>
      </c>
      <c r="B1209" t="s">
        <v>3630</v>
      </c>
      <c r="C1209" t="s">
        <v>212</v>
      </c>
      <c r="D1209" t="s">
        <v>214</v>
      </c>
      <c r="E1209" t="s">
        <v>214</v>
      </c>
      <c r="F1209" t="s">
        <v>212</v>
      </c>
      <c r="G1209" t="s">
        <v>212</v>
      </c>
      <c r="H1209" t="s">
        <v>214</v>
      </c>
      <c r="I1209" t="s">
        <v>214</v>
      </c>
      <c r="J1209" t="s">
        <v>212</v>
      </c>
      <c r="K1209" t="s">
        <v>212</v>
      </c>
      <c r="L1209" t="s">
        <v>214</v>
      </c>
      <c r="M1209" t="s">
        <v>213</v>
      </c>
      <c r="N1209" t="s">
        <v>214</v>
      </c>
      <c r="O1209" t="s">
        <v>214</v>
      </c>
      <c r="P1209" t="s">
        <v>214</v>
      </c>
      <c r="Q1209" t="s">
        <v>213</v>
      </c>
      <c r="R1209" t="s">
        <v>212</v>
      </c>
      <c r="S1209" t="s">
        <v>213</v>
      </c>
      <c r="T1209" t="s">
        <v>214</v>
      </c>
      <c r="U1209" t="s">
        <v>214</v>
      </c>
      <c r="V1209" t="s">
        <v>212</v>
      </c>
      <c r="W1209" t="s">
        <v>214</v>
      </c>
      <c r="X1209" t="s">
        <v>214</v>
      </c>
      <c r="Y1209" t="s">
        <v>213</v>
      </c>
      <c r="Z1209" t="s">
        <v>214</v>
      </c>
      <c r="AA1209" t="s">
        <v>212</v>
      </c>
      <c r="AB1209" t="s">
        <v>214</v>
      </c>
      <c r="AC1209" t="s">
        <v>214</v>
      </c>
      <c r="AD1209" t="s">
        <v>213</v>
      </c>
      <c r="AE1209" t="s">
        <v>213</v>
      </c>
      <c r="AF1209" t="s">
        <v>214</v>
      </c>
      <c r="AG1209"/>
      <c r="AH1209"/>
      <c r="AI1209"/>
      <c r="AJ1209"/>
      <c r="AK1209"/>
      <c r="AL1209"/>
      <c r="AM1209"/>
      <c r="AN1209"/>
      <c r="AO1209"/>
      <c r="AP1209" s="317"/>
      <c r="AQ1209"/>
      <c r="AR1209" s="299"/>
      <c r="AS1209" s="273"/>
      <c r="AU1209" s="273"/>
    </row>
    <row r="1210" spans="1:47" s="272" customFormat="1" ht="22.8" x14ac:dyDescent="0.4">
      <c r="A1210" s="314">
        <v>216288</v>
      </c>
      <c r="B1210" t="s">
        <v>487</v>
      </c>
      <c r="C1210" s="315" t="s">
        <v>4176</v>
      </c>
      <c r="D1210" s="315" t="s">
        <v>4176</v>
      </c>
      <c r="E1210" s="315" t="s">
        <v>4176</v>
      </c>
      <c r="F1210" s="315" t="s">
        <v>4176</v>
      </c>
      <c r="G1210" s="315" t="s">
        <v>4176</v>
      </c>
      <c r="H1210" s="315" t="s">
        <v>4176</v>
      </c>
      <c r="I1210" s="315" t="s">
        <v>4176</v>
      </c>
      <c r="J1210" s="315" t="s">
        <v>4176</v>
      </c>
      <c r="K1210" s="315" t="s">
        <v>4176</v>
      </c>
      <c r="L1210" s="315" t="s">
        <v>4176</v>
      </c>
      <c r="M1210" s="315" t="s">
        <v>4176</v>
      </c>
      <c r="N1210" s="315" t="s">
        <v>4176</v>
      </c>
      <c r="O1210" s="315" t="s">
        <v>4176</v>
      </c>
      <c r="P1210" s="315" t="s">
        <v>4176</v>
      </c>
      <c r="Q1210" s="315" t="s">
        <v>4176</v>
      </c>
      <c r="R1210" s="315" t="s">
        <v>4176</v>
      </c>
      <c r="S1210" s="315" t="s">
        <v>4176</v>
      </c>
      <c r="T1210" s="315" t="s">
        <v>4176</v>
      </c>
      <c r="U1210" s="315" t="s">
        <v>4176</v>
      </c>
      <c r="V1210" s="315" t="s">
        <v>4176</v>
      </c>
      <c r="W1210" s="315"/>
      <c r="X1210" s="315"/>
      <c r="Y1210" s="315"/>
      <c r="Z1210" s="315"/>
      <c r="AA1210" s="315"/>
      <c r="AB1210" s="315"/>
      <c r="AC1210" s="315"/>
      <c r="AD1210" s="315"/>
      <c r="AE1210" s="315"/>
      <c r="AF1210" s="315"/>
      <c r="AG1210" s="315"/>
      <c r="AH1210" s="315"/>
      <c r="AI1210" s="315"/>
      <c r="AJ1210" s="315"/>
      <c r="AK1210" s="315"/>
      <c r="AL1210" s="315"/>
      <c r="AM1210" s="315"/>
      <c r="AN1210" s="315"/>
      <c r="AO1210" s="315"/>
      <c r="AP1210" s="316"/>
      <c r="AQ1210" t="s">
        <v>737</v>
      </c>
      <c r="AR1210" s="299" t="s">
        <v>4180</v>
      </c>
      <c r="AS1210" s="271"/>
    </row>
    <row r="1211" spans="1:47" s="272" customFormat="1" ht="22.8" x14ac:dyDescent="0.4">
      <c r="A1211">
        <v>216294</v>
      </c>
      <c r="B1211" t="s">
        <v>3629</v>
      </c>
      <c r="C1211" t="s">
        <v>214</v>
      </c>
      <c r="D1211" t="s">
        <v>214</v>
      </c>
      <c r="E1211" t="s">
        <v>214</v>
      </c>
      <c r="F1211" t="s">
        <v>212</v>
      </c>
      <c r="G1211" t="s">
        <v>212</v>
      </c>
      <c r="H1211" t="s">
        <v>214</v>
      </c>
      <c r="I1211" t="s">
        <v>214</v>
      </c>
      <c r="J1211" t="s">
        <v>214</v>
      </c>
      <c r="K1211" t="s">
        <v>214</v>
      </c>
      <c r="L1211" t="s">
        <v>214</v>
      </c>
      <c r="M1211" t="s">
        <v>214</v>
      </c>
      <c r="N1211" t="s">
        <v>212</v>
      </c>
      <c r="O1211" t="s">
        <v>214</v>
      </c>
      <c r="P1211" t="s">
        <v>214</v>
      </c>
      <c r="Q1211" t="s">
        <v>214</v>
      </c>
      <c r="R1211" t="s">
        <v>214</v>
      </c>
      <c r="S1211" t="s">
        <v>214</v>
      </c>
      <c r="T1211" t="s">
        <v>214</v>
      </c>
      <c r="U1211" t="s">
        <v>214</v>
      </c>
      <c r="V1211" t="s">
        <v>214</v>
      </c>
      <c r="W1211" t="s">
        <v>214</v>
      </c>
      <c r="X1211" t="s">
        <v>214</v>
      </c>
      <c r="Y1211" t="s">
        <v>214</v>
      </c>
      <c r="Z1211" t="s">
        <v>214</v>
      </c>
      <c r="AA1211" t="s">
        <v>214</v>
      </c>
      <c r="AB1211" t="s">
        <v>212</v>
      </c>
      <c r="AC1211" t="s">
        <v>214</v>
      </c>
      <c r="AD1211" t="s">
        <v>214</v>
      </c>
      <c r="AE1211" t="s">
        <v>214</v>
      </c>
      <c r="AF1211" t="s">
        <v>214</v>
      </c>
      <c r="AG1211" t="s">
        <v>214</v>
      </c>
      <c r="AH1211" t="s">
        <v>214</v>
      </c>
      <c r="AI1211" t="s">
        <v>214</v>
      </c>
      <c r="AJ1211" t="s">
        <v>214</v>
      </c>
      <c r="AK1211" t="s">
        <v>214</v>
      </c>
      <c r="AL1211" t="s">
        <v>214</v>
      </c>
      <c r="AM1211" t="s">
        <v>214</v>
      </c>
      <c r="AN1211" t="s">
        <v>214</v>
      </c>
      <c r="AO1211" t="s">
        <v>214</v>
      </c>
      <c r="AP1211" s="317" t="s">
        <v>214</v>
      </c>
      <c r="AQ1211"/>
      <c r="AR1211" s="299"/>
      <c r="AS1211" s="273"/>
      <c r="AU1211" s="273"/>
    </row>
    <row r="1212" spans="1:47" s="272" customFormat="1" ht="22.8" x14ac:dyDescent="0.4">
      <c r="A1212">
        <v>216295</v>
      </c>
      <c r="B1212" t="s">
        <v>3629</v>
      </c>
      <c r="C1212" t="s">
        <v>214</v>
      </c>
      <c r="D1212" t="s">
        <v>214</v>
      </c>
      <c r="E1212" t="s">
        <v>214</v>
      </c>
      <c r="F1212" t="s">
        <v>214</v>
      </c>
      <c r="G1212" t="s">
        <v>214</v>
      </c>
      <c r="H1212" t="s">
        <v>214</v>
      </c>
      <c r="I1212" t="s">
        <v>214</v>
      </c>
      <c r="J1212" t="s">
        <v>214</v>
      </c>
      <c r="K1212" t="s">
        <v>214</v>
      </c>
      <c r="L1212" t="s">
        <v>214</v>
      </c>
      <c r="M1212" t="s">
        <v>214</v>
      </c>
      <c r="N1212" t="s">
        <v>214</v>
      </c>
      <c r="O1212" t="s">
        <v>214</v>
      </c>
      <c r="P1212" t="s">
        <v>212</v>
      </c>
      <c r="Q1212" t="s">
        <v>214</v>
      </c>
      <c r="R1212" t="s">
        <v>214</v>
      </c>
      <c r="S1212" t="s">
        <v>214</v>
      </c>
      <c r="T1212" t="s">
        <v>214</v>
      </c>
      <c r="U1212" t="s">
        <v>214</v>
      </c>
      <c r="V1212" t="s">
        <v>214</v>
      </c>
      <c r="W1212" t="s">
        <v>214</v>
      </c>
      <c r="X1212" t="s">
        <v>214</v>
      </c>
      <c r="Y1212" t="s">
        <v>214</v>
      </c>
      <c r="Z1212" t="s">
        <v>214</v>
      </c>
      <c r="AA1212" t="s">
        <v>214</v>
      </c>
      <c r="AB1212" t="s">
        <v>214</v>
      </c>
      <c r="AC1212" t="s">
        <v>214</v>
      </c>
      <c r="AD1212" t="s">
        <v>214</v>
      </c>
      <c r="AE1212" t="s">
        <v>213</v>
      </c>
      <c r="AF1212" t="s">
        <v>214</v>
      </c>
      <c r="AG1212" t="s">
        <v>214</v>
      </c>
      <c r="AH1212" t="s">
        <v>214</v>
      </c>
      <c r="AI1212" t="s">
        <v>214</v>
      </c>
      <c r="AJ1212" t="s">
        <v>214</v>
      </c>
      <c r="AK1212" t="s">
        <v>214</v>
      </c>
      <c r="AL1212" t="s">
        <v>214</v>
      </c>
      <c r="AM1212" t="s">
        <v>214</v>
      </c>
      <c r="AN1212" t="s">
        <v>213</v>
      </c>
      <c r="AO1212" t="s">
        <v>213</v>
      </c>
      <c r="AP1212" s="317" t="s">
        <v>214</v>
      </c>
      <c r="AQ1212"/>
      <c r="AR1212" s="299"/>
      <c r="AS1212" s="273"/>
      <c r="AU1212" s="273"/>
    </row>
    <row r="1213" spans="1:47" s="272" customFormat="1" ht="22.8" x14ac:dyDescent="0.4">
      <c r="A1213" s="314">
        <v>216296</v>
      </c>
      <c r="B1213" t="s">
        <v>487</v>
      </c>
      <c r="C1213" s="315" t="s">
        <v>214</v>
      </c>
      <c r="D1213" s="315" t="s">
        <v>214</v>
      </c>
      <c r="E1213" s="315" t="s">
        <v>212</v>
      </c>
      <c r="F1213" s="315" t="s">
        <v>214</v>
      </c>
      <c r="G1213" s="315" t="s">
        <v>214</v>
      </c>
      <c r="H1213" s="315" t="s">
        <v>214</v>
      </c>
      <c r="I1213" s="315" t="s">
        <v>214</v>
      </c>
      <c r="J1213" s="315" t="s">
        <v>212</v>
      </c>
      <c r="K1213" s="315" t="s">
        <v>212</v>
      </c>
      <c r="L1213" s="315" t="s">
        <v>214</v>
      </c>
      <c r="M1213" s="315" t="s">
        <v>214</v>
      </c>
      <c r="N1213" s="315" t="s">
        <v>214</v>
      </c>
      <c r="O1213" s="315" t="s">
        <v>214</v>
      </c>
      <c r="P1213" s="315" t="s">
        <v>214</v>
      </c>
      <c r="Q1213" s="315" t="s">
        <v>214</v>
      </c>
      <c r="R1213" s="315" t="s">
        <v>213</v>
      </c>
      <c r="S1213" s="315" t="s">
        <v>213</v>
      </c>
      <c r="T1213" s="315" t="s">
        <v>213</v>
      </c>
      <c r="U1213" s="315" t="s">
        <v>213</v>
      </c>
      <c r="V1213" s="315" t="s">
        <v>213</v>
      </c>
      <c r="W1213" s="315"/>
      <c r="X1213" s="315"/>
      <c r="Y1213" s="315"/>
      <c r="Z1213" s="315"/>
      <c r="AA1213" s="315"/>
      <c r="AB1213" s="315"/>
      <c r="AC1213" s="315"/>
      <c r="AD1213" s="315"/>
      <c r="AE1213" s="315"/>
      <c r="AF1213" s="315"/>
      <c r="AG1213" s="315"/>
      <c r="AH1213" s="315"/>
      <c r="AI1213" s="315"/>
      <c r="AJ1213" s="315"/>
      <c r="AK1213" s="315"/>
      <c r="AL1213" s="315"/>
      <c r="AM1213" s="315"/>
      <c r="AN1213" s="315"/>
      <c r="AO1213" s="315"/>
      <c r="AP1213" s="316"/>
      <c r="AQ1213"/>
      <c r="AR1213" s="299"/>
      <c r="AS1213" s="271"/>
    </row>
    <row r="1214" spans="1:47" s="272" customFormat="1" ht="22.8" x14ac:dyDescent="0.4">
      <c r="A1214" s="314">
        <v>216297</v>
      </c>
      <c r="B1214" t="s">
        <v>487</v>
      </c>
      <c r="C1214" s="315" t="s">
        <v>4176</v>
      </c>
      <c r="D1214" s="315" t="s">
        <v>4176</v>
      </c>
      <c r="E1214" s="315" t="s">
        <v>4176</v>
      </c>
      <c r="F1214" s="315" t="s">
        <v>4176</v>
      </c>
      <c r="G1214" s="315" t="s">
        <v>4176</v>
      </c>
      <c r="H1214" s="315" t="s">
        <v>4176</v>
      </c>
      <c r="I1214" s="315" t="s">
        <v>4176</v>
      </c>
      <c r="J1214" s="315" t="s">
        <v>4176</v>
      </c>
      <c r="K1214" s="315" t="s">
        <v>4176</v>
      </c>
      <c r="L1214" s="315" t="s">
        <v>4176</v>
      </c>
      <c r="M1214" s="315" t="s">
        <v>4176</v>
      </c>
      <c r="N1214" s="315" t="s">
        <v>4176</v>
      </c>
      <c r="O1214" s="315" t="s">
        <v>4176</v>
      </c>
      <c r="P1214" s="315" t="s">
        <v>4176</v>
      </c>
      <c r="Q1214" s="315" t="s">
        <v>4176</v>
      </c>
      <c r="R1214" s="315" t="s">
        <v>4176</v>
      </c>
      <c r="S1214" s="315" t="s">
        <v>4176</v>
      </c>
      <c r="T1214" s="315" t="s">
        <v>4176</v>
      </c>
      <c r="U1214" s="315" t="s">
        <v>4176</v>
      </c>
      <c r="V1214" s="315" t="s">
        <v>4176</v>
      </c>
      <c r="W1214" s="315"/>
      <c r="X1214" s="315"/>
      <c r="Y1214" s="315"/>
      <c r="Z1214" s="315"/>
      <c r="AA1214" s="315"/>
      <c r="AB1214" s="315"/>
      <c r="AC1214" s="315"/>
      <c r="AD1214" s="315"/>
      <c r="AE1214" s="315"/>
      <c r="AF1214" s="315"/>
      <c r="AG1214" s="315"/>
      <c r="AH1214" s="315"/>
      <c r="AI1214" s="315"/>
      <c r="AJ1214" s="315"/>
      <c r="AK1214" s="315"/>
      <c r="AL1214" s="315"/>
      <c r="AM1214" s="315"/>
      <c r="AN1214" s="315"/>
      <c r="AO1214" s="315"/>
      <c r="AP1214" s="316"/>
      <c r="AQ1214" t="s">
        <v>737</v>
      </c>
      <c r="AR1214" s="299" t="s">
        <v>4180</v>
      </c>
      <c r="AS1214" s="271"/>
      <c r="AU1214" s="273"/>
    </row>
    <row r="1215" spans="1:47" s="272" customFormat="1" ht="22.8" x14ac:dyDescent="0.4">
      <c r="A1215">
        <v>216298</v>
      </c>
      <c r="B1215" t="s">
        <v>3630</v>
      </c>
      <c r="C1215" t="s">
        <v>212</v>
      </c>
      <c r="D1215" t="s">
        <v>212</v>
      </c>
      <c r="E1215" t="s">
        <v>212</v>
      </c>
      <c r="F1215" t="s">
        <v>212</v>
      </c>
      <c r="G1215" t="s">
        <v>214</v>
      </c>
      <c r="H1215" t="s">
        <v>214</v>
      </c>
      <c r="I1215" t="s">
        <v>214</v>
      </c>
      <c r="J1215" t="s">
        <v>214</v>
      </c>
      <c r="K1215" t="s">
        <v>214</v>
      </c>
      <c r="L1215" t="s">
        <v>214</v>
      </c>
      <c r="M1215" t="s">
        <v>214</v>
      </c>
      <c r="N1215" t="s">
        <v>214</v>
      </c>
      <c r="O1215" t="s">
        <v>214</v>
      </c>
      <c r="P1215" t="s">
        <v>212</v>
      </c>
      <c r="Q1215" t="s">
        <v>214</v>
      </c>
      <c r="R1215" t="s">
        <v>214</v>
      </c>
      <c r="S1215" t="s">
        <v>214</v>
      </c>
      <c r="T1215" t="s">
        <v>214</v>
      </c>
      <c r="U1215" t="s">
        <v>214</v>
      </c>
      <c r="V1215" t="s">
        <v>212</v>
      </c>
      <c r="W1215" t="s">
        <v>214</v>
      </c>
      <c r="X1215" t="s">
        <v>214</v>
      </c>
      <c r="Y1215" t="s">
        <v>212</v>
      </c>
      <c r="Z1215" t="s">
        <v>212</v>
      </c>
      <c r="AA1215" t="s">
        <v>212</v>
      </c>
      <c r="AB1215" t="s">
        <v>212</v>
      </c>
      <c r="AC1215" t="s">
        <v>214</v>
      </c>
      <c r="AD1215" t="s">
        <v>212</v>
      </c>
      <c r="AE1215" t="s">
        <v>213</v>
      </c>
      <c r="AF1215" t="s">
        <v>212</v>
      </c>
      <c r="AG1215"/>
      <c r="AH1215"/>
      <c r="AI1215"/>
      <c r="AJ1215"/>
      <c r="AK1215"/>
      <c r="AL1215"/>
      <c r="AM1215"/>
      <c r="AN1215"/>
      <c r="AO1215"/>
      <c r="AP1215" s="317"/>
      <c r="AQ1215"/>
      <c r="AR1215" s="299"/>
      <c r="AS1215" s="271"/>
      <c r="AU1215" s="273"/>
    </row>
    <row r="1216" spans="1:47" s="272" customFormat="1" ht="22.8" x14ac:dyDescent="0.4">
      <c r="A1216">
        <v>216299</v>
      </c>
      <c r="B1216" t="s">
        <v>3630</v>
      </c>
      <c r="C1216" t="s">
        <v>212</v>
      </c>
      <c r="D1216" t="s">
        <v>214</v>
      </c>
      <c r="E1216" t="s">
        <v>212</v>
      </c>
      <c r="F1216" t="s">
        <v>214</v>
      </c>
      <c r="G1216" t="s">
        <v>214</v>
      </c>
      <c r="H1216" t="s">
        <v>213</v>
      </c>
      <c r="I1216" t="s">
        <v>213</v>
      </c>
      <c r="J1216" t="s">
        <v>214</v>
      </c>
      <c r="K1216" t="s">
        <v>214</v>
      </c>
      <c r="L1216" t="s">
        <v>212</v>
      </c>
      <c r="M1216" t="s">
        <v>214</v>
      </c>
      <c r="N1216" t="s">
        <v>214</v>
      </c>
      <c r="O1216" t="s">
        <v>214</v>
      </c>
      <c r="P1216" t="s">
        <v>214</v>
      </c>
      <c r="Q1216" t="s">
        <v>214</v>
      </c>
      <c r="R1216" t="s">
        <v>214</v>
      </c>
      <c r="S1216" t="s">
        <v>214</v>
      </c>
      <c r="T1216" t="s">
        <v>214</v>
      </c>
      <c r="U1216" t="s">
        <v>214</v>
      </c>
      <c r="V1216" t="s">
        <v>214</v>
      </c>
      <c r="W1216" t="s">
        <v>214</v>
      </c>
      <c r="X1216" t="s">
        <v>214</v>
      </c>
      <c r="Y1216" t="s">
        <v>214</v>
      </c>
      <c r="Z1216" t="s">
        <v>214</v>
      </c>
      <c r="AA1216" t="s">
        <v>214</v>
      </c>
      <c r="AB1216" s="325" t="s">
        <v>213</v>
      </c>
      <c r="AC1216" s="325" t="s">
        <v>213</v>
      </c>
      <c r="AD1216" s="325" t="s">
        <v>213</v>
      </c>
      <c r="AE1216" s="325" t="s">
        <v>213</v>
      </c>
      <c r="AF1216" s="325" t="s">
        <v>213</v>
      </c>
      <c r="AG1216"/>
      <c r="AH1216"/>
      <c r="AI1216"/>
      <c r="AJ1216"/>
      <c r="AK1216"/>
      <c r="AL1216"/>
      <c r="AM1216"/>
      <c r="AN1216"/>
      <c r="AO1216"/>
      <c r="AP1216" s="317"/>
      <c r="AQ1216"/>
      <c r="AR1216" s="299"/>
      <c r="AS1216" s="273"/>
      <c r="AU1216" s="273"/>
    </row>
    <row r="1217" spans="1:47" s="272" customFormat="1" ht="22.8" x14ac:dyDescent="0.4">
      <c r="A1217">
        <v>216300</v>
      </c>
      <c r="B1217" t="s">
        <v>3629</v>
      </c>
      <c r="C1217" t="s">
        <v>214</v>
      </c>
      <c r="D1217" t="s">
        <v>214</v>
      </c>
      <c r="E1217" t="s">
        <v>214</v>
      </c>
      <c r="F1217" t="s">
        <v>214</v>
      </c>
      <c r="G1217" t="s">
        <v>212</v>
      </c>
      <c r="H1217" t="s">
        <v>212</v>
      </c>
      <c r="I1217" t="s">
        <v>212</v>
      </c>
      <c r="J1217" t="s">
        <v>214</v>
      </c>
      <c r="K1217" t="s">
        <v>214</v>
      </c>
      <c r="L1217" t="s">
        <v>212</v>
      </c>
      <c r="M1217" t="s">
        <v>214</v>
      </c>
      <c r="N1217" t="s">
        <v>212</v>
      </c>
      <c r="O1217" t="s">
        <v>214</v>
      </c>
      <c r="P1217" t="s">
        <v>212</v>
      </c>
      <c r="Q1217" t="s">
        <v>214</v>
      </c>
      <c r="R1217" t="s">
        <v>212</v>
      </c>
      <c r="S1217" t="s">
        <v>214</v>
      </c>
      <c r="T1217" t="s">
        <v>214</v>
      </c>
      <c r="U1217" t="s">
        <v>214</v>
      </c>
      <c r="V1217" t="s">
        <v>212</v>
      </c>
      <c r="W1217" t="s">
        <v>214</v>
      </c>
      <c r="X1217" t="s">
        <v>214</v>
      </c>
      <c r="Y1217" t="s">
        <v>214</v>
      </c>
      <c r="Z1217" t="s">
        <v>214</v>
      </c>
      <c r="AA1217" t="s">
        <v>212</v>
      </c>
      <c r="AB1217" t="s">
        <v>214</v>
      </c>
      <c r="AC1217" t="s">
        <v>214</v>
      </c>
      <c r="AD1217" t="s">
        <v>214</v>
      </c>
      <c r="AE1217" t="s">
        <v>214</v>
      </c>
      <c r="AF1217" t="s">
        <v>214</v>
      </c>
      <c r="AG1217" t="s">
        <v>214</v>
      </c>
      <c r="AH1217" t="s">
        <v>214</v>
      </c>
      <c r="AI1217" t="s">
        <v>214</v>
      </c>
      <c r="AJ1217" t="s">
        <v>214</v>
      </c>
      <c r="AK1217" t="s">
        <v>214</v>
      </c>
      <c r="AL1217" t="s">
        <v>213</v>
      </c>
      <c r="AM1217" t="s">
        <v>213</v>
      </c>
      <c r="AN1217" t="s">
        <v>213</v>
      </c>
      <c r="AO1217" t="s">
        <v>213</v>
      </c>
      <c r="AP1217" t="s">
        <v>213</v>
      </c>
      <c r="AQ1217"/>
      <c r="AR1217" s="299"/>
      <c r="AS1217" s="271"/>
    </row>
    <row r="1218" spans="1:47" s="272" customFormat="1" ht="22.8" x14ac:dyDescent="0.4">
      <c r="A1218" s="314">
        <v>216304</v>
      </c>
      <c r="B1218" t="s">
        <v>485</v>
      </c>
      <c r="C1218" s="315" t="s">
        <v>4177</v>
      </c>
      <c r="D1218" s="315" t="s">
        <v>4177</v>
      </c>
      <c r="E1218" s="315" t="s">
        <v>4177</v>
      </c>
      <c r="F1218" s="315" t="s">
        <v>4177</v>
      </c>
      <c r="G1218" s="315" t="s">
        <v>4177</v>
      </c>
      <c r="H1218" s="315" t="s">
        <v>4177</v>
      </c>
      <c r="I1218" s="315" t="s">
        <v>4177</v>
      </c>
      <c r="J1218" s="315" t="s">
        <v>4177</v>
      </c>
      <c r="K1218" s="315" t="s">
        <v>4177</v>
      </c>
      <c r="L1218" s="315" t="s">
        <v>4177</v>
      </c>
      <c r="M1218" s="315" t="s">
        <v>4177</v>
      </c>
      <c r="N1218" s="315" t="s">
        <v>4177</v>
      </c>
      <c r="O1218" s="315" t="s">
        <v>4177</v>
      </c>
      <c r="P1218" s="315" t="s">
        <v>4177</v>
      </c>
      <c r="Q1218" s="315" t="s">
        <v>4177</v>
      </c>
      <c r="R1218" s="315" t="s">
        <v>4177</v>
      </c>
      <c r="S1218" s="315" t="s">
        <v>4177</v>
      </c>
      <c r="T1218" s="315" t="s">
        <v>4177</v>
      </c>
      <c r="U1218" s="315" t="s">
        <v>4177</v>
      </c>
      <c r="V1218" s="315" t="s">
        <v>4177</v>
      </c>
      <c r="W1218" s="315" t="s">
        <v>4177</v>
      </c>
      <c r="X1218" s="315" t="s">
        <v>4177</v>
      </c>
      <c r="Y1218" s="315" t="s">
        <v>4177</v>
      </c>
      <c r="Z1218" s="315" t="s">
        <v>4177</v>
      </c>
      <c r="AA1218" s="315" t="s">
        <v>4177</v>
      </c>
      <c r="AB1218" s="315" t="s">
        <v>4177</v>
      </c>
      <c r="AC1218" s="315" t="s">
        <v>4177</v>
      </c>
      <c r="AD1218" s="315" t="s">
        <v>4177</v>
      </c>
      <c r="AE1218" s="315" t="s">
        <v>4177</v>
      </c>
      <c r="AF1218" s="315" t="s">
        <v>4177</v>
      </c>
      <c r="AG1218" s="315"/>
      <c r="AH1218" s="315"/>
      <c r="AI1218" s="315"/>
      <c r="AJ1218" s="315"/>
      <c r="AK1218" s="315"/>
      <c r="AL1218" s="315"/>
      <c r="AM1218" s="315"/>
      <c r="AN1218" s="315"/>
      <c r="AO1218" s="315"/>
      <c r="AP1218" s="316"/>
      <c r="AQ1218"/>
      <c r="AR1218" s="299"/>
      <c r="AS1218" s="271"/>
      <c r="AU1218" s="273"/>
    </row>
    <row r="1219" spans="1:47" s="272" customFormat="1" ht="22.8" x14ac:dyDescent="0.4">
      <c r="A1219">
        <v>216311</v>
      </c>
      <c r="B1219" t="s">
        <v>3630</v>
      </c>
      <c r="C1219" t="s">
        <v>212</v>
      </c>
      <c r="D1219" t="s">
        <v>212</v>
      </c>
      <c r="E1219" t="s">
        <v>212</v>
      </c>
      <c r="F1219" t="s">
        <v>212</v>
      </c>
      <c r="G1219" t="s">
        <v>212</v>
      </c>
      <c r="H1219" t="s">
        <v>212</v>
      </c>
      <c r="I1219" t="s">
        <v>214</v>
      </c>
      <c r="J1219" t="s">
        <v>214</v>
      </c>
      <c r="K1219" t="s">
        <v>214</v>
      </c>
      <c r="L1219" t="s">
        <v>212</v>
      </c>
      <c r="M1219" t="s">
        <v>212</v>
      </c>
      <c r="N1219" t="s">
        <v>212</v>
      </c>
      <c r="O1219" t="s">
        <v>212</v>
      </c>
      <c r="P1219" t="s">
        <v>212</v>
      </c>
      <c r="Q1219" t="s">
        <v>212</v>
      </c>
      <c r="R1219" t="s">
        <v>214</v>
      </c>
      <c r="S1219" t="s">
        <v>212</v>
      </c>
      <c r="T1219" t="s">
        <v>212</v>
      </c>
      <c r="U1219" t="s">
        <v>214</v>
      </c>
      <c r="V1219" t="s">
        <v>212</v>
      </c>
      <c r="W1219" t="s">
        <v>214</v>
      </c>
      <c r="X1219" t="s">
        <v>214</v>
      </c>
      <c r="Y1219" t="s">
        <v>214</v>
      </c>
      <c r="Z1219" t="s">
        <v>214</v>
      </c>
      <c r="AA1219" t="s">
        <v>214</v>
      </c>
      <c r="AB1219" t="s">
        <v>214</v>
      </c>
      <c r="AC1219" t="s">
        <v>214</v>
      </c>
      <c r="AD1219" t="s">
        <v>214</v>
      </c>
      <c r="AE1219" t="s">
        <v>214</v>
      </c>
      <c r="AF1219" t="s">
        <v>214</v>
      </c>
      <c r="AG1219"/>
      <c r="AH1219"/>
      <c r="AI1219"/>
      <c r="AJ1219"/>
      <c r="AK1219"/>
      <c r="AL1219"/>
      <c r="AM1219"/>
      <c r="AN1219"/>
      <c r="AO1219"/>
      <c r="AP1219" s="317"/>
      <c r="AQ1219"/>
      <c r="AR1219" s="299"/>
      <c r="AS1219" s="273"/>
      <c r="AU1219" s="273"/>
    </row>
    <row r="1220" spans="1:47" s="272" customFormat="1" ht="22.8" x14ac:dyDescent="0.4">
      <c r="A1220" s="314">
        <v>216312</v>
      </c>
      <c r="B1220" t="s">
        <v>487</v>
      </c>
      <c r="C1220" s="315" t="s">
        <v>4176</v>
      </c>
      <c r="D1220" s="315" t="s">
        <v>4176</v>
      </c>
      <c r="E1220" s="315" t="s">
        <v>4176</v>
      </c>
      <c r="F1220" s="315" t="s">
        <v>4176</v>
      </c>
      <c r="G1220" s="315" t="s">
        <v>4176</v>
      </c>
      <c r="H1220" s="315" t="s">
        <v>4176</v>
      </c>
      <c r="I1220" s="315" t="s">
        <v>4176</v>
      </c>
      <c r="J1220" s="315" t="s">
        <v>4176</v>
      </c>
      <c r="K1220" s="315" t="s">
        <v>4176</v>
      </c>
      <c r="L1220" s="315" t="s">
        <v>4176</v>
      </c>
      <c r="M1220" s="315" t="s">
        <v>4176</v>
      </c>
      <c r="N1220" s="315" t="s">
        <v>4176</v>
      </c>
      <c r="O1220" s="315" t="s">
        <v>4176</v>
      </c>
      <c r="P1220" s="315" t="s">
        <v>4176</v>
      </c>
      <c r="Q1220" s="315" t="s">
        <v>4176</v>
      </c>
      <c r="R1220" s="315" t="s">
        <v>4176</v>
      </c>
      <c r="S1220" s="315" t="s">
        <v>4176</v>
      </c>
      <c r="T1220" s="315" t="s">
        <v>4176</v>
      </c>
      <c r="U1220" s="315" t="s">
        <v>4176</v>
      </c>
      <c r="V1220" s="315" t="s">
        <v>4176</v>
      </c>
      <c r="W1220" s="315"/>
      <c r="X1220" s="315"/>
      <c r="Y1220" s="315"/>
      <c r="Z1220" s="315"/>
      <c r="AA1220" s="315"/>
      <c r="AB1220" s="315"/>
      <c r="AC1220" s="315"/>
      <c r="AD1220" s="315"/>
      <c r="AE1220" s="315"/>
      <c r="AF1220" s="315"/>
      <c r="AG1220" s="315"/>
      <c r="AH1220" s="315"/>
      <c r="AI1220" s="315"/>
      <c r="AJ1220" s="315"/>
      <c r="AK1220" s="315"/>
      <c r="AL1220" s="315"/>
      <c r="AM1220" s="315"/>
      <c r="AN1220" s="315"/>
      <c r="AO1220" s="315"/>
      <c r="AP1220" s="316"/>
      <c r="AQ1220" t="s">
        <v>737</v>
      </c>
      <c r="AR1220" s="299" t="s">
        <v>4180</v>
      </c>
      <c r="AS1220" s="273"/>
      <c r="AU1220" s="273"/>
    </row>
    <row r="1221" spans="1:47" s="272" customFormat="1" ht="22.8" x14ac:dyDescent="0.4">
      <c r="A1221" s="334">
        <v>216317</v>
      </c>
      <c r="B1221" t="s">
        <v>3630</v>
      </c>
      <c r="C1221" s="315" t="s">
        <v>214</v>
      </c>
      <c r="D1221" s="315" t="s">
        <v>214</v>
      </c>
      <c r="E1221" s="315" t="s">
        <v>214</v>
      </c>
      <c r="F1221" s="315" t="s">
        <v>214</v>
      </c>
      <c r="G1221" s="315" t="s">
        <v>214</v>
      </c>
      <c r="H1221" s="315" t="s">
        <v>214</v>
      </c>
      <c r="I1221" s="315" t="s">
        <v>212</v>
      </c>
      <c r="J1221" s="315" t="s">
        <v>214</v>
      </c>
      <c r="K1221" s="315" t="s">
        <v>214</v>
      </c>
      <c r="L1221" s="315" t="s">
        <v>212</v>
      </c>
      <c r="M1221" s="315" t="s">
        <v>214</v>
      </c>
      <c r="N1221" s="315" t="s">
        <v>214</v>
      </c>
      <c r="O1221" s="315" t="s">
        <v>214</v>
      </c>
      <c r="P1221" s="315" t="s">
        <v>214</v>
      </c>
      <c r="Q1221" s="315" t="s">
        <v>214</v>
      </c>
      <c r="R1221" s="315" t="s">
        <v>214</v>
      </c>
      <c r="S1221" s="315" t="s">
        <v>212</v>
      </c>
      <c r="T1221" s="315" t="s">
        <v>214</v>
      </c>
      <c r="U1221" s="315" t="s">
        <v>214</v>
      </c>
      <c r="V1221" s="315" t="s">
        <v>214</v>
      </c>
      <c r="W1221" s="315" t="s">
        <v>214</v>
      </c>
      <c r="X1221" s="315" t="s">
        <v>214</v>
      </c>
      <c r="Y1221" s="315" t="s">
        <v>214</v>
      </c>
      <c r="Z1221" s="315" t="s">
        <v>214</v>
      </c>
      <c r="AA1221" s="315" t="s">
        <v>214</v>
      </c>
      <c r="AB1221" s="315" t="s">
        <v>213</v>
      </c>
      <c r="AC1221" s="315" t="s">
        <v>213</v>
      </c>
      <c r="AD1221" s="315" t="s">
        <v>213</v>
      </c>
      <c r="AE1221" s="315" t="s">
        <v>213</v>
      </c>
      <c r="AF1221" s="315" t="s">
        <v>213</v>
      </c>
      <c r="AG1221" s="315"/>
      <c r="AH1221" s="315"/>
      <c r="AI1221" s="315"/>
      <c r="AJ1221" s="315"/>
      <c r="AK1221" s="315"/>
      <c r="AL1221" s="315"/>
      <c r="AM1221" s="315"/>
      <c r="AN1221" s="315"/>
      <c r="AO1221" s="315"/>
      <c r="AP1221" s="316"/>
      <c r="AQ1221"/>
      <c r="AR1221" s="299"/>
      <c r="AS1221" s="271"/>
    </row>
    <row r="1222" spans="1:47" s="272" customFormat="1" ht="22.8" x14ac:dyDescent="0.4">
      <c r="A1222" s="332">
        <v>216318</v>
      </c>
      <c r="B1222" t="s">
        <v>487</v>
      </c>
      <c r="C1222" t="s">
        <v>212</v>
      </c>
      <c r="D1222" t="s">
        <v>212</v>
      </c>
      <c r="E1222" t="s">
        <v>212</v>
      </c>
      <c r="F1222" t="s">
        <v>212</v>
      </c>
      <c r="G1222" t="s">
        <v>212</v>
      </c>
      <c r="H1222" t="s">
        <v>214</v>
      </c>
      <c r="I1222" t="s">
        <v>212</v>
      </c>
      <c r="J1222" t="s">
        <v>214</v>
      </c>
      <c r="K1222" t="s">
        <v>214</v>
      </c>
      <c r="L1222" t="s">
        <v>212</v>
      </c>
      <c r="M1222" t="s">
        <v>213</v>
      </c>
      <c r="N1222" t="s">
        <v>214</v>
      </c>
      <c r="O1222" t="s">
        <v>212</v>
      </c>
      <c r="P1222" t="s">
        <v>212</v>
      </c>
      <c r="Q1222" t="s">
        <v>214</v>
      </c>
      <c r="R1222" t="s">
        <v>214</v>
      </c>
      <c r="S1222" t="s">
        <v>212</v>
      </c>
      <c r="T1222" t="s">
        <v>212</v>
      </c>
      <c r="U1222" t="s">
        <v>214</v>
      </c>
      <c r="V1222" t="s">
        <v>212</v>
      </c>
      <c r="W1222"/>
      <c r="X1222"/>
      <c r="Y1222"/>
      <c r="Z1222"/>
      <c r="AA1222"/>
      <c r="AB1222"/>
      <c r="AC1222"/>
      <c r="AD1222"/>
      <c r="AE1222"/>
      <c r="AF1222"/>
      <c r="AG1222"/>
      <c r="AH1222"/>
      <c r="AI1222"/>
      <c r="AJ1222"/>
      <c r="AK1222"/>
      <c r="AL1222"/>
      <c r="AM1222"/>
      <c r="AN1222"/>
      <c r="AO1222"/>
      <c r="AP1222" s="317"/>
      <c r="AQ1222"/>
      <c r="AR1222" s="299"/>
      <c r="AS1222" s="271"/>
    </row>
    <row r="1223" spans="1:47" s="272" customFormat="1" ht="24" x14ac:dyDescent="0.5">
      <c r="A1223" s="333">
        <v>216319</v>
      </c>
      <c r="B1223" t="s">
        <v>487</v>
      </c>
      <c r="C1223" s="271" t="s">
        <v>212</v>
      </c>
      <c r="D1223" s="271" t="s">
        <v>214</v>
      </c>
      <c r="E1223" s="271" t="s">
        <v>212</v>
      </c>
      <c r="F1223" s="271" t="s">
        <v>212</v>
      </c>
      <c r="G1223" s="271" t="s">
        <v>214</v>
      </c>
      <c r="H1223" s="271" t="s">
        <v>214</v>
      </c>
      <c r="I1223" s="271" t="s">
        <v>212</v>
      </c>
      <c r="J1223" s="271" t="s">
        <v>214</v>
      </c>
      <c r="K1223" s="271" t="s">
        <v>214</v>
      </c>
      <c r="L1223" s="271" t="s">
        <v>214</v>
      </c>
      <c r="M1223" s="271" t="s">
        <v>213</v>
      </c>
      <c r="N1223" s="271" t="s">
        <v>214</v>
      </c>
      <c r="O1223" s="271" t="s">
        <v>212</v>
      </c>
      <c r="P1223" s="271" t="s">
        <v>214</v>
      </c>
      <c r="Q1223" s="271" t="s">
        <v>214</v>
      </c>
      <c r="R1223" s="271" t="s">
        <v>214</v>
      </c>
      <c r="S1223" s="271" t="s">
        <v>214</v>
      </c>
      <c r="T1223" s="271" t="s">
        <v>214</v>
      </c>
      <c r="U1223" s="271" t="s">
        <v>214</v>
      </c>
      <c r="V1223" s="271" t="s">
        <v>214</v>
      </c>
      <c r="W1223" s="271"/>
      <c r="X1223" s="271"/>
      <c r="Y1223" s="271"/>
      <c r="Z1223" s="271"/>
      <c r="AA1223" s="271"/>
      <c r="AB1223" s="271"/>
      <c r="AC1223" s="271"/>
      <c r="AD1223" s="271"/>
      <c r="AE1223" s="271"/>
      <c r="AF1223" s="271"/>
      <c r="AG1223" s="271"/>
      <c r="AH1223" s="271"/>
      <c r="AI1223" s="271"/>
      <c r="AJ1223" s="271"/>
      <c r="AK1223" s="271"/>
      <c r="AL1223" s="271"/>
      <c r="AM1223" s="271"/>
      <c r="AN1223" s="271"/>
      <c r="AO1223" s="271"/>
      <c r="AP1223" s="322"/>
      <c r="AQ1223"/>
      <c r="AR1223" s="299"/>
      <c r="AS1223" s="271"/>
    </row>
    <row r="1224" spans="1:47" s="272" customFormat="1" ht="24" x14ac:dyDescent="0.5">
      <c r="A1224" s="333">
        <v>216324</v>
      </c>
      <c r="B1224" t="s">
        <v>3630</v>
      </c>
      <c r="C1224" s="271" t="s">
        <v>214</v>
      </c>
      <c r="D1224" s="271" t="s">
        <v>214</v>
      </c>
      <c r="E1224" s="271" t="s">
        <v>214</v>
      </c>
      <c r="F1224" s="271" t="s">
        <v>214</v>
      </c>
      <c r="G1224" s="271" t="s">
        <v>212</v>
      </c>
      <c r="H1224" s="271" t="s">
        <v>214</v>
      </c>
      <c r="I1224" s="271" t="s">
        <v>214</v>
      </c>
      <c r="J1224" s="271" t="s">
        <v>214</v>
      </c>
      <c r="K1224" s="271" t="s">
        <v>214</v>
      </c>
      <c r="L1224" s="271" t="s">
        <v>214</v>
      </c>
      <c r="M1224" s="271" t="s">
        <v>212</v>
      </c>
      <c r="N1224" s="271" t="s">
        <v>214</v>
      </c>
      <c r="O1224" s="271" t="s">
        <v>212</v>
      </c>
      <c r="P1224" s="271" t="s">
        <v>212</v>
      </c>
      <c r="Q1224" s="271" t="s">
        <v>214</v>
      </c>
      <c r="R1224" s="271" t="s">
        <v>212</v>
      </c>
      <c r="S1224" s="271" t="s">
        <v>212</v>
      </c>
      <c r="T1224" s="271" t="s">
        <v>214</v>
      </c>
      <c r="U1224" s="271" t="s">
        <v>214</v>
      </c>
      <c r="V1224" s="271" t="s">
        <v>212</v>
      </c>
      <c r="W1224" s="271" t="s">
        <v>214</v>
      </c>
      <c r="X1224" s="271" t="s">
        <v>214</v>
      </c>
      <c r="Y1224" s="271" t="s">
        <v>214</v>
      </c>
      <c r="Z1224" s="271" t="s">
        <v>214</v>
      </c>
      <c r="AA1224" s="271" t="s">
        <v>214</v>
      </c>
      <c r="AB1224" s="271" t="s">
        <v>213</v>
      </c>
      <c r="AC1224" s="271" t="s">
        <v>213</v>
      </c>
      <c r="AD1224" s="271" t="s">
        <v>213</v>
      </c>
      <c r="AE1224" s="271" t="s">
        <v>213</v>
      </c>
      <c r="AF1224" s="271" t="s">
        <v>213</v>
      </c>
      <c r="AG1224" s="271"/>
      <c r="AH1224" s="271"/>
      <c r="AI1224" s="271"/>
      <c r="AJ1224" s="271"/>
      <c r="AK1224" s="271"/>
      <c r="AL1224" s="271"/>
      <c r="AM1224" s="271"/>
      <c r="AN1224" s="271"/>
      <c r="AO1224" s="271"/>
      <c r="AP1224" s="322"/>
      <c r="AQ1224"/>
      <c r="AR1224" s="299"/>
      <c r="AS1224" s="271"/>
    </row>
    <row r="1225" spans="1:47" s="272" customFormat="1" ht="22.8" x14ac:dyDescent="0.4">
      <c r="A1225" s="332">
        <v>216326</v>
      </c>
      <c r="B1225" t="s">
        <v>486</v>
      </c>
      <c r="C1225" t="s">
        <v>214</v>
      </c>
      <c r="D1225" t="s">
        <v>212</v>
      </c>
      <c r="E1225" t="s">
        <v>214</v>
      </c>
      <c r="F1225" t="s">
        <v>212</v>
      </c>
      <c r="G1225" t="s">
        <v>214</v>
      </c>
      <c r="H1225" t="s">
        <v>213</v>
      </c>
      <c r="I1225" t="s">
        <v>213</v>
      </c>
      <c r="J1225" t="s">
        <v>213</v>
      </c>
      <c r="K1225" t="s">
        <v>214</v>
      </c>
      <c r="L1225" t="s">
        <v>214</v>
      </c>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s="317"/>
      <c r="AQ1225"/>
      <c r="AR1225" s="299"/>
      <c r="AS1225" s="273"/>
      <c r="AU1225" s="273"/>
    </row>
    <row r="1226" spans="1:47" s="272" customFormat="1" ht="22.8" x14ac:dyDescent="0.4">
      <c r="A1226" s="332">
        <v>216331</v>
      </c>
      <c r="B1226" t="s">
        <v>487</v>
      </c>
      <c r="C1226" t="s">
        <v>212</v>
      </c>
      <c r="D1226" t="s">
        <v>212</v>
      </c>
      <c r="E1226" t="s">
        <v>212</v>
      </c>
      <c r="F1226" t="s">
        <v>212</v>
      </c>
      <c r="G1226" t="s">
        <v>214</v>
      </c>
      <c r="H1226" t="s">
        <v>212</v>
      </c>
      <c r="I1226" t="s">
        <v>212</v>
      </c>
      <c r="J1226" t="s">
        <v>212</v>
      </c>
      <c r="K1226" t="s">
        <v>214</v>
      </c>
      <c r="L1226" t="s">
        <v>212</v>
      </c>
      <c r="M1226" t="s">
        <v>214</v>
      </c>
      <c r="N1226" t="s">
        <v>212</v>
      </c>
      <c r="O1226" t="s">
        <v>212</v>
      </c>
      <c r="P1226" t="s">
        <v>212</v>
      </c>
      <c r="Q1226" t="s">
        <v>214</v>
      </c>
      <c r="R1226" t="s">
        <v>212</v>
      </c>
      <c r="S1226" t="s">
        <v>214</v>
      </c>
      <c r="T1226" t="s">
        <v>212</v>
      </c>
      <c r="U1226" t="s">
        <v>214</v>
      </c>
      <c r="V1226" t="s">
        <v>212</v>
      </c>
      <c r="W1226"/>
      <c r="X1226"/>
      <c r="Y1226"/>
      <c r="Z1226"/>
      <c r="AA1226"/>
      <c r="AB1226"/>
      <c r="AC1226"/>
      <c r="AD1226"/>
      <c r="AE1226"/>
      <c r="AF1226"/>
      <c r="AG1226"/>
      <c r="AH1226"/>
      <c r="AI1226"/>
      <c r="AJ1226"/>
      <c r="AK1226"/>
      <c r="AL1226"/>
      <c r="AM1226"/>
      <c r="AN1226"/>
      <c r="AO1226"/>
      <c r="AP1226" s="317"/>
      <c r="AQ1226"/>
      <c r="AR1226" s="299"/>
      <c r="AS1226" s="271"/>
      <c r="AU1226" s="273"/>
    </row>
    <row r="1227" spans="1:47" s="272" customFormat="1" ht="22.8" x14ac:dyDescent="0.4">
      <c r="A1227" s="332">
        <v>216333</v>
      </c>
      <c r="B1227" t="s">
        <v>65</v>
      </c>
      <c r="C1227" t="s">
        <v>214</v>
      </c>
      <c r="D1227" t="s">
        <v>214</v>
      </c>
      <c r="E1227" t="s">
        <v>212</v>
      </c>
      <c r="F1227" t="s">
        <v>212</v>
      </c>
      <c r="G1227" t="s">
        <v>212</v>
      </c>
      <c r="H1227" t="s">
        <v>212</v>
      </c>
      <c r="I1227" t="s">
        <v>212</v>
      </c>
      <c r="J1227" t="s">
        <v>212</v>
      </c>
      <c r="K1227" t="s">
        <v>212</v>
      </c>
      <c r="L1227" t="s">
        <v>212</v>
      </c>
      <c r="M1227" t="s">
        <v>214</v>
      </c>
      <c r="N1227" t="s">
        <v>214</v>
      </c>
      <c r="O1227" t="s">
        <v>214</v>
      </c>
      <c r="P1227" t="s">
        <v>214</v>
      </c>
      <c r="Q1227" t="s">
        <v>214</v>
      </c>
      <c r="R1227" t="s">
        <v>214</v>
      </c>
      <c r="S1227" t="s">
        <v>214</v>
      </c>
      <c r="T1227" t="s">
        <v>214</v>
      </c>
      <c r="U1227" t="s">
        <v>214</v>
      </c>
      <c r="V1227" t="s">
        <v>214</v>
      </c>
      <c r="W1227" t="s">
        <v>214</v>
      </c>
      <c r="X1227" t="s">
        <v>214</v>
      </c>
      <c r="Y1227" t="s">
        <v>214</v>
      </c>
      <c r="Z1227" t="s">
        <v>214</v>
      </c>
      <c r="AA1227" t="s">
        <v>212</v>
      </c>
      <c r="AB1227" t="s">
        <v>214</v>
      </c>
      <c r="AC1227" t="s">
        <v>214</v>
      </c>
      <c r="AD1227" t="s">
        <v>214</v>
      </c>
      <c r="AE1227" t="s">
        <v>214</v>
      </c>
      <c r="AF1227" t="s">
        <v>214</v>
      </c>
      <c r="AG1227" t="s">
        <v>213</v>
      </c>
      <c r="AH1227" t="s">
        <v>213</v>
      </c>
      <c r="AI1227" t="s">
        <v>213</v>
      </c>
      <c r="AJ1227" t="s">
        <v>213</v>
      </c>
      <c r="AK1227" t="s">
        <v>213</v>
      </c>
      <c r="AL1227"/>
      <c r="AM1227"/>
      <c r="AN1227"/>
      <c r="AO1227"/>
      <c r="AP1227" s="317"/>
      <c r="AQ1227"/>
      <c r="AR1227" s="299"/>
      <c r="AS1227" s="273"/>
      <c r="AU1227" s="273"/>
    </row>
    <row r="1228" spans="1:47" s="272" customFormat="1" ht="22.8" x14ac:dyDescent="0.4">
      <c r="A1228" s="332">
        <v>216336</v>
      </c>
      <c r="B1228" t="s">
        <v>3630</v>
      </c>
      <c r="C1228" t="s">
        <v>214</v>
      </c>
      <c r="D1228" t="s">
        <v>214</v>
      </c>
      <c r="E1228" t="s">
        <v>214</v>
      </c>
      <c r="F1228" t="s">
        <v>212</v>
      </c>
      <c r="G1228" t="s">
        <v>212</v>
      </c>
      <c r="H1228" t="s">
        <v>214</v>
      </c>
      <c r="I1228" t="s">
        <v>214</v>
      </c>
      <c r="J1228" t="s">
        <v>214</v>
      </c>
      <c r="K1228" t="s">
        <v>214</v>
      </c>
      <c r="L1228" t="s">
        <v>212</v>
      </c>
      <c r="M1228" t="s">
        <v>212</v>
      </c>
      <c r="N1228" t="s">
        <v>212</v>
      </c>
      <c r="O1228" t="s">
        <v>214</v>
      </c>
      <c r="P1228" t="s">
        <v>212</v>
      </c>
      <c r="Q1228" t="s">
        <v>214</v>
      </c>
      <c r="R1228" t="s">
        <v>214</v>
      </c>
      <c r="S1228" t="s">
        <v>212</v>
      </c>
      <c r="T1228" t="s">
        <v>214</v>
      </c>
      <c r="U1228" t="s">
        <v>213</v>
      </c>
      <c r="V1228" t="s">
        <v>212</v>
      </c>
      <c r="W1228" t="s">
        <v>214</v>
      </c>
      <c r="X1228" t="s">
        <v>214</v>
      </c>
      <c r="Y1228" t="s">
        <v>212</v>
      </c>
      <c r="Z1228" t="s">
        <v>212</v>
      </c>
      <c r="AA1228" t="s">
        <v>212</v>
      </c>
      <c r="AB1228" t="s">
        <v>214</v>
      </c>
      <c r="AC1228" t="s">
        <v>214</v>
      </c>
      <c r="AD1228" t="s">
        <v>214</v>
      </c>
      <c r="AE1228" t="s">
        <v>214</v>
      </c>
      <c r="AF1228" t="s">
        <v>214</v>
      </c>
      <c r="AG1228"/>
      <c r="AH1228"/>
      <c r="AI1228"/>
      <c r="AJ1228"/>
      <c r="AK1228"/>
      <c r="AL1228"/>
      <c r="AM1228"/>
      <c r="AN1228"/>
      <c r="AO1228"/>
      <c r="AP1228" s="317"/>
      <c r="AQ1228"/>
      <c r="AR1228" s="299"/>
      <c r="AS1228" s="273"/>
      <c r="AU1228" s="273"/>
    </row>
    <row r="1229" spans="1:47" s="272" customFormat="1" ht="22.8" x14ac:dyDescent="0.4">
      <c r="A1229" s="332">
        <v>216338</v>
      </c>
      <c r="B1229" t="s">
        <v>3629</v>
      </c>
      <c r="C1229" t="s">
        <v>214</v>
      </c>
      <c r="D1229" t="s">
        <v>214</v>
      </c>
      <c r="E1229" t="s">
        <v>214</v>
      </c>
      <c r="F1229" t="s">
        <v>212</v>
      </c>
      <c r="G1229" t="s">
        <v>212</v>
      </c>
      <c r="H1229" t="s">
        <v>214</v>
      </c>
      <c r="I1229" t="s">
        <v>212</v>
      </c>
      <c r="J1229" t="s">
        <v>212</v>
      </c>
      <c r="K1229" t="s">
        <v>214</v>
      </c>
      <c r="L1229" t="s">
        <v>214</v>
      </c>
      <c r="M1229" t="s">
        <v>212</v>
      </c>
      <c r="N1229" t="s">
        <v>214</v>
      </c>
      <c r="O1229" t="s">
        <v>214</v>
      </c>
      <c r="P1229" t="s">
        <v>212</v>
      </c>
      <c r="Q1229" t="s">
        <v>214</v>
      </c>
      <c r="R1229" t="s">
        <v>214</v>
      </c>
      <c r="S1229" t="s">
        <v>214</v>
      </c>
      <c r="T1229" t="s">
        <v>214</v>
      </c>
      <c r="U1229" t="s">
        <v>214</v>
      </c>
      <c r="V1229" t="s">
        <v>214</v>
      </c>
      <c r="W1229" t="s">
        <v>212</v>
      </c>
      <c r="X1229" t="s">
        <v>212</v>
      </c>
      <c r="Y1229" t="s">
        <v>212</v>
      </c>
      <c r="Z1229" t="s">
        <v>214</v>
      </c>
      <c r="AA1229" t="s">
        <v>214</v>
      </c>
      <c r="AB1229" t="s">
        <v>212</v>
      </c>
      <c r="AC1229" t="s">
        <v>212</v>
      </c>
      <c r="AD1229" t="s">
        <v>214</v>
      </c>
      <c r="AE1229" t="s">
        <v>212</v>
      </c>
      <c r="AF1229" t="s">
        <v>214</v>
      </c>
      <c r="AG1229" t="s">
        <v>212</v>
      </c>
      <c r="AH1229" t="s">
        <v>214</v>
      </c>
      <c r="AI1229" t="s">
        <v>212</v>
      </c>
      <c r="AJ1229" t="s">
        <v>214</v>
      </c>
      <c r="AK1229" t="s">
        <v>214</v>
      </c>
      <c r="AL1229" t="s">
        <v>214</v>
      </c>
      <c r="AM1229" t="s">
        <v>214</v>
      </c>
      <c r="AN1229" t="s">
        <v>214</v>
      </c>
      <c r="AO1229" t="s">
        <v>214</v>
      </c>
      <c r="AP1229" s="317" t="s">
        <v>214</v>
      </c>
      <c r="AQ1229"/>
      <c r="AR1229" s="299"/>
      <c r="AS1229" s="273"/>
      <c r="AU1229" s="273"/>
    </row>
    <row r="1230" spans="1:47" s="272" customFormat="1" ht="22.8" x14ac:dyDescent="0.4">
      <c r="A1230" s="334">
        <v>216340</v>
      </c>
      <c r="B1230" t="s">
        <v>487</v>
      </c>
      <c r="C1230" s="315" t="s">
        <v>4176</v>
      </c>
      <c r="D1230" s="315" t="s">
        <v>4176</v>
      </c>
      <c r="E1230" s="315" t="s">
        <v>4176</v>
      </c>
      <c r="F1230" s="315" t="s">
        <v>4176</v>
      </c>
      <c r="G1230" s="315" t="s">
        <v>4176</v>
      </c>
      <c r="H1230" s="315" t="s">
        <v>4176</v>
      </c>
      <c r="I1230" s="315" t="s">
        <v>4176</v>
      </c>
      <c r="J1230" s="315" t="s">
        <v>4176</v>
      </c>
      <c r="K1230" s="315" t="s">
        <v>4176</v>
      </c>
      <c r="L1230" s="315" t="s">
        <v>4176</v>
      </c>
      <c r="M1230" s="315" t="s">
        <v>4176</v>
      </c>
      <c r="N1230" s="315" t="s">
        <v>4176</v>
      </c>
      <c r="O1230" s="315" t="s">
        <v>4176</v>
      </c>
      <c r="P1230" s="315" t="s">
        <v>4176</v>
      </c>
      <c r="Q1230" s="315" t="s">
        <v>4176</v>
      </c>
      <c r="R1230" s="315" t="s">
        <v>4176</v>
      </c>
      <c r="S1230" s="315" t="s">
        <v>4176</v>
      </c>
      <c r="T1230" s="315" t="s">
        <v>4176</v>
      </c>
      <c r="U1230" s="315" t="s">
        <v>4176</v>
      </c>
      <c r="V1230" s="315" t="s">
        <v>4176</v>
      </c>
      <c r="W1230" s="315"/>
      <c r="X1230" s="315"/>
      <c r="Y1230" s="315"/>
      <c r="Z1230" s="315"/>
      <c r="AA1230" s="315"/>
      <c r="AB1230" s="315"/>
      <c r="AC1230" s="315"/>
      <c r="AD1230" s="315"/>
      <c r="AE1230" s="315"/>
      <c r="AF1230" s="315"/>
      <c r="AG1230" s="315"/>
      <c r="AH1230" s="315"/>
      <c r="AI1230" s="315"/>
      <c r="AJ1230" s="315"/>
      <c r="AK1230" s="315"/>
      <c r="AL1230" s="315"/>
      <c r="AM1230" s="315"/>
      <c r="AN1230" s="315"/>
      <c r="AO1230" s="315"/>
      <c r="AP1230" s="316"/>
      <c r="AQ1230" t="s">
        <v>737</v>
      </c>
      <c r="AR1230" s="299" t="s">
        <v>4180</v>
      </c>
      <c r="AS1230" s="273"/>
      <c r="AU1230" s="273"/>
    </row>
    <row r="1231" spans="1:47" s="272" customFormat="1" ht="22.8" x14ac:dyDescent="0.4">
      <c r="A1231" s="334">
        <v>216343</v>
      </c>
      <c r="B1231" t="s">
        <v>487</v>
      </c>
      <c r="C1231" s="315" t="s">
        <v>214</v>
      </c>
      <c r="D1231" s="315" t="s">
        <v>212</v>
      </c>
      <c r="E1231" s="315" t="s">
        <v>212</v>
      </c>
      <c r="F1231" s="315" t="s">
        <v>212</v>
      </c>
      <c r="G1231" s="315" t="s">
        <v>214</v>
      </c>
      <c r="H1231" s="315" t="s">
        <v>214</v>
      </c>
      <c r="I1231" s="315" t="s">
        <v>214</v>
      </c>
      <c r="J1231" s="315" t="s">
        <v>214</v>
      </c>
      <c r="K1231" s="315" t="s">
        <v>214</v>
      </c>
      <c r="L1231" s="315" t="s">
        <v>213</v>
      </c>
      <c r="M1231" s="315" t="s">
        <v>213</v>
      </c>
      <c r="N1231" s="315" t="s">
        <v>213</v>
      </c>
      <c r="O1231" s="315" t="s">
        <v>213</v>
      </c>
      <c r="P1231" s="315" t="s">
        <v>213</v>
      </c>
      <c r="Q1231" s="315" t="s">
        <v>213</v>
      </c>
      <c r="R1231" s="315" t="s">
        <v>213</v>
      </c>
      <c r="S1231" s="315" t="s">
        <v>213</v>
      </c>
      <c r="T1231" s="315" t="s">
        <v>213</v>
      </c>
      <c r="U1231" s="315" t="s">
        <v>213</v>
      </c>
      <c r="V1231" s="315" t="s">
        <v>213</v>
      </c>
      <c r="W1231" s="315"/>
      <c r="X1231" s="315"/>
      <c r="Y1231" s="315"/>
      <c r="Z1231" s="315"/>
      <c r="AA1231" s="315"/>
      <c r="AB1231" s="315"/>
      <c r="AC1231" s="315"/>
      <c r="AD1231" s="315"/>
      <c r="AE1231" s="315"/>
      <c r="AF1231" s="315"/>
      <c r="AG1231" s="315"/>
      <c r="AH1231" s="315"/>
      <c r="AI1231" s="315"/>
      <c r="AJ1231" s="315"/>
      <c r="AK1231" s="315"/>
      <c r="AL1231" s="315"/>
      <c r="AM1231" s="315"/>
      <c r="AN1231" s="315"/>
      <c r="AO1231" s="315"/>
      <c r="AP1231" s="316"/>
      <c r="AQ1231"/>
      <c r="AR1231" s="299"/>
      <c r="AS1231" s="273"/>
      <c r="AU1231" s="273"/>
    </row>
    <row r="1232" spans="1:47" s="272" customFormat="1" ht="22.8" x14ac:dyDescent="0.4">
      <c r="A1232" s="332">
        <v>216344</v>
      </c>
      <c r="B1232" t="s">
        <v>3630</v>
      </c>
      <c r="C1232" t="s">
        <v>212</v>
      </c>
      <c r="D1232" t="s">
        <v>214</v>
      </c>
      <c r="E1232" t="s">
        <v>214</v>
      </c>
      <c r="F1232" t="s">
        <v>212</v>
      </c>
      <c r="G1232" t="s">
        <v>214</v>
      </c>
      <c r="H1232" t="s">
        <v>214</v>
      </c>
      <c r="I1232" t="s">
        <v>214</v>
      </c>
      <c r="J1232" t="s">
        <v>214</v>
      </c>
      <c r="K1232" t="s">
        <v>214</v>
      </c>
      <c r="L1232" t="s">
        <v>214</v>
      </c>
      <c r="M1232" t="s">
        <v>212</v>
      </c>
      <c r="N1232" t="s">
        <v>212</v>
      </c>
      <c r="O1232" t="s">
        <v>212</v>
      </c>
      <c r="P1232" t="s">
        <v>212</v>
      </c>
      <c r="Q1232" t="s">
        <v>212</v>
      </c>
      <c r="R1232" t="s">
        <v>212</v>
      </c>
      <c r="S1232" t="s">
        <v>212</v>
      </c>
      <c r="T1232" t="s">
        <v>214</v>
      </c>
      <c r="U1232" t="s">
        <v>214</v>
      </c>
      <c r="V1232" t="s">
        <v>214</v>
      </c>
      <c r="W1232" t="s">
        <v>214</v>
      </c>
      <c r="X1232" t="s">
        <v>214</v>
      </c>
      <c r="Y1232" t="s">
        <v>212</v>
      </c>
      <c r="Z1232" t="s">
        <v>214</v>
      </c>
      <c r="AA1232" t="s">
        <v>212</v>
      </c>
      <c r="AB1232" t="s">
        <v>214</v>
      </c>
      <c r="AC1232" t="s">
        <v>214</v>
      </c>
      <c r="AD1232" t="s">
        <v>213</v>
      </c>
      <c r="AE1232" t="s">
        <v>213</v>
      </c>
      <c r="AF1232" t="s">
        <v>214</v>
      </c>
      <c r="AG1232"/>
      <c r="AH1232"/>
      <c r="AI1232"/>
      <c r="AJ1232"/>
      <c r="AK1232"/>
      <c r="AL1232"/>
      <c r="AM1232"/>
      <c r="AN1232"/>
      <c r="AO1232"/>
      <c r="AP1232" s="317"/>
      <c r="AQ1232"/>
      <c r="AR1232" s="299"/>
      <c r="AS1232" s="271"/>
      <c r="AU1232" s="273"/>
    </row>
    <row r="1233" spans="1:47" s="272" customFormat="1" ht="22.8" x14ac:dyDescent="0.4">
      <c r="A1233" s="332">
        <v>216345</v>
      </c>
      <c r="B1233" t="s">
        <v>3629</v>
      </c>
      <c r="C1233" t="s">
        <v>212</v>
      </c>
      <c r="D1233" t="s">
        <v>212</v>
      </c>
      <c r="E1233" t="s">
        <v>214</v>
      </c>
      <c r="F1233" t="s">
        <v>214</v>
      </c>
      <c r="G1233" t="s">
        <v>214</v>
      </c>
      <c r="H1233" t="s">
        <v>214</v>
      </c>
      <c r="I1233" t="s">
        <v>212</v>
      </c>
      <c r="J1233" t="s">
        <v>214</v>
      </c>
      <c r="K1233" t="s">
        <v>214</v>
      </c>
      <c r="L1233" t="s">
        <v>212</v>
      </c>
      <c r="M1233" t="s">
        <v>212</v>
      </c>
      <c r="N1233" t="s">
        <v>214</v>
      </c>
      <c r="O1233" t="s">
        <v>214</v>
      </c>
      <c r="P1233" t="s">
        <v>214</v>
      </c>
      <c r="Q1233" t="s">
        <v>212</v>
      </c>
      <c r="R1233" t="s">
        <v>214</v>
      </c>
      <c r="S1233" t="s">
        <v>214</v>
      </c>
      <c r="T1233" t="s">
        <v>214</v>
      </c>
      <c r="U1233" t="s">
        <v>214</v>
      </c>
      <c r="V1233" t="s">
        <v>212</v>
      </c>
      <c r="W1233" t="s">
        <v>212</v>
      </c>
      <c r="X1233" t="s">
        <v>214</v>
      </c>
      <c r="Y1233" t="s">
        <v>212</v>
      </c>
      <c r="Z1233" t="s">
        <v>214</v>
      </c>
      <c r="AA1233" t="s">
        <v>214</v>
      </c>
      <c r="AB1233" t="s">
        <v>214</v>
      </c>
      <c r="AC1233" t="s">
        <v>214</v>
      </c>
      <c r="AD1233" t="s">
        <v>212</v>
      </c>
      <c r="AE1233" t="s">
        <v>212</v>
      </c>
      <c r="AF1233" t="s">
        <v>212</v>
      </c>
      <c r="AG1233" t="s">
        <v>212</v>
      </c>
      <c r="AH1233" t="s">
        <v>214</v>
      </c>
      <c r="AI1233" t="s">
        <v>214</v>
      </c>
      <c r="AJ1233" t="s">
        <v>214</v>
      </c>
      <c r="AK1233" t="s">
        <v>212</v>
      </c>
      <c r="AL1233" t="s">
        <v>213</v>
      </c>
      <c r="AM1233" t="s">
        <v>213</v>
      </c>
      <c r="AN1233" t="s">
        <v>213</v>
      </c>
      <c r="AO1233" t="s">
        <v>213</v>
      </c>
      <c r="AP1233" s="317" t="s">
        <v>213</v>
      </c>
      <c r="AQ1233"/>
      <c r="AR1233" s="299"/>
      <c r="AS1233" s="273"/>
      <c r="AU1233" s="273"/>
    </row>
    <row r="1234" spans="1:47" s="272" customFormat="1" ht="22.8" x14ac:dyDescent="0.4">
      <c r="A1234" s="332">
        <v>216346</v>
      </c>
      <c r="B1234" t="s">
        <v>3629</v>
      </c>
      <c r="C1234" t="s">
        <v>214</v>
      </c>
      <c r="D1234" t="s">
        <v>214</v>
      </c>
      <c r="E1234" t="s">
        <v>214</v>
      </c>
      <c r="F1234" t="s">
        <v>214</v>
      </c>
      <c r="G1234" t="s">
        <v>214</v>
      </c>
      <c r="H1234" t="s">
        <v>214</v>
      </c>
      <c r="I1234" t="s">
        <v>214</v>
      </c>
      <c r="J1234" t="s">
        <v>214</v>
      </c>
      <c r="K1234" t="s">
        <v>214</v>
      </c>
      <c r="L1234" t="s">
        <v>214</v>
      </c>
      <c r="M1234" t="s">
        <v>212</v>
      </c>
      <c r="N1234" t="s">
        <v>214</v>
      </c>
      <c r="O1234" t="s">
        <v>214</v>
      </c>
      <c r="P1234" t="s">
        <v>214</v>
      </c>
      <c r="Q1234" t="s">
        <v>214</v>
      </c>
      <c r="R1234" t="s">
        <v>214</v>
      </c>
      <c r="S1234" t="s">
        <v>214</v>
      </c>
      <c r="T1234" t="s">
        <v>214</v>
      </c>
      <c r="U1234" t="s">
        <v>214</v>
      </c>
      <c r="V1234" t="s">
        <v>214</v>
      </c>
      <c r="W1234" t="s">
        <v>214</v>
      </c>
      <c r="X1234" t="s">
        <v>214</v>
      </c>
      <c r="Y1234" t="s">
        <v>214</v>
      </c>
      <c r="Z1234" t="s">
        <v>214</v>
      </c>
      <c r="AA1234" t="s">
        <v>214</v>
      </c>
      <c r="AB1234" t="s">
        <v>214</v>
      </c>
      <c r="AC1234" t="s">
        <v>214</v>
      </c>
      <c r="AD1234" t="s">
        <v>214</v>
      </c>
      <c r="AE1234" t="s">
        <v>214</v>
      </c>
      <c r="AF1234" t="s">
        <v>214</v>
      </c>
      <c r="AG1234" t="s">
        <v>213</v>
      </c>
      <c r="AH1234" t="s">
        <v>213</v>
      </c>
      <c r="AI1234" t="s">
        <v>213</v>
      </c>
      <c r="AJ1234" t="s">
        <v>213</v>
      </c>
      <c r="AK1234" t="s">
        <v>213</v>
      </c>
      <c r="AL1234" t="s">
        <v>214</v>
      </c>
      <c r="AM1234" t="s">
        <v>214</v>
      </c>
      <c r="AN1234" t="s">
        <v>214</v>
      </c>
      <c r="AO1234" t="s">
        <v>214</v>
      </c>
      <c r="AP1234" s="317" t="s">
        <v>214</v>
      </c>
      <c r="AQ1234"/>
      <c r="AR1234" s="299"/>
      <c r="AS1234" s="273"/>
      <c r="AU1234" s="273"/>
    </row>
    <row r="1235" spans="1:47" s="272" customFormat="1" ht="22.8" x14ac:dyDescent="0.4">
      <c r="A1235" s="332">
        <v>216347</v>
      </c>
      <c r="B1235" t="s">
        <v>65</v>
      </c>
      <c r="C1235" t="s">
        <v>214</v>
      </c>
      <c r="D1235" t="s">
        <v>214</v>
      </c>
      <c r="E1235" t="s">
        <v>214</v>
      </c>
      <c r="F1235" t="s">
        <v>212</v>
      </c>
      <c r="G1235" t="s">
        <v>212</v>
      </c>
      <c r="H1235" t="s">
        <v>212</v>
      </c>
      <c r="I1235" t="s">
        <v>214</v>
      </c>
      <c r="J1235" t="s">
        <v>214</v>
      </c>
      <c r="K1235" t="s">
        <v>214</v>
      </c>
      <c r="L1235" t="s">
        <v>214</v>
      </c>
      <c r="M1235" t="s">
        <v>212</v>
      </c>
      <c r="N1235" t="s">
        <v>212</v>
      </c>
      <c r="O1235" t="s">
        <v>214</v>
      </c>
      <c r="P1235" t="s">
        <v>212</v>
      </c>
      <c r="Q1235" t="s">
        <v>212</v>
      </c>
      <c r="R1235" t="s">
        <v>214</v>
      </c>
      <c r="S1235" t="s">
        <v>214</v>
      </c>
      <c r="T1235" t="s">
        <v>214</v>
      </c>
      <c r="U1235" t="s">
        <v>214</v>
      </c>
      <c r="V1235" t="s">
        <v>214</v>
      </c>
      <c r="W1235" t="s">
        <v>212</v>
      </c>
      <c r="X1235" t="s">
        <v>214</v>
      </c>
      <c r="Y1235" t="s">
        <v>212</v>
      </c>
      <c r="Z1235" t="s">
        <v>212</v>
      </c>
      <c r="AA1235" t="s">
        <v>214</v>
      </c>
      <c r="AB1235" t="s">
        <v>214</v>
      </c>
      <c r="AC1235" t="s">
        <v>214</v>
      </c>
      <c r="AD1235" t="s">
        <v>214</v>
      </c>
      <c r="AE1235" t="s">
        <v>212</v>
      </c>
      <c r="AF1235" t="s">
        <v>214</v>
      </c>
      <c r="AG1235" t="s">
        <v>213</v>
      </c>
      <c r="AH1235" t="s">
        <v>213</v>
      </c>
      <c r="AI1235" t="s">
        <v>213</v>
      </c>
      <c r="AJ1235" t="s">
        <v>213</v>
      </c>
      <c r="AK1235" t="s">
        <v>213</v>
      </c>
      <c r="AL1235"/>
      <c r="AM1235"/>
      <c r="AN1235"/>
      <c r="AO1235"/>
      <c r="AP1235" s="317"/>
      <c r="AQ1235"/>
      <c r="AR1235" s="299"/>
      <c r="AS1235" s="271"/>
      <c r="AU1235" s="273"/>
    </row>
    <row r="1236" spans="1:47" s="272" customFormat="1" ht="22.8" x14ac:dyDescent="0.4">
      <c r="A1236" s="332">
        <v>216353</v>
      </c>
      <c r="B1236" t="s">
        <v>3629</v>
      </c>
      <c r="C1236" t="s">
        <v>214</v>
      </c>
      <c r="D1236" t="s">
        <v>214</v>
      </c>
      <c r="E1236" t="s">
        <v>214</v>
      </c>
      <c r="F1236" t="s">
        <v>214</v>
      </c>
      <c r="G1236" t="s">
        <v>214</v>
      </c>
      <c r="H1236" t="s">
        <v>214</v>
      </c>
      <c r="I1236" t="s">
        <v>214</v>
      </c>
      <c r="J1236" t="s">
        <v>214</v>
      </c>
      <c r="K1236" t="s">
        <v>214</v>
      </c>
      <c r="L1236" t="s">
        <v>214</v>
      </c>
      <c r="M1236" t="s">
        <v>214</v>
      </c>
      <c r="N1236" t="s">
        <v>214</v>
      </c>
      <c r="O1236" t="s">
        <v>214</v>
      </c>
      <c r="P1236" t="s">
        <v>212</v>
      </c>
      <c r="Q1236" t="s">
        <v>214</v>
      </c>
      <c r="R1236" t="s">
        <v>212</v>
      </c>
      <c r="S1236" t="s">
        <v>212</v>
      </c>
      <c r="T1236" t="s">
        <v>214</v>
      </c>
      <c r="U1236" t="s">
        <v>214</v>
      </c>
      <c r="V1236" t="s">
        <v>214</v>
      </c>
      <c r="W1236" t="s">
        <v>214</v>
      </c>
      <c r="X1236" t="s">
        <v>214</v>
      </c>
      <c r="Y1236" t="s">
        <v>214</v>
      </c>
      <c r="Z1236" t="s">
        <v>212</v>
      </c>
      <c r="AA1236" t="s">
        <v>214</v>
      </c>
      <c r="AB1236" t="s">
        <v>214</v>
      </c>
      <c r="AC1236" t="s">
        <v>214</v>
      </c>
      <c r="AD1236" t="s">
        <v>214</v>
      </c>
      <c r="AE1236" t="s">
        <v>214</v>
      </c>
      <c r="AF1236" t="s">
        <v>212</v>
      </c>
      <c r="AG1236" t="s">
        <v>212</v>
      </c>
      <c r="AH1236" t="s">
        <v>214</v>
      </c>
      <c r="AI1236" t="s">
        <v>212</v>
      </c>
      <c r="AJ1236" t="s">
        <v>214</v>
      </c>
      <c r="AK1236" t="s">
        <v>214</v>
      </c>
      <c r="AL1236" t="s">
        <v>214</v>
      </c>
      <c r="AM1236" t="s">
        <v>214</v>
      </c>
      <c r="AN1236" t="s">
        <v>214</v>
      </c>
      <c r="AO1236" t="s">
        <v>214</v>
      </c>
      <c r="AP1236" s="317" t="s">
        <v>214</v>
      </c>
      <c r="AQ1236"/>
      <c r="AR1236" s="299"/>
      <c r="AS1236" s="273"/>
      <c r="AU1236" s="273"/>
    </row>
    <row r="1237" spans="1:47" s="272" customFormat="1" ht="22.8" x14ac:dyDescent="0.4">
      <c r="A1237" s="332">
        <v>216356</v>
      </c>
      <c r="B1237" t="s">
        <v>3630</v>
      </c>
      <c r="C1237" t="s">
        <v>214</v>
      </c>
      <c r="D1237" t="s">
        <v>214</v>
      </c>
      <c r="E1237" t="s">
        <v>214</v>
      </c>
      <c r="F1237" t="s">
        <v>214</v>
      </c>
      <c r="G1237" t="s">
        <v>212</v>
      </c>
      <c r="H1237" t="s">
        <v>214</v>
      </c>
      <c r="I1237" t="s">
        <v>214</v>
      </c>
      <c r="J1237" t="s">
        <v>214</v>
      </c>
      <c r="K1237" t="s">
        <v>214</v>
      </c>
      <c r="L1237" t="s">
        <v>214</v>
      </c>
      <c r="M1237"/>
      <c r="N1237" t="s">
        <v>214</v>
      </c>
      <c r="O1237" t="s">
        <v>212</v>
      </c>
      <c r="P1237" t="s">
        <v>214</v>
      </c>
      <c r="Q1237" t="s">
        <v>212</v>
      </c>
      <c r="R1237" t="s">
        <v>212</v>
      </c>
      <c r="S1237" t="s">
        <v>212</v>
      </c>
      <c r="T1237" t="s">
        <v>212</v>
      </c>
      <c r="U1237" t="s">
        <v>214</v>
      </c>
      <c r="V1237" t="s">
        <v>212</v>
      </c>
      <c r="W1237" t="s">
        <v>214</v>
      </c>
      <c r="X1237" t="s">
        <v>214</v>
      </c>
      <c r="Y1237" t="s">
        <v>212</v>
      </c>
      <c r="Z1237" t="s">
        <v>212</v>
      </c>
      <c r="AA1237" t="s">
        <v>214</v>
      </c>
      <c r="AB1237" t="s">
        <v>214</v>
      </c>
      <c r="AC1237" t="s">
        <v>214</v>
      </c>
      <c r="AD1237" t="s">
        <v>214</v>
      </c>
      <c r="AE1237" t="s">
        <v>214</v>
      </c>
      <c r="AF1237" t="s">
        <v>214</v>
      </c>
      <c r="AG1237"/>
      <c r="AH1237"/>
      <c r="AI1237"/>
      <c r="AJ1237"/>
      <c r="AK1237"/>
      <c r="AL1237"/>
      <c r="AM1237"/>
      <c r="AN1237"/>
      <c r="AO1237"/>
      <c r="AP1237" s="317"/>
      <c r="AQ1237"/>
      <c r="AR1237" s="299"/>
      <c r="AS1237" s="273"/>
      <c r="AU1237" s="273"/>
    </row>
    <row r="1238" spans="1:47" s="272" customFormat="1" ht="22.8" x14ac:dyDescent="0.4">
      <c r="A1238" s="332">
        <v>216357</v>
      </c>
      <c r="B1238" t="s">
        <v>3629</v>
      </c>
      <c r="C1238" t="s">
        <v>214</v>
      </c>
      <c r="D1238" t="s">
        <v>214</v>
      </c>
      <c r="E1238" t="s">
        <v>214</v>
      </c>
      <c r="F1238" t="s">
        <v>212</v>
      </c>
      <c r="G1238" t="s">
        <v>214</v>
      </c>
      <c r="H1238" t="s">
        <v>214</v>
      </c>
      <c r="I1238" t="s">
        <v>214</v>
      </c>
      <c r="J1238" t="s">
        <v>214</v>
      </c>
      <c r="K1238" t="s">
        <v>214</v>
      </c>
      <c r="L1238" t="s">
        <v>214</v>
      </c>
      <c r="M1238" t="s">
        <v>214</v>
      </c>
      <c r="N1238" t="s">
        <v>214</v>
      </c>
      <c r="O1238" t="s">
        <v>212</v>
      </c>
      <c r="P1238" t="s">
        <v>214</v>
      </c>
      <c r="Q1238" t="s">
        <v>214</v>
      </c>
      <c r="R1238" t="s">
        <v>214</v>
      </c>
      <c r="S1238" t="s">
        <v>214</v>
      </c>
      <c r="T1238" t="s">
        <v>214</v>
      </c>
      <c r="U1238" t="s">
        <v>214</v>
      </c>
      <c r="V1238" t="s">
        <v>214</v>
      </c>
      <c r="W1238" t="s">
        <v>214</v>
      </c>
      <c r="X1238" t="s">
        <v>214</v>
      </c>
      <c r="Y1238" t="s">
        <v>214</v>
      </c>
      <c r="Z1238" t="s">
        <v>214</v>
      </c>
      <c r="AA1238" t="s">
        <v>214</v>
      </c>
      <c r="AB1238" t="s">
        <v>214</v>
      </c>
      <c r="AC1238" t="s">
        <v>212</v>
      </c>
      <c r="AD1238" t="s">
        <v>214</v>
      </c>
      <c r="AE1238" t="s">
        <v>212</v>
      </c>
      <c r="AF1238" t="s">
        <v>214</v>
      </c>
      <c r="AG1238" t="s">
        <v>214</v>
      </c>
      <c r="AH1238" t="s">
        <v>214</v>
      </c>
      <c r="AI1238" t="s">
        <v>214</v>
      </c>
      <c r="AJ1238" t="s">
        <v>214</v>
      </c>
      <c r="AK1238" t="s">
        <v>214</v>
      </c>
      <c r="AL1238" t="s">
        <v>214</v>
      </c>
      <c r="AM1238" t="s">
        <v>214</v>
      </c>
      <c r="AN1238" t="s">
        <v>214</v>
      </c>
      <c r="AO1238" t="s">
        <v>214</v>
      </c>
      <c r="AP1238" s="317" t="s">
        <v>214</v>
      </c>
      <c r="AQ1238"/>
      <c r="AR1238" s="299"/>
      <c r="AS1238" s="271"/>
    </row>
    <row r="1239" spans="1:47" s="272" customFormat="1" ht="22.8" x14ac:dyDescent="0.4">
      <c r="A1239" s="332">
        <v>216358</v>
      </c>
      <c r="B1239" t="s">
        <v>485</v>
      </c>
      <c r="C1239" t="s">
        <v>212</v>
      </c>
      <c r="D1239" t="s">
        <v>214</v>
      </c>
      <c r="E1239" t="s">
        <v>214</v>
      </c>
      <c r="F1239" t="s">
        <v>212</v>
      </c>
      <c r="G1239" t="s">
        <v>214</v>
      </c>
      <c r="H1239" t="s">
        <v>214</v>
      </c>
      <c r="I1239" t="s">
        <v>214</v>
      </c>
      <c r="J1239" t="s">
        <v>214</v>
      </c>
      <c r="K1239" t="s">
        <v>214</v>
      </c>
      <c r="L1239" t="s">
        <v>212</v>
      </c>
      <c r="M1239" t="s">
        <v>212</v>
      </c>
      <c r="N1239" t="s">
        <v>212</v>
      </c>
      <c r="O1239" t="s">
        <v>212</v>
      </c>
      <c r="P1239" t="s">
        <v>212</v>
      </c>
      <c r="Q1239" t="s">
        <v>212</v>
      </c>
      <c r="R1239" t="s">
        <v>212</v>
      </c>
      <c r="S1239" t="s">
        <v>214</v>
      </c>
      <c r="T1239" t="s">
        <v>214</v>
      </c>
      <c r="U1239" t="s">
        <v>214</v>
      </c>
      <c r="V1239" t="s">
        <v>214</v>
      </c>
      <c r="W1239" t="s">
        <v>212</v>
      </c>
      <c r="X1239" t="s">
        <v>212</v>
      </c>
      <c r="Y1239" t="s">
        <v>212</v>
      </c>
      <c r="Z1239" t="s">
        <v>212</v>
      </c>
      <c r="AA1239" t="s">
        <v>212</v>
      </c>
      <c r="AB1239" t="s">
        <v>212</v>
      </c>
      <c r="AC1239" t="s">
        <v>212</v>
      </c>
      <c r="AD1239" t="s">
        <v>212</v>
      </c>
      <c r="AE1239" t="s">
        <v>212</v>
      </c>
      <c r="AF1239" t="s">
        <v>212</v>
      </c>
      <c r="AG1239"/>
      <c r="AH1239"/>
      <c r="AI1239"/>
      <c r="AJ1239"/>
      <c r="AK1239"/>
      <c r="AL1239"/>
      <c r="AM1239"/>
      <c r="AN1239"/>
      <c r="AO1239"/>
      <c r="AP1239" s="317"/>
      <c r="AQ1239"/>
      <c r="AR1239" s="299"/>
      <c r="AS1239" s="271"/>
    </row>
    <row r="1240" spans="1:47" s="272" customFormat="1" ht="22.8" x14ac:dyDescent="0.4">
      <c r="A1240" s="334">
        <v>216361</v>
      </c>
      <c r="B1240" t="s">
        <v>486</v>
      </c>
      <c r="C1240" s="315" t="s">
        <v>4176</v>
      </c>
      <c r="D1240" s="315" t="s">
        <v>4176</v>
      </c>
      <c r="E1240" s="315" t="s">
        <v>4176</v>
      </c>
      <c r="F1240" s="315" t="s">
        <v>4176</v>
      </c>
      <c r="G1240" s="315" t="s">
        <v>4176</v>
      </c>
      <c r="H1240" s="315" t="s">
        <v>4176</v>
      </c>
      <c r="I1240" s="315" t="s">
        <v>4176</v>
      </c>
      <c r="J1240" s="315" t="s">
        <v>4176</v>
      </c>
      <c r="K1240" s="315" t="s">
        <v>4176</v>
      </c>
      <c r="L1240" s="315" t="s">
        <v>4176</v>
      </c>
      <c r="M1240" s="315"/>
      <c r="N1240" s="315"/>
      <c r="O1240" s="315"/>
      <c r="P1240" s="315"/>
      <c r="Q1240" s="315"/>
      <c r="R1240" s="315"/>
      <c r="S1240" s="315"/>
      <c r="T1240" s="315"/>
      <c r="U1240" s="315"/>
      <c r="V1240" s="315"/>
      <c r="W1240" s="315"/>
      <c r="X1240" s="315"/>
      <c r="Y1240" s="315"/>
      <c r="Z1240" s="315"/>
      <c r="AA1240" s="315"/>
      <c r="AB1240" s="315"/>
      <c r="AC1240" s="315"/>
      <c r="AD1240" s="315"/>
      <c r="AE1240" s="315"/>
      <c r="AF1240" s="315"/>
      <c r="AG1240" s="315"/>
      <c r="AH1240" s="315"/>
      <c r="AI1240" s="315"/>
      <c r="AJ1240" s="315"/>
      <c r="AK1240" s="315"/>
      <c r="AL1240" s="315"/>
      <c r="AM1240" s="315"/>
      <c r="AN1240" s="315"/>
      <c r="AO1240" s="315"/>
      <c r="AP1240" s="316"/>
      <c r="AQ1240" t="s">
        <v>737</v>
      </c>
      <c r="AR1240" s="299" t="s">
        <v>4180</v>
      </c>
      <c r="AS1240" s="273"/>
    </row>
    <row r="1241" spans="1:47" s="272" customFormat="1" ht="22.8" x14ac:dyDescent="0.4">
      <c r="A1241" s="332">
        <v>216362</v>
      </c>
      <c r="B1241" t="s">
        <v>3632</v>
      </c>
      <c r="C1241" t="s">
        <v>214</v>
      </c>
      <c r="D1241" t="s">
        <v>214</v>
      </c>
      <c r="E1241" t="s">
        <v>212</v>
      </c>
      <c r="F1241" t="s">
        <v>212</v>
      </c>
      <c r="G1241" t="s">
        <v>212</v>
      </c>
      <c r="H1241" t="s">
        <v>213</v>
      </c>
      <c r="I1241" t="s">
        <v>214</v>
      </c>
      <c r="J1241" t="s">
        <v>214</v>
      </c>
      <c r="K1241" t="s">
        <v>212</v>
      </c>
      <c r="L1241" t="s">
        <v>212</v>
      </c>
      <c r="M1241" t="s">
        <v>214</v>
      </c>
      <c r="N1241" t="s">
        <v>214</v>
      </c>
      <c r="O1241" t="s">
        <v>214</v>
      </c>
      <c r="P1241" t="s">
        <v>213</v>
      </c>
      <c r="Q1241" t="s">
        <v>214</v>
      </c>
      <c r="R1241" t="s">
        <v>213</v>
      </c>
      <c r="S1241" t="s">
        <v>213</v>
      </c>
      <c r="T1241" t="s">
        <v>214</v>
      </c>
      <c r="U1241" t="s">
        <v>214</v>
      </c>
      <c r="V1241" t="s">
        <v>214</v>
      </c>
      <c r="W1241"/>
      <c r="X1241"/>
      <c r="Y1241"/>
      <c r="Z1241"/>
      <c r="AA1241"/>
      <c r="AB1241"/>
      <c r="AC1241"/>
      <c r="AD1241"/>
      <c r="AE1241"/>
      <c r="AF1241"/>
      <c r="AG1241"/>
      <c r="AH1241"/>
      <c r="AI1241"/>
      <c r="AJ1241"/>
      <c r="AK1241"/>
      <c r="AL1241"/>
      <c r="AM1241"/>
      <c r="AN1241"/>
      <c r="AO1241"/>
      <c r="AP1241" s="317"/>
      <c r="AQ1241"/>
      <c r="AR1241" s="299"/>
      <c r="AS1241" s="271"/>
    </row>
    <row r="1242" spans="1:47" s="272" customFormat="1" ht="22.8" x14ac:dyDescent="0.4">
      <c r="A1242" s="332">
        <v>216363</v>
      </c>
      <c r="B1242" t="s">
        <v>485</v>
      </c>
      <c r="C1242" t="s">
        <v>214</v>
      </c>
      <c r="D1242" t="s">
        <v>214</v>
      </c>
      <c r="E1242" t="s">
        <v>212</v>
      </c>
      <c r="F1242" t="s">
        <v>214</v>
      </c>
      <c r="G1242" t="s">
        <v>214</v>
      </c>
      <c r="H1242" t="s">
        <v>214</v>
      </c>
      <c r="I1242" t="s">
        <v>212</v>
      </c>
      <c r="J1242" t="s">
        <v>214</v>
      </c>
      <c r="K1242" t="s">
        <v>214</v>
      </c>
      <c r="L1242" t="s">
        <v>212</v>
      </c>
      <c r="M1242" t="s">
        <v>212</v>
      </c>
      <c r="N1242" t="s">
        <v>214</v>
      </c>
      <c r="O1242" t="s">
        <v>214</v>
      </c>
      <c r="P1242" t="s">
        <v>214</v>
      </c>
      <c r="Q1242" t="s">
        <v>214</v>
      </c>
      <c r="R1242" t="s">
        <v>214</v>
      </c>
      <c r="S1242" t="s">
        <v>214</v>
      </c>
      <c r="T1242" t="s">
        <v>214</v>
      </c>
      <c r="U1242" t="s">
        <v>214</v>
      </c>
      <c r="V1242" t="s">
        <v>212</v>
      </c>
      <c r="W1242" t="s">
        <v>214</v>
      </c>
      <c r="X1242" t="s">
        <v>212</v>
      </c>
      <c r="Y1242" t="s">
        <v>212</v>
      </c>
      <c r="Z1242" t="s">
        <v>214</v>
      </c>
      <c r="AA1242" t="s">
        <v>214</v>
      </c>
      <c r="AB1242" t="s">
        <v>214</v>
      </c>
      <c r="AC1242" t="s">
        <v>212</v>
      </c>
      <c r="AD1242" t="s">
        <v>213</v>
      </c>
      <c r="AE1242" t="s">
        <v>213</v>
      </c>
      <c r="AF1242" t="s">
        <v>214</v>
      </c>
      <c r="AG1242"/>
      <c r="AH1242"/>
      <c r="AI1242"/>
      <c r="AJ1242"/>
      <c r="AK1242"/>
      <c r="AL1242"/>
      <c r="AM1242"/>
      <c r="AN1242"/>
      <c r="AO1242"/>
      <c r="AP1242" s="317"/>
      <c r="AQ1242"/>
      <c r="AR1242" s="299"/>
      <c r="AS1242" s="273"/>
    </row>
    <row r="1243" spans="1:47" s="272" customFormat="1" ht="22.8" x14ac:dyDescent="0.4">
      <c r="A1243" s="332">
        <v>216364</v>
      </c>
      <c r="B1243" t="s">
        <v>487</v>
      </c>
      <c r="C1243" t="s">
        <v>212</v>
      </c>
      <c r="D1243" t="s">
        <v>212</v>
      </c>
      <c r="E1243" t="s">
        <v>214</v>
      </c>
      <c r="F1243" t="s">
        <v>212</v>
      </c>
      <c r="G1243" t="s">
        <v>214</v>
      </c>
      <c r="H1243" t="s">
        <v>213</v>
      </c>
      <c r="I1243" t="s">
        <v>212</v>
      </c>
      <c r="J1243" t="s">
        <v>214</v>
      </c>
      <c r="K1243" t="s">
        <v>214</v>
      </c>
      <c r="L1243" t="s">
        <v>214</v>
      </c>
      <c r="M1243" t="s">
        <v>214</v>
      </c>
      <c r="N1243" t="s">
        <v>214</v>
      </c>
      <c r="O1243" t="s">
        <v>212</v>
      </c>
      <c r="P1243" t="s">
        <v>213</v>
      </c>
      <c r="Q1243" t="s">
        <v>212</v>
      </c>
      <c r="R1243" t="s">
        <v>213</v>
      </c>
      <c r="S1243" t="s">
        <v>212</v>
      </c>
      <c r="T1243" t="s">
        <v>214</v>
      </c>
      <c r="U1243" t="s">
        <v>212</v>
      </c>
      <c r="V1243" t="s">
        <v>212</v>
      </c>
      <c r="W1243"/>
      <c r="X1243"/>
      <c r="Y1243"/>
      <c r="Z1243"/>
      <c r="AA1243"/>
      <c r="AB1243"/>
      <c r="AC1243"/>
      <c r="AD1243"/>
      <c r="AE1243"/>
      <c r="AF1243"/>
      <c r="AG1243"/>
      <c r="AH1243"/>
      <c r="AI1243"/>
      <c r="AJ1243"/>
      <c r="AK1243"/>
      <c r="AL1243"/>
      <c r="AM1243"/>
      <c r="AN1243"/>
      <c r="AO1243"/>
      <c r="AP1243" s="317"/>
      <c r="AQ1243"/>
      <c r="AR1243" s="299"/>
      <c r="AS1243" s="271"/>
    </row>
    <row r="1244" spans="1:47" s="272" customFormat="1" ht="22.8" x14ac:dyDescent="0.4">
      <c r="A1244" s="334">
        <v>216366</v>
      </c>
      <c r="B1244" t="s">
        <v>487</v>
      </c>
      <c r="C1244" s="315" t="s">
        <v>4176</v>
      </c>
      <c r="D1244" s="315" t="s">
        <v>4176</v>
      </c>
      <c r="E1244" s="315" t="s">
        <v>4176</v>
      </c>
      <c r="F1244" s="315" t="s">
        <v>4176</v>
      </c>
      <c r="G1244" s="315" t="s">
        <v>4176</v>
      </c>
      <c r="H1244" s="315" t="s">
        <v>4176</v>
      </c>
      <c r="I1244" s="315" t="s">
        <v>4176</v>
      </c>
      <c r="J1244" s="315" t="s">
        <v>4176</v>
      </c>
      <c r="K1244" s="315" t="s">
        <v>4176</v>
      </c>
      <c r="L1244" s="315" t="s">
        <v>4176</v>
      </c>
      <c r="M1244" s="315" t="s">
        <v>4176</v>
      </c>
      <c r="N1244" s="315" t="s">
        <v>4176</v>
      </c>
      <c r="O1244" s="315" t="s">
        <v>4176</v>
      </c>
      <c r="P1244" s="315" t="s">
        <v>4176</v>
      </c>
      <c r="Q1244" s="315" t="s">
        <v>4176</v>
      </c>
      <c r="R1244" s="315" t="s">
        <v>4176</v>
      </c>
      <c r="S1244" s="315" t="s">
        <v>4176</v>
      </c>
      <c r="T1244" s="315" t="s">
        <v>4176</v>
      </c>
      <c r="U1244" s="315" t="s">
        <v>4176</v>
      </c>
      <c r="V1244" s="315" t="s">
        <v>4176</v>
      </c>
      <c r="W1244" s="315"/>
      <c r="X1244" s="315"/>
      <c r="Y1244" s="315"/>
      <c r="Z1244" s="315"/>
      <c r="AA1244" s="315"/>
      <c r="AB1244" s="315"/>
      <c r="AC1244" s="315"/>
      <c r="AD1244" s="315"/>
      <c r="AE1244" s="315"/>
      <c r="AF1244" s="315"/>
      <c r="AG1244" s="315"/>
      <c r="AH1244" s="315"/>
      <c r="AI1244" s="315"/>
      <c r="AJ1244" s="315"/>
      <c r="AK1244" s="315"/>
      <c r="AL1244" s="315"/>
      <c r="AM1244" s="315"/>
      <c r="AN1244" s="315"/>
      <c r="AO1244" s="315"/>
      <c r="AP1244" s="316"/>
      <c r="AQ1244" t="s">
        <v>737</v>
      </c>
      <c r="AR1244" s="299" t="s">
        <v>4180</v>
      </c>
      <c r="AS1244" s="273"/>
    </row>
    <row r="1245" spans="1:47" s="272" customFormat="1" ht="22.8" x14ac:dyDescent="0.4">
      <c r="A1245" s="332">
        <v>216367</v>
      </c>
      <c r="B1245" t="s">
        <v>59</v>
      </c>
      <c r="C1245" t="s">
        <v>212</v>
      </c>
      <c r="D1245" t="s">
        <v>214</v>
      </c>
      <c r="E1245" t="s">
        <v>214</v>
      </c>
      <c r="F1245" t="s">
        <v>212</v>
      </c>
      <c r="G1245" t="s">
        <v>214</v>
      </c>
      <c r="H1245" t="s">
        <v>214</v>
      </c>
      <c r="I1245" t="s">
        <v>214</v>
      </c>
      <c r="J1245" t="s">
        <v>212</v>
      </c>
      <c r="K1245" t="s">
        <v>214</v>
      </c>
      <c r="L1245" t="s">
        <v>212</v>
      </c>
      <c r="M1245" t="s">
        <v>212</v>
      </c>
      <c r="N1245" t="s">
        <v>214</v>
      </c>
      <c r="O1245" t="s">
        <v>212</v>
      </c>
      <c r="P1245" t="s">
        <v>214</v>
      </c>
      <c r="Q1245" t="s">
        <v>214</v>
      </c>
      <c r="R1245" t="s">
        <v>214</v>
      </c>
      <c r="S1245" t="s">
        <v>214</v>
      </c>
      <c r="T1245" t="s">
        <v>214</v>
      </c>
      <c r="U1245" t="s">
        <v>212</v>
      </c>
      <c r="V1245" t="s">
        <v>212</v>
      </c>
      <c r="W1245" t="s">
        <v>212</v>
      </c>
      <c r="X1245" t="s">
        <v>214</v>
      </c>
      <c r="Y1245" t="s">
        <v>212</v>
      </c>
      <c r="Z1245" t="s">
        <v>214</v>
      </c>
      <c r="AA1245" t="s">
        <v>214</v>
      </c>
      <c r="AB1245" t="s">
        <v>214</v>
      </c>
      <c r="AC1245" t="s">
        <v>214</v>
      </c>
      <c r="AD1245" t="s">
        <v>214</v>
      </c>
      <c r="AE1245" t="s">
        <v>214</v>
      </c>
      <c r="AF1245" t="s">
        <v>214</v>
      </c>
      <c r="AG1245" t="s">
        <v>214</v>
      </c>
      <c r="AH1245" t="s">
        <v>214</v>
      </c>
      <c r="AI1245" t="s">
        <v>214</v>
      </c>
      <c r="AJ1245" t="s">
        <v>214</v>
      </c>
      <c r="AK1245" t="s">
        <v>214</v>
      </c>
      <c r="AL1245" t="s">
        <v>213</v>
      </c>
      <c r="AM1245" t="s">
        <v>213</v>
      </c>
      <c r="AN1245" t="s">
        <v>213</v>
      </c>
      <c r="AO1245" t="s">
        <v>213</v>
      </c>
      <c r="AP1245" t="s">
        <v>213</v>
      </c>
      <c r="AQ1245"/>
      <c r="AR1245" s="299"/>
      <c r="AS1245" s="273"/>
    </row>
    <row r="1246" spans="1:47" s="272" customFormat="1" ht="22.8" x14ac:dyDescent="0.4">
      <c r="A1246" s="334">
        <v>216370</v>
      </c>
      <c r="B1246" t="s">
        <v>487</v>
      </c>
      <c r="C1246" s="315" t="s">
        <v>212</v>
      </c>
      <c r="D1246" s="315" t="s">
        <v>214</v>
      </c>
      <c r="E1246" s="315" t="s">
        <v>214</v>
      </c>
      <c r="F1246" s="315" t="s">
        <v>212</v>
      </c>
      <c r="G1246" s="315" t="s">
        <v>213</v>
      </c>
      <c r="H1246" s="315" t="s">
        <v>213</v>
      </c>
      <c r="I1246" s="315" t="s">
        <v>214</v>
      </c>
      <c r="J1246" s="315" t="s">
        <v>214</v>
      </c>
      <c r="K1246" s="315" t="s">
        <v>214</v>
      </c>
      <c r="L1246" s="315" t="s">
        <v>212</v>
      </c>
      <c r="M1246" s="315" t="s">
        <v>212</v>
      </c>
      <c r="N1246" s="315" t="s">
        <v>214</v>
      </c>
      <c r="O1246" s="315" t="s">
        <v>214</v>
      </c>
      <c r="P1246" s="315" t="s">
        <v>213</v>
      </c>
      <c r="Q1246" s="315" t="s">
        <v>214</v>
      </c>
      <c r="R1246" s="315" t="s">
        <v>213</v>
      </c>
      <c r="S1246" s="315" t="s">
        <v>213</v>
      </c>
      <c r="T1246" s="315" t="s">
        <v>213</v>
      </c>
      <c r="U1246" s="315" t="s">
        <v>213</v>
      </c>
      <c r="V1246" s="315" t="s">
        <v>213</v>
      </c>
      <c r="W1246" s="315"/>
      <c r="X1246" s="315"/>
      <c r="Y1246" s="315"/>
      <c r="Z1246" s="315"/>
      <c r="AA1246" s="315"/>
      <c r="AB1246" s="315"/>
      <c r="AC1246" s="315"/>
      <c r="AD1246" s="315"/>
      <c r="AE1246" s="315"/>
      <c r="AF1246" s="315"/>
      <c r="AG1246" s="315"/>
      <c r="AH1246" s="315"/>
      <c r="AI1246" s="315"/>
      <c r="AJ1246" s="315"/>
      <c r="AK1246" s="315"/>
      <c r="AL1246" s="315"/>
      <c r="AM1246" s="315"/>
      <c r="AN1246" s="315"/>
      <c r="AO1246" s="315"/>
      <c r="AP1246" s="316"/>
      <c r="AQ1246"/>
      <c r="AR1246" s="299"/>
      <c r="AS1246" s="271"/>
    </row>
    <row r="1247" spans="1:47" s="272" customFormat="1" ht="22.8" x14ac:dyDescent="0.4">
      <c r="A1247" s="334">
        <v>216371</v>
      </c>
      <c r="B1247" t="s">
        <v>487</v>
      </c>
      <c r="C1247" s="315" t="s">
        <v>212</v>
      </c>
      <c r="D1247" s="315" t="s">
        <v>214</v>
      </c>
      <c r="E1247" s="315" t="s">
        <v>214</v>
      </c>
      <c r="F1247" s="315" t="s">
        <v>214</v>
      </c>
      <c r="G1247" s="315" t="s">
        <v>212</v>
      </c>
      <c r="H1247" s="315" t="s">
        <v>214</v>
      </c>
      <c r="I1247" s="315" t="s">
        <v>212</v>
      </c>
      <c r="J1247" s="315" t="s">
        <v>212</v>
      </c>
      <c r="K1247" s="315" t="s">
        <v>214</v>
      </c>
      <c r="L1247" s="315" t="s">
        <v>212</v>
      </c>
      <c r="M1247" s="315" t="s">
        <v>214</v>
      </c>
      <c r="N1247" s="315" t="s">
        <v>212</v>
      </c>
      <c r="O1247" s="315" t="s">
        <v>212</v>
      </c>
      <c r="P1247" s="315" t="s">
        <v>214</v>
      </c>
      <c r="Q1247" s="315" t="s">
        <v>214</v>
      </c>
      <c r="R1247" s="315" t="s">
        <v>212</v>
      </c>
      <c r="S1247" s="315" t="s">
        <v>212</v>
      </c>
      <c r="T1247" s="315" t="s">
        <v>214</v>
      </c>
      <c r="U1247" s="315" t="s">
        <v>214</v>
      </c>
      <c r="V1247" s="315" t="s">
        <v>214</v>
      </c>
      <c r="W1247" s="315"/>
      <c r="X1247" s="315"/>
      <c r="Y1247" s="315"/>
      <c r="Z1247" s="315"/>
      <c r="AA1247" s="315"/>
      <c r="AB1247" s="315"/>
      <c r="AC1247" s="315"/>
      <c r="AD1247" s="315"/>
      <c r="AE1247" s="315"/>
      <c r="AF1247" s="315"/>
      <c r="AG1247" s="315"/>
      <c r="AH1247" s="315"/>
      <c r="AI1247" s="315"/>
      <c r="AJ1247" s="315"/>
      <c r="AK1247" s="315"/>
      <c r="AL1247" s="315"/>
      <c r="AM1247" s="315"/>
      <c r="AN1247" s="315"/>
      <c r="AO1247" s="315"/>
      <c r="AP1247" s="316"/>
      <c r="AQ1247"/>
      <c r="AR1247" s="299"/>
      <c r="AS1247" s="271"/>
    </row>
    <row r="1248" spans="1:47" s="272" customFormat="1" ht="22.8" x14ac:dyDescent="0.4">
      <c r="A1248" s="334">
        <v>216372</v>
      </c>
      <c r="B1248" t="s">
        <v>487</v>
      </c>
      <c r="C1248" s="315" t="s">
        <v>4176</v>
      </c>
      <c r="D1248" s="315" t="s">
        <v>4176</v>
      </c>
      <c r="E1248" s="315" t="s">
        <v>4176</v>
      </c>
      <c r="F1248" s="315" t="s">
        <v>4176</v>
      </c>
      <c r="G1248" s="315" t="s">
        <v>4176</v>
      </c>
      <c r="H1248" s="315" t="s">
        <v>4176</v>
      </c>
      <c r="I1248" s="315" t="s">
        <v>4176</v>
      </c>
      <c r="J1248" s="315" t="s">
        <v>4176</v>
      </c>
      <c r="K1248" s="315" t="s">
        <v>4176</v>
      </c>
      <c r="L1248" s="315" t="s">
        <v>4176</v>
      </c>
      <c r="M1248" s="315" t="s">
        <v>4176</v>
      </c>
      <c r="N1248" s="315" t="s">
        <v>4176</v>
      </c>
      <c r="O1248" s="315" t="s">
        <v>4176</v>
      </c>
      <c r="P1248" s="315" t="s">
        <v>4176</v>
      </c>
      <c r="Q1248" s="315" t="s">
        <v>4176</v>
      </c>
      <c r="R1248" s="315" t="s">
        <v>4176</v>
      </c>
      <c r="S1248" s="315" t="s">
        <v>4176</v>
      </c>
      <c r="T1248" s="315" t="s">
        <v>4176</v>
      </c>
      <c r="U1248" s="315" t="s">
        <v>4176</v>
      </c>
      <c r="V1248" s="315" t="s">
        <v>4176</v>
      </c>
      <c r="W1248" s="315"/>
      <c r="X1248" s="315"/>
      <c r="Y1248" s="315"/>
      <c r="Z1248" s="315"/>
      <c r="AA1248" s="315"/>
      <c r="AB1248" s="315"/>
      <c r="AC1248" s="315"/>
      <c r="AD1248" s="315"/>
      <c r="AE1248" s="315"/>
      <c r="AF1248" s="315"/>
      <c r="AG1248" s="315"/>
      <c r="AH1248" s="315"/>
      <c r="AI1248" s="315"/>
      <c r="AJ1248" s="315"/>
      <c r="AK1248" s="315"/>
      <c r="AL1248" s="315"/>
      <c r="AM1248" s="315"/>
      <c r="AN1248" s="315"/>
      <c r="AO1248" s="315"/>
      <c r="AP1248" s="316"/>
      <c r="AQ1248" t="s">
        <v>737</v>
      </c>
      <c r="AR1248" s="299" t="s">
        <v>4180</v>
      </c>
      <c r="AS1248" s="271"/>
    </row>
    <row r="1249" spans="1:45" s="272" customFormat="1" ht="22.8" x14ac:dyDescent="0.4">
      <c r="A1249" s="334">
        <v>216373</v>
      </c>
      <c r="B1249" t="s">
        <v>3630</v>
      </c>
      <c r="C1249" s="315" t="s">
        <v>212</v>
      </c>
      <c r="D1249" s="315" t="s">
        <v>214</v>
      </c>
      <c r="E1249" s="315" t="s">
        <v>214</v>
      </c>
      <c r="F1249" s="315" t="s">
        <v>212</v>
      </c>
      <c r="G1249" s="315" t="s">
        <v>214</v>
      </c>
      <c r="H1249" s="315" t="s">
        <v>214</v>
      </c>
      <c r="I1249" s="315" t="s">
        <v>212</v>
      </c>
      <c r="J1249" s="315" t="s">
        <v>214</v>
      </c>
      <c r="K1249" s="315" t="s">
        <v>214</v>
      </c>
      <c r="L1249" s="315" t="s">
        <v>212</v>
      </c>
      <c r="M1249" s="315" t="s">
        <v>214</v>
      </c>
      <c r="N1249" s="315" t="s">
        <v>212</v>
      </c>
      <c r="O1249" s="315" t="s">
        <v>212</v>
      </c>
      <c r="P1249" s="315" t="s">
        <v>214</v>
      </c>
      <c r="Q1249" s="315" t="s">
        <v>214</v>
      </c>
      <c r="R1249" s="315" t="s">
        <v>214</v>
      </c>
      <c r="S1249" s="315" t="s">
        <v>214</v>
      </c>
      <c r="T1249" s="315" t="s">
        <v>214</v>
      </c>
      <c r="U1249" s="315" t="s">
        <v>214</v>
      </c>
      <c r="V1249" s="315" t="s">
        <v>214</v>
      </c>
      <c r="W1249" s="315" t="s">
        <v>213</v>
      </c>
      <c r="X1249" s="315" t="s">
        <v>213</v>
      </c>
      <c r="Y1249" s="315" t="s">
        <v>213</v>
      </c>
      <c r="Z1249" s="315" t="s">
        <v>213</v>
      </c>
      <c r="AA1249" s="315" t="s">
        <v>213</v>
      </c>
      <c r="AB1249" s="272" t="s">
        <v>213</v>
      </c>
      <c r="AC1249" s="272" t="s">
        <v>213</v>
      </c>
      <c r="AD1249" s="272" t="s">
        <v>213</v>
      </c>
      <c r="AE1249" s="272" t="s">
        <v>213</v>
      </c>
      <c r="AF1249" s="272" t="s">
        <v>213</v>
      </c>
      <c r="AG1249" s="315"/>
      <c r="AH1249" s="315"/>
      <c r="AI1249" s="315"/>
      <c r="AJ1249" s="315"/>
      <c r="AK1249" s="315"/>
      <c r="AL1249" s="315"/>
      <c r="AM1249" s="315"/>
      <c r="AN1249" s="315"/>
      <c r="AO1249" s="315"/>
      <c r="AP1249" s="316"/>
      <c r="AQ1249"/>
      <c r="AR1249" s="299"/>
      <c r="AS1249" s="271"/>
    </row>
    <row r="1250" spans="1:45" s="272" customFormat="1" ht="22.8" x14ac:dyDescent="0.4">
      <c r="A1250" s="334">
        <v>216382</v>
      </c>
      <c r="B1250" t="s">
        <v>487</v>
      </c>
      <c r="C1250" s="315" t="s">
        <v>214</v>
      </c>
      <c r="D1250" s="315" t="s">
        <v>212</v>
      </c>
      <c r="E1250" s="315" t="s">
        <v>214</v>
      </c>
      <c r="F1250" s="315" t="s">
        <v>212</v>
      </c>
      <c r="G1250" s="315" t="s">
        <v>212</v>
      </c>
      <c r="H1250" s="315" t="s">
        <v>212</v>
      </c>
      <c r="I1250" s="315" t="s">
        <v>212</v>
      </c>
      <c r="J1250" s="315" t="s">
        <v>214</v>
      </c>
      <c r="K1250" s="315" t="s">
        <v>212</v>
      </c>
      <c r="L1250" s="315" t="s">
        <v>212</v>
      </c>
      <c r="M1250" s="315" t="s">
        <v>213</v>
      </c>
      <c r="N1250" s="315" t="s">
        <v>213</v>
      </c>
      <c r="O1250" s="315" t="s">
        <v>213</v>
      </c>
      <c r="P1250" s="315" t="s">
        <v>213</v>
      </c>
      <c r="Q1250" s="315" t="s">
        <v>213</v>
      </c>
      <c r="R1250" s="315" t="s">
        <v>213</v>
      </c>
      <c r="S1250" s="315" t="s">
        <v>213</v>
      </c>
      <c r="T1250" s="315" t="s">
        <v>213</v>
      </c>
      <c r="U1250" s="315" t="s">
        <v>213</v>
      </c>
      <c r="V1250" s="315" t="s">
        <v>213</v>
      </c>
      <c r="W1250" s="315"/>
      <c r="X1250" s="315"/>
      <c r="Y1250" s="315"/>
      <c r="Z1250" s="315"/>
      <c r="AA1250" s="315"/>
      <c r="AB1250" s="315"/>
      <c r="AC1250" s="315"/>
      <c r="AD1250" s="315"/>
      <c r="AE1250" s="315"/>
      <c r="AF1250" s="315"/>
      <c r="AG1250" s="315"/>
      <c r="AH1250" s="315"/>
      <c r="AI1250" s="315"/>
      <c r="AJ1250" s="315"/>
      <c r="AK1250" s="315"/>
      <c r="AL1250" s="315"/>
      <c r="AM1250" s="315"/>
      <c r="AN1250" s="315"/>
      <c r="AO1250" s="315"/>
      <c r="AP1250" s="316"/>
      <c r="AQ1250"/>
      <c r="AR1250" s="299"/>
      <c r="AS1250" s="273"/>
    </row>
    <row r="1251" spans="1:45" s="272" customFormat="1" ht="22.8" x14ac:dyDescent="0.4">
      <c r="A1251" s="332">
        <v>216387</v>
      </c>
      <c r="B1251" t="s">
        <v>3629</v>
      </c>
      <c r="C1251" t="s">
        <v>214</v>
      </c>
      <c r="D1251" t="s">
        <v>214</v>
      </c>
      <c r="E1251" t="s">
        <v>214</v>
      </c>
      <c r="F1251" t="s">
        <v>214</v>
      </c>
      <c r="G1251" t="s">
        <v>214</v>
      </c>
      <c r="H1251" t="s">
        <v>214</v>
      </c>
      <c r="I1251" t="s">
        <v>214</v>
      </c>
      <c r="J1251" t="s">
        <v>214</v>
      </c>
      <c r="K1251" t="s">
        <v>214</v>
      </c>
      <c r="L1251" t="s">
        <v>212</v>
      </c>
      <c r="M1251" t="s">
        <v>212</v>
      </c>
      <c r="N1251" t="s">
        <v>214</v>
      </c>
      <c r="O1251" t="s">
        <v>214</v>
      </c>
      <c r="P1251" t="s">
        <v>212</v>
      </c>
      <c r="Q1251" t="s">
        <v>214</v>
      </c>
      <c r="R1251" t="s">
        <v>214</v>
      </c>
      <c r="S1251" t="s">
        <v>214</v>
      </c>
      <c r="T1251" t="s">
        <v>214</v>
      </c>
      <c r="U1251" t="s">
        <v>214</v>
      </c>
      <c r="V1251" t="s">
        <v>214</v>
      </c>
      <c r="W1251" t="s">
        <v>214</v>
      </c>
      <c r="X1251" t="s">
        <v>214</v>
      </c>
      <c r="Y1251" t="s">
        <v>214</v>
      </c>
      <c r="Z1251" t="s">
        <v>214</v>
      </c>
      <c r="AA1251" t="s">
        <v>212</v>
      </c>
      <c r="AB1251" t="s">
        <v>214</v>
      </c>
      <c r="AC1251" t="s">
        <v>214</v>
      </c>
      <c r="AD1251" t="s">
        <v>214</v>
      </c>
      <c r="AE1251" t="s">
        <v>214</v>
      </c>
      <c r="AF1251" t="s">
        <v>214</v>
      </c>
      <c r="AG1251" t="s">
        <v>213</v>
      </c>
      <c r="AH1251" t="s">
        <v>214</v>
      </c>
      <c r="AI1251" t="s">
        <v>214</v>
      </c>
      <c r="AJ1251" t="s">
        <v>214</v>
      </c>
      <c r="AK1251" t="s">
        <v>214</v>
      </c>
      <c r="AL1251" t="s">
        <v>214</v>
      </c>
      <c r="AM1251" t="s">
        <v>214</v>
      </c>
      <c r="AN1251" t="s">
        <v>214</v>
      </c>
      <c r="AO1251" t="s">
        <v>214</v>
      </c>
      <c r="AP1251" s="317" t="s">
        <v>213</v>
      </c>
      <c r="AQ1251"/>
      <c r="AR1251" s="299"/>
      <c r="AS1251" s="271"/>
    </row>
    <row r="1252" spans="1:45" s="272" customFormat="1" ht="22.8" x14ac:dyDescent="0.4">
      <c r="A1252" s="332">
        <v>216389</v>
      </c>
      <c r="B1252" t="s">
        <v>3629</v>
      </c>
      <c r="C1252" t="s">
        <v>212</v>
      </c>
      <c r="D1252" t="s">
        <v>212</v>
      </c>
      <c r="E1252" t="s">
        <v>212</v>
      </c>
      <c r="F1252" t="s">
        <v>214</v>
      </c>
      <c r="G1252" t="s">
        <v>214</v>
      </c>
      <c r="H1252" t="s">
        <v>214</v>
      </c>
      <c r="I1252" t="s">
        <v>214</v>
      </c>
      <c r="J1252" t="s">
        <v>212</v>
      </c>
      <c r="K1252" t="s">
        <v>214</v>
      </c>
      <c r="L1252" t="s">
        <v>214</v>
      </c>
      <c r="M1252" t="s">
        <v>214</v>
      </c>
      <c r="N1252" t="s">
        <v>212</v>
      </c>
      <c r="O1252" t="s">
        <v>214</v>
      </c>
      <c r="P1252" t="s">
        <v>214</v>
      </c>
      <c r="Q1252" t="s">
        <v>212</v>
      </c>
      <c r="R1252" t="s">
        <v>214</v>
      </c>
      <c r="S1252" t="s">
        <v>214</v>
      </c>
      <c r="T1252" t="s">
        <v>214</v>
      </c>
      <c r="U1252" t="s">
        <v>212</v>
      </c>
      <c r="V1252" t="s">
        <v>214</v>
      </c>
      <c r="W1252" t="s">
        <v>214</v>
      </c>
      <c r="X1252" t="s">
        <v>214</v>
      </c>
      <c r="Y1252" t="s">
        <v>214</v>
      </c>
      <c r="Z1252" t="s">
        <v>214</v>
      </c>
      <c r="AA1252" t="s">
        <v>212</v>
      </c>
      <c r="AB1252" t="s">
        <v>212</v>
      </c>
      <c r="AC1252" t="s">
        <v>214</v>
      </c>
      <c r="AD1252" t="s">
        <v>212</v>
      </c>
      <c r="AE1252" t="s">
        <v>213</v>
      </c>
      <c r="AF1252" t="s">
        <v>213</v>
      </c>
      <c r="AG1252" t="s">
        <v>212</v>
      </c>
      <c r="AH1252" t="s">
        <v>213</v>
      </c>
      <c r="AI1252" t="s">
        <v>214</v>
      </c>
      <c r="AJ1252" t="s">
        <v>214</v>
      </c>
      <c r="AK1252" t="s">
        <v>213</v>
      </c>
      <c r="AL1252" t="s">
        <v>213</v>
      </c>
      <c r="AM1252" t="s">
        <v>214</v>
      </c>
      <c r="AN1252" t="s">
        <v>213</v>
      </c>
      <c r="AO1252" t="s">
        <v>213</v>
      </c>
      <c r="AP1252" s="317" t="s">
        <v>213</v>
      </c>
      <c r="AQ1252"/>
      <c r="AR1252" s="299"/>
      <c r="AS1252" s="273"/>
    </row>
    <row r="1253" spans="1:45" s="272" customFormat="1" ht="22.8" x14ac:dyDescent="0.4">
      <c r="A1253" s="332">
        <v>216390</v>
      </c>
      <c r="B1253" t="s">
        <v>3630</v>
      </c>
      <c r="C1253" t="s">
        <v>214</v>
      </c>
      <c r="D1253" t="s">
        <v>214</v>
      </c>
      <c r="E1253" t="s">
        <v>214</v>
      </c>
      <c r="F1253" t="s">
        <v>212</v>
      </c>
      <c r="G1253" t="s">
        <v>212</v>
      </c>
      <c r="H1253" t="s">
        <v>214</v>
      </c>
      <c r="I1253" t="s">
        <v>214</v>
      </c>
      <c r="J1253" t="s">
        <v>214</v>
      </c>
      <c r="K1253" t="s">
        <v>214</v>
      </c>
      <c r="L1253" t="s">
        <v>214</v>
      </c>
      <c r="M1253" t="s">
        <v>212</v>
      </c>
      <c r="N1253" t="s">
        <v>212</v>
      </c>
      <c r="O1253" t="s">
        <v>212</v>
      </c>
      <c r="P1253" t="s">
        <v>212</v>
      </c>
      <c r="Q1253" t="s">
        <v>212</v>
      </c>
      <c r="R1253" t="s">
        <v>212</v>
      </c>
      <c r="S1253" t="s">
        <v>214</v>
      </c>
      <c r="T1253" t="s">
        <v>212</v>
      </c>
      <c r="U1253" t="s">
        <v>214</v>
      </c>
      <c r="V1253" t="s">
        <v>214</v>
      </c>
      <c r="W1253" t="s">
        <v>213</v>
      </c>
      <c r="X1253" t="s">
        <v>214</v>
      </c>
      <c r="Y1253" t="s">
        <v>213</v>
      </c>
      <c r="Z1253" t="s">
        <v>213</v>
      </c>
      <c r="AA1253" t="s">
        <v>213</v>
      </c>
      <c r="AB1253" t="s">
        <v>213</v>
      </c>
      <c r="AC1253" t="s">
        <v>213</v>
      </c>
      <c r="AD1253" t="s">
        <v>213</v>
      </c>
      <c r="AE1253" t="s">
        <v>213</v>
      </c>
      <c r="AF1253" t="s">
        <v>213</v>
      </c>
      <c r="AG1253"/>
      <c r="AH1253"/>
      <c r="AI1253"/>
      <c r="AJ1253"/>
      <c r="AK1253"/>
      <c r="AL1253"/>
      <c r="AM1253"/>
      <c r="AN1253"/>
      <c r="AO1253"/>
      <c r="AP1253" s="317"/>
      <c r="AQ1253"/>
      <c r="AR1253" s="299"/>
      <c r="AS1253" s="271"/>
    </row>
    <row r="1254" spans="1:45" s="272" customFormat="1" ht="22.8" x14ac:dyDescent="0.4">
      <c r="A1254" s="332">
        <v>216392</v>
      </c>
      <c r="B1254" t="s">
        <v>486</v>
      </c>
      <c r="C1254" t="s">
        <v>4176</v>
      </c>
      <c r="D1254" t="s">
        <v>4176</v>
      </c>
      <c r="E1254" t="s">
        <v>4176</v>
      </c>
      <c r="F1254" t="s">
        <v>4176</v>
      </c>
      <c r="G1254" t="s">
        <v>4176</v>
      </c>
      <c r="H1254" t="s">
        <v>4176</v>
      </c>
      <c r="I1254" t="s">
        <v>4176</v>
      </c>
      <c r="J1254" t="s">
        <v>4176</v>
      </c>
      <c r="K1254" t="s">
        <v>4176</v>
      </c>
      <c r="L1254" t="s">
        <v>4176</v>
      </c>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s="317"/>
      <c r="AQ1254" t="s">
        <v>737</v>
      </c>
      <c r="AR1254" s="299" t="s">
        <v>4184</v>
      </c>
      <c r="AS1254" s="273"/>
    </row>
    <row r="1255" spans="1:45" s="272" customFormat="1" ht="22.8" x14ac:dyDescent="0.4">
      <c r="A1255" s="334">
        <v>216396</v>
      </c>
      <c r="B1255" t="s">
        <v>487</v>
      </c>
      <c r="C1255" s="315" t="s">
        <v>4176</v>
      </c>
      <c r="D1255" s="315" t="s">
        <v>4176</v>
      </c>
      <c r="E1255" s="315" t="s">
        <v>4176</v>
      </c>
      <c r="F1255" s="315" t="s">
        <v>4176</v>
      </c>
      <c r="G1255" s="315" t="s">
        <v>4176</v>
      </c>
      <c r="H1255" s="315" t="s">
        <v>4176</v>
      </c>
      <c r="I1255" s="315" t="s">
        <v>4176</v>
      </c>
      <c r="J1255" s="315" t="s">
        <v>4176</v>
      </c>
      <c r="K1255" s="315" t="s">
        <v>4176</v>
      </c>
      <c r="L1255" s="315" t="s">
        <v>4176</v>
      </c>
      <c r="M1255" s="315" t="s">
        <v>4176</v>
      </c>
      <c r="N1255" s="315" t="s">
        <v>4176</v>
      </c>
      <c r="O1255" s="315" t="s">
        <v>4176</v>
      </c>
      <c r="P1255" s="315" t="s">
        <v>4176</v>
      </c>
      <c r="Q1255" s="315" t="s">
        <v>4176</v>
      </c>
      <c r="R1255" s="315" t="s">
        <v>4176</v>
      </c>
      <c r="S1255" s="315" t="s">
        <v>4176</v>
      </c>
      <c r="T1255" s="315" t="s">
        <v>4176</v>
      </c>
      <c r="U1255" s="315" t="s">
        <v>4176</v>
      </c>
      <c r="V1255" s="315" t="s">
        <v>4176</v>
      </c>
      <c r="W1255" s="315"/>
      <c r="X1255" s="315"/>
      <c r="Y1255" s="315"/>
      <c r="Z1255" s="315"/>
      <c r="AA1255" s="315"/>
      <c r="AB1255" s="315"/>
      <c r="AC1255" s="315"/>
      <c r="AD1255" s="315"/>
      <c r="AE1255" s="315"/>
      <c r="AF1255" s="315"/>
      <c r="AG1255" s="315"/>
      <c r="AH1255" s="315"/>
      <c r="AI1255" s="315"/>
      <c r="AJ1255" s="315"/>
      <c r="AK1255" s="315"/>
      <c r="AL1255" s="315"/>
      <c r="AM1255" s="315"/>
      <c r="AN1255" s="315"/>
      <c r="AO1255" s="315"/>
      <c r="AP1255" s="316"/>
      <c r="AQ1255" t="s">
        <v>737</v>
      </c>
      <c r="AR1255" s="299" t="s">
        <v>4180</v>
      </c>
      <c r="AS1255" s="271"/>
    </row>
    <row r="1256" spans="1:45" s="272" customFormat="1" ht="22.8" x14ac:dyDescent="0.4">
      <c r="A1256" s="334">
        <v>216403</v>
      </c>
      <c r="B1256" t="s">
        <v>485</v>
      </c>
      <c r="C1256" s="315" t="s">
        <v>213</v>
      </c>
      <c r="D1256" s="315" t="s">
        <v>214</v>
      </c>
      <c r="E1256" s="315" t="s">
        <v>214</v>
      </c>
      <c r="F1256" s="315" t="s">
        <v>212</v>
      </c>
      <c r="G1256" s="315" t="s">
        <v>214</v>
      </c>
      <c r="H1256" s="315" t="s">
        <v>214</v>
      </c>
      <c r="I1256" s="315" t="s">
        <v>212</v>
      </c>
      <c r="J1256" s="315" t="s">
        <v>214</v>
      </c>
      <c r="K1256" s="315" t="s">
        <v>214</v>
      </c>
      <c r="L1256" s="315" t="s">
        <v>212</v>
      </c>
      <c r="M1256" s="315" t="s">
        <v>212</v>
      </c>
      <c r="N1256" s="315" t="s">
        <v>212</v>
      </c>
      <c r="O1256" s="315" t="s">
        <v>212</v>
      </c>
      <c r="P1256" s="315" t="s">
        <v>212</v>
      </c>
      <c r="Q1256" s="315" t="s">
        <v>212</v>
      </c>
      <c r="R1256" s="315" t="s">
        <v>214</v>
      </c>
      <c r="S1256" s="315" t="s">
        <v>214</v>
      </c>
      <c r="T1256" s="315" t="s">
        <v>214</v>
      </c>
      <c r="U1256" s="315" t="s">
        <v>214</v>
      </c>
      <c r="V1256" s="315" t="s">
        <v>214</v>
      </c>
      <c r="W1256" s="315" t="s">
        <v>214</v>
      </c>
      <c r="X1256" s="315" t="s">
        <v>214</v>
      </c>
      <c r="Y1256" s="315" t="s">
        <v>214</v>
      </c>
      <c r="Z1256" s="315" t="s">
        <v>214</v>
      </c>
      <c r="AA1256" s="315" t="s">
        <v>214</v>
      </c>
      <c r="AB1256" s="315" t="s">
        <v>213</v>
      </c>
      <c r="AC1256" s="315" t="s">
        <v>213</v>
      </c>
      <c r="AD1256" s="315" t="s">
        <v>213</v>
      </c>
      <c r="AE1256" s="315" t="s">
        <v>213</v>
      </c>
      <c r="AF1256" s="315" t="s">
        <v>213</v>
      </c>
      <c r="AG1256" s="315"/>
      <c r="AH1256" s="315"/>
      <c r="AI1256" s="315"/>
      <c r="AJ1256" s="315"/>
      <c r="AK1256" s="315"/>
      <c r="AL1256" s="315"/>
      <c r="AM1256" s="315"/>
      <c r="AN1256" s="315"/>
      <c r="AO1256" s="315"/>
      <c r="AP1256" s="316"/>
      <c r="AQ1256"/>
      <c r="AR1256" s="299"/>
      <c r="AS1256" s="271"/>
    </row>
    <row r="1257" spans="1:45" s="272" customFormat="1" ht="22.8" x14ac:dyDescent="0.4">
      <c r="A1257" s="332">
        <v>216407</v>
      </c>
      <c r="B1257" t="s">
        <v>3629</v>
      </c>
      <c r="C1257" t="s">
        <v>214</v>
      </c>
      <c r="D1257" t="s">
        <v>214</v>
      </c>
      <c r="E1257" t="s">
        <v>212</v>
      </c>
      <c r="F1257" t="s">
        <v>214</v>
      </c>
      <c r="G1257" t="s">
        <v>214</v>
      </c>
      <c r="H1257" t="s">
        <v>214</v>
      </c>
      <c r="I1257" t="s">
        <v>214</v>
      </c>
      <c r="J1257" t="s">
        <v>214</v>
      </c>
      <c r="K1257" t="s">
        <v>214</v>
      </c>
      <c r="L1257" t="s">
        <v>214</v>
      </c>
      <c r="M1257" t="s">
        <v>212</v>
      </c>
      <c r="N1257" t="s">
        <v>212</v>
      </c>
      <c r="O1257" t="s">
        <v>212</v>
      </c>
      <c r="P1257" t="s">
        <v>214</v>
      </c>
      <c r="Q1257" t="s">
        <v>214</v>
      </c>
      <c r="R1257" t="s">
        <v>214</v>
      </c>
      <c r="S1257" t="s">
        <v>214</v>
      </c>
      <c r="T1257" t="s">
        <v>214</v>
      </c>
      <c r="U1257" t="s">
        <v>214</v>
      </c>
      <c r="V1257" t="s">
        <v>214</v>
      </c>
      <c r="W1257" t="s">
        <v>214</v>
      </c>
      <c r="X1257" t="s">
        <v>214</v>
      </c>
      <c r="Y1257" t="s">
        <v>212</v>
      </c>
      <c r="Z1257" t="s">
        <v>214</v>
      </c>
      <c r="AA1257" t="s">
        <v>214</v>
      </c>
      <c r="AB1257" t="s">
        <v>214</v>
      </c>
      <c r="AC1257" t="s">
        <v>212</v>
      </c>
      <c r="AD1257" t="s">
        <v>212</v>
      </c>
      <c r="AE1257" t="s">
        <v>212</v>
      </c>
      <c r="AF1257" t="s">
        <v>214</v>
      </c>
      <c r="AG1257" t="s">
        <v>214</v>
      </c>
      <c r="AH1257" t="s">
        <v>214</v>
      </c>
      <c r="AI1257" t="s">
        <v>212</v>
      </c>
      <c r="AJ1257" t="s">
        <v>214</v>
      </c>
      <c r="AK1257" t="s">
        <v>212</v>
      </c>
      <c r="AL1257" t="s">
        <v>214</v>
      </c>
      <c r="AM1257" t="s">
        <v>214</v>
      </c>
      <c r="AN1257" t="s">
        <v>214</v>
      </c>
      <c r="AO1257" t="s">
        <v>214</v>
      </c>
      <c r="AP1257" s="317" t="s">
        <v>214</v>
      </c>
      <c r="AQ1257"/>
      <c r="AR1257" s="299"/>
      <c r="AS1257" s="273"/>
    </row>
    <row r="1258" spans="1:45" s="272" customFormat="1" ht="22.8" x14ac:dyDescent="0.4">
      <c r="A1258" s="332">
        <v>216408</v>
      </c>
      <c r="B1258" t="s">
        <v>3632</v>
      </c>
      <c r="C1258" t="s">
        <v>214</v>
      </c>
      <c r="D1258" t="s">
        <v>212</v>
      </c>
      <c r="E1258" t="s">
        <v>212</v>
      </c>
      <c r="F1258" t="s">
        <v>212</v>
      </c>
      <c r="G1258" t="s">
        <v>212</v>
      </c>
      <c r="H1258" t="s">
        <v>214</v>
      </c>
      <c r="I1258" t="s">
        <v>212</v>
      </c>
      <c r="J1258" t="s">
        <v>212</v>
      </c>
      <c r="K1258" t="s">
        <v>212</v>
      </c>
      <c r="L1258" t="s">
        <v>212</v>
      </c>
      <c r="M1258" t="s">
        <v>214</v>
      </c>
      <c r="N1258" t="s">
        <v>212</v>
      </c>
      <c r="O1258" t="s">
        <v>212</v>
      </c>
      <c r="P1258" t="s">
        <v>212</v>
      </c>
      <c r="Q1258" t="s">
        <v>212</v>
      </c>
      <c r="R1258" t="s">
        <v>214</v>
      </c>
      <c r="S1258" t="s">
        <v>214</v>
      </c>
      <c r="T1258" t="s">
        <v>214</v>
      </c>
      <c r="U1258" t="s">
        <v>214</v>
      </c>
      <c r="V1258" t="s">
        <v>214</v>
      </c>
      <c r="W1258"/>
      <c r="X1258"/>
      <c r="Y1258"/>
      <c r="Z1258"/>
      <c r="AA1258"/>
      <c r="AB1258"/>
      <c r="AC1258"/>
      <c r="AD1258"/>
      <c r="AE1258"/>
      <c r="AF1258"/>
      <c r="AG1258"/>
      <c r="AH1258"/>
      <c r="AI1258"/>
      <c r="AJ1258"/>
      <c r="AK1258"/>
      <c r="AL1258"/>
      <c r="AM1258"/>
      <c r="AN1258"/>
      <c r="AO1258"/>
      <c r="AP1258" s="317"/>
      <c r="AQ1258"/>
      <c r="AR1258" s="299"/>
      <c r="AS1258" s="273"/>
    </row>
    <row r="1259" spans="1:45" s="272" customFormat="1" ht="22.8" x14ac:dyDescent="0.4">
      <c r="A1259" s="332">
        <v>216409</v>
      </c>
      <c r="B1259" t="s">
        <v>3632</v>
      </c>
      <c r="C1259" t="s">
        <v>212</v>
      </c>
      <c r="D1259" t="s">
        <v>212</v>
      </c>
      <c r="E1259" t="s">
        <v>212</v>
      </c>
      <c r="F1259" t="s">
        <v>212</v>
      </c>
      <c r="G1259" t="s">
        <v>214</v>
      </c>
      <c r="H1259" t="s">
        <v>214</v>
      </c>
      <c r="I1259" t="s">
        <v>212</v>
      </c>
      <c r="J1259" t="s">
        <v>212</v>
      </c>
      <c r="K1259" t="s">
        <v>212</v>
      </c>
      <c r="L1259" t="s">
        <v>214</v>
      </c>
      <c r="M1259" t="s">
        <v>214</v>
      </c>
      <c r="N1259" t="s">
        <v>212</v>
      </c>
      <c r="O1259" t="s">
        <v>212</v>
      </c>
      <c r="P1259" t="s">
        <v>214</v>
      </c>
      <c r="Q1259" t="s">
        <v>214</v>
      </c>
      <c r="R1259" t="s">
        <v>214</v>
      </c>
      <c r="S1259" t="s">
        <v>214</v>
      </c>
      <c r="T1259" t="s">
        <v>214</v>
      </c>
      <c r="U1259" t="s">
        <v>214</v>
      </c>
      <c r="V1259" t="s">
        <v>214</v>
      </c>
      <c r="W1259"/>
      <c r="X1259"/>
      <c r="Y1259"/>
      <c r="Z1259"/>
      <c r="AA1259"/>
      <c r="AB1259"/>
      <c r="AC1259"/>
      <c r="AD1259"/>
      <c r="AE1259"/>
      <c r="AF1259"/>
      <c r="AG1259"/>
      <c r="AH1259"/>
      <c r="AI1259"/>
      <c r="AJ1259"/>
      <c r="AK1259"/>
      <c r="AL1259"/>
      <c r="AM1259"/>
      <c r="AN1259"/>
      <c r="AO1259"/>
      <c r="AP1259" s="317"/>
      <c r="AQ1259"/>
      <c r="AR1259" s="299"/>
      <c r="AS1259" s="273"/>
    </row>
    <row r="1260" spans="1:45" s="272" customFormat="1" ht="22.8" x14ac:dyDescent="0.4">
      <c r="A1260" s="332">
        <v>216411</v>
      </c>
      <c r="B1260" t="s">
        <v>3629</v>
      </c>
      <c r="C1260" t="s">
        <v>214</v>
      </c>
      <c r="D1260" t="s">
        <v>214</v>
      </c>
      <c r="E1260" t="s">
        <v>214</v>
      </c>
      <c r="F1260" t="s">
        <v>214</v>
      </c>
      <c r="G1260" t="s">
        <v>214</v>
      </c>
      <c r="H1260" t="s">
        <v>214</v>
      </c>
      <c r="I1260" t="s">
        <v>214</v>
      </c>
      <c r="J1260" t="s">
        <v>214</v>
      </c>
      <c r="K1260" t="s">
        <v>214</v>
      </c>
      <c r="L1260" t="s">
        <v>214</v>
      </c>
      <c r="M1260" t="s">
        <v>214</v>
      </c>
      <c r="N1260" t="s">
        <v>212</v>
      </c>
      <c r="O1260" t="s">
        <v>212</v>
      </c>
      <c r="P1260" t="s">
        <v>212</v>
      </c>
      <c r="Q1260" t="s">
        <v>214</v>
      </c>
      <c r="R1260" t="s">
        <v>214</v>
      </c>
      <c r="S1260" t="s">
        <v>214</v>
      </c>
      <c r="T1260" t="s">
        <v>214</v>
      </c>
      <c r="U1260" t="s">
        <v>214</v>
      </c>
      <c r="V1260" t="s">
        <v>214</v>
      </c>
      <c r="W1260" t="s">
        <v>214</v>
      </c>
      <c r="X1260" t="s">
        <v>214</v>
      </c>
      <c r="Y1260" t="s">
        <v>214</v>
      </c>
      <c r="Z1260" t="s">
        <v>214</v>
      </c>
      <c r="AA1260" t="s">
        <v>214</v>
      </c>
      <c r="AB1260" t="s">
        <v>214</v>
      </c>
      <c r="AC1260" t="s">
        <v>214</v>
      </c>
      <c r="AD1260" t="s">
        <v>214</v>
      </c>
      <c r="AE1260" t="s">
        <v>212</v>
      </c>
      <c r="AF1260" t="s">
        <v>214</v>
      </c>
      <c r="AG1260" t="s">
        <v>214</v>
      </c>
      <c r="AH1260" t="s">
        <v>214</v>
      </c>
      <c r="AI1260" t="s">
        <v>214</v>
      </c>
      <c r="AJ1260" t="s">
        <v>214</v>
      </c>
      <c r="AK1260" t="s">
        <v>214</v>
      </c>
      <c r="AL1260" t="s">
        <v>214</v>
      </c>
      <c r="AM1260" t="s">
        <v>214</v>
      </c>
      <c r="AN1260" t="s">
        <v>214</v>
      </c>
      <c r="AO1260" t="s">
        <v>214</v>
      </c>
      <c r="AP1260" s="317" t="s">
        <v>214</v>
      </c>
      <c r="AQ1260"/>
      <c r="AR1260" s="299"/>
      <c r="AS1260" s="271"/>
    </row>
    <row r="1261" spans="1:45" s="272" customFormat="1" ht="22.8" x14ac:dyDescent="0.4">
      <c r="A1261" s="332">
        <v>216414</v>
      </c>
      <c r="B1261" t="s">
        <v>3630</v>
      </c>
      <c r="C1261" t="s">
        <v>214</v>
      </c>
      <c r="D1261" t="s">
        <v>214</v>
      </c>
      <c r="E1261" t="s">
        <v>212</v>
      </c>
      <c r="F1261" t="s">
        <v>214</v>
      </c>
      <c r="G1261" t="s">
        <v>212</v>
      </c>
      <c r="H1261" t="s">
        <v>214</v>
      </c>
      <c r="I1261" t="s">
        <v>214</v>
      </c>
      <c r="J1261" t="s">
        <v>214</v>
      </c>
      <c r="K1261" t="s">
        <v>212</v>
      </c>
      <c r="L1261" t="s">
        <v>212</v>
      </c>
      <c r="M1261" t="s">
        <v>212</v>
      </c>
      <c r="N1261" t="s">
        <v>212</v>
      </c>
      <c r="O1261" t="s">
        <v>212</v>
      </c>
      <c r="P1261" t="s">
        <v>214</v>
      </c>
      <c r="Q1261" t="s">
        <v>214</v>
      </c>
      <c r="R1261" t="s">
        <v>213</v>
      </c>
      <c r="S1261" t="s">
        <v>212</v>
      </c>
      <c r="T1261" t="s">
        <v>214</v>
      </c>
      <c r="U1261" t="s">
        <v>214</v>
      </c>
      <c r="V1261" t="s">
        <v>214</v>
      </c>
      <c r="W1261" t="s">
        <v>214</v>
      </c>
      <c r="X1261" t="s">
        <v>214</v>
      </c>
      <c r="Y1261" t="s">
        <v>214</v>
      </c>
      <c r="Z1261" t="s">
        <v>212</v>
      </c>
      <c r="AA1261" t="s">
        <v>214</v>
      </c>
      <c r="AB1261" t="s">
        <v>213</v>
      </c>
      <c r="AC1261" t="s">
        <v>214</v>
      </c>
      <c r="AD1261" t="s">
        <v>213</v>
      </c>
      <c r="AE1261" t="s">
        <v>213</v>
      </c>
      <c r="AF1261" t="s">
        <v>213</v>
      </c>
      <c r="AG1261"/>
      <c r="AH1261"/>
      <c r="AI1261"/>
      <c r="AJ1261"/>
      <c r="AK1261"/>
      <c r="AL1261"/>
      <c r="AM1261"/>
      <c r="AN1261"/>
      <c r="AO1261"/>
      <c r="AP1261" s="317"/>
      <c r="AQ1261"/>
      <c r="AR1261" s="299"/>
      <c r="AS1261" s="271"/>
    </row>
    <row r="1262" spans="1:45" s="272" customFormat="1" ht="22.8" x14ac:dyDescent="0.4">
      <c r="A1262" s="332">
        <v>216416</v>
      </c>
      <c r="B1262" t="s">
        <v>3629</v>
      </c>
      <c r="C1262" t="s">
        <v>212</v>
      </c>
      <c r="D1262" t="s">
        <v>212</v>
      </c>
      <c r="E1262" t="s">
        <v>214</v>
      </c>
      <c r="F1262" t="s">
        <v>212</v>
      </c>
      <c r="G1262" t="s">
        <v>212</v>
      </c>
      <c r="H1262" t="s">
        <v>214</v>
      </c>
      <c r="I1262" t="s">
        <v>212</v>
      </c>
      <c r="J1262" t="s">
        <v>214</v>
      </c>
      <c r="K1262" t="s">
        <v>214</v>
      </c>
      <c r="L1262" t="s">
        <v>214</v>
      </c>
      <c r="M1262" t="s">
        <v>212</v>
      </c>
      <c r="N1262" t="s">
        <v>212</v>
      </c>
      <c r="O1262" t="s">
        <v>212</v>
      </c>
      <c r="P1262" t="s">
        <v>212</v>
      </c>
      <c r="Q1262" t="s">
        <v>212</v>
      </c>
      <c r="R1262" t="s">
        <v>214</v>
      </c>
      <c r="S1262" t="s">
        <v>214</v>
      </c>
      <c r="T1262" t="s">
        <v>214</v>
      </c>
      <c r="U1262" t="s">
        <v>214</v>
      </c>
      <c r="V1262" t="s">
        <v>214</v>
      </c>
      <c r="W1262" t="s">
        <v>214</v>
      </c>
      <c r="X1262" t="s">
        <v>214</v>
      </c>
      <c r="Y1262" t="s">
        <v>214</v>
      </c>
      <c r="Z1262" t="s">
        <v>214</v>
      </c>
      <c r="AA1262" t="s">
        <v>214</v>
      </c>
      <c r="AB1262" t="s">
        <v>212</v>
      </c>
      <c r="AC1262" t="s">
        <v>214</v>
      </c>
      <c r="AD1262" t="s">
        <v>214</v>
      </c>
      <c r="AE1262" t="s">
        <v>214</v>
      </c>
      <c r="AF1262" t="s">
        <v>214</v>
      </c>
      <c r="AG1262" t="s">
        <v>214</v>
      </c>
      <c r="AH1262" t="s">
        <v>214</v>
      </c>
      <c r="AI1262" t="s">
        <v>212</v>
      </c>
      <c r="AJ1262" t="s">
        <v>214</v>
      </c>
      <c r="AK1262" t="s">
        <v>212</v>
      </c>
      <c r="AL1262" t="s">
        <v>214</v>
      </c>
      <c r="AM1262" t="s">
        <v>214</v>
      </c>
      <c r="AN1262" t="s">
        <v>213</v>
      </c>
      <c r="AO1262" t="s">
        <v>214</v>
      </c>
      <c r="AP1262" s="317" t="s">
        <v>214</v>
      </c>
      <c r="AQ1262"/>
      <c r="AR1262" s="299"/>
      <c r="AS1262" s="273"/>
    </row>
    <row r="1263" spans="1:45" s="272" customFormat="1" ht="22.8" x14ac:dyDescent="0.4">
      <c r="A1263" s="334">
        <v>216417</v>
      </c>
      <c r="B1263" t="s">
        <v>487</v>
      </c>
      <c r="C1263" s="315" t="s">
        <v>4176</v>
      </c>
      <c r="D1263" s="315" t="s">
        <v>4176</v>
      </c>
      <c r="E1263" s="315" t="s">
        <v>4176</v>
      </c>
      <c r="F1263" s="315" t="s">
        <v>4176</v>
      </c>
      <c r="G1263" s="315" t="s">
        <v>4176</v>
      </c>
      <c r="H1263" s="315" t="s">
        <v>4176</v>
      </c>
      <c r="I1263" s="315" t="s">
        <v>4176</v>
      </c>
      <c r="J1263" s="315" t="s">
        <v>4176</v>
      </c>
      <c r="K1263" s="315" t="s">
        <v>4176</v>
      </c>
      <c r="L1263" s="315" t="s">
        <v>4176</v>
      </c>
      <c r="M1263" s="315" t="s">
        <v>4176</v>
      </c>
      <c r="N1263" s="315" t="s">
        <v>4176</v>
      </c>
      <c r="O1263" s="315" t="s">
        <v>4176</v>
      </c>
      <c r="P1263" s="315" t="s">
        <v>4176</v>
      </c>
      <c r="Q1263" s="315" t="s">
        <v>4176</v>
      </c>
      <c r="R1263" s="315" t="s">
        <v>4176</v>
      </c>
      <c r="S1263" s="315" t="s">
        <v>4176</v>
      </c>
      <c r="T1263" s="315" t="s">
        <v>4176</v>
      </c>
      <c r="U1263" s="315" t="s">
        <v>4176</v>
      </c>
      <c r="V1263" s="315" t="s">
        <v>4176</v>
      </c>
      <c r="W1263" s="315"/>
      <c r="X1263" s="315"/>
      <c r="Y1263" s="315"/>
      <c r="Z1263" s="315"/>
      <c r="AA1263" s="315"/>
      <c r="AB1263" s="315"/>
      <c r="AC1263" s="315"/>
      <c r="AD1263" s="315"/>
      <c r="AE1263" s="315"/>
      <c r="AF1263" s="315"/>
      <c r="AG1263" s="315"/>
      <c r="AH1263" s="315"/>
      <c r="AI1263" s="315"/>
      <c r="AJ1263" s="315"/>
      <c r="AK1263" s="315"/>
      <c r="AL1263" s="315"/>
      <c r="AM1263" s="315"/>
      <c r="AN1263" s="315"/>
      <c r="AO1263" s="315"/>
      <c r="AP1263" s="316"/>
      <c r="AQ1263" t="s">
        <v>737</v>
      </c>
      <c r="AR1263" s="299" t="s">
        <v>4180</v>
      </c>
      <c r="AS1263" s="273"/>
    </row>
    <row r="1264" spans="1:45" s="272" customFormat="1" ht="22.8" x14ac:dyDescent="0.4">
      <c r="A1264" s="332">
        <v>216419</v>
      </c>
      <c r="B1264" t="s">
        <v>3630</v>
      </c>
      <c r="C1264" t="s">
        <v>212</v>
      </c>
      <c r="D1264" t="s">
        <v>212</v>
      </c>
      <c r="E1264" t="s">
        <v>214</v>
      </c>
      <c r="F1264" t="s">
        <v>212</v>
      </c>
      <c r="G1264" t="s">
        <v>214</v>
      </c>
      <c r="H1264" t="s">
        <v>214</v>
      </c>
      <c r="I1264" t="s">
        <v>214</v>
      </c>
      <c r="J1264" t="s">
        <v>212</v>
      </c>
      <c r="K1264" t="s">
        <v>214</v>
      </c>
      <c r="L1264" t="s">
        <v>212</v>
      </c>
      <c r="M1264" t="s">
        <v>212</v>
      </c>
      <c r="N1264" t="s">
        <v>212</v>
      </c>
      <c r="O1264" t="s">
        <v>212</v>
      </c>
      <c r="P1264" t="s">
        <v>214</v>
      </c>
      <c r="Q1264" t="s">
        <v>214</v>
      </c>
      <c r="R1264" t="s">
        <v>214</v>
      </c>
      <c r="S1264" t="s">
        <v>212</v>
      </c>
      <c r="T1264" t="s">
        <v>214</v>
      </c>
      <c r="U1264" t="s">
        <v>214</v>
      </c>
      <c r="V1264" t="s">
        <v>212</v>
      </c>
      <c r="W1264" t="s">
        <v>212</v>
      </c>
      <c r="X1264" t="s">
        <v>214</v>
      </c>
      <c r="Y1264" t="s">
        <v>214</v>
      </c>
      <c r="Z1264" t="s">
        <v>212</v>
      </c>
      <c r="AA1264" t="s">
        <v>212</v>
      </c>
      <c r="AB1264" t="s">
        <v>214</v>
      </c>
      <c r="AC1264" t="s">
        <v>214</v>
      </c>
      <c r="AD1264" t="s">
        <v>213</v>
      </c>
      <c r="AE1264" t="s">
        <v>213</v>
      </c>
      <c r="AF1264" t="s">
        <v>214</v>
      </c>
      <c r="AG1264"/>
      <c r="AH1264"/>
      <c r="AI1264"/>
      <c r="AJ1264"/>
      <c r="AK1264"/>
      <c r="AL1264"/>
      <c r="AM1264"/>
      <c r="AN1264"/>
      <c r="AO1264"/>
      <c r="AP1264" s="317"/>
      <c r="AQ1264"/>
      <c r="AR1264" s="299"/>
      <c r="AS1264" s="271"/>
    </row>
    <row r="1265" spans="1:45" s="272" customFormat="1" ht="22.8" x14ac:dyDescent="0.4">
      <c r="A1265" s="334">
        <v>216421</v>
      </c>
      <c r="B1265" t="s">
        <v>487</v>
      </c>
      <c r="C1265" s="315" t="s">
        <v>212</v>
      </c>
      <c r="D1265" s="315" t="s">
        <v>212</v>
      </c>
      <c r="E1265" s="315" t="s">
        <v>212</v>
      </c>
      <c r="F1265" s="315" t="s">
        <v>212</v>
      </c>
      <c r="G1265" s="315" t="s">
        <v>212</v>
      </c>
      <c r="H1265" s="315" t="s">
        <v>214</v>
      </c>
      <c r="I1265" s="315" t="s">
        <v>214</v>
      </c>
      <c r="J1265" s="315" t="s">
        <v>214</v>
      </c>
      <c r="K1265" s="315" t="s">
        <v>214</v>
      </c>
      <c r="L1265" s="315" t="s">
        <v>214</v>
      </c>
      <c r="M1265" s="315" t="s">
        <v>214</v>
      </c>
      <c r="N1265" s="315" t="s">
        <v>214</v>
      </c>
      <c r="O1265" s="315" t="s">
        <v>214</v>
      </c>
      <c r="P1265" s="315" t="s">
        <v>214</v>
      </c>
      <c r="Q1265" s="315" t="s">
        <v>214</v>
      </c>
      <c r="R1265" s="315" t="s">
        <v>213</v>
      </c>
      <c r="S1265" s="315" t="s">
        <v>213</v>
      </c>
      <c r="T1265" s="315" t="s">
        <v>213</v>
      </c>
      <c r="U1265" s="315" t="s">
        <v>213</v>
      </c>
      <c r="V1265" s="315" t="s">
        <v>213</v>
      </c>
      <c r="W1265" s="315"/>
      <c r="X1265" s="315"/>
      <c r="Y1265" s="315"/>
      <c r="Z1265" s="315"/>
      <c r="AA1265" s="315"/>
      <c r="AB1265" s="315"/>
      <c r="AC1265" s="315"/>
      <c r="AD1265" s="315"/>
      <c r="AE1265" s="315"/>
      <c r="AF1265" s="315"/>
      <c r="AG1265" s="315"/>
      <c r="AH1265" s="315"/>
      <c r="AI1265" s="315"/>
      <c r="AJ1265" s="315"/>
      <c r="AK1265" s="315"/>
      <c r="AL1265" s="315"/>
      <c r="AM1265" s="315"/>
      <c r="AN1265" s="315"/>
      <c r="AO1265" s="315"/>
      <c r="AP1265" s="316"/>
      <c r="AQ1265"/>
      <c r="AR1265" s="299"/>
      <c r="AS1265" s="271"/>
    </row>
    <row r="1266" spans="1:45" s="272" customFormat="1" ht="22.8" x14ac:dyDescent="0.4">
      <c r="A1266" s="334">
        <v>216423</v>
      </c>
      <c r="B1266" t="s">
        <v>485</v>
      </c>
      <c r="C1266" s="315" t="s">
        <v>214</v>
      </c>
      <c r="D1266" s="315" t="s">
        <v>214</v>
      </c>
      <c r="E1266" s="315" t="s">
        <v>214</v>
      </c>
      <c r="F1266" s="315" t="s">
        <v>214</v>
      </c>
      <c r="G1266" s="315" t="s">
        <v>214</v>
      </c>
      <c r="H1266" s="315" t="s">
        <v>214</v>
      </c>
      <c r="I1266" s="315" t="s">
        <v>214</v>
      </c>
      <c r="J1266" s="315" t="s">
        <v>214</v>
      </c>
      <c r="K1266" s="315" t="s">
        <v>214</v>
      </c>
      <c r="L1266" s="315" t="s">
        <v>214</v>
      </c>
      <c r="M1266" s="315" t="s">
        <v>214</v>
      </c>
      <c r="N1266" s="315" t="s">
        <v>214</v>
      </c>
      <c r="O1266" s="315" t="s">
        <v>214</v>
      </c>
      <c r="P1266" s="315" t="s">
        <v>212</v>
      </c>
      <c r="Q1266" s="315" t="s">
        <v>213</v>
      </c>
      <c r="R1266" s="315" t="s">
        <v>214</v>
      </c>
      <c r="S1266" s="315" t="s">
        <v>213</v>
      </c>
      <c r="T1266" s="315" t="s">
        <v>214</v>
      </c>
      <c r="U1266" s="315" t="s">
        <v>214</v>
      </c>
      <c r="V1266" s="315" t="s">
        <v>214</v>
      </c>
      <c r="W1266" s="315" t="s">
        <v>213</v>
      </c>
      <c r="X1266" s="315" t="s">
        <v>214</v>
      </c>
      <c r="Y1266" s="315" t="s">
        <v>213</v>
      </c>
      <c r="Z1266" s="315" t="s">
        <v>213</v>
      </c>
      <c r="AA1266" s="315" t="s">
        <v>214</v>
      </c>
      <c r="AB1266" s="315" t="s">
        <v>213</v>
      </c>
      <c r="AC1266" s="315" t="s">
        <v>213</v>
      </c>
      <c r="AD1266" s="315" t="s">
        <v>213</v>
      </c>
      <c r="AE1266" s="315" t="s">
        <v>213</v>
      </c>
      <c r="AF1266" s="315" t="s">
        <v>213</v>
      </c>
      <c r="AG1266" s="315"/>
      <c r="AH1266" s="315"/>
      <c r="AI1266" s="315"/>
      <c r="AJ1266" s="315"/>
      <c r="AK1266" s="315"/>
      <c r="AL1266" s="315"/>
      <c r="AM1266" s="315"/>
      <c r="AN1266" s="315"/>
      <c r="AO1266" s="315"/>
      <c r="AP1266" s="316"/>
      <c r="AQ1266"/>
      <c r="AR1266" s="299"/>
      <c r="AS1266" s="271"/>
    </row>
    <row r="1267" spans="1:45" s="272" customFormat="1" ht="22.8" x14ac:dyDescent="0.4">
      <c r="A1267" s="332">
        <v>216424</v>
      </c>
      <c r="B1267" t="s">
        <v>485</v>
      </c>
      <c r="C1267" t="s">
        <v>214</v>
      </c>
      <c r="D1267" t="s">
        <v>214</v>
      </c>
      <c r="E1267" t="s">
        <v>214</v>
      </c>
      <c r="F1267" t="s">
        <v>214</v>
      </c>
      <c r="G1267" t="s">
        <v>214</v>
      </c>
      <c r="H1267" t="s">
        <v>214</v>
      </c>
      <c r="I1267" t="s">
        <v>214</v>
      </c>
      <c r="J1267" t="s">
        <v>214</v>
      </c>
      <c r="K1267" t="s">
        <v>214</v>
      </c>
      <c r="L1267" t="s">
        <v>214</v>
      </c>
      <c r="M1267" t="s">
        <v>214</v>
      </c>
      <c r="N1267" t="s">
        <v>214</v>
      </c>
      <c r="O1267" t="s">
        <v>214</v>
      </c>
      <c r="P1267" t="s">
        <v>214</v>
      </c>
      <c r="Q1267" t="s">
        <v>214</v>
      </c>
      <c r="R1267" t="s">
        <v>214</v>
      </c>
      <c r="S1267" t="s">
        <v>214</v>
      </c>
      <c r="T1267" t="s">
        <v>214</v>
      </c>
      <c r="U1267" t="s">
        <v>214</v>
      </c>
      <c r="V1267" t="s">
        <v>214</v>
      </c>
      <c r="W1267" t="s">
        <v>214</v>
      </c>
      <c r="X1267" t="s">
        <v>214</v>
      </c>
      <c r="Y1267" t="s">
        <v>214</v>
      </c>
      <c r="Z1267" t="s">
        <v>214</v>
      </c>
      <c r="AA1267" t="s">
        <v>214</v>
      </c>
      <c r="AB1267" t="s">
        <v>212</v>
      </c>
      <c r="AC1267" t="s">
        <v>212</v>
      </c>
      <c r="AD1267" t="s">
        <v>212</v>
      </c>
      <c r="AE1267" t="s">
        <v>212</v>
      </c>
      <c r="AF1267" t="s">
        <v>212</v>
      </c>
      <c r="AG1267"/>
      <c r="AH1267"/>
      <c r="AI1267"/>
      <c r="AJ1267"/>
      <c r="AK1267"/>
      <c r="AL1267"/>
      <c r="AM1267"/>
      <c r="AN1267"/>
      <c r="AO1267"/>
      <c r="AP1267" s="317"/>
      <c r="AQ1267"/>
      <c r="AR1267" s="299"/>
      <c r="AS1267" s="271"/>
    </row>
    <row r="1268" spans="1:45" s="272" customFormat="1" ht="22.8" x14ac:dyDescent="0.4">
      <c r="A1268" s="332">
        <v>216425</v>
      </c>
      <c r="B1268" t="s">
        <v>488</v>
      </c>
      <c r="C1268" t="s">
        <v>212</v>
      </c>
      <c r="D1268" t="s">
        <v>214</v>
      </c>
      <c r="E1268" t="s">
        <v>212</v>
      </c>
      <c r="F1268" t="s">
        <v>212</v>
      </c>
      <c r="G1268" t="s">
        <v>212</v>
      </c>
      <c r="H1268" t="s">
        <v>214</v>
      </c>
      <c r="I1268" t="s">
        <v>212</v>
      </c>
      <c r="J1268" t="s">
        <v>212</v>
      </c>
      <c r="K1268" t="s">
        <v>214</v>
      </c>
      <c r="L1268" t="s">
        <v>212</v>
      </c>
      <c r="M1268" t="s">
        <v>214</v>
      </c>
      <c r="N1268" t="s">
        <v>212</v>
      </c>
      <c r="O1268" t="s">
        <v>214</v>
      </c>
      <c r="P1268" t="s">
        <v>214</v>
      </c>
      <c r="Q1268" t="s">
        <v>213</v>
      </c>
      <c r="R1268" t="s">
        <v>214</v>
      </c>
      <c r="S1268" t="s">
        <v>214</v>
      </c>
      <c r="T1268" t="s">
        <v>214</v>
      </c>
      <c r="U1268" t="s">
        <v>212</v>
      </c>
      <c r="V1268" t="s">
        <v>214</v>
      </c>
      <c r="W1268" t="s">
        <v>213</v>
      </c>
      <c r="X1268" t="s">
        <v>213</v>
      </c>
      <c r="Y1268" t="s">
        <v>213</v>
      </c>
      <c r="Z1268" t="s">
        <v>213</v>
      </c>
      <c r="AA1268" t="s">
        <v>213</v>
      </c>
      <c r="AB1268"/>
      <c r="AC1268"/>
      <c r="AD1268"/>
      <c r="AE1268"/>
      <c r="AF1268"/>
      <c r="AG1268"/>
      <c r="AH1268"/>
      <c r="AI1268"/>
      <c r="AJ1268"/>
      <c r="AK1268"/>
      <c r="AL1268"/>
      <c r="AM1268"/>
      <c r="AN1268"/>
      <c r="AO1268"/>
      <c r="AP1268" s="317"/>
      <c r="AQ1268"/>
      <c r="AR1268" s="299"/>
      <c r="AS1268" s="271"/>
    </row>
    <row r="1269" spans="1:45" s="272" customFormat="1" ht="24" x14ac:dyDescent="0.5">
      <c r="A1269" s="333">
        <v>216434</v>
      </c>
      <c r="B1269" t="s">
        <v>485</v>
      </c>
      <c r="C1269" s="272" t="s">
        <v>213</v>
      </c>
      <c r="D1269" s="272" t="s">
        <v>214</v>
      </c>
      <c r="E1269" s="272" t="s">
        <v>214</v>
      </c>
      <c r="F1269" s="272" t="s">
        <v>212</v>
      </c>
      <c r="G1269" s="272" t="s">
        <v>214</v>
      </c>
      <c r="H1269" s="272" t="s">
        <v>214</v>
      </c>
      <c r="I1269" s="272" t="s">
        <v>212</v>
      </c>
      <c r="J1269" s="272" t="s">
        <v>214</v>
      </c>
      <c r="K1269" s="272" t="s">
        <v>214</v>
      </c>
      <c r="L1269" s="272" t="s">
        <v>212</v>
      </c>
      <c r="M1269" s="272" t="s">
        <v>214</v>
      </c>
      <c r="N1269" s="272" t="s">
        <v>214</v>
      </c>
      <c r="O1269" s="272" t="s">
        <v>214</v>
      </c>
      <c r="P1269" s="272" t="s">
        <v>212</v>
      </c>
      <c r="Q1269" s="272" t="s">
        <v>214</v>
      </c>
      <c r="R1269" s="272" t="s">
        <v>212</v>
      </c>
      <c r="S1269" s="272" t="s">
        <v>214</v>
      </c>
      <c r="T1269" s="272" t="s">
        <v>214</v>
      </c>
      <c r="U1269" s="272" t="s">
        <v>214</v>
      </c>
      <c r="V1269" s="272" t="s">
        <v>214</v>
      </c>
      <c r="W1269" s="272" t="s">
        <v>213</v>
      </c>
      <c r="X1269" s="272" t="s">
        <v>214</v>
      </c>
      <c r="Y1269" s="272" t="s">
        <v>213</v>
      </c>
      <c r="Z1269" s="272" t="s">
        <v>213</v>
      </c>
      <c r="AA1269" s="272" t="s">
        <v>214</v>
      </c>
      <c r="AB1269" s="272" t="s">
        <v>213</v>
      </c>
      <c r="AC1269" s="272" t="s">
        <v>213</v>
      </c>
      <c r="AD1269" s="272" t="s">
        <v>213</v>
      </c>
      <c r="AE1269" s="272" t="s">
        <v>213</v>
      </c>
      <c r="AF1269" s="272" t="s">
        <v>213</v>
      </c>
      <c r="AP1269" s="317"/>
      <c r="AQ1269"/>
      <c r="AR1269" s="299"/>
      <c r="AS1269" s="271"/>
    </row>
    <row r="1270" spans="1:45" s="272" customFormat="1" ht="22.8" x14ac:dyDescent="0.4">
      <c r="A1270" s="334">
        <v>216435</v>
      </c>
      <c r="B1270" t="s">
        <v>487</v>
      </c>
      <c r="C1270" s="315" t="s">
        <v>4176</v>
      </c>
      <c r="D1270" s="315" t="s">
        <v>4176</v>
      </c>
      <c r="E1270" s="315" t="s">
        <v>4176</v>
      </c>
      <c r="F1270" s="315" t="s">
        <v>4176</v>
      </c>
      <c r="G1270" s="315" t="s">
        <v>4176</v>
      </c>
      <c r="H1270" s="315" t="s">
        <v>4176</v>
      </c>
      <c r="I1270" s="315" t="s">
        <v>4176</v>
      </c>
      <c r="J1270" s="315" t="s">
        <v>4176</v>
      </c>
      <c r="K1270" s="315" t="s">
        <v>4176</v>
      </c>
      <c r="L1270" s="315" t="s">
        <v>4176</v>
      </c>
      <c r="M1270" s="315" t="s">
        <v>4176</v>
      </c>
      <c r="N1270" s="315" t="s">
        <v>4176</v>
      </c>
      <c r="O1270" s="315" t="s">
        <v>4176</v>
      </c>
      <c r="P1270" s="315" t="s">
        <v>4176</v>
      </c>
      <c r="Q1270" s="315" t="s">
        <v>4176</v>
      </c>
      <c r="R1270" s="315" t="s">
        <v>4176</v>
      </c>
      <c r="S1270" s="315" t="s">
        <v>4176</v>
      </c>
      <c r="T1270" s="315" t="s">
        <v>4176</v>
      </c>
      <c r="U1270" s="315" t="s">
        <v>4176</v>
      </c>
      <c r="V1270" s="315" t="s">
        <v>4176</v>
      </c>
      <c r="W1270" s="315"/>
      <c r="X1270" s="315"/>
      <c r="Y1270" s="315"/>
      <c r="Z1270" s="315"/>
      <c r="AA1270" s="315"/>
      <c r="AB1270" s="315"/>
      <c r="AC1270" s="315"/>
      <c r="AD1270" s="315"/>
      <c r="AE1270" s="315"/>
      <c r="AF1270" s="315"/>
      <c r="AG1270" s="315"/>
      <c r="AH1270" s="315"/>
      <c r="AI1270" s="315"/>
      <c r="AJ1270" s="315"/>
      <c r="AK1270" s="315"/>
      <c r="AL1270" s="315"/>
      <c r="AM1270" s="315"/>
      <c r="AN1270" s="315"/>
      <c r="AO1270" s="315"/>
      <c r="AP1270" s="316"/>
      <c r="AQ1270" t="s">
        <v>737</v>
      </c>
      <c r="AR1270" s="299" t="s">
        <v>4180</v>
      </c>
      <c r="AS1270" s="271"/>
    </row>
    <row r="1271" spans="1:45" s="272" customFormat="1" ht="22.8" x14ac:dyDescent="0.4">
      <c r="A1271" s="332">
        <v>216436</v>
      </c>
      <c r="B1271" t="s">
        <v>3629</v>
      </c>
      <c r="C1271" t="s">
        <v>214</v>
      </c>
      <c r="D1271" t="s">
        <v>214</v>
      </c>
      <c r="E1271" t="s">
        <v>214</v>
      </c>
      <c r="F1271" t="s">
        <v>214</v>
      </c>
      <c r="G1271" t="s">
        <v>214</v>
      </c>
      <c r="H1271" t="s">
        <v>214</v>
      </c>
      <c r="I1271" t="s">
        <v>214</v>
      </c>
      <c r="J1271" t="s">
        <v>214</v>
      </c>
      <c r="K1271" t="s">
        <v>214</v>
      </c>
      <c r="L1271" t="s">
        <v>214</v>
      </c>
      <c r="M1271" t="s">
        <v>212</v>
      </c>
      <c r="N1271" t="s">
        <v>212</v>
      </c>
      <c r="O1271" t="s">
        <v>214</v>
      </c>
      <c r="P1271" t="s">
        <v>214</v>
      </c>
      <c r="Q1271" t="s">
        <v>214</v>
      </c>
      <c r="R1271" t="s">
        <v>214</v>
      </c>
      <c r="S1271" t="s">
        <v>214</v>
      </c>
      <c r="T1271" t="s">
        <v>214</v>
      </c>
      <c r="U1271" t="s">
        <v>214</v>
      </c>
      <c r="V1271" t="s">
        <v>214</v>
      </c>
      <c r="W1271" t="s">
        <v>214</v>
      </c>
      <c r="X1271" t="s">
        <v>214</v>
      </c>
      <c r="Y1271" t="s">
        <v>212</v>
      </c>
      <c r="Z1271" t="s">
        <v>214</v>
      </c>
      <c r="AA1271" t="s">
        <v>212</v>
      </c>
      <c r="AB1271" t="s">
        <v>214</v>
      </c>
      <c r="AC1271" t="s">
        <v>214</v>
      </c>
      <c r="AD1271" t="s">
        <v>212</v>
      </c>
      <c r="AE1271" t="s">
        <v>212</v>
      </c>
      <c r="AF1271" t="s">
        <v>212</v>
      </c>
      <c r="AG1271" t="s">
        <v>213</v>
      </c>
      <c r="AH1271" t="s">
        <v>212</v>
      </c>
      <c r="AI1271" t="s">
        <v>214</v>
      </c>
      <c r="AJ1271" t="s">
        <v>214</v>
      </c>
      <c r="AK1271" t="s">
        <v>213</v>
      </c>
      <c r="AL1271" t="s">
        <v>213</v>
      </c>
      <c r="AM1271" t="s">
        <v>213</v>
      </c>
      <c r="AN1271" t="s">
        <v>213</v>
      </c>
      <c r="AO1271" t="s">
        <v>213</v>
      </c>
      <c r="AP1271" s="317" t="s">
        <v>213</v>
      </c>
      <c r="AQ1271"/>
      <c r="AR1271" s="299"/>
      <c r="AS1271" s="271"/>
    </row>
    <row r="1272" spans="1:45" s="272" customFormat="1" ht="24" x14ac:dyDescent="0.5">
      <c r="A1272" s="333">
        <v>216438</v>
      </c>
      <c r="B1272" t="s">
        <v>3630</v>
      </c>
      <c r="C1272" s="272" t="s">
        <v>214</v>
      </c>
      <c r="D1272" s="272" t="s">
        <v>214</v>
      </c>
      <c r="E1272" s="272" t="s">
        <v>212</v>
      </c>
      <c r="F1272" s="272" t="s">
        <v>212</v>
      </c>
      <c r="G1272" s="272" t="s">
        <v>212</v>
      </c>
      <c r="H1272" s="272" t="s">
        <v>212</v>
      </c>
      <c r="I1272" s="272" t="s">
        <v>214</v>
      </c>
      <c r="J1272" s="272" t="s">
        <v>214</v>
      </c>
      <c r="K1272" s="272" t="s">
        <v>214</v>
      </c>
      <c r="L1272" s="272" t="s">
        <v>214</v>
      </c>
      <c r="M1272" s="272" t="s">
        <v>212</v>
      </c>
      <c r="N1272" s="272" t="s">
        <v>212</v>
      </c>
      <c r="O1272" s="272" t="s">
        <v>212</v>
      </c>
      <c r="P1272" s="272" t="s">
        <v>212</v>
      </c>
      <c r="Q1272" s="272" t="s">
        <v>212</v>
      </c>
      <c r="R1272" s="272" t="s">
        <v>212</v>
      </c>
      <c r="S1272" s="272" t="s">
        <v>214</v>
      </c>
      <c r="T1272" s="272" t="s">
        <v>214</v>
      </c>
      <c r="U1272" s="272" t="s">
        <v>214</v>
      </c>
      <c r="V1272" s="272" t="s">
        <v>214</v>
      </c>
      <c r="W1272" s="272" t="s">
        <v>214</v>
      </c>
      <c r="X1272" s="272" t="s">
        <v>214</v>
      </c>
      <c r="Y1272" s="272" t="s">
        <v>214</v>
      </c>
      <c r="Z1272" s="272" t="s">
        <v>214</v>
      </c>
      <c r="AA1272" s="272" t="s">
        <v>214</v>
      </c>
      <c r="AB1272" s="272" t="s">
        <v>213</v>
      </c>
      <c r="AC1272" s="272" t="s">
        <v>213</v>
      </c>
      <c r="AD1272" s="272" t="s">
        <v>213</v>
      </c>
      <c r="AE1272" s="272" t="s">
        <v>213</v>
      </c>
      <c r="AF1272" s="272" t="s">
        <v>213</v>
      </c>
      <c r="AP1272" s="317"/>
      <c r="AQ1272"/>
      <c r="AR1272" s="299"/>
      <c r="AS1272" s="271"/>
    </row>
    <row r="1273" spans="1:45" s="272" customFormat="1" ht="22.8" x14ac:dyDescent="0.4">
      <c r="A1273" s="334">
        <v>216444</v>
      </c>
      <c r="B1273" t="s">
        <v>487</v>
      </c>
      <c r="C1273" s="315" t="s">
        <v>4176</v>
      </c>
      <c r="D1273" s="315" t="s">
        <v>4176</v>
      </c>
      <c r="E1273" s="315" t="s">
        <v>4176</v>
      </c>
      <c r="F1273" s="315" t="s">
        <v>4176</v>
      </c>
      <c r="G1273" s="315" t="s">
        <v>4176</v>
      </c>
      <c r="H1273" s="315" t="s">
        <v>4176</v>
      </c>
      <c r="I1273" s="315" t="s">
        <v>4176</v>
      </c>
      <c r="J1273" s="315" t="s">
        <v>4176</v>
      </c>
      <c r="K1273" s="315" t="s">
        <v>4176</v>
      </c>
      <c r="L1273" s="315" t="s">
        <v>4176</v>
      </c>
      <c r="M1273" s="315" t="s">
        <v>4176</v>
      </c>
      <c r="N1273" s="315" t="s">
        <v>4176</v>
      </c>
      <c r="O1273" s="315" t="s">
        <v>4176</v>
      </c>
      <c r="P1273" s="315" t="s">
        <v>4176</v>
      </c>
      <c r="Q1273" s="315" t="s">
        <v>4176</v>
      </c>
      <c r="R1273" s="315" t="s">
        <v>4176</v>
      </c>
      <c r="S1273" s="315" t="s">
        <v>4176</v>
      </c>
      <c r="T1273" s="315" t="s">
        <v>4176</v>
      </c>
      <c r="U1273" s="315" t="s">
        <v>4176</v>
      </c>
      <c r="V1273" s="315" t="s">
        <v>4176</v>
      </c>
      <c r="W1273" s="315"/>
      <c r="X1273" s="315"/>
      <c r="Y1273" s="315"/>
      <c r="Z1273" s="315"/>
      <c r="AA1273" s="315"/>
      <c r="AB1273" s="315"/>
      <c r="AC1273" s="315"/>
      <c r="AD1273" s="315"/>
      <c r="AE1273" s="315"/>
      <c r="AF1273" s="315"/>
      <c r="AG1273" s="315"/>
      <c r="AH1273" s="315"/>
      <c r="AI1273" s="315"/>
      <c r="AJ1273" s="315"/>
      <c r="AK1273" s="315"/>
      <c r="AL1273" s="315"/>
      <c r="AM1273" s="315"/>
      <c r="AN1273" s="315"/>
      <c r="AO1273" s="315"/>
      <c r="AP1273" s="316"/>
      <c r="AQ1273" t="s">
        <v>737</v>
      </c>
      <c r="AR1273" s="299" t="s">
        <v>4180</v>
      </c>
      <c r="AS1273" s="273"/>
    </row>
    <row r="1274" spans="1:45" s="272" customFormat="1" ht="22.8" x14ac:dyDescent="0.4">
      <c r="A1274" s="334">
        <v>216448</v>
      </c>
      <c r="B1274" t="s">
        <v>3630</v>
      </c>
      <c r="C1274" s="315" t="s">
        <v>214</v>
      </c>
      <c r="D1274" s="315" t="s">
        <v>214</v>
      </c>
      <c r="E1274" s="315" t="s">
        <v>212</v>
      </c>
      <c r="F1274" s="315" t="s">
        <v>214</v>
      </c>
      <c r="G1274" s="315" t="s">
        <v>214</v>
      </c>
      <c r="H1274" s="315" t="s">
        <v>212</v>
      </c>
      <c r="I1274" s="315" t="s">
        <v>212</v>
      </c>
      <c r="J1274" s="315" t="s">
        <v>214</v>
      </c>
      <c r="K1274" s="315" t="s">
        <v>214</v>
      </c>
      <c r="L1274" s="315" t="s">
        <v>214</v>
      </c>
      <c r="M1274" s="315" t="s">
        <v>212</v>
      </c>
      <c r="N1274" s="315" t="s">
        <v>212</v>
      </c>
      <c r="O1274" s="315" t="s">
        <v>214</v>
      </c>
      <c r="P1274" s="315" t="s">
        <v>212</v>
      </c>
      <c r="Q1274" s="315" t="s">
        <v>214</v>
      </c>
      <c r="R1274" s="315" t="s">
        <v>214</v>
      </c>
      <c r="S1274" s="315" t="s">
        <v>212</v>
      </c>
      <c r="T1274" s="315" t="s">
        <v>214</v>
      </c>
      <c r="U1274" s="315" t="s">
        <v>214</v>
      </c>
      <c r="V1274" s="315" t="s">
        <v>212</v>
      </c>
      <c r="W1274" s="315" t="s">
        <v>213</v>
      </c>
      <c r="X1274" s="315" t="s">
        <v>213</v>
      </c>
      <c r="Y1274" s="315" t="s">
        <v>213</v>
      </c>
      <c r="Z1274" s="315" t="s">
        <v>213</v>
      </c>
      <c r="AA1274" s="315" t="s">
        <v>213</v>
      </c>
      <c r="AB1274" s="272" t="s">
        <v>213</v>
      </c>
      <c r="AC1274" s="272" t="s">
        <v>213</v>
      </c>
      <c r="AD1274" s="272" t="s">
        <v>213</v>
      </c>
      <c r="AE1274" s="272" t="s">
        <v>213</v>
      </c>
      <c r="AF1274" s="272" t="s">
        <v>213</v>
      </c>
      <c r="AG1274" s="315"/>
      <c r="AH1274" s="315"/>
      <c r="AI1274" s="315"/>
      <c r="AJ1274" s="315"/>
      <c r="AK1274" s="315"/>
      <c r="AL1274" s="315"/>
      <c r="AM1274" s="315"/>
      <c r="AN1274" s="315"/>
      <c r="AO1274" s="315"/>
      <c r="AP1274" s="316"/>
      <c r="AQ1274"/>
      <c r="AR1274" s="299"/>
      <c r="AS1274" s="273"/>
    </row>
    <row r="1275" spans="1:45" s="272" customFormat="1" ht="22.8" x14ac:dyDescent="0.4">
      <c r="A1275" s="332">
        <v>216449</v>
      </c>
      <c r="B1275" t="s">
        <v>3630</v>
      </c>
      <c r="C1275" t="s">
        <v>214</v>
      </c>
      <c r="D1275" t="s">
        <v>214</v>
      </c>
      <c r="E1275" t="s">
        <v>214</v>
      </c>
      <c r="F1275" t="s">
        <v>212</v>
      </c>
      <c r="G1275" t="s">
        <v>214</v>
      </c>
      <c r="H1275" t="s">
        <v>214</v>
      </c>
      <c r="I1275" t="s">
        <v>212</v>
      </c>
      <c r="J1275" t="s">
        <v>212</v>
      </c>
      <c r="K1275" t="s">
        <v>214</v>
      </c>
      <c r="L1275" t="s">
        <v>214</v>
      </c>
      <c r="M1275" t="s">
        <v>212</v>
      </c>
      <c r="N1275" t="s">
        <v>214</v>
      </c>
      <c r="O1275" t="s">
        <v>212</v>
      </c>
      <c r="P1275" t="s">
        <v>214</v>
      </c>
      <c r="Q1275" t="s">
        <v>212</v>
      </c>
      <c r="R1275" t="s">
        <v>212</v>
      </c>
      <c r="S1275" t="s">
        <v>214</v>
      </c>
      <c r="T1275" t="s">
        <v>214</v>
      </c>
      <c r="U1275" t="s">
        <v>212</v>
      </c>
      <c r="V1275" t="s">
        <v>212</v>
      </c>
      <c r="W1275" t="s">
        <v>214</v>
      </c>
      <c r="X1275" t="s">
        <v>214</v>
      </c>
      <c r="Y1275" t="s">
        <v>212</v>
      </c>
      <c r="Z1275" t="s">
        <v>212</v>
      </c>
      <c r="AA1275" t="s">
        <v>212</v>
      </c>
      <c r="AB1275" t="s">
        <v>212</v>
      </c>
      <c r="AC1275" t="s">
        <v>212</v>
      </c>
      <c r="AD1275" t="s">
        <v>213</v>
      </c>
      <c r="AE1275" t="s">
        <v>214</v>
      </c>
      <c r="AF1275" t="s">
        <v>214</v>
      </c>
      <c r="AG1275"/>
      <c r="AH1275"/>
      <c r="AI1275"/>
      <c r="AJ1275"/>
      <c r="AK1275"/>
      <c r="AL1275"/>
      <c r="AM1275"/>
      <c r="AN1275"/>
      <c r="AO1275"/>
      <c r="AP1275" s="317"/>
      <c r="AQ1275"/>
      <c r="AR1275" s="299"/>
      <c r="AS1275" s="271"/>
    </row>
    <row r="1276" spans="1:45" s="272" customFormat="1" ht="24" x14ac:dyDescent="0.5">
      <c r="A1276" s="333">
        <v>216451</v>
      </c>
      <c r="B1276" t="s">
        <v>3630</v>
      </c>
      <c r="C1276" s="271" t="s">
        <v>212</v>
      </c>
      <c r="D1276" s="271" t="s">
        <v>214</v>
      </c>
      <c r="E1276" s="271" t="s">
        <v>214</v>
      </c>
      <c r="F1276" s="271" t="s">
        <v>214</v>
      </c>
      <c r="G1276" s="271" t="s">
        <v>214</v>
      </c>
      <c r="H1276" s="271" t="s">
        <v>214</v>
      </c>
      <c r="I1276" s="271" t="s">
        <v>214</v>
      </c>
      <c r="J1276" s="271" t="s">
        <v>214</v>
      </c>
      <c r="K1276" s="271" t="s">
        <v>214</v>
      </c>
      <c r="L1276" s="271" t="s">
        <v>212</v>
      </c>
      <c r="M1276" s="271" t="s">
        <v>212</v>
      </c>
      <c r="N1276" s="271" t="s">
        <v>212</v>
      </c>
      <c r="O1276" s="271" t="s">
        <v>212</v>
      </c>
      <c r="P1276" s="271" t="s">
        <v>212</v>
      </c>
      <c r="Q1276" s="271" t="s">
        <v>214</v>
      </c>
      <c r="R1276" s="271" t="s">
        <v>214</v>
      </c>
      <c r="S1276" s="271" t="s">
        <v>212</v>
      </c>
      <c r="T1276" s="271" t="s">
        <v>214</v>
      </c>
      <c r="U1276" s="271" t="s">
        <v>214</v>
      </c>
      <c r="V1276" s="271" t="s">
        <v>214</v>
      </c>
      <c r="W1276" s="271" t="s">
        <v>214</v>
      </c>
      <c r="X1276" s="271" t="s">
        <v>214</v>
      </c>
      <c r="Y1276" s="271" t="s">
        <v>214</v>
      </c>
      <c r="Z1276" s="271" t="s">
        <v>214</v>
      </c>
      <c r="AA1276" s="271" t="s">
        <v>214</v>
      </c>
      <c r="AB1276" s="271" t="s">
        <v>213</v>
      </c>
      <c r="AC1276" s="271" t="s">
        <v>213</v>
      </c>
      <c r="AD1276" s="271" t="s">
        <v>213</v>
      </c>
      <c r="AE1276" s="271" t="s">
        <v>213</v>
      </c>
      <c r="AF1276" s="271" t="s">
        <v>213</v>
      </c>
      <c r="AG1276" s="271"/>
      <c r="AH1276" s="271"/>
      <c r="AI1276" s="271"/>
      <c r="AJ1276" s="271"/>
      <c r="AK1276" s="271"/>
      <c r="AL1276" s="271"/>
      <c r="AM1276" s="271"/>
      <c r="AN1276" s="271"/>
      <c r="AO1276" s="271"/>
      <c r="AP1276" s="322"/>
      <c r="AQ1276"/>
      <c r="AR1276" s="299"/>
      <c r="AS1276" s="271"/>
    </row>
    <row r="1277" spans="1:45" s="272" customFormat="1" ht="22.8" x14ac:dyDescent="0.4">
      <c r="A1277" s="334">
        <v>216457</v>
      </c>
      <c r="B1277" t="s">
        <v>3632</v>
      </c>
      <c r="C1277" s="315" t="s">
        <v>214</v>
      </c>
      <c r="D1277" s="315" t="s">
        <v>212</v>
      </c>
      <c r="E1277" s="315" t="s">
        <v>214</v>
      </c>
      <c r="F1277" s="315" t="s">
        <v>212</v>
      </c>
      <c r="G1277" s="315" t="s">
        <v>212</v>
      </c>
      <c r="H1277" s="315" t="s">
        <v>212</v>
      </c>
      <c r="I1277" s="315" t="s">
        <v>212</v>
      </c>
      <c r="J1277" s="315" t="s">
        <v>212</v>
      </c>
      <c r="K1277" s="315" t="s">
        <v>212</v>
      </c>
      <c r="L1277" s="315" t="s">
        <v>212</v>
      </c>
      <c r="M1277" s="315" t="s">
        <v>213</v>
      </c>
      <c r="N1277" s="315" t="s">
        <v>213</v>
      </c>
      <c r="O1277" s="315" t="s">
        <v>213</v>
      </c>
      <c r="P1277" s="315" t="s">
        <v>213</v>
      </c>
      <c r="Q1277" s="315" t="s">
        <v>213</v>
      </c>
      <c r="R1277" s="315" t="s">
        <v>213</v>
      </c>
      <c r="S1277" s="315" t="s">
        <v>213</v>
      </c>
      <c r="T1277" s="315" t="s">
        <v>213</v>
      </c>
      <c r="U1277" s="315" t="s">
        <v>213</v>
      </c>
      <c r="V1277" s="315" t="s">
        <v>213</v>
      </c>
      <c r="W1277" s="315"/>
      <c r="X1277" s="315"/>
      <c r="Y1277" s="315"/>
      <c r="Z1277" s="315"/>
      <c r="AA1277" s="315"/>
      <c r="AB1277" s="315"/>
      <c r="AC1277" s="315"/>
      <c r="AD1277" s="315"/>
      <c r="AE1277" s="315"/>
      <c r="AF1277" s="315"/>
      <c r="AG1277" s="315"/>
      <c r="AH1277" s="315"/>
      <c r="AI1277" s="315"/>
      <c r="AJ1277" s="315"/>
      <c r="AK1277" s="315"/>
      <c r="AL1277" s="315"/>
      <c r="AM1277" s="315"/>
      <c r="AN1277" s="315"/>
      <c r="AO1277" s="315"/>
      <c r="AP1277" s="316"/>
      <c r="AQ1277"/>
      <c r="AR1277" s="299"/>
      <c r="AS1277" s="273"/>
    </row>
    <row r="1278" spans="1:45" s="272" customFormat="1" ht="22.8" x14ac:dyDescent="0.4">
      <c r="A1278" s="332">
        <v>216459</v>
      </c>
      <c r="B1278" t="s">
        <v>3629</v>
      </c>
      <c r="C1278" t="s">
        <v>214</v>
      </c>
      <c r="D1278" t="s">
        <v>214</v>
      </c>
      <c r="E1278" t="s">
        <v>214</v>
      </c>
      <c r="F1278" t="s">
        <v>214</v>
      </c>
      <c r="G1278" t="s">
        <v>212</v>
      </c>
      <c r="H1278" t="s">
        <v>214</v>
      </c>
      <c r="I1278" t="s">
        <v>214</v>
      </c>
      <c r="J1278" t="s">
        <v>214</v>
      </c>
      <c r="K1278" t="s">
        <v>212</v>
      </c>
      <c r="L1278" t="s">
        <v>214</v>
      </c>
      <c r="M1278" t="s">
        <v>214</v>
      </c>
      <c r="N1278" t="s">
        <v>214</v>
      </c>
      <c r="O1278" t="s">
        <v>214</v>
      </c>
      <c r="P1278" t="s">
        <v>214</v>
      </c>
      <c r="Q1278" t="s">
        <v>214</v>
      </c>
      <c r="R1278" t="s">
        <v>212</v>
      </c>
      <c r="S1278" t="s">
        <v>214</v>
      </c>
      <c r="T1278" t="s">
        <v>212</v>
      </c>
      <c r="U1278" t="s">
        <v>214</v>
      </c>
      <c r="V1278" t="s">
        <v>214</v>
      </c>
      <c r="W1278" t="s">
        <v>214</v>
      </c>
      <c r="X1278" t="s">
        <v>214</v>
      </c>
      <c r="Y1278" t="s">
        <v>214</v>
      </c>
      <c r="Z1278" t="s">
        <v>214</v>
      </c>
      <c r="AA1278" t="s">
        <v>214</v>
      </c>
      <c r="AB1278" t="s">
        <v>214</v>
      </c>
      <c r="AC1278" t="s">
        <v>212</v>
      </c>
      <c r="AD1278" t="s">
        <v>214</v>
      </c>
      <c r="AE1278" t="s">
        <v>214</v>
      </c>
      <c r="AF1278" t="s">
        <v>212</v>
      </c>
      <c r="AG1278" t="s">
        <v>214</v>
      </c>
      <c r="AH1278" t="s">
        <v>214</v>
      </c>
      <c r="AI1278" t="s">
        <v>214</v>
      </c>
      <c r="AJ1278" t="s">
        <v>214</v>
      </c>
      <c r="AK1278" t="s">
        <v>214</v>
      </c>
      <c r="AL1278" t="s">
        <v>214</v>
      </c>
      <c r="AM1278" t="s">
        <v>213</v>
      </c>
      <c r="AN1278" t="s">
        <v>213</v>
      </c>
      <c r="AO1278" t="s">
        <v>213</v>
      </c>
      <c r="AP1278" s="317" t="s">
        <v>214</v>
      </c>
      <c r="AQ1278"/>
      <c r="AR1278" s="299"/>
      <c r="AS1278" s="273"/>
    </row>
    <row r="1279" spans="1:45" s="272" customFormat="1" ht="22.8" x14ac:dyDescent="0.4">
      <c r="A1279" s="332">
        <v>216461</v>
      </c>
      <c r="B1279" t="s">
        <v>65</v>
      </c>
      <c r="C1279" t="s">
        <v>212</v>
      </c>
      <c r="D1279" t="s">
        <v>212</v>
      </c>
      <c r="E1279" t="s">
        <v>212</v>
      </c>
      <c r="F1279" t="s">
        <v>212</v>
      </c>
      <c r="G1279" t="s">
        <v>214</v>
      </c>
      <c r="H1279" t="s">
        <v>214</v>
      </c>
      <c r="I1279" t="s">
        <v>212</v>
      </c>
      <c r="J1279" t="s">
        <v>212</v>
      </c>
      <c r="K1279" t="s">
        <v>212</v>
      </c>
      <c r="L1279" t="s">
        <v>212</v>
      </c>
      <c r="M1279" t="s">
        <v>212</v>
      </c>
      <c r="N1279" t="s">
        <v>214</v>
      </c>
      <c r="O1279" t="s">
        <v>214</v>
      </c>
      <c r="P1279" t="s">
        <v>214</v>
      </c>
      <c r="Q1279" t="s">
        <v>214</v>
      </c>
      <c r="R1279" t="s">
        <v>214</v>
      </c>
      <c r="S1279" t="s">
        <v>214</v>
      </c>
      <c r="T1279" t="s">
        <v>214</v>
      </c>
      <c r="U1279" t="s">
        <v>214</v>
      </c>
      <c r="V1279" t="s">
        <v>214</v>
      </c>
      <c r="W1279" t="s">
        <v>212</v>
      </c>
      <c r="X1279" t="s">
        <v>214</v>
      </c>
      <c r="Y1279" t="s">
        <v>214</v>
      </c>
      <c r="Z1279" t="s">
        <v>214</v>
      </c>
      <c r="AA1279" t="s">
        <v>212</v>
      </c>
      <c r="AB1279" t="s">
        <v>214</v>
      </c>
      <c r="AC1279" t="s">
        <v>214</v>
      </c>
      <c r="AD1279" t="s">
        <v>214</v>
      </c>
      <c r="AE1279" t="s">
        <v>213</v>
      </c>
      <c r="AF1279" t="s">
        <v>214</v>
      </c>
      <c r="AG1279" t="s">
        <v>213</v>
      </c>
      <c r="AH1279" t="s">
        <v>213</v>
      </c>
      <c r="AI1279" t="s">
        <v>213</v>
      </c>
      <c r="AJ1279" t="s">
        <v>213</v>
      </c>
      <c r="AK1279" t="s">
        <v>213</v>
      </c>
      <c r="AL1279"/>
      <c r="AM1279"/>
      <c r="AN1279"/>
      <c r="AO1279"/>
      <c r="AP1279" s="317"/>
      <c r="AQ1279"/>
      <c r="AR1279" s="299"/>
      <c r="AS1279" s="271"/>
    </row>
    <row r="1280" spans="1:45" s="272" customFormat="1" ht="22.8" x14ac:dyDescent="0.4">
      <c r="A1280" s="332">
        <v>216463</v>
      </c>
      <c r="B1280" t="s">
        <v>487</v>
      </c>
      <c r="C1280" t="s">
        <v>214</v>
      </c>
      <c r="D1280" t="s">
        <v>212</v>
      </c>
      <c r="E1280" t="s">
        <v>214</v>
      </c>
      <c r="F1280" t="s">
        <v>212</v>
      </c>
      <c r="G1280" t="s">
        <v>212</v>
      </c>
      <c r="H1280" t="s">
        <v>214</v>
      </c>
      <c r="I1280" t="s">
        <v>212</v>
      </c>
      <c r="J1280" t="s">
        <v>214</v>
      </c>
      <c r="K1280" t="s">
        <v>214</v>
      </c>
      <c r="L1280" t="s">
        <v>212</v>
      </c>
      <c r="M1280" t="s">
        <v>214</v>
      </c>
      <c r="N1280" t="s">
        <v>213</v>
      </c>
      <c r="O1280" t="s">
        <v>212</v>
      </c>
      <c r="P1280" t="s">
        <v>212</v>
      </c>
      <c r="Q1280" t="s">
        <v>214</v>
      </c>
      <c r="R1280" t="s">
        <v>214</v>
      </c>
      <c r="S1280" t="s">
        <v>214</v>
      </c>
      <c r="T1280" t="s">
        <v>214</v>
      </c>
      <c r="U1280" t="s">
        <v>214</v>
      </c>
      <c r="V1280" t="s">
        <v>214</v>
      </c>
      <c r="W1280"/>
      <c r="X1280"/>
      <c r="Y1280"/>
      <c r="Z1280"/>
      <c r="AA1280"/>
      <c r="AB1280"/>
      <c r="AC1280"/>
      <c r="AD1280"/>
      <c r="AE1280"/>
      <c r="AF1280"/>
      <c r="AG1280"/>
      <c r="AH1280"/>
      <c r="AI1280"/>
      <c r="AJ1280"/>
      <c r="AK1280"/>
      <c r="AL1280"/>
      <c r="AM1280"/>
      <c r="AN1280"/>
      <c r="AO1280"/>
      <c r="AP1280" s="317"/>
      <c r="AQ1280"/>
      <c r="AR1280" s="299"/>
      <c r="AS1280" s="271"/>
    </row>
    <row r="1281" spans="1:45" s="272" customFormat="1" ht="22.8" x14ac:dyDescent="0.4">
      <c r="A1281" s="332">
        <v>216464</v>
      </c>
      <c r="B1281" t="s">
        <v>3632</v>
      </c>
      <c r="C1281" t="s">
        <v>212</v>
      </c>
      <c r="D1281" t="s">
        <v>212</v>
      </c>
      <c r="E1281" t="s">
        <v>212</v>
      </c>
      <c r="F1281" t="s">
        <v>212</v>
      </c>
      <c r="G1281" t="s">
        <v>214</v>
      </c>
      <c r="H1281" t="s">
        <v>214</v>
      </c>
      <c r="I1281" t="s">
        <v>212</v>
      </c>
      <c r="J1281" t="s">
        <v>212</v>
      </c>
      <c r="K1281" t="s">
        <v>212</v>
      </c>
      <c r="L1281" t="s">
        <v>212</v>
      </c>
      <c r="M1281" t="s">
        <v>214</v>
      </c>
      <c r="N1281" t="s">
        <v>212</v>
      </c>
      <c r="O1281" t="s">
        <v>214</v>
      </c>
      <c r="P1281" t="s">
        <v>214</v>
      </c>
      <c r="Q1281" t="s">
        <v>214</v>
      </c>
      <c r="R1281" t="s">
        <v>214</v>
      </c>
      <c r="S1281" t="s">
        <v>213</v>
      </c>
      <c r="T1281" t="s">
        <v>213</v>
      </c>
      <c r="U1281" t="s">
        <v>213</v>
      </c>
      <c r="V1281" t="s">
        <v>213</v>
      </c>
      <c r="W1281"/>
      <c r="X1281"/>
      <c r="Y1281"/>
      <c r="Z1281"/>
      <c r="AA1281"/>
      <c r="AB1281"/>
      <c r="AC1281"/>
      <c r="AD1281"/>
      <c r="AE1281"/>
      <c r="AF1281"/>
      <c r="AG1281"/>
      <c r="AH1281"/>
      <c r="AI1281"/>
      <c r="AJ1281"/>
      <c r="AK1281"/>
      <c r="AL1281"/>
      <c r="AM1281"/>
      <c r="AN1281"/>
      <c r="AO1281"/>
      <c r="AP1281" s="317"/>
      <c r="AQ1281"/>
      <c r="AR1281" s="299"/>
      <c r="AS1281" s="271"/>
    </row>
    <row r="1282" spans="1:45" s="272" customFormat="1" ht="22.8" x14ac:dyDescent="0.4">
      <c r="A1282" s="332">
        <v>216465</v>
      </c>
      <c r="B1282" t="s">
        <v>3632</v>
      </c>
      <c r="C1282" t="s">
        <v>212</v>
      </c>
      <c r="D1282" t="s">
        <v>212</v>
      </c>
      <c r="E1282" t="s">
        <v>212</v>
      </c>
      <c r="F1282" t="s">
        <v>212</v>
      </c>
      <c r="G1282" t="s">
        <v>212</v>
      </c>
      <c r="H1282" t="s">
        <v>214</v>
      </c>
      <c r="I1282" t="s">
        <v>212</v>
      </c>
      <c r="J1282" t="s">
        <v>212</v>
      </c>
      <c r="K1282" t="s">
        <v>212</v>
      </c>
      <c r="L1282" t="s">
        <v>212</v>
      </c>
      <c r="M1282" t="s">
        <v>214</v>
      </c>
      <c r="N1282" t="s">
        <v>213</v>
      </c>
      <c r="O1282" t="s">
        <v>212</v>
      </c>
      <c r="P1282" t="s">
        <v>214</v>
      </c>
      <c r="Q1282" t="s">
        <v>213</v>
      </c>
      <c r="R1282" t="s">
        <v>213</v>
      </c>
      <c r="S1282" t="s">
        <v>213</v>
      </c>
      <c r="T1282" t="s">
        <v>214</v>
      </c>
      <c r="U1282" t="s">
        <v>213</v>
      </c>
      <c r="V1282" t="s">
        <v>214</v>
      </c>
      <c r="W1282"/>
      <c r="X1282"/>
      <c r="Y1282"/>
      <c r="Z1282"/>
      <c r="AA1282"/>
      <c r="AB1282"/>
      <c r="AC1282"/>
      <c r="AD1282"/>
      <c r="AE1282"/>
      <c r="AF1282"/>
      <c r="AG1282"/>
      <c r="AH1282"/>
      <c r="AI1282"/>
      <c r="AJ1282"/>
      <c r="AK1282"/>
      <c r="AL1282"/>
      <c r="AM1282"/>
      <c r="AN1282"/>
      <c r="AO1282"/>
      <c r="AP1282" s="317"/>
      <c r="AQ1282"/>
      <c r="AR1282" s="299"/>
      <c r="AS1282" s="273"/>
    </row>
    <row r="1283" spans="1:45" s="272" customFormat="1" ht="22.8" x14ac:dyDescent="0.4">
      <c r="A1283" s="332">
        <v>216466</v>
      </c>
      <c r="B1283" t="s">
        <v>59</v>
      </c>
      <c r="C1283" t="s">
        <v>214</v>
      </c>
      <c r="D1283" t="s">
        <v>214</v>
      </c>
      <c r="E1283" t="s">
        <v>214</v>
      </c>
      <c r="F1283" t="s">
        <v>214</v>
      </c>
      <c r="G1283" t="s">
        <v>214</v>
      </c>
      <c r="H1283" t="s">
        <v>214</v>
      </c>
      <c r="I1283" t="s">
        <v>214</v>
      </c>
      <c r="J1283" t="s">
        <v>214</v>
      </c>
      <c r="K1283" t="s">
        <v>212</v>
      </c>
      <c r="L1283" t="s">
        <v>214</v>
      </c>
      <c r="M1283" t="s">
        <v>212</v>
      </c>
      <c r="N1283" t="s">
        <v>212</v>
      </c>
      <c r="O1283" t="s">
        <v>214</v>
      </c>
      <c r="P1283" t="s">
        <v>212</v>
      </c>
      <c r="Q1283" t="s">
        <v>214</v>
      </c>
      <c r="R1283" t="s">
        <v>214</v>
      </c>
      <c r="S1283" t="s">
        <v>214</v>
      </c>
      <c r="T1283" t="s">
        <v>214</v>
      </c>
      <c r="U1283" t="s">
        <v>214</v>
      </c>
      <c r="V1283" t="s">
        <v>214</v>
      </c>
      <c r="W1283" t="s">
        <v>214</v>
      </c>
      <c r="X1283" t="s">
        <v>214</v>
      </c>
      <c r="Y1283" t="s">
        <v>214</v>
      </c>
      <c r="Z1283" t="s">
        <v>214</v>
      </c>
      <c r="AA1283" t="s">
        <v>214</v>
      </c>
      <c r="AB1283" t="s">
        <v>214</v>
      </c>
      <c r="AC1283" t="s">
        <v>214</v>
      </c>
      <c r="AD1283" t="s">
        <v>214</v>
      </c>
      <c r="AE1283" t="s">
        <v>214</v>
      </c>
      <c r="AF1283" t="s">
        <v>213</v>
      </c>
      <c r="AG1283" t="s">
        <v>214</v>
      </c>
      <c r="AH1283" t="s">
        <v>214</v>
      </c>
      <c r="AI1283" t="s">
        <v>214</v>
      </c>
      <c r="AJ1283" t="s">
        <v>213</v>
      </c>
      <c r="AK1283" t="s">
        <v>213</v>
      </c>
      <c r="AL1283" t="s">
        <v>213</v>
      </c>
      <c r="AM1283" t="s">
        <v>213</v>
      </c>
      <c r="AN1283" t="s">
        <v>213</v>
      </c>
      <c r="AO1283" t="s">
        <v>213</v>
      </c>
      <c r="AP1283" t="s">
        <v>213</v>
      </c>
      <c r="AQ1283"/>
      <c r="AR1283" s="299"/>
      <c r="AS1283" s="273"/>
    </row>
    <row r="1284" spans="1:45" s="272" customFormat="1" ht="22.8" x14ac:dyDescent="0.4">
      <c r="A1284" s="332">
        <v>216467</v>
      </c>
      <c r="B1284" t="s">
        <v>3629</v>
      </c>
      <c r="C1284" t="s">
        <v>212</v>
      </c>
      <c r="D1284" t="s">
        <v>214</v>
      </c>
      <c r="E1284" t="s">
        <v>214</v>
      </c>
      <c r="F1284" t="s">
        <v>214</v>
      </c>
      <c r="G1284" t="s">
        <v>214</v>
      </c>
      <c r="H1284" t="s">
        <v>214</v>
      </c>
      <c r="I1284" t="s">
        <v>214</v>
      </c>
      <c r="J1284" t="s">
        <v>214</v>
      </c>
      <c r="K1284" t="s">
        <v>214</v>
      </c>
      <c r="L1284" t="s">
        <v>212</v>
      </c>
      <c r="M1284" t="s">
        <v>214</v>
      </c>
      <c r="N1284" t="s">
        <v>212</v>
      </c>
      <c r="O1284" t="s">
        <v>214</v>
      </c>
      <c r="P1284" t="s">
        <v>214</v>
      </c>
      <c r="Q1284" t="s">
        <v>214</v>
      </c>
      <c r="R1284" t="s">
        <v>212</v>
      </c>
      <c r="S1284" t="s">
        <v>214</v>
      </c>
      <c r="T1284" t="s">
        <v>214</v>
      </c>
      <c r="U1284" t="s">
        <v>214</v>
      </c>
      <c r="V1284" t="s">
        <v>212</v>
      </c>
      <c r="W1284" t="s">
        <v>214</v>
      </c>
      <c r="X1284" t="s">
        <v>214</v>
      </c>
      <c r="Y1284" t="s">
        <v>214</v>
      </c>
      <c r="Z1284" t="s">
        <v>212</v>
      </c>
      <c r="AA1284" t="s">
        <v>212</v>
      </c>
      <c r="AB1284" t="s">
        <v>214</v>
      </c>
      <c r="AC1284" t="s">
        <v>214</v>
      </c>
      <c r="AD1284" t="s">
        <v>214</v>
      </c>
      <c r="AE1284" t="s">
        <v>212</v>
      </c>
      <c r="AF1284" t="s">
        <v>214</v>
      </c>
      <c r="AG1284" t="s">
        <v>214</v>
      </c>
      <c r="AH1284" t="s">
        <v>214</v>
      </c>
      <c r="AI1284" t="s">
        <v>214</v>
      </c>
      <c r="AJ1284" t="s">
        <v>214</v>
      </c>
      <c r="AK1284" t="s">
        <v>214</v>
      </c>
      <c r="AL1284" t="s">
        <v>213</v>
      </c>
      <c r="AM1284" t="s">
        <v>213</v>
      </c>
      <c r="AN1284" t="s">
        <v>213</v>
      </c>
      <c r="AO1284" t="s">
        <v>213</v>
      </c>
      <c r="AP1284" t="s">
        <v>213</v>
      </c>
      <c r="AQ1284"/>
      <c r="AR1284" s="299"/>
      <c r="AS1284" s="273"/>
    </row>
    <row r="1285" spans="1:45" s="272" customFormat="1" ht="22.8" x14ac:dyDescent="0.4">
      <c r="A1285" s="332">
        <v>216468</v>
      </c>
      <c r="B1285" t="s">
        <v>488</v>
      </c>
      <c r="C1285" t="s">
        <v>212</v>
      </c>
      <c r="D1285" t="s">
        <v>214</v>
      </c>
      <c r="E1285" t="s">
        <v>212</v>
      </c>
      <c r="F1285" t="s">
        <v>214</v>
      </c>
      <c r="G1285" t="s">
        <v>214</v>
      </c>
      <c r="H1285" t="s">
        <v>214</v>
      </c>
      <c r="I1285" t="s">
        <v>212</v>
      </c>
      <c r="J1285" t="s">
        <v>212</v>
      </c>
      <c r="K1285" t="s">
        <v>212</v>
      </c>
      <c r="L1285" t="s">
        <v>212</v>
      </c>
      <c r="M1285" t="s">
        <v>213</v>
      </c>
      <c r="N1285" t="s">
        <v>214</v>
      </c>
      <c r="O1285" t="s">
        <v>212</v>
      </c>
      <c r="P1285" t="s">
        <v>214</v>
      </c>
      <c r="Q1285" t="s">
        <v>213</v>
      </c>
      <c r="R1285" t="s">
        <v>214</v>
      </c>
      <c r="S1285" t="s">
        <v>213</v>
      </c>
      <c r="T1285" t="s">
        <v>214</v>
      </c>
      <c r="U1285" t="s">
        <v>214</v>
      </c>
      <c r="V1285" t="s">
        <v>214</v>
      </c>
      <c r="W1285" t="s">
        <v>213</v>
      </c>
      <c r="X1285" t="s">
        <v>213</v>
      </c>
      <c r="Y1285" t="s">
        <v>213</v>
      </c>
      <c r="Z1285" t="s">
        <v>213</v>
      </c>
      <c r="AA1285" t="s">
        <v>213</v>
      </c>
      <c r="AB1285"/>
      <c r="AC1285"/>
      <c r="AD1285"/>
      <c r="AE1285"/>
      <c r="AF1285"/>
      <c r="AG1285"/>
      <c r="AH1285"/>
      <c r="AI1285"/>
      <c r="AJ1285"/>
      <c r="AK1285"/>
      <c r="AL1285"/>
      <c r="AM1285"/>
      <c r="AN1285"/>
      <c r="AO1285"/>
      <c r="AP1285" s="317"/>
      <c r="AQ1285"/>
      <c r="AR1285" s="299"/>
      <c r="AS1285" s="271"/>
    </row>
    <row r="1286" spans="1:45" s="272" customFormat="1" ht="22.8" x14ac:dyDescent="0.4">
      <c r="A1286" s="332">
        <v>216471</v>
      </c>
      <c r="B1286" t="s">
        <v>487</v>
      </c>
      <c r="C1286" t="s">
        <v>214</v>
      </c>
      <c r="D1286" t="s">
        <v>212</v>
      </c>
      <c r="E1286" t="s">
        <v>212</v>
      </c>
      <c r="F1286" t="s">
        <v>212</v>
      </c>
      <c r="G1286" t="s">
        <v>212</v>
      </c>
      <c r="H1286" t="s">
        <v>212</v>
      </c>
      <c r="I1286" t="s">
        <v>214</v>
      </c>
      <c r="J1286" t="s">
        <v>212</v>
      </c>
      <c r="K1286" t="s">
        <v>212</v>
      </c>
      <c r="L1286" t="s">
        <v>212</v>
      </c>
      <c r="M1286" t="s">
        <v>212</v>
      </c>
      <c r="N1286" t="s">
        <v>212</v>
      </c>
      <c r="O1286" t="s">
        <v>212</v>
      </c>
      <c r="P1286" t="s">
        <v>212</v>
      </c>
      <c r="Q1286" t="s">
        <v>212</v>
      </c>
      <c r="R1286" t="s">
        <v>212</v>
      </c>
      <c r="S1286" t="s">
        <v>214</v>
      </c>
      <c r="T1286" t="s">
        <v>212</v>
      </c>
      <c r="U1286" t="s">
        <v>214</v>
      </c>
      <c r="V1286" t="s">
        <v>214</v>
      </c>
      <c r="W1286"/>
      <c r="X1286"/>
      <c r="Y1286"/>
      <c r="Z1286"/>
      <c r="AA1286"/>
      <c r="AB1286"/>
      <c r="AC1286"/>
      <c r="AD1286"/>
      <c r="AE1286"/>
      <c r="AF1286"/>
      <c r="AG1286"/>
      <c r="AH1286"/>
      <c r="AI1286"/>
      <c r="AJ1286"/>
      <c r="AK1286"/>
      <c r="AL1286"/>
      <c r="AM1286"/>
      <c r="AN1286"/>
      <c r="AO1286"/>
      <c r="AP1286" s="317"/>
      <c r="AQ1286"/>
      <c r="AR1286" s="299"/>
      <c r="AS1286" s="273"/>
    </row>
    <row r="1287" spans="1:45" s="272" customFormat="1" ht="22.8" x14ac:dyDescent="0.4">
      <c r="A1287" s="332">
        <v>216472</v>
      </c>
      <c r="B1287" t="s">
        <v>3630</v>
      </c>
      <c r="C1287" t="s">
        <v>212</v>
      </c>
      <c r="D1287" t="s">
        <v>212</v>
      </c>
      <c r="E1287" t="s">
        <v>212</v>
      </c>
      <c r="F1287" t="s">
        <v>212</v>
      </c>
      <c r="G1287" t="s">
        <v>212</v>
      </c>
      <c r="H1287" t="s">
        <v>214</v>
      </c>
      <c r="I1287" t="s">
        <v>212</v>
      </c>
      <c r="J1287" t="s">
        <v>214</v>
      </c>
      <c r="K1287" t="s">
        <v>214</v>
      </c>
      <c r="L1287" t="s">
        <v>212</v>
      </c>
      <c r="M1287" t="s">
        <v>214</v>
      </c>
      <c r="N1287" t="s">
        <v>214</v>
      </c>
      <c r="O1287" t="s">
        <v>212</v>
      </c>
      <c r="P1287" t="s">
        <v>212</v>
      </c>
      <c r="Q1287" t="s">
        <v>214</v>
      </c>
      <c r="R1287" t="s">
        <v>214</v>
      </c>
      <c r="S1287" t="s">
        <v>214</v>
      </c>
      <c r="T1287" t="s">
        <v>214</v>
      </c>
      <c r="U1287" t="s">
        <v>214</v>
      </c>
      <c r="V1287" t="s">
        <v>214</v>
      </c>
      <c r="W1287" t="s">
        <v>212</v>
      </c>
      <c r="X1287" t="s">
        <v>212</v>
      </c>
      <c r="Y1287" t="s">
        <v>212</v>
      </c>
      <c r="Z1287" t="s">
        <v>212</v>
      </c>
      <c r="AA1287" t="s">
        <v>212</v>
      </c>
      <c r="AB1287" t="s">
        <v>214</v>
      </c>
      <c r="AC1287" t="s">
        <v>214</v>
      </c>
      <c r="AD1287" t="s">
        <v>214</v>
      </c>
      <c r="AE1287" t="s">
        <v>214</v>
      </c>
      <c r="AF1287" t="s">
        <v>214</v>
      </c>
      <c r="AG1287"/>
      <c r="AH1287"/>
      <c r="AI1287"/>
      <c r="AJ1287"/>
      <c r="AK1287"/>
      <c r="AL1287"/>
      <c r="AM1287"/>
      <c r="AN1287"/>
      <c r="AO1287"/>
      <c r="AP1287" s="317"/>
      <c r="AQ1287"/>
      <c r="AR1287" s="299"/>
      <c r="AS1287" s="271"/>
    </row>
    <row r="1288" spans="1:45" s="272" customFormat="1" ht="22.8" x14ac:dyDescent="0.4">
      <c r="A1288" s="332">
        <v>216477</v>
      </c>
      <c r="B1288" t="s">
        <v>3630</v>
      </c>
      <c r="C1288" t="s">
        <v>214</v>
      </c>
      <c r="D1288" t="s">
        <v>214</v>
      </c>
      <c r="E1288" t="s">
        <v>214</v>
      </c>
      <c r="F1288" t="s">
        <v>212</v>
      </c>
      <c r="G1288" t="s">
        <v>214</v>
      </c>
      <c r="H1288" t="s">
        <v>214</v>
      </c>
      <c r="I1288" t="s">
        <v>212</v>
      </c>
      <c r="J1288" t="s">
        <v>214</v>
      </c>
      <c r="K1288" t="s">
        <v>214</v>
      </c>
      <c r="L1288" t="s">
        <v>212</v>
      </c>
      <c r="M1288" t="s">
        <v>214</v>
      </c>
      <c r="N1288" t="s">
        <v>212</v>
      </c>
      <c r="O1288" t="s">
        <v>214</v>
      </c>
      <c r="P1288" t="s">
        <v>214</v>
      </c>
      <c r="Q1288" t="s">
        <v>214</v>
      </c>
      <c r="R1288" t="s">
        <v>214</v>
      </c>
      <c r="S1288" t="s">
        <v>213</v>
      </c>
      <c r="T1288" t="s">
        <v>214</v>
      </c>
      <c r="U1288" t="s">
        <v>212</v>
      </c>
      <c r="V1288" t="s">
        <v>213</v>
      </c>
      <c r="W1288" t="s">
        <v>214</v>
      </c>
      <c r="X1288" t="s">
        <v>214</v>
      </c>
      <c r="Y1288" t="s">
        <v>214</v>
      </c>
      <c r="Z1288" t="s">
        <v>214</v>
      </c>
      <c r="AA1288" t="s">
        <v>214</v>
      </c>
      <c r="AB1288" t="s">
        <v>213</v>
      </c>
      <c r="AC1288" t="s">
        <v>213</v>
      </c>
      <c r="AD1288" t="s">
        <v>213</v>
      </c>
      <c r="AE1288" t="s">
        <v>213</v>
      </c>
      <c r="AF1288" t="s">
        <v>213</v>
      </c>
      <c r="AG1288"/>
      <c r="AH1288"/>
      <c r="AI1288"/>
      <c r="AJ1288"/>
      <c r="AK1288"/>
      <c r="AL1288"/>
      <c r="AM1288"/>
      <c r="AN1288"/>
      <c r="AO1288"/>
      <c r="AP1288" s="317"/>
      <c r="AQ1288"/>
      <c r="AR1288" s="299"/>
      <c r="AS1288" s="273"/>
    </row>
    <row r="1289" spans="1:45" s="272" customFormat="1" ht="22.8" x14ac:dyDescent="0.4">
      <c r="A1289" s="332">
        <v>216493</v>
      </c>
      <c r="B1289" t="s">
        <v>3632</v>
      </c>
      <c r="C1289" t="s">
        <v>214</v>
      </c>
      <c r="D1289" t="s">
        <v>214</v>
      </c>
      <c r="E1289" t="s">
        <v>212</v>
      </c>
      <c r="F1289" t="s">
        <v>212</v>
      </c>
      <c r="G1289" t="s">
        <v>214</v>
      </c>
      <c r="H1289" t="s">
        <v>214</v>
      </c>
      <c r="I1289" t="s">
        <v>212</v>
      </c>
      <c r="J1289" t="s">
        <v>212</v>
      </c>
      <c r="K1289" t="s">
        <v>212</v>
      </c>
      <c r="L1289" t="s">
        <v>212</v>
      </c>
      <c r="M1289" t="s">
        <v>214</v>
      </c>
      <c r="N1289" t="s">
        <v>214</v>
      </c>
      <c r="O1289" t="s">
        <v>212</v>
      </c>
      <c r="P1289" t="s">
        <v>213</v>
      </c>
      <c r="Q1289" t="s">
        <v>213</v>
      </c>
      <c r="R1289" t="s">
        <v>213</v>
      </c>
      <c r="S1289" t="s">
        <v>213</v>
      </c>
      <c r="T1289" t="s">
        <v>214</v>
      </c>
      <c r="U1289" t="s">
        <v>214</v>
      </c>
      <c r="V1289" t="s">
        <v>214</v>
      </c>
      <c r="W1289"/>
      <c r="X1289"/>
      <c r="Y1289"/>
      <c r="Z1289"/>
      <c r="AA1289"/>
      <c r="AB1289"/>
      <c r="AC1289"/>
      <c r="AD1289"/>
      <c r="AE1289"/>
      <c r="AF1289"/>
      <c r="AG1289"/>
      <c r="AH1289"/>
      <c r="AI1289"/>
      <c r="AJ1289"/>
      <c r="AK1289"/>
      <c r="AL1289"/>
      <c r="AM1289"/>
      <c r="AN1289"/>
      <c r="AO1289"/>
      <c r="AP1289" s="317"/>
      <c r="AQ1289"/>
      <c r="AR1289" s="299"/>
      <c r="AS1289" s="271"/>
    </row>
    <row r="1290" spans="1:45" s="272" customFormat="1" ht="22.8" x14ac:dyDescent="0.4">
      <c r="A1290" s="334">
        <v>216501</v>
      </c>
      <c r="B1290" t="s">
        <v>486</v>
      </c>
      <c r="C1290" s="315" t="s">
        <v>4176</v>
      </c>
      <c r="D1290" s="315" t="s">
        <v>4176</v>
      </c>
      <c r="E1290" s="315" t="s">
        <v>4176</v>
      </c>
      <c r="F1290" s="315" t="s">
        <v>4176</v>
      </c>
      <c r="G1290" s="315" t="s">
        <v>4176</v>
      </c>
      <c r="H1290" s="315" t="s">
        <v>4176</v>
      </c>
      <c r="I1290" s="315" t="s">
        <v>4176</v>
      </c>
      <c r="J1290" s="315" t="s">
        <v>4176</v>
      </c>
      <c r="K1290" s="315" t="s">
        <v>4176</v>
      </c>
      <c r="L1290" s="315" t="s">
        <v>4176</v>
      </c>
      <c r="M1290" s="315"/>
      <c r="N1290" s="315"/>
      <c r="O1290" s="315"/>
      <c r="P1290" s="315"/>
      <c r="Q1290" s="315"/>
      <c r="R1290" s="315"/>
      <c r="S1290" s="315"/>
      <c r="T1290" s="315"/>
      <c r="U1290" s="315"/>
      <c r="V1290" s="315"/>
      <c r="W1290" s="315"/>
      <c r="X1290" s="315"/>
      <c r="Y1290" s="315"/>
      <c r="Z1290" s="315"/>
      <c r="AA1290" s="315"/>
      <c r="AB1290" s="315"/>
      <c r="AC1290" s="315"/>
      <c r="AD1290" s="315"/>
      <c r="AE1290" s="315"/>
      <c r="AF1290" s="315"/>
      <c r="AG1290" s="315"/>
      <c r="AH1290" s="315"/>
      <c r="AI1290" s="315"/>
      <c r="AJ1290" s="315"/>
      <c r="AK1290" s="315"/>
      <c r="AL1290" s="315"/>
      <c r="AM1290" s="315"/>
      <c r="AN1290" s="315"/>
      <c r="AO1290" s="315"/>
      <c r="AP1290" s="316"/>
      <c r="AQ1290" t="s">
        <v>737</v>
      </c>
      <c r="AR1290" s="299" t="s">
        <v>4180</v>
      </c>
      <c r="AS1290" s="273"/>
    </row>
    <row r="1291" spans="1:45" s="272" customFormat="1" ht="22.8" x14ac:dyDescent="0.4">
      <c r="A1291" s="332">
        <v>216504</v>
      </c>
      <c r="B1291" t="s">
        <v>3629</v>
      </c>
      <c r="C1291" t="s">
        <v>212</v>
      </c>
      <c r="D1291" t="s">
        <v>214</v>
      </c>
      <c r="E1291" t="s">
        <v>214</v>
      </c>
      <c r="F1291" t="s">
        <v>214</v>
      </c>
      <c r="G1291" t="s">
        <v>214</v>
      </c>
      <c r="H1291" t="s">
        <v>214</v>
      </c>
      <c r="I1291" t="s">
        <v>214</v>
      </c>
      <c r="J1291" t="s">
        <v>214</v>
      </c>
      <c r="K1291" t="s">
        <v>214</v>
      </c>
      <c r="L1291" t="s">
        <v>212</v>
      </c>
      <c r="M1291" t="s">
        <v>212</v>
      </c>
      <c r="N1291" t="s">
        <v>212</v>
      </c>
      <c r="O1291" t="s">
        <v>214</v>
      </c>
      <c r="P1291" t="s">
        <v>214</v>
      </c>
      <c r="Q1291" t="s">
        <v>214</v>
      </c>
      <c r="R1291" t="s">
        <v>214</v>
      </c>
      <c r="S1291" t="s">
        <v>214</v>
      </c>
      <c r="T1291" t="s">
        <v>214</v>
      </c>
      <c r="U1291" t="s">
        <v>214</v>
      </c>
      <c r="V1291" t="s">
        <v>214</v>
      </c>
      <c r="W1291" t="s">
        <v>214</v>
      </c>
      <c r="X1291" t="s">
        <v>214</v>
      </c>
      <c r="Y1291" t="s">
        <v>214</v>
      </c>
      <c r="Z1291" t="s">
        <v>214</v>
      </c>
      <c r="AA1291" t="s">
        <v>214</v>
      </c>
      <c r="AB1291" t="s">
        <v>214</v>
      </c>
      <c r="AC1291" t="s">
        <v>212</v>
      </c>
      <c r="AD1291" t="s">
        <v>214</v>
      </c>
      <c r="AE1291" t="s">
        <v>214</v>
      </c>
      <c r="AF1291" t="s">
        <v>214</v>
      </c>
      <c r="AG1291" t="s">
        <v>214</v>
      </c>
      <c r="AH1291" t="s">
        <v>214</v>
      </c>
      <c r="AI1291" t="s">
        <v>214</v>
      </c>
      <c r="AJ1291" t="s">
        <v>214</v>
      </c>
      <c r="AK1291" t="s">
        <v>212</v>
      </c>
      <c r="AL1291" t="s">
        <v>214</v>
      </c>
      <c r="AM1291" t="s">
        <v>214</v>
      </c>
      <c r="AN1291" t="s">
        <v>214</v>
      </c>
      <c r="AO1291" t="s">
        <v>214</v>
      </c>
      <c r="AP1291" s="317" t="s">
        <v>214</v>
      </c>
      <c r="AQ1291"/>
      <c r="AR1291" s="299"/>
      <c r="AS1291" s="273"/>
    </row>
    <row r="1292" spans="1:45" s="272" customFormat="1" ht="22.8" x14ac:dyDescent="0.4">
      <c r="A1292" s="332">
        <v>216506</v>
      </c>
      <c r="B1292" t="s">
        <v>3629</v>
      </c>
      <c r="C1292" t="s">
        <v>214</v>
      </c>
      <c r="D1292" t="s">
        <v>214</v>
      </c>
      <c r="E1292" t="s">
        <v>214</v>
      </c>
      <c r="F1292" t="s">
        <v>214</v>
      </c>
      <c r="G1292" t="s">
        <v>214</v>
      </c>
      <c r="H1292" t="s">
        <v>212</v>
      </c>
      <c r="I1292" t="s">
        <v>214</v>
      </c>
      <c r="J1292" t="s">
        <v>214</v>
      </c>
      <c r="K1292" t="s">
        <v>214</v>
      </c>
      <c r="L1292" t="s">
        <v>214</v>
      </c>
      <c r="M1292" t="s">
        <v>214</v>
      </c>
      <c r="N1292" t="s">
        <v>212</v>
      </c>
      <c r="O1292" t="s">
        <v>214</v>
      </c>
      <c r="P1292" t="s">
        <v>214</v>
      </c>
      <c r="Q1292" t="s">
        <v>214</v>
      </c>
      <c r="R1292" t="s">
        <v>214</v>
      </c>
      <c r="S1292" t="s">
        <v>214</v>
      </c>
      <c r="T1292" t="s">
        <v>214</v>
      </c>
      <c r="U1292" t="s">
        <v>214</v>
      </c>
      <c r="V1292" t="s">
        <v>214</v>
      </c>
      <c r="W1292" t="s">
        <v>214</v>
      </c>
      <c r="X1292" t="s">
        <v>214</v>
      </c>
      <c r="Y1292" t="s">
        <v>214</v>
      </c>
      <c r="Z1292" t="s">
        <v>212</v>
      </c>
      <c r="AA1292" t="s">
        <v>214</v>
      </c>
      <c r="AB1292" t="s">
        <v>214</v>
      </c>
      <c r="AC1292" t="s">
        <v>214</v>
      </c>
      <c r="AD1292" t="s">
        <v>214</v>
      </c>
      <c r="AE1292" t="s">
        <v>212</v>
      </c>
      <c r="AF1292" t="s">
        <v>212</v>
      </c>
      <c r="AG1292" t="s">
        <v>212</v>
      </c>
      <c r="AH1292" t="s">
        <v>214</v>
      </c>
      <c r="AI1292" t="s">
        <v>212</v>
      </c>
      <c r="AJ1292" t="s">
        <v>212</v>
      </c>
      <c r="AK1292" t="s">
        <v>214</v>
      </c>
      <c r="AL1292" t="s">
        <v>214</v>
      </c>
      <c r="AM1292" t="s">
        <v>214</v>
      </c>
      <c r="AN1292" t="s">
        <v>214</v>
      </c>
      <c r="AO1292" t="s">
        <v>214</v>
      </c>
      <c r="AP1292" s="317" t="s">
        <v>214</v>
      </c>
      <c r="AQ1292"/>
      <c r="AR1292" s="299"/>
      <c r="AS1292" s="273"/>
    </row>
    <row r="1293" spans="1:45" s="272" customFormat="1" ht="24" x14ac:dyDescent="0.5">
      <c r="A1293" s="333">
        <v>216509</v>
      </c>
      <c r="B1293" t="s">
        <v>486</v>
      </c>
      <c r="C1293" s="272" t="s">
        <v>212</v>
      </c>
      <c r="D1293" s="272" t="s">
        <v>214</v>
      </c>
      <c r="E1293" s="272" t="s">
        <v>212</v>
      </c>
      <c r="F1293" s="272" t="s">
        <v>212</v>
      </c>
      <c r="G1293" s="272" t="s">
        <v>213</v>
      </c>
      <c r="H1293" s="272" t="s">
        <v>213</v>
      </c>
      <c r="I1293" s="272" t="s">
        <v>213</v>
      </c>
      <c r="J1293" s="272" t="s">
        <v>212</v>
      </c>
      <c r="K1293" s="272" t="s">
        <v>214</v>
      </c>
      <c r="L1293" s="272" t="s">
        <v>213</v>
      </c>
      <c r="AP1293" s="317"/>
      <c r="AQ1293"/>
      <c r="AR1293" s="299"/>
      <c r="AS1293" s="271"/>
    </row>
    <row r="1294" spans="1:45" s="272" customFormat="1" ht="22.8" x14ac:dyDescent="0.4">
      <c r="A1294" s="332">
        <v>216513</v>
      </c>
      <c r="B1294" t="s">
        <v>3630</v>
      </c>
      <c r="C1294" t="s">
        <v>212</v>
      </c>
      <c r="D1294" t="s">
        <v>214</v>
      </c>
      <c r="E1294" t="s">
        <v>214</v>
      </c>
      <c r="F1294" t="s">
        <v>212</v>
      </c>
      <c r="G1294" t="s">
        <v>212</v>
      </c>
      <c r="H1294" t="s">
        <v>214</v>
      </c>
      <c r="I1294" t="s">
        <v>212</v>
      </c>
      <c r="J1294" t="s">
        <v>214</v>
      </c>
      <c r="K1294" t="s">
        <v>212</v>
      </c>
      <c r="L1294" t="s">
        <v>214</v>
      </c>
      <c r="M1294" t="s">
        <v>214</v>
      </c>
      <c r="N1294" t="s">
        <v>212</v>
      </c>
      <c r="O1294" t="s">
        <v>214</v>
      </c>
      <c r="P1294" t="s">
        <v>212</v>
      </c>
      <c r="Q1294" t="s">
        <v>214</v>
      </c>
      <c r="R1294" t="s">
        <v>213</v>
      </c>
      <c r="S1294" t="s">
        <v>214</v>
      </c>
      <c r="T1294" t="s">
        <v>214</v>
      </c>
      <c r="U1294" t="s">
        <v>214</v>
      </c>
      <c r="V1294" t="s">
        <v>214</v>
      </c>
      <c r="W1294" t="s">
        <v>214</v>
      </c>
      <c r="X1294" t="s">
        <v>214</v>
      </c>
      <c r="Y1294" t="s">
        <v>212</v>
      </c>
      <c r="Z1294" t="s">
        <v>214</v>
      </c>
      <c r="AA1294" t="s">
        <v>212</v>
      </c>
      <c r="AB1294" t="s">
        <v>214</v>
      </c>
      <c r="AC1294" t="s">
        <v>214</v>
      </c>
      <c r="AD1294" t="s">
        <v>214</v>
      </c>
      <c r="AE1294" t="s">
        <v>214</v>
      </c>
      <c r="AF1294" t="s">
        <v>214</v>
      </c>
      <c r="AG1294"/>
      <c r="AH1294"/>
      <c r="AI1294"/>
      <c r="AJ1294"/>
      <c r="AK1294"/>
      <c r="AL1294"/>
      <c r="AM1294"/>
      <c r="AN1294"/>
      <c r="AO1294"/>
      <c r="AP1294" s="317"/>
      <c r="AQ1294"/>
      <c r="AR1294" s="299"/>
      <c r="AS1294" s="271"/>
    </row>
    <row r="1295" spans="1:45" s="272" customFormat="1" ht="22.8" x14ac:dyDescent="0.4">
      <c r="A1295" s="332">
        <v>216518</v>
      </c>
      <c r="B1295" t="s">
        <v>3630</v>
      </c>
      <c r="C1295" t="s">
        <v>214</v>
      </c>
      <c r="D1295" t="s">
        <v>214</v>
      </c>
      <c r="E1295" t="s">
        <v>214</v>
      </c>
      <c r="F1295" t="s">
        <v>214</v>
      </c>
      <c r="G1295" t="s">
        <v>212</v>
      </c>
      <c r="H1295" t="s">
        <v>212</v>
      </c>
      <c r="I1295" t="s">
        <v>214</v>
      </c>
      <c r="J1295" t="s">
        <v>214</v>
      </c>
      <c r="K1295" t="s">
        <v>214</v>
      </c>
      <c r="L1295" t="s">
        <v>214</v>
      </c>
      <c r="M1295" t="s">
        <v>212</v>
      </c>
      <c r="N1295" t="s">
        <v>214</v>
      </c>
      <c r="O1295" t="s">
        <v>214</v>
      </c>
      <c r="P1295" t="s">
        <v>212</v>
      </c>
      <c r="Q1295" t="s">
        <v>214</v>
      </c>
      <c r="R1295" t="s">
        <v>212</v>
      </c>
      <c r="S1295" t="s">
        <v>214</v>
      </c>
      <c r="T1295" t="s">
        <v>214</v>
      </c>
      <c r="U1295" t="s">
        <v>214</v>
      </c>
      <c r="V1295" t="s">
        <v>212</v>
      </c>
      <c r="W1295" t="s">
        <v>212</v>
      </c>
      <c r="X1295" t="s">
        <v>214</v>
      </c>
      <c r="Y1295" t="s">
        <v>214</v>
      </c>
      <c r="Z1295" t="s">
        <v>214</v>
      </c>
      <c r="AA1295" t="s">
        <v>214</v>
      </c>
      <c r="AB1295" t="s">
        <v>212</v>
      </c>
      <c r="AC1295" t="s">
        <v>214</v>
      </c>
      <c r="AD1295" t="s">
        <v>214</v>
      </c>
      <c r="AE1295" t="s">
        <v>214</v>
      </c>
      <c r="AF1295" t="s">
        <v>214</v>
      </c>
      <c r="AG1295"/>
      <c r="AH1295"/>
      <c r="AI1295"/>
      <c r="AJ1295"/>
      <c r="AK1295"/>
      <c r="AL1295"/>
      <c r="AM1295"/>
      <c r="AN1295"/>
      <c r="AO1295"/>
      <c r="AP1295" s="317"/>
      <c r="AQ1295"/>
      <c r="AR1295" s="299"/>
      <c r="AS1295" s="271"/>
    </row>
    <row r="1296" spans="1:45" s="272" customFormat="1" ht="22.8" x14ac:dyDescent="0.4">
      <c r="A1296" s="332">
        <v>216521</v>
      </c>
      <c r="B1296" t="s">
        <v>487</v>
      </c>
      <c r="C1296" t="s">
        <v>212</v>
      </c>
      <c r="D1296" t="s">
        <v>214</v>
      </c>
      <c r="E1296" t="s">
        <v>214</v>
      </c>
      <c r="F1296" t="s">
        <v>212</v>
      </c>
      <c r="G1296" t="s">
        <v>214</v>
      </c>
      <c r="H1296" t="s">
        <v>214</v>
      </c>
      <c r="I1296" t="s">
        <v>214</v>
      </c>
      <c r="J1296" t="s">
        <v>214</v>
      </c>
      <c r="K1296" t="s">
        <v>214</v>
      </c>
      <c r="L1296" t="s">
        <v>214</v>
      </c>
      <c r="M1296" t="s">
        <v>214</v>
      </c>
      <c r="N1296" t="s">
        <v>212</v>
      </c>
      <c r="O1296" t="s">
        <v>212</v>
      </c>
      <c r="P1296" t="s">
        <v>212</v>
      </c>
      <c r="Q1296" t="s">
        <v>214</v>
      </c>
      <c r="R1296" t="s">
        <v>214</v>
      </c>
      <c r="S1296" t="s">
        <v>213</v>
      </c>
      <c r="T1296" t="s">
        <v>212</v>
      </c>
      <c r="U1296" t="s">
        <v>212</v>
      </c>
      <c r="V1296" t="s">
        <v>212</v>
      </c>
      <c r="W1296"/>
      <c r="X1296"/>
      <c r="Y1296"/>
      <c r="Z1296"/>
      <c r="AA1296"/>
      <c r="AB1296"/>
      <c r="AC1296"/>
      <c r="AD1296"/>
      <c r="AE1296"/>
      <c r="AF1296"/>
      <c r="AG1296"/>
      <c r="AH1296"/>
      <c r="AI1296"/>
      <c r="AJ1296"/>
      <c r="AK1296"/>
      <c r="AL1296"/>
      <c r="AM1296"/>
      <c r="AN1296"/>
      <c r="AO1296"/>
      <c r="AP1296" s="317"/>
      <c r="AQ1296"/>
      <c r="AR1296" s="299"/>
      <c r="AS1296" s="271"/>
    </row>
    <row r="1297" spans="1:45" s="272" customFormat="1" ht="22.8" x14ac:dyDescent="0.4">
      <c r="A1297" s="332">
        <v>216522</v>
      </c>
      <c r="B1297" t="s">
        <v>3630</v>
      </c>
      <c r="C1297" t="s">
        <v>212</v>
      </c>
      <c r="D1297" t="s">
        <v>212</v>
      </c>
      <c r="E1297" t="s">
        <v>212</v>
      </c>
      <c r="F1297" t="s">
        <v>212</v>
      </c>
      <c r="G1297" t="s">
        <v>212</v>
      </c>
      <c r="H1297" t="s">
        <v>214</v>
      </c>
      <c r="I1297" t="s">
        <v>212</v>
      </c>
      <c r="J1297" t="s">
        <v>214</v>
      </c>
      <c r="K1297" t="s">
        <v>214</v>
      </c>
      <c r="L1297" t="s">
        <v>214</v>
      </c>
      <c r="M1297" t="s">
        <v>212</v>
      </c>
      <c r="N1297" t="s">
        <v>212</v>
      </c>
      <c r="O1297" t="s">
        <v>212</v>
      </c>
      <c r="P1297" t="s">
        <v>214</v>
      </c>
      <c r="Q1297" t="s">
        <v>213</v>
      </c>
      <c r="R1297" t="s">
        <v>214</v>
      </c>
      <c r="S1297" t="s">
        <v>212</v>
      </c>
      <c r="T1297" t="s">
        <v>214</v>
      </c>
      <c r="U1297" t="s">
        <v>214</v>
      </c>
      <c r="V1297" t="s">
        <v>214</v>
      </c>
      <c r="W1297" t="s">
        <v>212</v>
      </c>
      <c r="X1297" t="s">
        <v>214</v>
      </c>
      <c r="Y1297" t="s">
        <v>214</v>
      </c>
      <c r="Z1297" t="s">
        <v>212</v>
      </c>
      <c r="AA1297" t="s">
        <v>212</v>
      </c>
      <c r="AB1297" t="s">
        <v>214</v>
      </c>
      <c r="AC1297" t="s">
        <v>214</v>
      </c>
      <c r="AD1297" t="s">
        <v>214</v>
      </c>
      <c r="AE1297" t="s">
        <v>214</v>
      </c>
      <c r="AF1297" t="s">
        <v>214</v>
      </c>
      <c r="AG1297"/>
      <c r="AH1297"/>
      <c r="AI1297"/>
      <c r="AJ1297"/>
      <c r="AK1297"/>
      <c r="AL1297"/>
      <c r="AM1297"/>
      <c r="AN1297"/>
      <c r="AO1297"/>
      <c r="AP1297" s="317"/>
      <c r="AQ1297"/>
      <c r="AR1297" s="299"/>
      <c r="AS1297" s="273"/>
    </row>
    <row r="1298" spans="1:45" s="272" customFormat="1" ht="24" x14ac:dyDescent="0.5">
      <c r="A1298" s="333">
        <v>216524</v>
      </c>
      <c r="B1298" t="s">
        <v>3632</v>
      </c>
      <c r="C1298" s="272" t="s">
        <v>212</v>
      </c>
      <c r="D1298" s="272" t="s">
        <v>212</v>
      </c>
      <c r="E1298" s="272" t="s">
        <v>212</v>
      </c>
      <c r="F1298" s="272" t="s">
        <v>212</v>
      </c>
      <c r="G1298" s="272" t="s">
        <v>212</v>
      </c>
      <c r="H1298" s="272" t="s">
        <v>212</v>
      </c>
      <c r="I1298" s="272" t="s">
        <v>214</v>
      </c>
      <c r="J1298" s="272" t="s">
        <v>214</v>
      </c>
      <c r="K1298" s="272" t="s">
        <v>214</v>
      </c>
      <c r="L1298" s="272" t="s">
        <v>212</v>
      </c>
      <c r="M1298" s="272" t="s">
        <v>213</v>
      </c>
      <c r="N1298" s="272" t="s">
        <v>213</v>
      </c>
      <c r="O1298" s="272" t="s">
        <v>213</v>
      </c>
      <c r="P1298" s="272" t="s">
        <v>213</v>
      </c>
      <c r="Q1298" s="272" t="s">
        <v>213</v>
      </c>
      <c r="R1298" s="272" t="s">
        <v>213</v>
      </c>
      <c r="S1298" s="272" t="s">
        <v>213</v>
      </c>
      <c r="T1298" s="272" t="s">
        <v>213</v>
      </c>
      <c r="U1298" s="272" t="s">
        <v>213</v>
      </c>
      <c r="V1298" s="272" t="s">
        <v>213</v>
      </c>
      <c r="AP1298" s="317"/>
      <c r="AQ1298"/>
      <c r="AR1298" s="299"/>
      <c r="AS1298" s="271"/>
    </row>
    <row r="1299" spans="1:45" s="272" customFormat="1" ht="22.8" x14ac:dyDescent="0.4">
      <c r="A1299" s="332">
        <v>216527</v>
      </c>
      <c r="B1299" t="s">
        <v>3629</v>
      </c>
      <c r="C1299" t="s">
        <v>212</v>
      </c>
      <c r="D1299" t="s">
        <v>214</v>
      </c>
      <c r="E1299" t="s">
        <v>214</v>
      </c>
      <c r="F1299" t="s">
        <v>214</v>
      </c>
      <c r="G1299" t="s">
        <v>214</v>
      </c>
      <c r="H1299" t="s">
        <v>214</v>
      </c>
      <c r="I1299" t="s">
        <v>214</v>
      </c>
      <c r="J1299" t="s">
        <v>214</v>
      </c>
      <c r="K1299" t="s">
        <v>214</v>
      </c>
      <c r="L1299" t="s">
        <v>214</v>
      </c>
      <c r="M1299" t="s">
        <v>212</v>
      </c>
      <c r="N1299" t="s">
        <v>214</v>
      </c>
      <c r="O1299" t="s">
        <v>212</v>
      </c>
      <c r="P1299" t="s">
        <v>214</v>
      </c>
      <c r="Q1299" t="s">
        <v>214</v>
      </c>
      <c r="R1299" t="s">
        <v>214</v>
      </c>
      <c r="S1299" t="s">
        <v>214</v>
      </c>
      <c r="T1299" t="s">
        <v>214</v>
      </c>
      <c r="U1299" t="s">
        <v>214</v>
      </c>
      <c r="V1299" t="s">
        <v>214</v>
      </c>
      <c r="W1299" t="s">
        <v>212</v>
      </c>
      <c r="X1299" t="s">
        <v>214</v>
      </c>
      <c r="Y1299" t="s">
        <v>213</v>
      </c>
      <c r="Z1299" t="s">
        <v>214</v>
      </c>
      <c r="AA1299" t="s">
        <v>214</v>
      </c>
      <c r="AB1299" t="s">
        <v>214</v>
      </c>
      <c r="AC1299" t="s">
        <v>214</v>
      </c>
      <c r="AD1299" t="s">
        <v>214</v>
      </c>
      <c r="AE1299" t="s">
        <v>213</v>
      </c>
      <c r="AF1299" t="s">
        <v>214</v>
      </c>
      <c r="AG1299" t="s">
        <v>214</v>
      </c>
      <c r="AH1299" t="s">
        <v>214</v>
      </c>
      <c r="AI1299" t="s">
        <v>213</v>
      </c>
      <c r="AJ1299" t="s">
        <v>214</v>
      </c>
      <c r="AK1299" t="s">
        <v>214</v>
      </c>
      <c r="AL1299" t="s">
        <v>213</v>
      </c>
      <c r="AM1299" t="s">
        <v>213</v>
      </c>
      <c r="AN1299" t="s">
        <v>213</v>
      </c>
      <c r="AO1299" t="s">
        <v>213</v>
      </c>
      <c r="AP1299" s="317" t="s">
        <v>214</v>
      </c>
      <c r="AQ1299"/>
      <c r="AR1299" s="299"/>
      <c r="AS1299" s="273"/>
    </row>
    <row r="1300" spans="1:45" s="272" customFormat="1" ht="22.8" x14ac:dyDescent="0.4">
      <c r="A1300" s="332">
        <v>216528</v>
      </c>
      <c r="B1300" t="s">
        <v>485</v>
      </c>
      <c r="C1300" t="s">
        <v>214</v>
      </c>
      <c r="D1300" t="s">
        <v>214</v>
      </c>
      <c r="E1300" t="s">
        <v>214</v>
      </c>
      <c r="F1300" t="s">
        <v>214</v>
      </c>
      <c r="G1300" t="s">
        <v>214</v>
      </c>
      <c r="H1300" t="s">
        <v>214</v>
      </c>
      <c r="I1300" t="s">
        <v>212</v>
      </c>
      <c r="J1300" t="s">
        <v>214</v>
      </c>
      <c r="K1300" t="s">
        <v>214</v>
      </c>
      <c r="L1300" t="s">
        <v>214</v>
      </c>
      <c r="M1300" t="s">
        <v>214</v>
      </c>
      <c r="N1300" t="s">
        <v>212</v>
      </c>
      <c r="O1300" t="s">
        <v>214</v>
      </c>
      <c r="P1300" t="s">
        <v>212</v>
      </c>
      <c r="Q1300" t="s">
        <v>212</v>
      </c>
      <c r="R1300" t="s">
        <v>214</v>
      </c>
      <c r="S1300" t="s">
        <v>212</v>
      </c>
      <c r="T1300" t="s">
        <v>214</v>
      </c>
      <c r="U1300" t="s">
        <v>214</v>
      </c>
      <c r="V1300" t="s">
        <v>214</v>
      </c>
      <c r="W1300" t="s">
        <v>212</v>
      </c>
      <c r="X1300" t="s">
        <v>212</v>
      </c>
      <c r="Y1300" t="s">
        <v>212</v>
      </c>
      <c r="Z1300" t="s">
        <v>214</v>
      </c>
      <c r="AA1300" t="s">
        <v>212</v>
      </c>
      <c r="AB1300" t="s">
        <v>214</v>
      </c>
      <c r="AC1300" t="s">
        <v>214</v>
      </c>
      <c r="AD1300" t="s">
        <v>212</v>
      </c>
      <c r="AE1300" t="s">
        <v>212</v>
      </c>
      <c r="AF1300" t="s">
        <v>214</v>
      </c>
      <c r="AG1300"/>
      <c r="AH1300"/>
      <c r="AI1300"/>
      <c r="AJ1300"/>
      <c r="AK1300"/>
      <c r="AL1300"/>
      <c r="AM1300"/>
      <c r="AN1300"/>
      <c r="AO1300"/>
      <c r="AP1300" s="317"/>
      <c r="AQ1300"/>
      <c r="AR1300" s="299"/>
      <c r="AS1300" s="273"/>
    </row>
    <row r="1301" spans="1:45" s="272" customFormat="1" ht="22.8" x14ac:dyDescent="0.4">
      <c r="A1301" s="332">
        <v>216530</v>
      </c>
      <c r="B1301" t="s">
        <v>3630</v>
      </c>
      <c r="C1301" t="s">
        <v>212</v>
      </c>
      <c r="D1301" t="s">
        <v>214</v>
      </c>
      <c r="E1301" t="s">
        <v>214</v>
      </c>
      <c r="F1301" t="s">
        <v>212</v>
      </c>
      <c r="G1301" t="s">
        <v>214</v>
      </c>
      <c r="H1301" t="s">
        <v>214</v>
      </c>
      <c r="I1301" t="s">
        <v>212</v>
      </c>
      <c r="J1301" t="s">
        <v>212</v>
      </c>
      <c r="K1301" t="s">
        <v>212</v>
      </c>
      <c r="L1301" t="s">
        <v>212</v>
      </c>
      <c r="M1301" t="s">
        <v>214</v>
      </c>
      <c r="N1301" t="s">
        <v>212</v>
      </c>
      <c r="O1301" t="s">
        <v>212</v>
      </c>
      <c r="P1301" t="s">
        <v>214</v>
      </c>
      <c r="Q1301" t="s">
        <v>214</v>
      </c>
      <c r="R1301" t="s">
        <v>214</v>
      </c>
      <c r="S1301" t="s">
        <v>212</v>
      </c>
      <c r="T1301" t="s">
        <v>214</v>
      </c>
      <c r="U1301" t="s">
        <v>214</v>
      </c>
      <c r="V1301" t="s">
        <v>212</v>
      </c>
      <c r="W1301" t="s">
        <v>212</v>
      </c>
      <c r="X1301" t="s">
        <v>214</v>
      </c>
      <c r="Y1301" t="s">
        <v>212</v>
      </c>
      <c r="Z1301" t="s">
        <v>214</v>
      </c>
      <c r="AA1301" t="s">
        <v>212</v>
      </c>
      <c r="AB1301" t="s">
        <v>214</v>
      </c>
      <c r="AC1301" t="s">
        <v>214</v>
      </c>
      <c r="AD1301" t="s">
        <v>214</v>
      </c>
      <c r="AE1301" t="s">
        <v>214</v>
      </c>
      <c r="AF1301" t="s">
        <v>214</v>
      </c>
      <c r="AG1301"/>
      <c r="AH1301"/>
      <c r="AI1301"/>
      <c r="AJ1301"/>
      <c r="AK1301"/>
      <c r="AL1301"/>
      <c r="AM1301"/>
      <c r="AN1301"/>
      <c r="AO1301"/>
      <c r="AP1301" s="317"/>
      <c r="AQ1301"/>
      <c r="AR1301" s="299"/>
      <c r="AS1301" s="273"/>
    </row>
    <row r="1302" spans="1:45" s="272" customFormat="1" ht="22.8" x14ac:dyDescent="0.4">
      <c r="A1302" s="332">
        <v>216531</v>
      </c>
      <c r="B1302" t="s">
        <v>485</v>
      </c>
      <c r="C1302" t="s">
        <v>212</v>
      </c>
      <c r="D1302" t="s">
        <v>214</v>
      </c>
      <c r="E1302" t="s">
        <v>214</v>
      </c>
      <c r="F1302" t="s">
        <v>212</v>
      </c>
      <c r="G1302" t="s">
        <v>212</v>
      </c>
      <c r="H1302" t="s">
        <v>214</v>
      </c>
      <c r="I1302" t="s">
        <v>214</v>
      </c>
      <c r="J1302" t="s">
        <v>214</v>
      </c>
      <c r="K1302" t="s">
        <v>214</v>
      </c>
      <c r="L1302" t="s">
        <v>212</v>
      </c>
      <c r="M1302" t="s">
        <v>212</v>
      </c>
      <c r="N1302" t="s">
        <v>212</v>
      </c>
      <c r="O1302" t="s">
        <v>214</v>
      </c>
      <c r="P1302" t="s">
        <v>214</v>
      </c>
      <c r="Q1302" t="s">
        <v>214</v>
      </c>
      <c r="R1302" t="s">
        <v>214</v>
      </c>
      <c r="S1302" t="s">
        <v>212</v>
      </c>
      <c r="T1302" t="s">
        <v>214</v>
      </c>
      <c r="U1302" t="s">
        <v>214</v>
      </c>
      <c r="V1302" t="s">
        <v>214</v>
      </c>
      <c r="W1302" t="s">
        <v>214</v>
      </c>
      <c r="X1302" t="s">
        <v>214</v>
      </c>
      <c r="Y1302" t="s">
        <v>212</v>
      </c>
      <c r="Z1302" t="s">
        <v>212</v>
      </c>
      <c r="AA1302" t="s">
        <v>214</v>
      </c>
      <c r="AB1302" t="s">
        <v>212</v>
      </c>
      <c r="AC1302" t="s">
        <v>212</v>
      </c>
      <c r="AD1302" t="s">
        <v>214</v>
      </c>
      <c r="AE1302" t="s">
        <v>212</v>
      </c>
      <c r="AF1302" t="s">
        <v>212</v>
      </c>
      <c r="AG1302"/>
      <c r="AH1302"/>
      <c r="AI1302"/>
      <c r="AJ1302"/>
      <c r="AK1302"/>
      <c r="AL1302"/>
      <c r="AM1302"/>
      <c r="AN1302"/>
      <c r="AO1302"/>
      <c r="AP1302" s="317"/>
      <c r="AQ1302"/>
      <c r="AR1302" s="299"/>
      <c r="AS1302" s="273"/>
    </row>
    <row r="1303" spans="1:45" s="272" customFormat="1" ht="22.8" x14ac:dyDescent="0.4">
      <c r="A1303" s="332">
        <v>216532</v>
      </c>
      <c r="B1303" t="s">
        <v>3630</v>
      </c>
      <c r="C1303" t="s">
        <v>212</v>
      </c>
      <c r="D1303" t="s">
        <v>214</v>
      </c>
      <c r="E1303" t="s">
        <v>214</v>
      </c>
      <c r="F1303" t="s">
        <v>212</v>
      </c>
      <c r="G1303" t="s">
        <v>214</v>
      </c>
      <c r="H1303" t="s">
        <v>214</v>
      </c>
      <c r="I1303" t="s">
        <v>214</v>
      </c>
      <c r="J1303" t="s">
        <v>212</v>
      </c>
      <c r="K1303" t="s">
        <v>214</v>
      </c>
      <c r="L1303" t="s">
        <v>214</v>
      </c>
      <c r="M1303" t="s">
        <v>212</v>
      </c>
      <c r="N1303" t="s">
        <v>212</v>
      </c>
      <c r="O1303" t="s">
        <v>214</v>
      </c>
      <c r="P1303" t="s">
        <v>214</v>
      </c>
      <c r="Q1303" t="s">
        <v>214</v>
      </c>
      <c r="R1303" t="s">
        <v>214</v>
      </c>
      <c r="S1303" t="s">
        <v>214</v>
      </c>
      <c r="T1303" t="s">
        <v>214</v>
      </c>
      <c r="U1303" t="s">
        <v>212</v>
      </c>
      <c r="V1303" t="s">
        <v>212</v>
      </c>
      <c r="W1303" t="s">
        <v>212</v>
      </c>
      <c r="X1303" t="s">
        <v>214</v>
      </c>
      <c r="Y1303" t="s">
        <v>212</v>
      </c>
      <c r="Z1303" t="s">
        <v>214</v>
      </c>
      <c r="AA1303" t="s">
        <v>212</v>
      </c>
      <c r="AB1303" t="s">
        <v>212</v>
      </c>
      <c r="AC1303" t="s">
        <v>214</v>
      </c>
      <c r="AD1303" t="s">
        <v>212</v>
      </c>
      <c r="AE1303" t="s">
        <v>212</v>
      </c>
      <c r="AF1303" t="s">
        <v>212</v>
      </c>
      <c r="AG1303"/>
      <c r="AH1303"/>
      <c r="AI1303"/>
      <c r="AJ1303"/>
      <c r="AK1303"/>
      <c r="AL1303"/>
      <c r="AM1303"/>
      <c r="AN1303"/>
      <c r="AO1303"/>
      <c r="AP1303" s="317"/>
      <c r="AQ1303"/>
      <c r="AR1303" s="299"/>
      <c r="AS1303" s="271"/>
    </row>
    <row r="1304" spans="1:45" s="272" customFormat="1" ht="24" x14ac:dyDescent="0.5">
      <c r="A1304" s="333">
        <v>216534</v>
      </c>
      <c r="B1304" t="s">
        <v>487</v>
      </c>
      <c r="C1304" s="272" t="s">
        <v>212</v>
      </c>
      <c r="D1304" s="272" t="s">
        <v>214</v>
      </c>
      <c r="E1304" s="272" t="s">
        <v>212</v>
      </c>
      <c r="F1304" s="272" t="s">
        <v>212</v>
      </c>
      <c r="G1304" s="272" t="s">
        <v>214</v>
      </c>
      <c r="H1304" s="272" t="s">
        <v>214</v>
      </c>
      <c r="I1304" s="272" t="s">
        <v>212</v>
      </c>
      <c r="J1304" s="272" t="s">
        <v>212</v>
      </c>
      <c r="K1304" s="272" t="s">
        <v>212</v>
      </c>
      <c r="L1304" s="272" t="s">
        <v>212</v>
      </c>
      <c r="M1304" s="272" t="s">
        <v>214</v>
      </c>
      <c r="N1304" s="272" t="s">
        <v>212</v>
      </c>
      <c r="O1304" s="272" t="s">
        <v>214</v>
      </c>
      <c r="P1304" s="272" t="s">
        <v>212</v>
      </c>
      <c r="Q1304" s="272" t="s">
        <v>214</v>
      </c>
      <c r="R1304" s="272" t="s">
        <v>214</v>
      </c>
      <c r="S1304" s="272" t="s">
        <v>214</v>
      </c>
      <c r="T1304" s="272" t="s">
        <v>214</v>
      </c>
      <c r="U1304" s="272" t="s">
        <v>214</v>
      </c>
      <c r="V1304" s="272" t="s">
        <v>214</v>
      </c>
      <c r="AP1304" s="317"/>
      <c r="AQ1304"/>
      <c r="AR1304" s="299"/>
      <c r="AS1304" s="273"/>
    </row>
    <row r="1305" spans="1:45" s="272" customFormat="1" ht="22.8" x14ac:dyDescent="0.4">
      <c r="A1305" s="332">
        <v>216535</v>
      </c>
      <c r="B1305" t="s">
        <v>65</v>
      </c>
      <c r="C1305"/>
      <c r="D1305"/>
      <c r="E1305" t="s">
        <v>212</v>
      </c>
      <c r="F1305"/>
      <c r="G1305"/>
      <c r="H1305"/>
      <c r="I1305" t="s">
        <v>212</v>
      </c>
      <c r="J1305"/>
      <c r="K1305" t="s">
        <v>212</v>
      </c>
      <c r="L1305" t="s">
        <v>212</v>
      </c>
      <c r="M1305" t="s">
        <v>214</v>
      </c>
      <c r="N1305"/>
      <c r="O1305" t="s">
        <v>212</v>
      </c>
      <c r="P1305" t="s">
        <v>212</v>
      </c>
      <c r="Q1305" t="s">
        <v>212</v>
      </c>
      <c r="R1305"/>
      <c r="S1305" t="s">
        <v>214</v>
      </c>
      <c r="T1305" t="s">
        <v>214</v>
      </c>
      <c r="U1305" t="s">
        <v>214</v>
      </c>
      <c r="V1305"/>
      <c r="W1305" t="s">
        <v>212</v>
      </c>
      <c r="X1305" t="s">
        <v>214</v>
      </c>
      <c r="Y1305" t="s">
        <v>213</v>
      </c>
      <c r="Z1305" t="s">
        <v>212</v>
      </c>
      <c r="AA1305" t="s">
        <v>214</v>
      </c>
      <c r="AB1305" t="s">
        <v>212</v>
      </c>
      <c r="AC1305" t="s">
        <v>212</v>
      </c>
      <c r="AD1305" t="s">
        <v>214</v>
      </c>
      <c r="AE1305" t="s">
        <v>213</v>
      </c>
      <c r="AF1305" t="s">
        <v>212</v>
      </c>
      <c r="AG1305" t="s">
        <v>213</v>
      </c>
      <c r="AH1305" t="s">
        <v>213</v>
      </c>
      <c r="AI1305" t="s">
        <v>213</v>
      </c>
      <c r="AJ1305" t="s">
        <v>213</v>
      </c>
      <c r="AK1305" t="s">
        <v>213</v>
      </c>
      <c r="AL1305"/>
      <c r="AM1305"/>
      <c r="AN1305"/>
      <c r="AO1305"/>
      <c r="AP1305" s="317"/>
      <c r="AQ1305"/>
      <c r="AR1305" s="299"/>
      <c r="AS1305" s="271"/>
    </row>
    <row r="1306" spans="1:45" s="272" customFormat="1" ht="22.8" x14ac:dyDescent="0.4">
      <c r="A1306" s="332">
        <v>216537</v>
      </c>
      <c r="B1306" t="s">
        <v>59</v>
      </c>
      <c r="C1306" t="s">
        <v>214</v>
      </c>
      <c r="D1306" t="s">
        <v>212</v>
      </c>
      <c r="E1306" t="s">
        <v>214</v>
      </c>
      <c r="F1306" t="s">
        <v>212</v>
      </c>
      <c r="G1306" t="s">
        <v>212</v>
      </c>
      <c r="H1306" t="s">
        <v>212</v>
      </c>
      <c r="I1306" t="s">
        <v>214</v>
      </c>
      <c r="J1306" t="s">
        <v>212</v>
      </c>
      <c r="K1306" t="s">
        <v>214</v>
      </c>
      <c r="L1306" t="s">
        <v>212</v>
      </c>
      <c r="M1306" t="s">
        <v>214</v>
      </c>
      <c r="N1306" t="s">
        <v>212</v>
      </c>
      <c r="O1306" t="s">
        <v>212</v>
      </c>
      <c r="P1306" t="s">
        <v>214</v>
      </c>
      <c r="Q1306" t="s">
        <v>214</v>
      </c>
      <c r="R1306" t="s">
        <v>214</v>
      </c>
      <c r="S1306" t="s">
        <v>214</v>
      </c>
      <c r="T1306" t="s">
        <v>214</v>
      </c>
      <c r="U1306" t="s">
        <v>214</v>
      </c>
      <c r="V1306" t="s">
        <v>214</v>
      </c>
      <c r="W1306" t="s">
        <v>214</v>
      </c>
      <c r="X1306" t="s">
        <v>214</v>
      </c>
      <c r="Y1306" t="s">
        <v>212</v>
      </c>
      <c r="Z1306" t="s">
        <v>214</v>
      </c>
      <c r="AA1306" t="s">
        <v>214</v>
      </c>
      <c r="AB1306" t="s">
        <v>212</v>
      </c>
      <c r="AC1306" t="s">
        <v>214</v>
      </c>
      <c r="AD1306" t="s">
        <v>214</v>
      </c>
      <c r="AE1306" t="s">
        <v>212</v>
      </c>
      <c r="AF1306" t="s">
        <v>212</v>
      </c>
      <c r="AG1306" t="s">
        <v>214</v>
      </c>
      <c r="AH1306" t="s">
        <v>214</v>
      </c>
      <c r="AI1306" t="s">
        <v>214</v>
      </c>
      <c r="AJ1306" t="s">
        <v>214</v>
      </c>
      <c r="AK1306" t="s">
        <v>214</v>
      </c>
      <c r="AL1306" t="s">
        <v>213</v>
      </c>
      <c r="AM1306" t="s">
        <v>213</v>
      </c>
      <c r="AN1306" t="s">
        <v>213</v>
      </c>
      <c r="AO1306" t="s">
        <v>213</v>
      </c>
      <c r="AP1306" t="s">
        <v>213</v>
      </c>
      <c r="AQ1306"/>
      <c r="AR1306" s="299"/>
      <c r="AS1306" s="273"/>
    </row>
    <row r="1307" spans="1:45" s="272" customFormat="1" ht="22.8" x14ac:dyDescent="0.4">
      <c r="A1307" s="332">
        <v>216542</v>
      </c>
      <c r="B1307" t="s">
        <v>487</v>
      </c>
      <c r="C1307" t="s">
        <v>212</v>
      </c>
      <c r="D1307" t="s">
        <v>214</v>
      </c>
      <c r="E1307" t="s">
        <v>214</v>
      </c>
      <c r="F1307" t="s">
        <v>212</v>
      </c>
      <c r="G1307" t="s">
        <v>214</v>
      </c>
      <c r="H1307" t="s">
        <v>214</v>
      </c>
      <c r="I1307" t="s">
        <v>212</v>
      </c>
      <c r="J1307" t="s">
        <v>214</v>
      </c>
      <c r="K1307" t="s">
        <v>212</v>
      </c>
      <c r="L1307" t="s">
        <v>212</v>
      </c>
      <c r="M1307" t="s">
        <v>212</v>
      </c>
      <c r="N1307" t="s">
        <v>212</v>
      </c>
      <c r="O1307" t="s">
        <v>212</v>
      </c>
      <c r="P1307" t="s">
        <v>214</v>
      </c>
      <c r="Q1307" t="s">
        <v>213</v>
      </c>
      <c r="R1307" t="s">
        <v>214</v>
      </c>
      <c r="S1307" t="s">
        <v>213</v>
      </c>
      <c r="T1307" t="s">
        <v>214</v>
      </c>
      <c r="U1307" t="s">
        <v>214</v>
      </c>
      <c r="V1307" t="s">
        <v>214</v>
      </c>
      <c r="W1307"/>
      <c r="X1307"/>
      <c r="Y1307"/>
      <c r="Z1307"/>
      <c r="AA1307"/>
      <c r="AB1307"/>
      <c r="AC1307"/>
      <c r="AD1307"/>
      <c r="AE1307"/>
      <c r="AF1307"/>
      <c r="AG1307"/>
      <c r="AH1307"/>
      <c r="AI1307"/>
      <c r="AJ1307"/>
      <c r="AK1307"/>
      <c r="AL1307"/>
      <c r="AM1307"/>
      <c r="AN1307"/>
      <c r="AO1307"/>
      <c r="AP1307" s="317"/>
      <c r="AQ1307"/>
      <c r="AR1307" s="299"/>
      <c r="AS1307" s="273"/>
    </row>
    <row r="1308" spans="1:45" s="272" customFormat="1" ht="22.8" x14ac:dyDescent="0.4">
      <c r="A1308" s="332">
        <v>216544</v>
      </c>
      <c r="B1308" t="s">
        <v>487</v>
      </c>
      <c r="C1308" t="s">
        <v>214</v>
      </c>
      <c r="D1308" t="s">
        <v>214</v>
      </c>
      <c r="E1308" t="s">
        <v>214</v>
      </c>
      <c r="F1308" t="s">
        <v>214</v>
      </c>
      <c r="G1308" t="s">
        <v>214</v>
      </c>
      <c r="H1308" t="s">
        <v>214</v>
      </c>
      <c r="I1308" t="s">
        <v>212</v>
      </c>
      <c r="J1308" t="s">
        <v>214</v>
      </c>
      <c r="K1308" t="s">
        <v>212</v>
      </c>
      <c r="L1308" t="s">
        <v>212</v>
      </c>
      <c r="M1308" t="s">
        <v>214</v>
      </c>
      <c r="N1308" t="s">
        <v>212</v>
      </c>
      <c r="O1308" t="s">
        <v>214</v>
      </c>
      <c r="P1308" t="s">
        <v>212</v>
      </c>
      <c r="Q1308" t="s">
        <v>212</v>
      </c>
      <c r="R1308" t="s">
        <v>213</v>
      </c>
      <c r="S1308" t="s">
        <v>214</v>
      </c>
      <c r="T1308" t="s">
        <v>214</v>
      </c>
      <c r="U1308" t="s">
        <v>214</v>
      </c>
      <c r="V1308" t="s">
        <v>214</v>
      </c>
      <c r="W1308"/>
      <c r="X1308"/>
      <c r="Y1308"/>
      <c r="Z1308"/>
      <c r="AA1308"/>
      <c r="AB1308"/>
      <c r="AC1308"/>
      <c r="AD1308"/>
      <c r="AE1308"/>
      <c r="AF1308"/>
      <c r="AG1308"/>
      <c r="AH1308"/>
      <c r="AI1308"/>
      <c r="AJ1308"/>
      <c r="AK1308"/>
      <c r="AL1308"/>
      <c r="AM1308"/>
      <c r="AN1308"/>
      <c r="AO1308"/>
      <c r="AP1308" s="317"/>
      <c r="AQ1308"/>
      <c r="AR1308" s="299"/>
      <c r="AS1308" s="273"/>
    </row>
    <row r="1309" spans="1:45" s="272" customFormat="1" ht="22.8" x14ac:dyDescent="0.4">
      <c r="A1309" s="334">
        <v>216545</v>
      </c>
      <c r="B1309" t="s">
        <v>3632</v>
      </c>
      <c r="C1309" s="315" t="s">
        <v>212</v>
      </c>
      <c r="D1309" s="315" t="s">
        <v>212</v>
      </c>
      <c r="E1309" s="315" t="s">
        <v>212</v>
      </c>
      <c r="F1309" s="315" t="s">
        <v>212</v>
      </c>
      <c r="G1309" s="315" t="s">
        <v>214</v>
      </c>
      <c r="H1309" s="315" t="s">
        <v>214</v>
      </c>
      <c r="I1309" s="315" t="s">
        <v>212</v>
      </c>
      <c r="J1309" s="315" t="s">
        <v>212</v>
      </c>
      <c r="K1309" s="315" t="s">
        <v>212</v>
      </c>
      <c r="L1309" s="315" t="s">
        <v>212</v>
      </c>
      <c r="M1309" s="315" t="s">
        <v>213</v>
      </c>
      <c r="N1309" s="315" t="s">
        <v>213</v>
      </c>
      <c r="O1309" s="315" t="s">
        <v>213</v>
      </c>
      <c r="P1309" s="315" t="s">
        <v>213</v>
      </c>
      <c r="Q1309" s="315" t="s">
        <v>213</v>
      </c>
      <c r="R1309" s="315" t="s">
        <v>213</v>
      </c>
      <c r="S1309" s="315" t="s">
        <v>213</v>
      </c>
      <c r="T1309" s="315" t="s">
        <v>213</v>
      </c>
      <c r="U1309" s="315" t="s">
        <v>213</v>
      </c>
      <c r="V1309" s="315" t="s">
        <v>213</v>
      </c>
      <c r="W1309" s="315"/>
      <c r="X1309" s="315"/>
      <c r="Y1309" s="315"/>
      <c r="Z1309" s="315"/>
      <c r="AA1309" s="315"/>
      <c r="AB1309" s="315"/>
      <c r="AC1309" s="315"/>
      <c r="AD1309" s="315"/>
      <c r="AE1309" s="315"/>
      <c r="AF1309" s="315"/>
      <c r="AG1309" s="315"/>
      <c r="AH1309" s="315"/>
      <c r="AI1309" s="315"/>
      <c r="AJ1309" s="315"/>
      <c r="AK1309" s="315"/>
      <c r="AL1309" s="315"/>
      <c r="AM1309" s="315"/>
      <c r="AN1309" s="315"/>
      <c r="AO1309" s="315"/>
      <c r="AP1309" s="316"/>
      <c r="AQ1309"/>
      <c r="AR1309" s="299"/>
      <c r="AS1309" s="271"/>
    </row>
    <row r="1310" spans="1:45" s="272" customFormat="1" ht="22.8" x14ac:dyDescent="0.4">
      <c r="A1310" s="332">
        <v>216546</v>
      </c>
      <c r="B1310" t="s">
        <v>3629</v>
      </c>
      <c r="C1310" t="s">
        <v>214</v>
      </c>
      <c r="D1310" t="s">
        <v>214</v>
      </c>
      <c r="E1310" t="s">
        <v>214</v>
      </c>
      <c r="F1310" t="s">
        <v>212</v>
      </c>
      <c r="G1310" t="s">
        <v>214</v>
      </c>
      <c r="H1310" t="s">
        <v>214</v>
      </c>
      <c r="I1310" t="s">
        <v>212</v>
      </c>
      <c r="J1310" t="s">
        <v>214</v>
      </c>
      <c r="K1310" t="s">
        <v>212</v>
      </c>
      <c r="L1310" t="s">
        <v>212</v>
      </c>
      <c r="M1310" t="s">
        <v>212</v>
      </c>
      <c r="N1310" t="s">
        <v>212</v>
      </c>
      <c r="O1310" t="s">
        <v>214</v>
      </c>
      <c r="P1310" t="s">
        <v>214</v>
      </c>
      <c r="Q1310" t="s">
        <v>214</v>
      </c>
      <c r="R1310" t="s">
        <v>214</v>
      </c>
      <c r="S1310" t="s">
        <v>214</v>
      </c>
      <c r="T1310" t="s">
        <v>214</v>
      </c>
      <c r="U1310" t="s">
        <v>214</v>
      </c>
      <c r="V1310" t="s">
        <v>214</v>
      </c>
      <c r="W1310" t="s">
        <v>212</v>
      </c>
      <c r="X1310" t="s">
        <v>214</v>
      </c>
      <c r="Y1310" t="s">
        <v>212</v>
      </c>
      <c r="Z1310" t="s">
        <v>214</v>
      </c>
      <c r="AA1310" t="s">
        <v>214</v>
      </c>
      <c r="AB1310" t="s">
        <v>212</v>
      </c>
      <c r="AC1310" t="s">
        <v>214</v>
      </c>
      <c r="AD1310" t="s">
        <v>212</v>
      </c>
      <c r="AE1310" t="s">
        <v>214</v>
      </c>
      <c r="AF1310" t="s">
        <v>212</v>
      </c>
      <c r="AG1310" t="s">
        <v>214</v>
      </c>
      <c r="AH1310" t="s">
        <v>212</v>
      </c>
      <c r="AI1310" t="s">
        <v>214</v>
      </c>
      <c r="AJ1310" t="s">
        <v>214</v>
      </c>
      <c r="AK1310" t="s">
        <v>213</v>
      </c>
      <c r="AL1310" t="s">
        <v>214</v>
      </c>
      <c r="AM1310" t="s">
        <v>213</v>
      </c>
      <c r="AN1310" t="s">
        <v>213</v>
      </c>
      <c r="AO1310" t="s">
        <v>214</v>
      </c>
      <c r="AP1310" s="317" t="s">
        <v>214</v>
      </c>
      <c r="AQ1310"/>
      <c r="AR1310" s="299"/>
      <c r="AS1310" s="273"/>
    </row>
    <row r="1311" spans="1:45" s="272" customFormat="1" ht="22.8" x14ac:dyDescent="0.4">
      <c r="A1311" s="332">
        <v>216549</v>
      </c>
      <c r="B1311" t="s">
        <v>3629</v>
      </c>
      <c r="C1311" t="s">
        <v>214</v>
      </c>
      <c r="D1311" t="s">
        <v>214</v>
      </c>
      <c r="E1311" t="s">
        <v>214</v>
      </c>
      <c r="F1311" t="s">
        <v>214</v>
      </c>
      <c r="G1311" t="s">
        <v>214</v>
      </c>
      <c r="H1311" t="s">
        <v>212</v>
      </c>
      <c r="I1311" t="s">
        <v>214</v>
      </c>
      <c r="J1311" t="s">
        <v>214</v>
      </c>
      <c r="K1311" t="s">
        <v>214</v>
      </c>
      <c r="L1311" t="s">
        <v>214</v>
      </c>
      <c r="M1311" t="s">
        <v>212</v>
      </c>
      <c r="N1311" t="s">
        <v>214</v>
      </c>
      <c r="O1311" t="s">
        <v>214</v>
      </c>
      <c r="P1311" t="s">
        <v>214</v>
      </c>
      <c r="Q1311" t="s">
        <v>212</v>
      </c>
      <c r="R1311" t="s">
        <v>214</v>
      </c>
      <c r="S1311" t="s">
        <v>214</v>
      </c>
      <c r="T1311" t="s">
        <v>214</v>
      </c>
      <c r="U1311" t="s">
        <v>214</v>
      </c>
      <c r="V1311" t="s">
        <v>214</v>
      </c>
      <c r="W1311" t="s">
        <v>212</v>
      </c>
      <c r="X1311" t="s">
        <v>214</v>
      </c>
      <c r="Y1311" t="s">
        <v>214</v>
      </c>
      <c r="Z1311" t="s">
        <v>214</v>
      </c>
      <c r="AA1311" t="s">
        <v>214</v>
      </c>
      <c r="AB1311" t="s">
        <v>212</v>
      </c>
      <c r="AC1311" t="s">
        <v>214</v>
      </c>
      <c r="AD1311" t="s">
        <v>214</v>
      </c>
      <c r="AE1311" t="s">
        <v>212</v>
      </c>
      <c r="AF1311" t="s">
        <v>214</v>
      </c>
      <c r="AG1311" t="s">
        <v>212</v>
      </c>
      <c r="AH1311" t="s">
        <v>214</v>
      </c>
      <c r="AI1311" t="s">
        <v>212</v>
      </c>
      <c r="AJ1311" t="s">
        <v>214</v>
      </c>
      <c r="AK1311" t="s">
        <v>214</v>
      </c>
      <c r="AL1311" t="s">
        <v>214</v>
      </c>
      <c r="AM1311" t="s">
        <v>214</v>
      </c>
      <c r="AN1311" t="s">
        <v>214</v>
      </c>
      <c r="AO1311" t="s">
        <v>214</v>
      </c>
      <c r="AP1311" s="317" t="s">
        <v>214</v>
      </c>
      <c r="AQ1311"/>
      <c r="AR1311" s="299"/>
      <c r="AS1311" s="273"/>
    </row>
    <row r="1312" spans="1:45" s="272" customFormat="1" ht="22.8" x14ac:dyDescent="0.4">
      <c r="A1312" s="332">
        <v>216551</v>
      </c>
      <c r="B1312" t="s">
        <v>487</v>
      </c>
      <c r="C1312" t="s">
        <v>212</v>
      </c>
      <c r="D1312" t="s">
        <v>214</v>
      </c>
      <c r="E1312" t="s">
        <v>213</v>
      </c>
      <c r="F1312" t="s">
        <v>214</v>
      </c>
      <c r="G1312" t="s">
        <v>212</v>
      </c>
      <c r="H1312" t="s">
        <v>214</v>
      </c>
      <c r="I1312" t="s">
        <v>212</v>
      </c>
      <c r="J1312" t="s">
        <v>214</v>
      </c>
      <c r="K1312" t="s">
        <v>214</v>
      </c>
      <c r="L1312" t="s">
        <v>212</v>
      </c>
      <c r="M1312" t="s">
        <v>213</v>
      </c>
      <c r="N1312" t="s">
        <v>214</v>
      </c>
      <c r="O1312" t="s">
        <v>214</v>
      </c>
      <c r="P1312" t="s">
        <v>212</v>
      </c>
      <c r="Q1312" t="s">
        <v>213</v>
      </c>
      <c r="R1312" t="s">
        <v>213</v>
      </c>
      <c r="S1312" t="s">
        <v>213</v>
      </c>
      <c r="T1312" t="s">
        <v>212</v>
      </c>
      <c r="U1312" t="s">
        <v>212</v>
      </c>
      <c r="V1312" t="s">
        <v>212</v>
      </c>
      <c r="W1312"/>
      <c r="X1312"/>
      <c r="Y1312"/>
      <c r="Z1312"/>
      <c r="AA1312"/>
      <c r="AB1312"/>
      <c r="AC1312"/>
      <c r="AD1312"/>
      <c r="AE1312"/>
      <c r="AF1312"/>
      <c r="AG1312"/>
      <c r="AH1312"/>
      <c r="AI1312"/>
      <c r="AJ1312"/>
      <c r="AK1312"/>
      <c r="AL1312"/>
      <c r="AM1312"/>
      <c r="AN1312"/>
      <c r="AO1312"/>
      <c r="AP1312" s="317"/>
      <c r="AQ1312"/>
      <c r="AR1312" s="299"/>
      <c r="AS1312" s="273"/>
    </row>
    <row r="1313" spans="1:45" s="272" customFormat="1" ht="22.8" x14ac:dyDescent="0.4">
      <c r="A1313" s="332">
        <v>216554</v>
      </c>
      <c r="B1313" t="s">
        <v>487</v>
      </c>
      <c r="C1313" t="s">
        <v>214</v>
      </c>
      <c r="D1313" t="s">
        <v>214</v>
      </c>
      <c r="E1313" t="s">
        <v>214</v>
      </c>
      <c r="F1313" t="s">
        <v>212</v>
      </c>
      <c r="G1313" t="s">
        <v>214</v>
      </c>
      <c r="H1313" t="s">
        <v>214</v>
      </c>
      <c r="I1313" t="s">
        <v>214</v>
      </c>
      <c r="J1313" t="s">
        <v>212</v>
      </c>
      <c r="K1313" t="s">
        <v>212</v>
      </c>
      <c r="L1313" t="s">
        <v>212</v>
      </c>
      <c r="M1313" t="s">
        <v>212</v>
      </c>
      <c r="N1313" t="s">
        <v>212</v>
      </c>
      <c r="O1313" t="s">
        <v>212</v>
      </c>
      <c r="P1313" t="s">
        <v>212</v>
      </c>
      <c r="Q1313" t="s">
        <v>214</v>
      </c>
      <c r="R1313" t="s">
        <v>214</v>
      </c>
      <c r="S1313" t="s">
        <v>212</v>
      </c>
      <c r="T1313" t="s">
        <v>212</v>
      </c>
      <c r="U1313" t="s">
        <v>212</v>
      </c>
      <c r="V1313" t="s">
        <v>212</v>
      </c>
      <c r="W1313"/>
      <c r="X1313"/>
      <c r="Y1313"/>
      <c r="Z1313"/>
      <c r="AA1313"/>
      <c r="AB1313"/>
      <c r="AC1313"/>
      <c r="AD1313"/>
      <c r="AE1313"/>
      <c r="AF1313"/>
      <c r="AG1313"/>
      <c r="AH1313"/>
      <c r="AI1313"/>
      <c r="AJ1313"/>
      <c r="AK1313"/>
      <c r="AL1313"/>
      <c r="AM1313"/>
      <c r="AN1313"/>
      <c r="AO1313"/>
      <c r="AP1313" s="317"/>
      <c r="AQ1313"/>
      <c r="AR1313" s="299"/>
      <c r="AS1313" s="273"/>
    </row>
    <row r="1314" spans="1:45" s="272" customFormat="1" ht="22.8" x14ac:dyDescent="0.4">
      <c r="A1314" s="332">
        <v>216556</v>
      </c>
      <c r="B1314" t="s">
        <v>3631</v>
      </c>
      <c r="C1314" t="s">
        <v>4176</v>
      </c>
      <c r="D1314" t="s">
        <v>4176</v>
      </c>
      <c r="E1314" t="s">
        <v>4176</v>
      </c>
      <c r="F1314" t="s">
        <v>4176</v>
      </c>
      <c r="G1314" t="s">
        <v>4176</v>
      </c>
      <c r="H1314" t="s">
        <v>4176</v>
      </c>
      <c r="I1314" t="s">
        <v>4176</v>
      </c>
      <c r="J1314" t="s">
        <v>4176</v>
      </c>
      <c r="K1314" t="s">
        <v>4176</v>
      </c>
      <c r="L1314" t="s">
        <v>4176</v>
      </c>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s="317"/>
      <c r="AQ1314" t="s">
        <v>737</v>
      </c>
      <c r="AR1314" s="299" t="s">
        <v>4214</v>
      </c>
      <c r="AS1314" s="273"/>
    </row>
    <row r="1315" spans="1:45" s="272" customFormat="1" ht="22.8" x14ac:dyDescent="0.4">
      <c r="A1315" s="334">
        <v>216557</v>
      </c>
      <c r="B1315" t="s">
        <v>487</v>
      </c>
      <c r="C1315" s="315" t="s">
        <v>4176</v>
      </c>
      <c r="D1315" s="315" t="s">
        <v>4176</v>
      </c>
      <c r="E1315" s="315" t="s">
        <v>4176</v>
      </c>
      <c r="F1315" s="315" t="s">
        <v>4176</v>
      </c>
      <c r="G1315" s="315" t="s">
        <v>4176</v>
      </c>
      <c r="H1315" s="315" t="s">
        <v>4176</v>
      </c>
      <c r="I1315" s="315" t="s">
        <v>4176</v>
      </c>
      <c r="J1315" s="315" t="s">
        <v>4176</v>
      </c>
      <c r="K1315" s="315" t="s">
        <v>4176</v>
      </c>
      <c r="L1315" s="315" t="s">
        <v>4176</v>
      </c>
      <c r="M1315" s="315" t="s">
        <v>4176</v>
      </c>
      <c r="N1315" s="315" t="s">
        <v>4176</v>
      </c>
      <c r="O1315" s="315" t="s">
        <v>4176</v>
      </c>
      <c r="P1315" s="315" t="s">
        <v>4176</v>
      </c>
      <c r="Q1315" s="315" t="s">
        <v>4176</v>
      </c>
      <c r="R1315" s="315" t="s">
        <v>4176</v>
      </c>
      <c r="S1315" s="315" t="s">
        <v>4176</v>
      </c>
      <c r="T1315" s="315" t="s">
        <v>4176</v>
      </c>
      <c r="U1315" s="315" t="s">
        <v>4176</v>
      </c>
      <c r="V1315" s="315" t="s">
        <v>4176</v>
      </c>
      <c r="W1315" s="315"/>
      <c r="X1315" s="315"/>
      <c r="Y1315" s="315"/>
      <c r="Z1315" s="315"/>
      <c r="AA1315" s="315"/>
      <c r="AB1315" s="315"/>
      <c r="AC1315" s="315"/>
      <c r="AD1315" s="315"/>
      <c r="AE1315" s="315"/>
      <c r="AF1315" s="315"/>
      <c r="AG1315" s="315"/>
      <c r="AH1315" s="315"/>
      <c r="AI1315" s="315"/>
      <c r="AJ1315" s="315"/>
      <c r="AK1315" s="315"/>
      <c r="AL1315" s="315"/>
      <c r="AM1315" s="315"/>
      <c r="AN1315" s="315"/>
      <c r="AO1315" s="315"/>
      <c r="AP1315" s="316"/>
      <c r="AQ1315" t="s">
        <v>737</v>
      </c>
      <c r="AR1315" s="299" t="s">
        <v>4180</v>
      </c>
      <c r="AS1315" s="271"/>
    </row>
    <row r="1316" spans="1:45" s="272" customFormat="1" ht="22.8" x14ac:dyDescent="0.4">
      <c r="A1316" s="332">
        <v>216560</v>
      </c>
      <c r="B1316" t="s">
        <v>3629</v>
      </c>
      <c r="C1316" t="s">
        <v>212</v>
      </c>
      <c r="D1316" t="s">
        <v>214</v>
      </c>
      <c r="E1316" t="s">
        <v>214</v>
      </c>
      <c r="F1316" t="s">
        <v>212</v>
      </c>
      <c r="G1316" t="s">
        <v>212</v>
      </c>
      <c r="H1316" t="s">
        <v>214</v>
      </c>
      <c r="I1316" t="s">
        <v>212</v>
      </c>
      <c r="J1316" t="s">
        <v>214</v>
      </c>
      <c r="K1316" t="s">
        <v>214</v>
      </c>
      <c r="L1316" t="s">
        <v>212</v>
      </c>
      <c r="M1316" t="s">
        <v>212</v>
      </c>
      <c r="N1316" t="s">
        <v>214</v>
      </c>
      <c r="O1316" t="s">
        <v>214</v>
      </c>
      <c r="P1316" t="s">
        <v>214</v>
      </c>
      <c r="Q1316" t="s">
        <v>212</v>
      </c>
      <c r="R1316" t="s">
        <v>214</v>
      </c>
      <c r="S1316" t="s">
        <v>212</v>
      </c>
      <c r="T1316" t="s">
        <v>214</v>
      </c>
      <c r="U1316" t="s">
        <v>214</v>
      </c>
      <c r="V1316" t="s">
        <v>214</v>
      </c>
      <c r="W1316" t="s">
        <v>214</v>
      </c>
      <c r="X1316" t="s">
        <v>214</v>
      </c>
      <c r="Y1316" t="s">
        <v>212</v>
      </c>
      <c r="Z1316" t="s">
        <v>214</v>
      </c>
      <c r="AA1316" t="s">
        <v>214</v>
      </c>
      <c r="AB1316" t="s">
        <v>214</v>
      </c>
      <c r="AC1316" t="s">
        <v>214</v>
      </c>
      <c r="AD1316" t="s">
        <v>214</v>
      </c>
      <c r="AE1316" t="s">
        <v>212</v>
      </c>
      <c r="AF1316" t="s">
        <v>214</v>
      </c>
      <c r="AG1316" t="s">
        <v>212</v>
      </c>
      <c r="AH1316" t="s">
        <v>212</v>
      </c>
      <c r="AI1316" t="s">
        <v>212</v>
      </c>
      <c r="AJ1316" t="s">
        <v>214</v>
      </c>
      <c r="AK1316" t="s">
        <v>212</v>
      </c>
      <c r="AL1316" t="s">
        <v>214</v>
      </c>
      <c r="AM1316" t="s">
        <v>214</v>
      </c>
      <c r="AN1316" t="s">
        <v>214</v>
      </c>
      <c r="AO1316" t="s">
        <v>214</v>
      </c>
      <c r="AP1316" s="317" t="s">
        <v>214</v>
      </c>
      <c r="AQ1316"/>
      <c r="AR1316" s="299"/>
      <c r="AS1316" s="271"/>
    </row>
    <row r="1317" spans="1:45" s="272" customFormat="1" ht="22.8" x14ac:dyDescent="0.4">
      <c r="A1317" s="332">
        <v>216561</v>
      </c>
      <c r="B1317" t="s">
        <v>3630</v>
      </c>
      <c r="C1317" t="s">
        <v>212</v>
      </c>
      <c r="D1317" t="s">
        <v>214</v>
      </c>
      <c r="E1317" t="s">
        <v>214</v>
      </c>
      <c r="F1317" t="s">
        <v>212</v>
      </c>
      <c r="G1317" t="s">
        <v>214</v>
      </c>
      <c r="H1317" t="s">
        <v>214</v>
      </c>
      <c r="I1317" t="s">
        <v>214</v>
      </c>
      <c r="J1317" t="s">
        <v>214</v>
      </c>
      <c r="K1317" t="s">
        <v>214</v>
      </c>
      <c r="L1317" t="s">
        <v>214</v>
      </c>
      <c r="M1317" t="s">
        <v>212</v>
      </c>
      <c r="N1317" t="s">
        <v>212</v>
      </c>
      <c r="O1317" t="s">
        <v>214</v>
      </c>
      <c r="P1317" t="s">
        <v>212</v>
      </c>
      <c r="Q1317" t="s">
        <v>212</v>
      </c>
      <c r="R1317" t="s">
        <v>214</v>
      </c>
      <c r="S1317" t="s">
        <v>212</v>
      </c>
      <c r="T1317" t="s">
        <v>214</v>
      </c>
      <c r="U1317" t="s">
        <v>214</v>
      </c>
      <c r="V1317" t="s">
        <v>214</v>
      </c>
      <c r="W1317" t="s">
        <v>214</v>
      </c>
      <c r="X1317" t="s">
        <v>214</v>
      </c>
      <c r="Y1317" t="s">
        <v>214</v>
      </c>
      <c r="Z1317" t="s">
        <v>214</v>
      </c>
      <c r="AA1317" t="s">
        <v>212</v>
      </c>
      <c r="AB1317" t="s">
        <v>214</v>
      </c>
      <c r="AC1317" t="s">
        <v>214</v>
      </c>
      <c r="AD1317" t="s">
        <v>214</v>
      </c>
      <c r="AE1317" t="s">
        <v>214</v>
      </c>
      <c r="AF1317" t="s">
        <v>214</v>
      </c>
      <c r="AG1317"/>
      <c r="AH1317"/>
      <c r="AI1317"/>
      <c r="AJ1317"/>
      <c r="AK1317"/>
      <c r="AL1317"/>
      <c r="AM1317"/>
      <c r="AN1317"/>
      <c r="AO1317"/>
      <c r="AP1317" s="317"/>
      <c r="AQ1317"/>
      <c r="AR1317" s="299"/>
      <c r="AS1317" s="271"/>
    </row>
    <row r="1318" spans="1:45" s="272" customFormat="1" ht="22.8" x14ac:dyDescent="0.4">
      <c r="A1318" s="332">
        <v>216562</v>
      </c>
      <c r="B1318" t="s">
        <v>3630</v>
      </c>
      <c r="C1318" t="s">
        <v>212</v>
      </c>
      <c r="D1318" t="s">
        <v>212</v>
      </c>
      <c r="E1318" t="s">
        <v>214</v>
      </c>
      <c r="F1318" t="s">
        <v>212</v>
      </c>
      <c r="G1318" t="s">
        <v>214</v>
      </c>
      <c r="H1318" t="s">
        <v>214</v>
      </c>
      <c r="I1318" t="s">
        <v>212</v>
      </c>
      <c r="J1318" t="s">
        <v>214</v>
      </c>
      <c r="K1318" t="s">
        <v>214</v>
      </c>
      <c r="L1318" t="s">
        <v>212</v>
      </c>
      <c r="M1318" t="s">
        <v>214</v>
      </c>
      <c r="N1318" t="s">
        <v>212</v>
      </c>
      <c r="O1318" t="s">
        <v>212</v>
      </c>
      <c r="P1318" t="s">
        <v>212</v>
      </c>
      <c r="Q1318" t="s">
        <v>212</v>
      </c>
      <c r="R1318" t="s">
        <v>214</v>
      </c>
      <c r="S1318" t="s">
        <v>214</v>
      </c>
      <c r="T1318" t="s">
        <v>212</v>
      </c>
      <c r="U1318" t="s">
        <v>214</v>
      </c>
      <c r="V1318" t="s">
        <v>212</v>
      </c>
      <c r="W1318" t="s">
        <v>214</v>
      </c>
      <c r="X1318" t="s">
        <v>214</v>
      </c>
      <c r="Y1318" t="s">
        <v>214</v>
      </c>
      <c r="Z1318" t="s">
        <v>212</v>
      </c>
      <c r="AA1318" t="s">
        <v>212</v>
      </c>
      <c r="AB1318" t="s">
        <v>214</v>
      </c>
      <c r="AC1318" t="s">
        <v>214</v>
      </c>
      <c r="AD1318" t="s">
        <v>214</v>
      </c>
      <c r="AE1318" t="s">
        <v>214</v>
      </c>
      <c r="AF1318" t="s">
        <v>214</v>
      </c>
      <c r="AG1318"/>
      <c r="AH1318"/>
      <c r="AI1318"/>
      <c r="AJ1318"/>
      <c r="AK1318"/>
      <c r="AL1318"/>
      <c r="AM1318"/>
      <c r="AN1318"/>
      <c r="AO1318"/>
      <c r="AP1318" s="317"/>
      <c r="AQ1318"/>
      <c r="AR1318" s="299"/>
      <c r="AS1318" s="273"/>
    </row>
    <row r="1319" spans="1:45" s="272" customFormat="1" ht="22.8" x14ac:dyDescent="0.4">
      <c r="A1319" s="332">
        <v>216563</v>
      </c>
      <c r="B1319" t="s">
        <v>3631</v>
      </c>
      <c r="C1319" t="s">
        <v>4176</v>
      </c>
      <c r="D1319" t="s">
        <v>4176</v>
      </c>
      <c r="E1319" t="s">
        <v>4176</v>
      </c>
      <c r="F1319" t="s">
        <v>4176</v>
      </c>
      <c r="G1319" t="s">
        <v>4176</v>
      </c>
      <c r="H1319" t="s">
        <v>4176</v>
      </c>
      <c r="I1319" t="s">
        <v>4176</v>
      </c>
      <c r="J1319" t="s">
        <v>4176</v>
      </c>
      <c r="K1319" t="s">
        <v>4176</v>
      </c>
      <c r="L1319" t="s">
        <v>4176</v>
      </c>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s="317"/>
      <c r="AQ1319" t="s">
        <v>737</v>
      </c>
      <c r="AR1319" s="299" t="s">
        <v>4214</v>
      </c>
      <c r="AS1319" s="271"/>
    </row>
    <row r="1320" spans="1:45" s="272" customFormat="1" ht="22.8" x14ac:dyDescent="0.4">
      <c r="A1320" s="334">
        <v>216564</v>
      </c>
      <c r="B1320" t="s">
        <v>487</v>
      </c>
      <c r="C1320" s="315" t="s">
        <v>212</v>
      </c>
      <c r="D1320" s="315" t="s">
        <v>212</v>
      </c>
      <c r="E1320" s="315" t="s">
        <v>212</v>
      </c>
      <c r="F1320" s="315" t="s">
        <v>212</v>
      </c>
      <c r="G1320" s="315" t="s">
        <v>212</v>
      </c>
      <c r="H1320" s="315" t="s">
        <v>212</v>
      </c>
      <c r="I1320" s="315" t="s">
        <v>212</v>
      </c>
      <c r="J1320" s="315" t="s">
        <v>212</v>
      </c>
      <c r="K1320" s="315" t="s">
        <v>212</v>
      </c>
      <c r="L1320" s="315" t="s">
        <v>212</v>
      </c>
      <c r="M1320" s="315" t="s">
        <v>214</v>
      </c>
      <c r="N1320" s="315" t="s">
        <v>214</v>
      </c>
      <c r="O1320" s="315" t="s">
        <v>214</v>
      </c>
      <c r="P1320" s="315" t="s">
        <v>214</v>
      </c>
      <c r="Q1320" s="315" t="s">
        <v>214</v>
      </c>
      <c r="R1320" s="315" t="s">
        <v>214</v>
      </c>
      <c r="S1320" s="315" t="s">
        <v>214</v>
      </c>
      <c r="T1320" s="315" t="s">
        <v>214</v>
      </c>
      <c r="U1320" s="315" t="s">
        <v>214</v>
      </c>
      <c r="V1320" s="315" t="s">
        <v>214</v>
      </c>
      <c r="W1320" s="315"/>
      <c r="X1320" s="315"/>
      <c r="Y1320" s="315"/>
      <c r="Z1320" s="315"/>
      <c r="AA1320" s="315"/>
      <c r="AB1320" s="315"/>
      <c r="AC1320" s="315"/>
      <c r="AD1320" s="315"/>
      <c r="AE1320" s="315"/>
      <c r="AF1320" s="315"/>
      <c r="AG1320" s="315"/>
      <c r="AH1320" s="315"/>
      <c r="AI1320" s="315"/>
      <c r="AJ1320" s="315"/>
      <c r="AK1320" s="315"/>
      <c r="AL1320" s="315"/>
      <c r="AM1320" s="315"/>
      <c r="AN1320" s="315"/>
      <c r="AO1320" s="315"/>
      <c r="AP1320" s="316"/>
      <c r="AQ1320"/>
      <c r="AR1320" s="299"/>
      <c r="AS1320" s="271"/>
    </row>
    <row r="1321" spans="1:45" s="272" customFormat="1" ht="22.8" x14ac:dyDescent="0.4">
      <c r="A1321" s="332">
        <v>216566</v>
      </c>
      <c r="B1321" t="s">
        <v>3629</v>
      </c>
      <c r="C1321" t="s">
        <v>214</v>
      </c>
      <c r="D1321" t="s">
        <v>214</v>
      </c>
      <c r="E1321" t="s">
        <v>214</v>
      </c>
      <c r="F1321" t="s">
        <v>214</v>
      </c>
      <c r="G1321" t="s">
        <v>214</v>
      </c>
      <c r="H1321" t="s">
        <v>214</v>
      </c>
      <c r="I1321" t="s">
        <v>214</v>
      </c>
      <c r="J1321" t="s">
        <v>214</v>
      </c>
      <c r="K1321" t="s">
        <v>214</v>
      </c>
      <c r="L1321" t="s">
        <v>214</v>
      </c>
      <c r="M1321" t="s">
        <v>214</v>
      </c>
      <c r="N1321" t="s">
        <v>214</v>
      </c>
      <c r="O1321" t="s">
        <v>214</v>
      </c>
      <c r="P1321" t="s">
        <v>214</v>
      </c>
      <c r="Q1321" t="s">
        <v>214</v>
      </c>
      <c r="R1321" t="s">
        <v>214</v>
      </c>
      <c r="S1321" t="s">
        <v>214</v>
      </c>
      <c r="T1321" t="s">
        <v>214</v>
      </c>
      <c r="U1321" t="s">
        <v>214</v>
      </c>
      <c r="V1321" t="s">
        <v>214</v>
      </c>
      <c r="W1321" t="s">
        <v>212</v>
      </c>
      <c r="X1321" t="s">
        <v>214</v>
      </c>
      <c r="Y1321" t="s">
        <v>212</v>
      </c>
      <c r="Z1321" t="s">
        <v>214</v>
      </c>
      <c r="AA1321" t="s">
        <v>214</v>
      </c>
      <c r="AB1321" t="s">
        <v>214</v>
      </c>
      <c r="AC1321" t="s">
        <v>212</v>
      </c>
      <c r="AD1321" t="s">
        <v>212</v>
      </c>
      <c r="AE1321" t="s">
        <v>212</v>
      </c>
      <c r="AF1321" t="s">
        <v>214</v>
      </c>
      <c r="AG1321" t="s">
        <v>214</v>
      </c>
      <c r="AH1321" t="s">
        <v>214</v>
      </c>
      <c r="AI1321" t="s">
        <v>212</v>
      </c>
      <c r="AJ1321" t="s">
        <v>214</v>
      </c>
      <c r="AK1321" t="s">
        <v>214</v>
      </c>
      <c r="AL1321" t="s">
        <v>214</v>
      </c>
      <c r="AM1321" t="s">
        <v>214</v>
      </c>
      <c r="AN1321" t="s">
        <v>214</v>
      </c>
      <c r="AO1321" t="s">
        <v>214</v>
      </c>
      <c r="AP1321" s="317" t="s">
        <v>214</v>
      </c>
      <c r="AQ1321"/>
      <c r="AR1321" s="299"/>
      <c r="AS1321" s="273"/>
    </row>
    <row r="1322" spans="1:45" s="272" customFormat="1" ht="22.8" x14ac:dyDescent="0.4">
      <c r="A1322" s="332">
        <v>216573</v>
      </c>
      <c r="B1322" t="s">
        <v>488</v>
      </c>
      <c r="C1322" t="s">
        <v>212</v>
      </c>
      <c r="D1322" t="s">
        <v>214</v>
      </c>
      <c r="E1322" t="s">
        <v>214</v>
      </c>
      <c r="F1322" t="s">
        <v>212</v>
      </c>
      <c r="G1322" t="s">
        <v>212</v>
      </c>
      <c r="H1322" t="s">
        <v>212</v>
      </c>
      <c r="I1322" t="s">
        <v>212</v>
      </c>
      <c r="J1322" t="s">
        <v>212</v>
      </c>
      <c r="K1322" t="s">
        <v>212</v>
      </c>
      <c r="L1322" t="s">
        <v>212</v>
      </c>
      <c r="M1322" t="s">
        <v>214</v>
      </c>
      <c r="N1322" t="s">
        <v>212</v>
      </c>
      <c r="O1322" t="s">
        <v>212</v>
      </c>
      <c r="P1322" t="s">
        <v>214</v>
      </c>
      <c r="Q1322" t="s">
        <v>214</v>
      </c>
      <c r="R1322" t="s">
        <v>214</v>
      </c>
      <c r="S1322" t="s">
        <v>213</v>
      </c>
      <c r="T1322" t="s">
        <v>212</v>
      </c>
      <c r="U1322" t="s">
        <v>212</v>
      </c>
      <c r="V1322" t="s">
        <v>214</v>
      </c>
      <c r="W1322" t="s">
        <v>213</v>
      </c>
      <c r="X1322" t="s">
        <v>213</v>
      </c>
      <c r="Y1322" t="s">
        <v>213</v>
      </c>
      <c r="Z1322" t="s">
        <v>213</v>
      </c>
      <c r="AA1322" t="s">
        <v>213</v>
      </c>
      <c r="AB1322"/>
      <c r="AC1322"/>
      <c r="AD1322"/>
      <c r="AE1322"/>
      <c r="AF1322"/>
      <c r="AG1322"/>
      <c r="AH1322"/>
      <c r="AI1322"/>
      <c r="AJ1322"/>
      <c r="AK1322"/>
      <c r="AL1322"/>
      <c r="AM1322"/>
      <c r="AN1322"/>
      <c r="AO1322"/>
      <c r="AP1322" s="317"/>
      <c r="AQ1322"/>
      <c r="AR1322" s="299"/>
      <c r="AS1322" s="273"/>
    </row>
    <row r="1323" spans="1:45" s="272" customFormat="1" ht="22.8" x14ac:dyDescent="0.4">
      <c r="A1323" s="332">
        <v>216574</v>
      </c>
      <c r="B1323" t="s">
        <v>65</v>
      </c>
      <c r="C1323" t="s">
        <v>214</v>
      </c>
      <c r="D1323" t="s">
        <v>214</v>
      </c>
      <c r="E1323" t="s">
        <v>212</v>
      </c>
      <c r="F1323" t="s">
        <v>212</v>
      </c>
      <c r="G1323" t="s">
        <v>214</v>
      </c>
      <c r="H1323" t="s">
        <v>214</v>
      </c>
      <c r="I1323" t="s">
        <v>214</v>
      </c>
      <c r="J1323" t="s">
        <v>212</v>
      </c>
      <c r="K1323" t="s">
        <v>214</v>
      </c>
      <c r="L1323" t="s">
        <v>214</v>
      </c>
      <c r="M1323" t="s">
        <v>214</v>
      </c>
      <c r="N1323" t="s">
        <v>214</v>
      </c>
      <c r="O1323" t="s">
        <v>214</v>
      </c>
      <c r="P1323" t="s">
        <v>214</v>
      </c>
      <c r="Q1323" t="s">
        <v>214</v>
      </c>
      <c r="R1323" t="s">
        <v>214</v>
      </c>
      <c r="S1323" t="s">
        <v>214</v>
      </c>
      <c r="T1323" t="s">
        <v>214</v>
      </c>
      <c r="U1323" t="s">
        <v>214</v>
      </c>
      <c r="V1323" t="s">
        <v>214</v>
      </c>
      <c r="W1323" t="s">
        <v>214</v>
      </c>
      <c r="X1323" t="s">
        <v>214</v>
      </c>
      <c r="Y1323" t="s">
        <v>214</v>
      </c>
      <c r="Z1323" t="s">
        <v>212</v>
      </c>
      <c r="AA1323" t="s">
        <v>214</v>
      </c>
      <c r="AB1323" t="s">
        <v>214</v>
      </c>
      <c r="AC1323" t="s">
        <v>212</v>
      </c>
      <c r="AD1323" t="s">
        <v>212</v>
      </c>
      <c r="AE1323" t="s">
        <v>212</v>
      </c>
      <c r="AF1323" t="s">
        <v>214</v>
      </c>
      <c r="AG1323" t="s">
        <v>213</v>
      </c>
      <c r="AH1323" t="s">
        <v>213</v>
      </c>
      <c r="AI1323" t="s">
        <v>213</v>
      </c>
      <c r="AJ1323" t="s">
        <v>213</v>
      </c>
      <c r="AK1323" t="s">
        <v>213</v>
      </c>
      <c r="AL1323"/>
      <c r="AM1323"/>
      <c r="AN1323"/>
      <c r="AO1323"/>
      <c r="AP1323" s="317"/>
      <c r="AQ1323"/>
      <c r="AR1323" s="299"/>
      <c r="AS1323" s="271"/>
    </row>
    <row r="1324" spans="1:45" s="272" customFormat="1" ht="22.8" x14ac:dyDescent="0.4">
      <c r="A1324" s="332">
        <v>216577</v>
      </c>
      <c r="B1324" t="s">
        <v>3632</v>
      </c>
      <c r="C1324" t="s">
        <v>213</v>
      </c>
      <c r="D1324" t="s">
        <v>214</v>
      </c>
      <c r="E1324" t="s">
        <v>212</v>
      </c>
      <c r="F1324" t="s">
        <v>212</v>
      </c>
      <c r="G1324" t="s">
        <v>212</v>
      </c>
      <c r="H1324" t="s">
        <v>212</v>
      </c>
      <c r="I1324" t="s">
        <v>212</v>
      </c>
      <c r="J1324" t="s">
        <v>212</v>
      </c>
      <c r="K1324" t="s">
        <v>212</v>
      </c>
      <c r="L1324" t="s">
        <v>212</v>
      </c>
      <c r="M1324" t="s">
        <v>214</v>
      </c>
      <c r="N1324" t="s">
        <v>214</v>
      </c>
      <c r="O1324" t="s">
        <v>212</v>
      </c>
      <c r="P1324" t="s">
        <v>214</v>
      </c>
      <c r="Q1324" t="s">
        <v>212</v>
      </c>
      <c r="R1324" t="s">
        <v>213</v>
      </c>
      <c r="S1324" t="s">
        <v>214</v>
      </c>
      <c r="T1324" t="s">
        <v>214</v>
      </c>
      <c r="U1324" t="s">
        <v>214</v>
      </c>
      <c r="V1324" t="s">
        <v>214</v>
      </c>
      <c r="W1324"/>
      <c r="X1324"/>
      <c r="Y1324"/>
      <c r="Z1324"/>
      <c r="AA1324"/>
      <c r="AB1324"/>
      <c r="AC1324"/>
      <c r="AD1324"/>
      <c r="AE1324"/>
      <c r="AF1324"/>
      <c r="AG1324"/>
      <c r="AH1324"/>
      <c r="AI1324"/>
      <c r="AJ1324"/>
      <c r="AK1324"/>
      <c r="AL1324"/>
      <c r="AM1324"/>
      <c r="AN1324"/>
      <c r="AO1324"/>
      <c r="AP1324" s="317"/>
      <c r="AQ1324"/>
      <c r="AR1324" s="299"/>
      <c r="AS1324" s="273"/>
    </row>
    <row r="1325" spans="1:45" s="272" customFormat="1" ht="22.8" x14ac:dyDescent="0.4">
      <c r="A1325" s="332">
        <v>216580</v>
      </c>
      <c r="B1325" t="s">
        <v>3630</v>
      </c>
      <c r="C1325" t="s">
        <v>214</v>
      </c>
      <c r="D1325" t="s">
        <v>214</v>
      </c>
      <c r="E1325" t="s">
        <v>214</v>
      </c>
      <c r="F1325" t="s">
        <v>214</v>
      </c>
      <c r="G1325" t="s">
        <v>214</v>
      </c>
      <c r="H1325" t="s">
        <v>214</v>
      </c>
      <c r="I1325" t="s">
        <v>214</v>
      </c>
      <c r="J1325" t="s">
        <v>214</v>
      </c>
      <c r="K1325" t="s">
        <v>214</v>
      </c>
      <c r="L1325" t="s">
        <v>214</v>
      </c>
      <c r="M1325" t="s">
        <v>212</v>
      </c>
      <c r="N1325" t="s">
        <v>212</v>
      </c>
      <c r="O1325" t="s">
        <v>212</v>
      </c>
      <c r="P1325" t="s">
        <v>212</v>
      </c>
      <c r="Q1325" t="s">
        <v>214</v>
      </c>
      <c r="R1325" t="s">
        <v>214</v>
      </c>
      <c r="S1325" t="s">
        <v>214</v>
      </c>
      <c r="T1325" t="s">
        <v>214</v>
      </c>
      <c r="U1325" t="s">
        <v>214</v>
      </c>
      <c r="V1325" t="s">
        <v>214</v>
      </c>
      <c r="W1325" t="s">
        <v>213</v>
      </c>
      <c r="X1325" t="s">
        <v>212</v>
      </c>
      <c r="Y1325" t="s">
        <v>214</v>
      </c>
      <c r="Z1325" t="s">
        <v>214</v>
      </c>
      <c r="AA1325" t="s">
        <v>214</v>
      </c>
      <c r="AB1325" t="s">
        <v>214</v>
      </c>
      <c r="AC1325" t="s">
        <v>214</v>
      </c>
      <c r="AD1325" t="s">
        <v>213</v>
      </c>
      <c r="AE1325" t="s">
        <v>213</v>
      </c>
      <c r="AF1325" t="s">
        <v>214</v>
      </c>
      <c r="AG1325"/>
      <c r="AH1325"/>
      <c r="AI1325"/>
      <c r="AJ1325"/>
      <c r="AK1325"/>
      <c r="AL1325"/>
      <c r="AM1325"/>
      <c r="AN1325"/>
      <c r="AO1325"/>
      <c r="AP1325" s="317"/>
      <c r="AQ1325"/>
      <c r="AR1325" s="299"/>
      <c r="AS1325" s="273"/>
    </row>
    <row r="1326" spans="1:45" s="272" customFormat="1" ht="22.8" x14ac:dyDescent="0.4">
      <c r="A1326" s="332">
        <v>216583</v>
      </c>
      <c r="B1326" t="s">
        <v>487</v>
      </c>
      <c r="C1326" t="s">
        <v>212</v>
      </c>
      <c r="D1326" t="s">
        <v>212</v>
      </c>
      <c r="E1326" t="s">
        <v>212</v>
      </c>
      <c r="F1326" t="s">
        <v>214</v>
      </c>
      <c r="G1326" t="s">
        <v>212</v>
      </c>
      <c r="H1326" t="s">
        <v>214</v>
      </c>
      <c r="I1326" t="s">
        <v>214</v>
      </c>
      <c r="J1326" t="s">
        <v>212</v>
      </c>
      <c r="K1326" t="s">
        <v>214</v>
      </c>
      <c r="L1326" t="s">
        <v>214</v>
      </c>
      <c r="M1326" t="s">
        <v>212</v>
      </c>
      <c r="N1326" t="s">
        <v>212</v>
      </c>
      <c r="O1326" t="s">
        <v>212</v>
      </c>
      <c r="P1326" t="s">
        <v>212</v>
      </c>
      <c r="Q1326" t="s">
        <v>212</v>
      </c>
      <c r="R1326" t="s">
        <v>212</v>
      </c>
      <c r="S1326" t="s">
        <v>212</v>
      </c>
      <c r="T1326" t="s">
        <v>214</v>
      </c>
      <c r="U1326" t="s">
        <v>214</v>
      </c>
      <c r="V1326" t="s">
        <v>212</v>
      </c>
      <c r="W1326"/>
      <c r="X1326"/>
      <c r="Y1326"/>
      <c r="Z1326"/>
      <c r="AA1326"/>
      <c r="AB1326"/>
      <c r="AC1326"/>
      <c r="AD1326"/>
      <c r="AE1326"/>
      <c r="AF1326"/>
      <c r="AG1326"/>
      <c r="AH1326"/>
      <c r="AI1326"/>
      <c r="AJ1326"/>
      <c r="AK1326"/>
      <c r="AL1326"/>
      <c r="AM1326"/>
      <c r="AN1326"/>
      <c r="AO1326"/>
      <c r="AP1326" s="317"/>
      <c r="AQ1326"/>
      <c r="AR1326" s="299"/>
      <c r="AS1326" s="273"/>
    </row>
    <row r="1327" spans="1:45" s="272" customFormat="1" ht="22.8" x14ac:dyDescent="0.4">
      <c r="A1327" s="332">
        <v>216585</v>
      </c>
      <c r="B1327" t="s">
        <v>3629</v>
      </c>
      <c r="C1327" t="s">
        <v>214</v>
      </c>
      <c r="D1327" t="s">
        <v>214</v>
      </c>
      <c r="E1327" t="s">
        <v>214</v>
      </c>
      <c r="F1327" t="s">
        <v>214</v>
      </c>
      <c r="G1327" t="s">
        <v>214</v>
      </c>
      <c r="H1327" t="s">
        <v>214</v>
      </c>
      <c r="I1327" t="s">
        <v>214</v>
      </c>
      <c r="J1327" t="s">
        <v>214</v>
      </c>
      <c r="K1327" t="s">
        <v>214</v>
      </c>
      <c r="L1327" t="s">
        <v>214</v>
      </c>
      <c r="M1327" t="s">
        <v>212</v>
      </c>
      <c r="N1327" t="s">
        <v>214</v>
      </c>
      <c r="O1327" t="s">
        <v>214</v>
      </c>
      <c r="P1327" t="s">
        <v>214</v>
      </c>
      <c r="Q1327" t="s">
        <v>214</v>
      </c>
      <c r="R1327" t="s">
        <v>214</v>
      </c>
      <c r="S1327" t="s">
        <v>212</v>
      </c>
      <c r="T1327" t="s">
        <v>214</v>
      </c>
      <c r="U1327" t="s">
        <v>214</v>
      </c>
      <c r="V1327" t="s">
        <v>214</v>
      </c>
      <c r="W1327" t="s">
        <v>214</v>
      </c>
      <c r="X1327" t="s">
        <v>214</v>
      </c>
      <c r="Y1327" t="s">
        <v>214</v>
      </c>
      <c r="Z1327" t="s">
        <v>214</v>
      </c>
      <c r="AA1327" t="s">
        <v>214</v>
      </c>
      <c r="AB1327" t="s">
        <v>214</v>
      </c>
      <c r="AC1327" t="s">
        <v>214</v>
      </c>
      <c r="AD1327" t="s">
        <v>214</v>
      </c>
      <c r="AE1327" t="s">
        <v>214</v>
      </c>
      <c r="AF1327" t="s">
        <v>214</v>
      </c>
      <c r="AG1327" t="s">
        <v>214</v>
      </c>
      <c r="AH1327" t="s">
        <v>214</v>
      </c>
      <c r="AI1327" t="s">
        <v>214</v>
      </c>
      <c r="AJ1327" t="s">
        <v>214</v>
      </c>
      <c r="AK1327" t="s">
        <v>214</v>
      </c>
      <c r="AL1327" t="s">
        <v>214</v>
      </c>
      <c r="AM1327" t="s">
        <v>214</v>
      </c>
      <c r="AN1327" t="s">
        <v>213</v>
      </c>
      <c r="AO1327" t="s">
        <v>213</v>
      </c>
      <c r="AP1327" s="317" t="s">
        <v>214</v>
      </c>
      <c r="AQ1327"/>
      <c r="AR1327" s="299"/>
      <c r="AS1327" s="273"/>
    </row>
    <row r="1328" spans="1:45" s="272" customFormat="1" ht="22.8" x14ac:dyDescent="0.4">
      <c r="A1328" s="332">
        <v>216586</v>
      </c>
      <c r="B1328" t="s">
        <v>487</v>
      </c>
      <c r="C1328" t="s">
        <v>212</v>
      </c>
      <c r="D1328" t="s">
        <v>214</v>
      </c>
      <c r="E1328" t="s">
        <v>212</v>
      </c>
      <c r="F1328" t="s">
        <v>212</v>
      </c>
      <c r="G1328" t="s">
        <v>212</v>
      </c>
      <c r="H1328" t="s">
        <v>214</v>
      </c>
      <c r="I1328" t="s">
        <v>212</v>
      </c>
      <c r="J1328" t="s">
        <v>212</v>
      </c>
      <c r="K1328" t="s">
        <v>212</v>
      </c>
      <c r="L1328" t="s">
        <v>212</v>
      </c>
      <c r="M1328" t="s">
        <v>214</v>
      </c>
      <c r="N1328" t="s">
        <v>214</v>
      </c>
      <c r="O1328" t="s">
        <v>212</v>
      </c>
      <c r="P1328" t="s">
        <v>212</v>
      </c>
      <c r="Q1328" t="s">
        <v>214</v>
      </c>
      <c r="R1328" t="s">
        <v>214</v>
      </c>
      <c r="S1328" t="s">
        <v>212</v>
      </c>
      <c r="T1328" t="s">
        <v>212</v>
      </c>
      <c r="U1328" t="s">
        <v>214</v>
      </c>
      <c r="V1328" t="s">
        <v>212</v>
      </c>
      <c r="W1328"/>
      <c r="X1328"/>
      <c r="Y1328"/>
      <c r="Z1328"/>
      <c r="AA1328"/>
      <c r="AB1328"/>
      <c r="AC1328"/>
      <c r="AD1328"/>
      <c r="AE1328"/>
      <c r="AF1328"/>
      <c r="AG1328"/>
      <c r="AH1328"/>
      <c r="AI1328"/>
      <c r="AJ1328"/>
      <c r="AK1328"/>
      <c r="AL1328"/>
      <c r="AM1328"/>
      <c r="AN1328"/>
      <c r="AO1328"/>
      <c r="AP1328" s="317"/>
      <c r="AQ1328"/>
      <c r="AR1328" s="299"/>
      <c r="AS1328" s="273"/>
    </row>
    <row r="1329" spans="1:45" s="272" customFormat="1" ht="22.8" x14ac:dyDescent="0.4">
      <c r="A1329" s="332">
        <v>216587</v>
      </c>
      <c r="B1329" t="s">
        <v>487</v>
      </c>
      <c r="C1329" t="s">
        <v>212</v>
      </c>
      <c r="D1329" t="s">
        <v>212</v>
      </c>
      <c r="E1329" t="s">
        <v>212</v>
      </c>
      <c r="F1329" t="s">
        <v>214</v>
      </c>
      <c r="G1329" t="s">
        <v>214</v>
      </c>
      <c r="H1329" t="s">
        <v>213</v>
      </c>
      <c r="I1329" t="s">
        <v>212</v>
      </c>
      <c r="J1329" t="s">
        <v>212</v>
      </c>
      <c r="K1329" t="s">
        <v>212</v>
      </c>
      <c r="L1329" t="s">
        <v>214</v>
      </c>
      <c r="M1329" t="s">
        <v>213</v>
      </c>
      <c r="N1329" t="s">
        <v>213</v>
      </c>
      <c r="O1329" t="s">
        <v>213</v>
      </c>
      <c r="P1329" t="s">
        <v>213</v>
      </c>
      <c r="Q1329" t="s">
        <v>213</v>
      </c>
      <c r="R1329" t="s">
        <v>213</v>
      </c>
      <c r="S1329" t="s">
        <v>213</v>
      </c>
      <c r="T1329" t="s">
        <v>213</v>
      </c>
      <c r="U1329" t="s">
        <v>213</v>
      </c>
      <c r="V1329" t="s">
        <v>213</v>
      </c>
      <c r="W1329"/>
      <c r="X1329"/>
      <c r="Y1329"/>
      <c r="Z1329"/>
      <c r="AA1329"/>
      <c r="AB1329"/>
      <c r="AC1329"/>
      <c r="AD1329"/>
      <c r="AE1329"/>
      <c r="AF1329"/>
      <c r="AG1329"/>
      <c r="AH1329"/>
      <c r="AI1329"/>
      <c r="AJ1329"/>
      <c r="AK1329"/>
      <c r="AL1329"/>
      <c r="AM1329"/>
      <c r="AN1329"/>
      <c r="AO1329"/>
      <c r="AP1329" s="317"/>
      <c r="AQ1329"/>
      <c r="AR1329" s="299"/>
      <c r="AS1329" s="273"/>
    </row>
    <row r="1330" spans="1:45" s="272" customFormat="1" ht="22.8" x14ac:dyDescent="0.4">
      <c r="A1330" s="334">
        <v>216591</v>
      </c>
      <c r="B1330" t="s">
        <v>487</v>
      </c>
      <c r="C1330" s="315" t="s">
        <v>212</v>
      </c>
      <c r="D1330" s="315" t="s">
        <v>212</v>
      </c>
      <c r="E1330" s="315" t="s">
        <v>212</v>
      </c>
      <c r="F1330" s="315" t="s">
        <v>212</v>
      </c>
      <c r="G1330" s="315" t="s">
        <v>212</v>
      </c>
      <c r="H1330" s="315" t="s">
        <v>214</v>
      </c>
      <c r="I1330" s="315" t="s">
        <v>213</v>
      </c>
      <c r="J1330" s="315" t="s">
        <v>214</v>
      </c>
      <c r="K1330" s="315" t="s">
        <v>214</v>
      </c>
      <c r="L1330" s="315" t="s">
        <v>213</v>
      </c>
      <c r="M1330" s="315" t="s">
        <v>4177</v>
      </c>
      <c r="N1330" s="315" t="s">
        <v>213</v>
      </c>
      <c r="O1330" s="315" t="s">
        <v>214</v>
      </c>
      <c r="P1330" s="315" t="s">
        <v>214</v>
      </c>
      <c r="Q1330" s="315" t="s">
        <v>213</v>
      </c>
      <c r="R1330" s="315" t="s">
        <v>213</v>
      </c>
      <c r="S1330" s="315" t="s">
        <v>213</v>
      </c>
      <c r="T1330" s="315" t="s">
        <v>213</v>
      </c>
      <c r="U1330" s="315" t="s">
        <v>213</v>
      </c>
      <c r="V1330" s="315" t="s">
        <v>213</v>
      </c>
      <c r="W1330" s="315"/>
      <c r="X1330" s="315"/>
      <c r="Y1330" s="315"/>
      <c r="Z1330" s="315"/>
      <c r="AA1330" s="315"/>
      <c r="AB1330" s="315"/>
      <c r="AC1330" s="315"/>
      <c r="AD1330" s="315"/>
      <c r="AE1330" s="315"/>
      <c r="AF1330" s="315"/>
      <c r="AG1330" s="315"/>
      <c r="AH1330" s="315"/>
      <c r="AI1330" s="315"/>
      <c r="AJ1330" s="315"/>
      <c r="AK1330" s="315"/>
      <c r="AL1330" s="315"/>
      <c r="AM1330" s="315"/>
      <c r="AN1330" s="315"/>
      <c r="AO1330" s="315"/>
      <c r="AP1330" s="316"/>
      <c r="AQ1330"/>
      <c r="AR1330" s="299"/>
      <c r="AS1330" s="273"/>
    </row>
    <row r="1331" spans="1:45" s="272" customFormat="1" ht="22.8" x14ac:dyDescent="0.4">
      <c r="A1331" s="335">
        <v>216593</v>
      </c>
      <c r="B1331" t="s">
        <v>486</v>
      </c>
      <c r="C1331" s="271" t="s">
        <v>212</v>
      </c>
      <c r="D1331" s="271" t="s">
        <v>212</v>
      </c>
      <c r="E1331" s="271" t="s">
        <v>212</v>
      </c>
      <c r="F1331" s="271" t="s">
        <v>212</v>
      </c>
      <c r="G1331" s="271" t="s">
        <v>212</v>
      </c>
      <c r="H1331" s="315" t="s">
        <v>214</v>
      </c>
      <c r="I1331" s="315" t="s">
        <v>214</v>
      </c>
      <c r="J1331" s="315" t="s">
        <v>214</v>
      </c>
      <c r="K1331" s="315" t="s">
        <v>214</v>
      </c>
      <c r="L1331" s="315" t="s">
        <v>214</v>
      </c>
      <c r="M1331" s="325"/>
      <c r="N1331" s="325"/>
      <c r="O1331" s="325"/>
      <c r="P1331" s="325"/>
      <c r="Q1331" s="325"/>
      <c r="R1331" s="325"/>
      <c r="S1331" s="325"/>
      <c r="T1331" s="325"/>
      <c r="U1331" s="325"/>
      <c r="V1331" s="325"/>
      <c r="W1331" s="325"/>
      <c r="X1331" s="325"/>
      <c r="Y1331" s="325"/>
      <c r="Z1331" s="325"/>
      <c r="AA1331" s="325"/>
      <c r="AB1331" s="325"/>
      <c r="AC1331" s="325"/>
      <c r="AD1331" s="325"/>
      <c r="AE1331" s="325"/>
      <c r="AF1331" s="325"/>
      <c r="AG1331" s="325"/>
      <c r="AH1331" s="325"/>
      <c r="AI1331" s="325"/>
      <c r="AJ1331" s="325"/>
      <c r="AK1331" s="325"/>
      <c r="AL1331" s="325"/>
      <c r="AM1331" s="325"/>
      <c r="AN1331" s="325"/>
      <c r="AO1331" s="325"/>
      <c r="AP1331" s="317"/>
      <c r="AQ1331"/>
      <c r="AR1331" s="299"/>
      <c r="AS1331" s="273"/>
    </row>
    <row r="1332" spans="1:45" s="272" customFormat="1" ht="22.8" x14ac:dyDescent="0.4">
      <c r="A1332" s="332">
        <v>216598</v>
      </c>
      <c r="B1332" t="s">
        <v>486</v>
      </c>
      <c r="C1332" t="s">
        <v>214</v>
      </c>
      <c r="D1332" t="s">
        <v>214</v>
      </c>
      <c r="E1332" t="s">
        <v>212</v>
      </c>
      <c r="F1332" t="s">
        <v>214</v>
      </c>
      <c r="G1332" t="s">
        <v>212</v>
      </c>
      <c r="H1332" t="s">
        <v>214</v>
      </c>
      <c r="I1332" t="s">
        <v>214</v>
      </c>
      <c r="J1332" t="s">
        <v>214</v>
      </c>
      <c r="K1332" t="s">
        <v>214</v>
      </c>
      <c r="L1332" t="s">
        <v>214</v>
      </c>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s="317"/>
      <c r="AQ1332"/>
      <c r="AR1332" s="299"/>
      <c r="AS1332" s="273"/>
    </row>
    <row r="1333" spans="1:45" s="272" customFormat="1" ht="22.8" x14ac:dyDescent="0.4">
      <c r="A1333" s="334">
        <v>216599</v>
      </c>
      <c r="B1333" t="s">
        <v>486</v>
      </c>
      <c r="C1333" s="315" t="s">
        <v>4176</v>
      </c>
      <c r="D1333" s="315" t="s">
        <v>4176</v>
      </c>
      <c r="E1333" s="315" t="s">
        <v>4176</v>
      </c>
      <c r="F1333" s="315" t="s">
        <v>4176</v>
      </c>
      <c r="G1333" s="315" t="s">
        <v>4176</v>
      </c>
      <c r="H1333" s="315" t="s">
        <v>4176</v>
      </c>
      <c r="I1333" s="315" t="s">
        <v>4176</v>
      </c>
      <c r="J1333" s="315" t="s">
        <v>4176</v>
      </c>
      <c r="K1333" s="315" t="s">
        <v>4176</v>
      </c>
      <c r="L1333" s="315" t="s">
        <v>4176</v>
      </c>
      <c r="M1333" s="315"/>
      <c r="N1333" s="315"/>
      <c r="O1333" s="315"/>
      <c r="P1333" s="315"/>
      <c r="Q1333" s="315"/>
      <c r="R1333" s="315"/>
      <c r="S1333" s="315"/>
      <c r="T1333" s="315"/>
      <c r="U1333" s="315"/>
      <c r="V1333" s="315"/>
      <c r="W1333" s="315"/>
      <c r="X1333" s="315"/>
      <c r="Y1333" s="315"/>
      <c r="Z1333" s="315"/>
      <c r="AA1333" s="315"/>
      <c r="AB1333" s="315"/>
      <c r="AC1333" s="315"/>
      <c r="AD1333" s="315"/>
      <c r="AE1333" s="315"/>
      <c r="AF1333" s="315"/>
      <c r="AG1333" s="315"/>
      <c r="AH1333" s="315"/>
      <c r="AI1333" s="315"/>
      <c r="AJ1333" s="315"/>
      <c r="AK1333" s="315"/>
      <c r="AL1333" s="315"/>
      <c r="AM1333" s="315"/>
      <c r="AN1333" s="315"/>
      <c r="AO1333" s="315"/>
      <c r="AP1333" s="316"/>
      <c r="AQ1333" t="s">
        <v>737</v>
      </c>
      <c r="AR1333" s="299" t="s">
        <v>4180</v>
      </c>
      <c r="AS1333" s="271"/>
    </row>
    <row r="1334" spans="1:45" s="272" customFormat="1" ht="22.8" x14ac:dyDescent="0.4">
      <c r="A1334" s="334">
        <v>216600</v>
      </c>
      <c r="B1334" t="s">
        <v>487</v>
      </c>
      <c r="C1334" s="315" t="s">
        <v>214</v>
      </c>
      <c r="D1334" s="315" t="s">
        <v>212</v>
      </c>
      <c r="E1334" s="315" t="s">
        <v>212</v>
      </c>
      <c r="F1334" s="315" t="s">
        <v>212</v>
      </c>
      <c r="G1334" s="315" t="s">
        <v>213</v>
      </c>
      <c r="H1334" s="315" t="s">
        <v>213</v>
      </c>
      <c r="I1334" s="315" t="s">
        <v>214</v>
      </c>
      <c r="J1334" s="315" t="s">
        <v>214</v>
      </c>
      <c r="K1334" s="315" t="s">
        <v>214</v>
      </c>
      <c r="L1334" s="315" t="s">
        <v>214</v>
      </c>
      <c r="M1334" s="315" t="s">
        <v>212</v>
      </c>
      <c r="N1334" s="315" t="s">
        <v>214</v>
      </c>
      <c r="O1334" s="315" t="s">
        <v>214</v>
      </c>
      <c r="P1334" s="315" t="s">
        <v>213</v>
      </c>
      <c r="Q1334" s="315" t="s">
        <v>214</v>
      </c>
      <c r="R1334" s="315" t="s">
        <v>213</v>
      </c>
      <c r="S1334" s="315" t="s">
        <v>213</v>
      </c>
      <c r="T1334" s="315" t="s">
        <v>213</v>
      </c>
      <c r="U1334" s="315" t="s">
        <v>213</v>
      </c>
      <c r="V1334" s="315" t="s">
        <v>213</v>
      </c>
      <c r="W1334" s="315"/>
      <c r="X1334" s="315"/>
      <c r="Y1334" s="315"/>
      <c r="Z1334" s="315"/>
      <c r="AA1334" s="315"/>
      <c r="AB1334" s="315"/>
      <c r="AC1334" s="315"/>
      <c r="AD1334" s="315"/>
      <c r="AE1334" s="315"/>
      <c r="AF1334" s="315"/>
      <c r="AG1334" s="315"/>
      <c r="AH1334" s="315"/>
      <c r="AI1334" s="315"/>
      <c r="AJ1334" s="315"/>
      <c r="AK1334" s="315"/>
      <c r="AL1334" s="315"/>
      <c r="AM1334" s="315"/>
      <c r="AN1334" s="315"/>
      <c r="AO1334" s="315"/>
      <c r="AP1334" s="316"/>
      <c r="AQ1334"/>
      <c r="AR1334" s="299"/>
      <c r="AS1334" s="273"/>
    </row>
    <row r="1335" spans="1:45" s="272" customFormat="1" ht="22.8" x14ac:dyDescent="0.4">
      <c r="A1335" s="332">
        <v>216601</v>
      </c>
      <c r="B1335" t="s">
        <v>3630</v>
      </c>
      <c r="C1335" t="s">
        <v>212</v>
      </c>
      <c r="D1335" t="s">
        <v>214</v>
      </c>
      <c r="E1335" t="s">
        <v>214</v>
      </c>
      <c r="F1335" t="s">
        <v>212</v>
      </c>
      <c r="G1335" t="s">
        <v>214</v>
      </c>
      <c r="H1335" t="s">
        <v>214</v>
      </c>
      <c r="I1335" t="s">
        <v>212</v>
      </c>
      <c r="J1335" t="s">
        <v>212</v>
      </c>
      <c r="K1335" t="s">
        <v>214</v>
      </c>
      <c r="L1335" t="s">
        <v>214</v>
      </c>
      <c r="M1335" t="s">
        <v>213</v>
      </c>
      <c r="N1335" t="s">
        <v>214</v>
      </c>
      <c r="O1335" t="s">
        <v>214</v>
      </c>
      <c r="P1335" t="s">
        <v>214</v>
      </c>
      <c r="Q1335" t="s">
        <v>212</v>
      </c>
      <c r="R1335" t="s">
        <v>214</v>
      </c>
      <c r="S1335" t="s">
        <v>212</v>
      </c>
      <c r="T1335" t="s">
        <v>214</v>
      </c>
      <c r="U1335" t="s">
        <v>214</v>
      </c>
      <c r="V1335" t="s">
        <v>212</v>
      </c>
      <c r="W1335" t="s">
        <v>214</v>
      </c>
      <c r="X1335" t="s">
        <v>214</v>
      </c>
      <c r="Y1335" t="s">
        <v>212</v>
      </c>
      <c r="Z1335" t="s">
        <v>214</v>
      </c>
      <c r="AA1335" t="s">
        <v>214</v>
      </c>
      <c r="AB1335" t="s">
        <v>214</v>
      </c>
      <c r="AC1335" t="s">
        <v>214</v>
      </c>
      <c r="AD1335" t="s">
        <v>214</v>
      </c>
      <c r="AE1335" t="s">
        <v>214</v>
      </c>
      <c r="AF1335" t="s">
        <v>214</v>
      </c>
      <c r="AG1335"/>
      <c r="AH1335"/>
      <c r="AI1335"/>
      <c r="AJ1335"/>
      <c r="AK1335"/>
      <c r="AL1335"/>
      <c r="AM1335"/>
      <c r="AN1335"/>
      <c r="AO1335"/>
      <c r="AP1335" s="317"/>
      <c r="AQ1335"/>
      <c r="AR1335" s="299"/>
      <c r="AS1335" s="271"/>
    </row>
    <row r="1336" spans="1:45" s="272" customFormat="1" ht="22.8" x14ac:dyDescent="0.4">
      <c r="A1336" s="334">
        <v>216602</v>
      </c>
      <c r="B1336" t="s">
        <v>486</v>
      </c>
      <c r="C1336" s="315" t="s">
        <v>4176</v>
      </c>
      <c r="D1336" s="315" t="s">
        <v>4176</v>
      </c>
      <c r="E1336" s="315" t="s">
        <v>4176</v>
      </c>
      <c r="F1336" s="315" t="s">
        <v>4176</v>
      </c>
      <c r="G1336" s="315" t="s">
        <v>4176</v>
      </c>
      <c r="H1336" s="315" t="s">
        <v>4176</v>
      </c>
      <c r="I1336" s="315" t="s">
        <v>4176</v>
      </c>
      <c r="J1336" s="315" t="s">
        <v>4176</v>
      </c>
      <c r="K1336" s="315" t="s">
        <v>4176</v>
      </c>
      <c r="L1336" s="315" t="s">
        <v>4176</v>
      </c>
      <c r="M1336" s="315"/>
      <c r="N1336" s="315"/>
      <c r="O1336" s="315"/>
      <c r="P1336" s="315"/>
      <c r="Q1336" s="315"/>
      <c r="R1336" s="315"/>
      <c r="S1336" s="315"/>
      <c r="T1336" s="315"/>
      <c r="U1336" s="315"/>
      <c r="V1336" s="315"/>
      <c r="W1336" s="315"/>
      <c r="X1336" s="315"/>
      <c r="Y1336" s="315"/>
      <c r="Z1336" s="315"/>
      <c r="AA1336" s="315"/>
      <c r="AB1336" s="315"/>
      <c r="AC1336" s="315"/>
      <c r="AD1336" s="315"/>
      <c r="AE1336" s="315"/>
      <c r="AF1336" s="315"/>
      <c r="AG1336" s="315"/>
      <c r="AH1336" s="315"/>
      <c r="AI1336" s="315"/>
      <c r="AJ1336" s="315"/>
      <c r="AK1336" s="315"/>
      <c r="AL1336" s="315"/>
      <c r="AM1336" s="315"/>
      <c r="AN1336" s="315"/>
      <c r="AO1336" s="315"/>
      <c r="AP1336" s="316"/>
      <c r="AQ1336" t="s">
        <v>737</v>
      </c>
      <c r="AR1336" s="299" t="s">
        <v>4180</v>
      </c>
      <c r="AS1336" s="271"/>
    </row>
    <row r="1337" spans="1:45" s="272" customFormat="1" ht="22.8" x14ac:dyDescent="0.4">
      <c r="A1337" s="334">
        <v>216603</v>
      </c>
      <c r="B1337" t="s">
        <v>486</v>
      </c>
      <c r="C1337" s="315" t="s">
        <v>4176</v>
      </c>
      <c r="D1337" s="315" t="s">
        <v>4176</v>
      </c>
      <c r="E1337" s="315" t="s">
        <v>4176</v>
      </c>
      <c r="F1337" s="315" t="s">
        <v>4176</v>
      </c>
      <c r="G1337" s="315" t="s">
        <v>4176</v>
      </c>
      <c r="H1337" s="315" t="s">
        <v>4176</v>
      </c>
      <c r="I1337" s="315" t="s">
        <v>4176</v>
      </c>
      <c r="J1337" s="315" t="s">
        <v>4176</v>
      </c>
      <c r="K1337" s="315" t="s">
        <v>4176</v>
      </c>
      <c r="L1337" s="315" t="s">
        <v>4176</v>
      </c>
      <c r="M1337" s="315"/>
      <c r="N1337" s="315"/>
      <c r="O1337" s="315"/>
      <c r="P1337" s="315"/>
      <c r="Q1337" s="315"/>
      <c r="R1337" s="315"/>
      <c r="S1337" s="315"/>
      <c r="T1337" s="315"/>
      <c r="U1337" s="315"/>
      <c r="V1337" s="315"/>
      <c r="W1337" s="315"/>
      <c r="X1337" s="315"/>
      <c r="Y1337" s="315"/>
      <c r="Z1337" s="315"/>
      <c r="AA1337" s="315"/>
      <c r="AB1337" s="315"/>
      <c r="AC1337" s="315"/>
      <c r="AD1337" s="315"/>
      <c r="AE1337" s="315"/>
      <c r="AF1337" s="315"/>
      <c r="AG1337" s="315"/>
      <c r="AH1337" s="315"/>
      <c r="AI1337" s="315"/>
      <c r="AJ1337" s="315"/>
      <c r="AK1337" s="315"/>
      <c r="AL1337" s="315"/>
      <c r="AM1337" s="315"/>
      <c r="AN1337" s="315"/>
      <c r="AO1337" s="315"/>
      <c r="AP1337" s="316"/>
      <c r="AQ1337" t="s">
        <v>737</v>
      </c>
      <c r="AR1337" s="299" t="s">
        <v>4180</v>
      </c>
      <c r="AS1337" s="271"/>
    </row>
    <row r="1338" spans="1:45" s="272" customFormat="1" ht="22.8" x14ac:dyDescent="0.4">
      <c r="A1338" s="332">
        <v>216604</v>
      </c>
      <c r="B1338" t="s">
        <v>487</v>
      </c>
      <c r="C1338" t="s">
        <v>214</v>
      </c>
      <c r="D1338" t="s">
        <v>212</v>
      </c>
      <c r="E1338" t="s">
        <v>214</v>
      </c>
      <c r="F1338" t="s">
        <v>214</v>
      </c>
      <c r="G1338" t="s">
        <v>214</v>
      </c>
      <c r="H1338" t="s">
        <v>213</v>
      </c>
      <c r="I1338" t="s">
        <v>214</v>
      </c>
      <c r="J1338" t="s">
        <v>214</v>
      </c>
      <c r="K1338" t="s">
        <v>214</v>
      </c>
      <c r="L1338" t="s">
        <v>212</v>
      </c>
      <c r="M1338" t="s">
        <v>212</v>
      </c>
      <c r="N1338" t="s">
        <v>212</v>
      </c>
      <c r="O1338" t="s">
        <v>212</v>
      </c>
      <c r="P1338" t="s">
        <v>213</v>
      </c>
      <c r="Q1338" t="s">
        <v>212</v>
      </c>
      <c r="R1338" t="s">
        <v>213</v>
      </c>
      <c r="S1338" t="s">
        <v>212</v>
      </c>
      <c r="T1338" t="s">
        <v>214</v>
      </c>
      <c r="U1338" t="s">
        <v>214</v>
      </c>
      <c r="V1338" t="s">
        <v>214</v>
      </c>
      <c r="W1338"/>
      <c r="X1338"/>
      <c r="Y1338"/>
      <c r="Z1338"/>
      <c r="AA1338"/>
      <c r="AB1338"/>
      <c r="AC1338"/>
      <c r="AD1338"/>
      <c r="AE1338"/>
      <c r="AF1338"/>
      <c r="AG1338"/>
      <c r="AH1338"/>
      <c r="AI1338"/>
      <c r="AJ1338"/>
      <c r="AK1338"/>
      <c r="AL1338"/>
      <c r="AM1338"/>
      <c r="AN1338"/>
      <c r="AO1338"/>
      <c r="AP1338" s="317"/>
      <c r="AQ1338"/>
      <c r="AR1338" s="299"/>
      <c r="AS1338" s="271"/>
    </row>
    <row r="1339" spans="1:45" s="272" customFormat="1" ht="22.8" x14ac:dyDescent="0.4">
      <c r="A1339" s="334">
        <v>216605</v>
      </c>
      <c r="B1339" t="s">
        <v>486</v>
      </c>
      <c r="C1339" s="315" t="s">
        <v>4176</v>
      </c>
      <c r="D1339" s="315" t="s">
        <v>4176</v>
      </c>
      <c r="E1339" s="315" t="s">
        <v>4176</v>
      </c>
      <c r="F1339" s="315" t="s">
        <v>4176</v>
      </c>
      <c r="G1339" s="315" t="s">
        <v>4176</v>
      </c>
      <c r="H1339" s="315" t="s">
        <v>4176</v>
      </c>
      <c r="I1339" s="315" t="s">
        <v>4176</v>
      </c>
      <c r="J1339" s="315" t="s">
        <v>4176</v>
      </c>
      <c r="K1339" s="315" t="s">
        <v>4176</v>
      </c>
      <c r="L1339" s="315" t="s">
        <v>4176</v>
      </c>
      <c r="M1339" s="315"/>
      <c r="N1339" s="315"/>
      <c r="O1339" s="315"/>
      <c r="P1339" s="315"/>
      <c r="Q1339" s="315"/>
      <c r="R1339" s="315"/>
      <c r="S1339" s="315"/>
      <c r="T1339" s="315"/>
      <c r="U1339" s="315"/>
      <c r="V1339" s="315"/>
      <c r="W1339" s="315"/>
      <c r="X1339" s="315"/>
      <c r="Y1339" s="315"/>
      <c r="Z1339" s="315"/>
      <c r="AA1339" s="315"/>
      <c r="AB1339" s="315"/>
      <c r="AC1339" s="315"/>
      <c r="AD1339" s="315"/>
      <c r="AE1339" s="315"/>
      <c r="AF1339" s="315"/>
      <c r="AG1339" s="315"/>
      <c r="AH1339" s="315"/>
      <c r="AI1339" s="315"/>
      <c r="AJ1339" s="315"/>
      <c r="AK1339" s="315"/>
      <c r="AL1339" s="315"/>
      <c r="AM1339" s="315"/>
      <c r="AN1339" s="315"/>
      <c r="AO1339" s="315"/>
      <c r="AP1339" s="316"/>
      <c r="AQ1339" t="s">
        <v>737</v>
      </c>
      <c r="AR1339" s="299" t="s">
        <v>4180</v>
      </c>
      <c r="AS1339" s="271"/>
    </row>
    <row r="1340" spans="1:45" s="272" customFormat="1" ht="22.8" x14ac:dyDescent="0.4">
      <c r="A1340" s="334">
        <v>216606</v>
      </c>
      <c r="B1340" t="s">
        <v>486</v>
      </c>
      <c r="C1340" s="315" t="s">
        <v>4176</v>
      </c>
      <c r="D1340" s="315" t="s">
        <v>4176</v>
      </c>
      <c r="E1340" s="315" t="s">
        <v>4176</v>
      </c>
      <c r="F1340" s="315" t="s">
        <v>4176</v>
      </c>
      <c r="G1340" s="315" t="s">
        <v>4176</v>
      </c>
      <c r="H1340" s="315" t="s">
        <v>4176</v>
      </c>
      <c r="I1340" s="315" t="s">
        <v>4176</v>
      </c>
      <c r="J1340" s="315" t="s">
        <v>4176</v>
      </c>
      <c r="K1340" s="315" t="s">
        <v>4176</v>
      </c>
      <c r="L1340" s="315" t="s">
        <v>4176</v>
      </c>
      <c r="M1340" s="315"/>
      <c r="N1340" s="315"/>
      <c r="O1340" s="315"/>
      <c r="P1340" s="315"/>
      <c r="Q1340" s="315"/>
      <c r="R1340" s="315"/>
      <c r="S1340" s="315"/>
      <c r="T1340" s="315"/>
      <c r="U1340" s="315"/>
      <c r="V1340" s="315"/>
      <c r="W1340" s="315"/>
      <c r="X1340" s="315"/>
      <c r="Y1340" s="315"/>
      <c r="Z1340" s="315"/>
      <c r="AA1340" s="315"/>
      <c r="AB1340" s="315"/>
      <c r="AC1340" s="315"/>
      <c r="AD1340" s="315"/>
      <c r="AE1340" s="315"/>
      <c r="AF1340" s="315"/>
      <c r="AG1340" s="315"/>
      <c r="AH1340" s="315"/>
      <c r="AI1340" s="315"/>
      <c r="AJ1340" s="315"/>
      <c r="AK1340" s="315"/>
      <c r="AL1340" s="315"/>
      <c r="AM1340" s="315"/>
      <c r="AN1340" s="315"/>
      <c r="AO1340" s="315"/>
      <c r="AP1340" s="316"/>
      <c r="AQ1340" t="s">
        <v>737</v>
      </c>
      <c r="AR1340" s="299" t="s">
        <v>4180</v>
      </c>
      <c r="AS1340" s="271"/>
    </row>
    <row r="1341" spans="1:45" s="272" customFormat="1" ht="22.8" x14ac:dyDescent="0.4">
      <c r="A1341" s="334">
        <v>216607</v>
      </c>
      <c r="B1341" t="s">
        <v>486</v>
      </c>
      <c r="C1341" s="315" t="s">
        <v>4176</v>
      </c>
      <c r="D1341" s="315" t="s">
        <v>4176</v>
      </c>
      <c r="E1341" s="315" t="s">
        <v>4176</v>
      </c>
      <c r="F1341" s="315" t="s">
        <v>4176</v>
      </c>
      <c r="G1341" s="315" t="s">
        <v>4176</v>
      </c>
      <c r="H1341" s="315" t="s">
        <v>4176</v>
      </c>
      <c r="I1341" s="315" t="s">
        <v>4176</v>
      </c>
      <c r="J1341" s="315" t="s">
        <v>4176</v>
      </c>
      <c r="K1341" s="315" t="s">
        <v>4176</v>
      </c>
      <c r="L1341" s="315" t="s">
        <v>4176</v>
      </c>
      <c r="M1341" s="315"/>
      <c r="N1341" s="315"/>
      <c r="O1341" s="315"/>
      <c r="P1341" s="315"/>
      <c r="Q1341" s="315"/>
      <c r="R1341" s="315"/>
      <c r="S1341" s="315"/>
      <c r="T1341" s="315"/>
      <c r="U1341" s="315"/>
      <c r="V1341" s="315"/>
      <c r="W1341" s="315"/>
      <c r="X1341" s="315"/>
      <c r="Y1341" s="315"/>
      <c r="Z1341" s="315"/>
      <c r="AA1341" s="315"/>
      <c r="AB1341" s="315"/>
      <c r="AC1341" s="315"/>
      <c r="AD1341" s="315"/>
      <c r="AE1341" s="315"/>
      <c r="AF1341" s="315"/>
      <c r="AG1341" s="315"/>
      <c r="AH1341" s="315"/>
      <c r="AI1341" s="315"/>
      <c r="AJ1341" s="315"/>
      <c r="AK1341" s="315"/>
      <c r="AL1341" s="315"/>
      <c r="AM1341" s="315"/>
      <c r="AN1341" s="315"/>
      <c r="AO1341" s="315"/>
      <c r="AP1341" s="316"/>
      <c r="AQ1341" t="s">
        <v>737</v>
      </c>
      <c r="AR1341" s="299" t="s">
        <v>4180</v>
      </c>
      <c r="AS1341" s="273"/>
    </row>
    <row r="1342" spans="1:45" s="272" customFormat="1" ht="22.8" x14ac:dyDescent="0.4">
      <c r="A1342" s="332">
        <v>216608</v>
      </c>
      <c r="B1342" t="s">
        <v>3630</v>
      </c>
      <c r="C1342" t="s">
        <v>212</v>
      </c>
      <c r="D1342" t="s">
        <v>214</v>
      </c>
      <c r="E1342" t="s">
        <v>214</v>
      </c>
      <c r="F1342" t="s">
        <v>214</v>
      </c>
      <c r="G1342" t="s">
        <v>214</v>
      </c>
      <c r="H1342" t="s">
        <v>214</v>
      </c>
      <c r="I1342" t="s">
        <v>214</v>
      </c>
      <c r="J1342" t="s">
        <v>214</v>
      </c>
      <c r="K1342" t="s">
        <v>214</v>
      </c>
      <c r="L1342" t="s">
        <v>214</v>
      </c>
      <c r="M1342" t="s">
        <v>214</v>
      </c>
      <c r="N1342" t="s">
        <v>214</v>
      </c>
      <c r="O1342" t="s">
        <v>214</v>
      </c>
      <c r="P1342" t="s">
        <v>214</v>
      </c>
      <c r="Q1342" t="s">
        <v>214</v>
      </c>
      <c r="R1342" t="s">
        <v>213</v>
      </c>
      <c r="S1342" t="s">
        <v>214</v>
      </c>
      <c r="T1342" t="s">
        <v>214</v>
      </c>
      <c r="U1342" t="s">
        <v>214</v>
      </c>
      <c r="V1342" t="s">
        <v>214</v>
      </c>
      <c r="W1342" t="s">
        <v>214</v>
      </c>
      <c r="X1342" t="s">
        <v>214</v>
      </c>
      <c r="Y1342" t="s">
        <v>214</v>
      </c>
      <c r="Z1342" t="s">
        <v>214</v>
      </c>
      <c r="AA1342" t="s">
        <v>212</v>
      </c>
      <c r="AB1342" t="s">
        <v>214</v>
      </c>
      <c r="AC1342" t="s">
        <v>214</v>
      </c>
      <c r="AD1342" t="s">
        <v>214</v>
      </c>
      <c r="AE1342" t="s">
        <v>213</v>
      </c>
      <c r="AF1342" t="s">
        <v>214</v>
      </c>
      <c r="AG1342"/>
      <c r="AH1342"/>
      <c r="AI1342"/>
      <c r="AJ1342"/>
      <c r="AK1342"/>
      <c r="AL1342"/>
      <c r="AM1342"/>
      <c r="AN1342"/>
      <c r="AO1342"/>
      <c r="AP1342" s="317"/>
      <c r="AQ1342"/>
      <c r="AR1342" s="299"/>
      <c r="AS1342" s="271"/>
    </row>
    <row r="1343" spans="1:45" s="272" customFormat="1" ht="22.8" x14ac:dyDescent="0.4">
      <c r="A1343" s="335">
        <v>216609</v>
      </c>
      <c r="B1343" t="s">
        <v>486</v>
      </c>
      <c r="C1343" s="315" t="s">
        <v>4176</v>
      </c>
      <c r="D1343" s="315" t="s">
        <v>4176</v>
      </c>
      <c r="E1343" s="315" t="s">
        <v>4176</v>
      </c>
      <c r="F1343" s="315" t="s">
        <v>4176</v>
      </c>
      <c r="G1343" s="315" t="s">
        <v>4176</v>
      </c>
      <c r="H1343" s="315" t="s">
        <v>4176</v>
      </c>
      <c r="I1343" s="315" t="s">
        <v>4176</v>
      </c>
      <c r="J1343" s="315" t="s">
        <v>4176</v>
      </c>
      <c r="K1343" s="315" t="s">
        <v>4176</v>
      </c>
      <c r="L1343" s="315" t="s">
        <v>4176</v>
      </c>
      <c r="M1343" s="325"/>
      <c r="N1343" s="325"/>
      <c r="O1343" s="325"/>
      <c r="P1343" s="325"/>
      <c r="Q1343" s="325"/>
      <c r="R1343" s="325"/>
      <c r="S1343" s="325"/>
      <c r="T1343" s="325"/>
      <c r="U1343" s="325"/>
      <c r="V1343" s="325"/>
      <c r="W1343" s="325"/>
      <c r="X1343" s="325"/>
      <c r="Y1343" s="325"/>
      <c r="Z1343" s="325"/>
      <c r="AA1343" s="325"/>
      <c r="AB1343" s="325"/>
      <c r="AC1343" s="325"/>
      <c r="AD1343" s="325"/>
      <c r="AE1343" s="325"/>
      <c r="AF1343" s="325"/>
      <c r="AG1343" s="325"/>
      <c r="AH1343" s="325"/>
      <c r="AI1343" s="325"/>
      <c r="AJ1343" s="325"/>
      <c r="AK1343" s="325"/>
      <c r="AL1343" s="325"/>
      <c r="AM1343" s="325"/>
      <c r="AN1343" s="325"/>
      <c r="AO1343" s="325"/>
      <c r="AP1343" s="317"/>
      <c r="AQ1343" t="s">
        <v>737</v>
      </c>
      <c r="AR1343" s="299" t="s">
        <v>4180</v>
      </c>
      <c r="AS1343" s="271"/>
    </row>
    <row r="1344" spans="1:45" s="272" customFormat="1" ht="22.8" x14ac:dyDescent="0.4">
      <c r="A1344" s="334">
        <v>216610</v>
      </c>
      <c r="B1344" t="s">
        <v>487</v>
      </c>
      <c r="C1344" s="315" t="s">
        <v>212</v>
      </c>
      <c r="D1344" s="315" t="s">
        <v>214</v>
      </c>
      <c r="E1344" s="315" t="s">
        <v>213</v>
      </c>
      <c r="F1344" s="315" t="s">
        <v>213</v>
      </c>
      <c r="G1344" s="315" t="s">
        <v>212</v>
      </c>
      <c r="H1344" s="315" t="s">
        <v>213</v>
      </c>
      <c r="I1344" s="315" t="s">
        <v>213</v>
      </c>
      <c r="J1344" s="315" t="s">
        <v>213</v>
      </c>
      <c r="K1344" s="315" t="s">
        <v>213</v>
      </c>
      <c r="L1344" s="315" t="s">
        <v>214</v>
      </c>
      <c r="M1344" s="315" t="s">
        <v>4177</v>
      </c>
      <c r="N1344" s="315" t="s">
        <v>4177</v>
      </c>
      <c r="O1344" s="315" t="s">
        <v>4177</v>
      </c>
      <c r="P1344" s="315" t="s">
        <v>4177</v>
      </c>
      <c r="Q1344" s="315" t="s">
        <v>4177</v>
      </c>
      <c r="R1344" s="315" t="s">
        <v>4177</v>
      </c>
      <c r="S1344" s="315" t="s">
        <v>4177</v>
      </c>
      <c r="T1344" s="315" t="s">
        <v>4177</v>
      </c>
      <c r="U1344" s="315" t="s">
        <v>4177</v>
      </c>
      <c r="V1344" s="315" t="s">
        <v>4177</v>
      </c>
      <c r="W1344" s="315"/>
      <c r="X1344" s="315"/>
      <c r="Y1344" s="315"/>
      <c r="Z1344" s="315"/>
      <c r="AA1344" s="315"/>
      <c r="AB1344" s="315"/>
      <c r="AC1344" s="315"/>
      <c r="AD1344" s="315"/>
      <c r="AE1344" s="315"/>
      <c r="AF1344" s="315"/>
      <c r="AG1344" s="315"/>
      <c r="AH1344" s="315"/>
      <c r="AI1344" s="315"/>
      <c r="AJ1344" s="315"/>
      <c r="AK1344" s="315"/>
      <c r="AL1344" s="315"/>
      <c r="AM1344" s="315"/>
      <c r="AN1344" s="315"/>
      <c r="AO1344" s="315"/>
      <c r="AP1344" s="316"/>
      <c r="AQ1344"/>
      <c r="AR1344" s="299"/>
      <c r="AS1344" s="271"/>
    </row>
    <row r="1345" spans="1:45" s="272" customFormat="1" ht="22.8" x14ac:dyDescent="0.4">
      <c r="A1345" s="332">
        <v>216611</v>
      </c>
      <c r="B1345" t="s">
        <v>3632</v>
      </c>
      <c r="C1345" t="s">
        <v>213</v>
      </c>
      <c r="D1345" t="s">
        <v>214</v>
      </c>
      <c r="E1345" t="s">
        <v>212</v>
      </c>
      <c r="F1345" t="s">
        <v>213</v>
      </c>
      <c r="G1345" t="s">
        <v>214</v>
      </c>
      <c r="H1345" t="s">
        <v>213</v>
      </c>
      <c r="I1345" t="s">
        <v>214</v>
      </c>
      <c r="J1345" t="s">
        <v>214</v>
      </c>
      <c r="K1345" t="s">
        <v>214</v>
      </c>
      <c r="L1345" t="s">
        <v>214</v>
      </c>
      <c r="M1345" t="s">
        <v>212</v>
      </c>
      <c r="N1345" t="s">
        <v>212</v>
      </c>
      <c r="O1345" t="s">
        <v>212</v>
      </c>
      <c r="P1345" t="s">
        <v>212</v>
      </c>
      <c r="Q1345" t="s">
        <v>214</v>
      </c>
      <c r="R1345" t="s">
        <v>213</v>
      </c>
      <c r="S1345" t="s">
        <v>214</v>
      </c>
      <c r="T1345" t="s">
        <v>214</v>
      </c>
      <c r="U1345" t="s">
        <v>214</v>
      </c>
      <c r="V1345" t="s">
        <v>214</v>
      </c>
      <c r="W1345"/>
      <c r="X1345"/>
      <c r="Y1345"/>
      <c r="Z1345"/>
      <c r="AA1345"/>
      <c r="AB1345"/>
      <c r="AC1345"/>
      <c r="AD1345"/>
      <c r="AE1345"/>
      <c r="AF1345"/>
      <c r="AG1345"/>
      <c r="AH1345"/>
      <c r="AI1345"/>
      <c r="AJ1345"/>
      <c r="AK1345"/>
      <c r="AL1345"/>
      <c r="AM1345"/>
      <c r="AN1345"/>
      <c r="AO1345"/>
      <c r="AP1345" s="317"/>
      <c r="AQ1345"/>
      <c r="AR1345" s="299"/>
      <c r="AS1345" s="271"/>
    </row>
    <row r="1346" spans="1:45" s="272" customFormat="1" ht="22.8" x14ac:dyDescent="0.4">
      <c r="A1346" s="332">
        <v>216612</v>
      </c>
      <c r="B1346" t="s">
        <v>3630</v>
      </c>
      <c r="C1346" t="s">
        <v>212</v>
      </c>
      <c r="D1346" t="s">
        <v>214</v>
      </c>
      <c r="E1346" t="s">
        <v>214</v>
      </c>
      <c r="F1346" t="s">
        <v>212</v>
      </c>
      <c r="G1346" t="s">
        <v>212</v>
      </c>
      <c r="H1346" t="s">
        <v>212</v>
      </c>
      <c r="I1346" t="s">
        <v>214</v>
      </c>
      <c r="J1346" t="s">
        <v>214</v>
      </c>
      <c r="K1346" t="s">
        <v>214</v>
      </c>
      <c r="L1346" t="s">
        <v>214</v>
      </c>
      <c r="M1346" t="s">
        <v>213</v>
      </c>
      <c r="N1346" t="s">
        <v>214</v>
      </c>
      <c r="O1346" t="s">
        <v>214</v>
      </c>
      <c r="P1346" t="s">
        <v>212</v>
      </c>
      <c r="Q1346" t="s">
        <v>214</v>
      </c>
      <c r="R1346" t="s">
        <v>214</v>
      </c>
      <c r="S1346" t="s">
        <v>214</v>
      </c>
      <c r="T1346" t="s">
        <v>214</v>
      </c>
      <c r="U1346" t="s">
        <v>214</v>
      </c>
      <c r="V1346" t="s">
        <v>214</v>
      </c>
      <c r="W1346" t="s">
        <v>214</v>
      </c>
      <c r="X1346" t="s">
        <v>212</v>
      </c>
      <c r="Y1346" t="s">
        <v>214</v>
      </c>
      <c r="Z1346" t="s">
        <v>214</v>
      </c>
      <c r="AA1346" t="s">
        <v>212</v>
      </c>
      <c r="AB1346" t="s">
        <v>214</v>
      </c>
      <c r="AC1346" t="s">
        <v>214</v>
      </c>
      <c r="AD1346" t="s">
        <v>214</v>
      </c>
      <c r="AE1346" t="s">
        <v>213</v>
      </c>
      <c r="AF1346" t="s">
        <v>213</v>
      </c>
      <c r="AG1346"/>
      <c r="AH1346"/>
      <c r="AI1346"/>
      <c r="AJ1346"/>
      <c r="AK1346"/>
      <c r="AL1346"/>
      <c r="AM1346"/>
      <c r="AN1346"/>
      <c r="AO1346"/>
      <c r="AP1346" s="317"/>
      <c r="AQ1346"/>
      <c r="AR1346" s="299"/>
      <c r="AS1346" s="273"/>
    </row>
    <row r="1347" spans="1:45" s="272" customFormat="1" ht="24" x14ac:dyDescent="0.5">
      <c r="A1347" s="336">
        <v>216613</v>
      </c>
      <c r="B1347" t="s">
        <v>3632</v>
      </c>
      <c r="C1347" s="271" t="s">
        <v>214</v>
      </c>
      <c r="D1347" s="271" t="s">
        <v>214</v>
      </c>
      <c r="E1347" s="271" t="s">
        <v>212</v>
      </c>
      <c r="F1347" s="271" t="s">
        <v>212</v>
      </c>
      <c r="G1347" s="271" t="s">
        <v>212</v>
      </c>
      <c r="H1347" s="271" t="s">
        <v>213</v>
      </c>
      <c r="I1347" s="271" t="s">
        <v>214</v>
      </c>
      <c r="J1347" s="271" t="s">
        <v>214</v>
      </c>
      <c r="K1347" s="271" t="s">
        <v>212</v>
      </c>
      <c r="L1347" s="271" t="s">
        <v>213</v>
      </c>
      <c r="M1347" s="271" t="s">
        <v>213</v>
      </c>
      <c r="N1347" s="271" t="s">
        <v>213</v>
      </c>
      <c r="O1347" s="271" t="s">
        <v>213</v>
      </c>
      <c r="P1347" s="271" t="s">
        <v>213</v>
      </c>
      <c r="Q1347" s="271" t="s">
        <v>213</v>
      </c>
      <c r="R1347" s="271" t="s">
        <v>213</v>
      </c>
      <c r="S1347" s="271" t="s">
        <v>213</v>
      </c>
      <c r="T1347" s="271" t="s">
        <v>213</v>
      </c>
      <c r="U1347" s="271" t="s">
        <v>213</v>
      </c>
      <c r="V1347" s="271" t="s">
        <v>213</v>
      </c>
      <c r="W1347" s="271"/>
      <c r="X1347" s="271"/>
      <c r="Y1347" s="271"/>
      <c r="Z1347" s="271"/>
      <c r="AA1347" s="271"/>
      <c r="AB1347" s="271"/>
      <c r="AC1347" s="271"/>
      <c r="AD1347" s="271"/>
      <c r="AE1347" s="271"/>
      <c r="AF1347" s="271"/>
      <c r="AG1347" s="271"/>
      <c r="AH1347" s="271"/>
      <c r="AI1347" s="271"/>
      <c r="AJ1347" s="271"/>
      <c r="AK1347" s="271"/>
      <c r="AL1347" s="271"/>
      <c r="AM1347" s="271"/>
      <c r="AN1347" s="271"/>
      <c r="AO1347" s="271"/>
      <c r="AP1347" s="322"/>
      <c r="AQ1347"/>
      <c r="AR1347" s="299"/>
      <c r="AS1347" s="271"/>
    </row>
    <row r="1348" spans="1:45" s="272" customFormat="1" ht="22.8" x14ac:dyDescent="0.4">
      <c r="A1348" s="334">
        <v>216614</v>
      </c>
      <c r="B1348" t="s">
        <v>486</v>
      </c>
      <c r="C1348" s="315" t="s">
        <v>4176</v>
      </c>
      <c r="D1348" s="315" t="s">
        <v>4176</v>
      </c>
      <c r="E1348" s="315" t="s">
        <v>4176</v>
      </c>
      <c r="F1348" s="315" t="s">
        <v>4176</v>
      </c>
      <c r="G1348" s="315" t="s">
        <v>4176</v>
      </c>
      <c r="H1348" s="315" t="s">
        <v>4176</v>
      </c>
      <c r="I1348" s="315" t="s">
        <v>4176</v>
      </c>
      <c r="J1348" s="315" t="s">
        <v>4176</v>
      </c>
      <c r="K1348" s="315" t="s">
        <v>4176</v>
      </c>
      <c r="L1348" s="315" t="s">
        <v>4176</v>
      </c>
      <c r="M1348" s="315"/>
      <c r="N1348" s="315"/>
      <c r="O1348" s="315"/>
      <c r="P1348" s="315"/>
      <c r="Q1348" s="315"/>
      <c r="R1348" s="315"/>
      <c r="S1348" s="315"/>
      <c r="T1348" s="315"/>
      <c r="U1348" s="315"/>
      <c r="V1348" s="315"/>
      <c r="W1348" s="315"/>
      <c r="X1348" s="315"/>
      <c r="Y1348" s="315"/>
      <c r="Z1348" s="315"/>
      <c r="AA1348" s="315"/>
      <c r="AB1348" s="315"/>
      <c r="AC1348" s="315"/>
      <c r="AD1348" s="315"/>
      <c r="AE1348" s="315"/>
      <c r="AF1348" s="315"/>
      <c r="AG1348" s="315"/>
      <c r="AH1348" s="315"/>
      <c r="AI1348" s="315"/>
      <c r="AJ1348" s="315"/>
      <c r="AK1348" s="315"/>
      <c r="AL1348" s="315"/>
      <c r="AM1348" s="315"/>
      <c r="AN1348" s="315"/>
      <c r="AO1348" s="315"/>
      <c r="AP1348" s="316"/>
      <c r="AQ1348" t="s">
        <v>737</v>
      </c>
      <c r="AR1348" s="299" t="s">
        <v>4180</v>
      </c>
      <c r="AS1348" s="273"/>
    </row>
    <row r="1349" spans="1:45" s="272" customFormat="1" ht="22.8" x14ac:dyDescent="0.4">
      <c r="A1349" s="334">
        <v>216615</v>
      </c>
      <c r="B1349" t="s">
        <v>486</v>
      </c>
      <c r="C1349" s="315" t="s">
        <v>4176</v>
      </c>
      <c r="D1349" s="315" t="s">
        <v>4176</v>
      </c>
      <c r="E1349" s="315" t="s">
        <v>4176</v>
      </c>
      <c r="F1349" s="315" t="s">
        <v>4176</v>
      </c>
      <c r="G1349" s="315" t="s">
        <v>4176</v>
      </c>
      <c r="H1349" s="315" t="s">
        <v>4176</v>
      </c>
      <c r="I1349" s="315" t="s">
        <v>4176</v>
      </c>
      <c r="J1349" s="315" t="s">
        <v>4176</v>
      </c>
      <c r="K1349" s="315" t="s">
        <v>4176</v>
      </c>
      <c r="L1349" s="315" t="s">
        <v>4176</v>
      </c>
      <c r="M1349" s="315"/>
      <c r="N1349" s="315"/>
      <c r="O1349" s="315"/>
      <c r="P1349" s="315"/>
      <c r="Q1349" s="315"/>
      <c r="R1349" s="315"/>
      <c r="S1349" s="315"/>
      <c r="T1349" s="315"/>
      <c r="U1349" s="315"/>
      <c r="V1349" s="315"/>
      <c r="W1349" s="315"/>
      <c r="X1349" s="315"/>
      <c r="Y1349" s="315"/>
      <c r="Z1349" s="315"/>
      <c r="AA1349" s="315"/>
      <c r="AB1349" s="315"/>
      <c r="AC1349" s="315"/>
      <c r="AD1349" s="315"/>
      <c r="AE1349" s="315"/>
      <c r="AF1349" s="315"/>
      <c r="AG1349" s="315"/>
      <c r="AH1349" s="315"/>
      <c r="AI1349" s="315"/>
      <c r="AJ1349" s="315"/>
      <c r="AK1349" s="315"/>
      <c r="AL1349" s="315"/>
      <c r="AM1349" s="315"/>
      <c r="AN1349" s="315"/>
      <c r="AO1349" s="315"/>
      <c r="AP1349" s="316"/>
      <c r="AQ1349" t="s">
        <v>737</v>
      </c>
      <c r="AR1349" s="299" t="s">
        <v>4180</v>
      </c>
      <c r="AS1349" s="271"/>
    </row>
    <row r="1350" spans="1:45" s="272" customFormat="1" ht="24" x14ac:dyDescent="0.5">
      <c r="A1350" s="336">
        <v>216616</v>
      </c>
      <c r="B1350" t="s">
        <v>3630</v>
      </c>
      <c r="C1350" s="272" t="s">
        <v>212</v>
      </c>
      <c r="D1350" s="272" t="s">
        <v>214</v>
      </c>
      <c r="E1350" s="272" t="s">
        <v>214</v>
      </c>
      <c r="F1350" s="272" t="s">
        <v>214</v>
      </c>
      <c r="G1350" s="272" t="s">
        <v>214</v>
      </c>
      <c r="H1350" s="272" t="s">
        <v>212</v>
      </c>
      <c r="I1350" s="272" t="s">
        <v>214</v>
      </c>
      <c r="J1350" s="272" t="s">
        <v>214</v>
      </c>
      <c r="K1350" s="272" t="s">
        <v>214</v>
      </c>
      <c r="L1350" s="272" t="s">
        <v>214</v>
      </c>
      <c r="M1350" s="272" t="s">
        <v>214</v>
      </c>
      <c r="N1350" s="272" t="s">
        <v>213</v>
      </c>
      <c r="O1350" s="272" t="s">
        <v>213</v>
      </c>
      <c r="P1350" s="272" t="s">
        <v>214</v>
      </c>
      <c r="Q1350" s="272" t="s">
        <v>213</v>
      </c>
      <c r="R1350" s="272" t="s">
        <v>213</v>
      </c>
      <c r="S1350" s="272" t="s">
        <v>214</v>
      </c>
      <c r="T1350" s="272" t="s">
        <v>214</v>
      </c>
      <c r="U1350" s="272" t="s">
        <v>214</v>
      </c>
      <c r="V1350" s="272" t="s">
        <v>212</v>
      </c>
      <c r="W1350" s="272" t="s">
        <v>214</v>
      </c>
      <c r="X1350" s="272" t="s">
        <v>214</v>
      </c>
      <c r="Y1350" s="272" t="s">
        <v>213</v>
      </c>
      <c r="Z1350" s="272" t="s">
        <v>214</v>
      </c>
      <c r="AA1350" s="272" t="s">
        <v>214</v>
      </c>
      <c r="AB1350" s="272" t="s">
        <v>213</v>
      </c>
      <c r="AC1350" s="272" t="s">
        <v>213</v>
      </c>
      <c r="AD1350" s="272" t="s">
        <v>213</v>
      </c>
      <c r="AE1350" s="272" t="s">
        <v>213</v>
      </c>
      <c r="AF1350" s="272" t="s">
        <v>213</v>
      </c>
      <c r="AP1350" s="317"/>
      <c r="AQ1350"/>
      <c r="AR1350" s="299"/>
      <c r="AS1350" s="271"/>
    </row>
    <row r="1351" spans="1:45" s="272" customFormat="1" ht="22.8" x14ac:dyDescent="0.4">
      <c r="A1351" s="332">
        <v>216617</v>
      </c>
      <c r="B1351" t="s">
        <v>3632</v>
      </c>
      <c r="C1351" t="s">
        <v>212</v>
      </c>
      <c r="D1351" t="s">
        <v>214</v>
      </c>
      <c r="E1351" t="s">
        <v>212</v>
      </c>
      <c r="F1351" t="s">
        <v>212</v>
      </c>
      <c r="G1351" t="s">
        <v>212</v>
      </c>
      <c r="H1351" t="s">
        <v>212</v>
      </c>
      <c r="I1351" t="s">
        <v>214</v>
      </c>
      <c r="J1351" t="s">
        <v>212</v>
      </c>
      <c r="K1351" t="s">
        <v>214</v>
      </c>
      <c r="L1351" t="s">
        <v>212</v>
      </c>
      <c r="M1351" t="s">
        <v>212</v>
      </c>
      <c r="N1351" t="s">
        <v>212</v>
      </c>
      <c r="O1351" t="s">
        <v>212</v>
      </c>
      <c r="P1351" t="s">
        <v>214</v>
      </c>
      <c r="Q1351" t="s">
        <v>212</v>
      </c>
      <c r="R1351" t="s">
        <v>214</v>
      </c>
      <c r="S1351" t="s">
        <v>214</v>
      </c>
      <c r="T1351" t="s">
        <v>214</v>
      </c>
      <c r="U1351" t="s">
        <v>214</v>
      </c>
      <c r="V1351" t="s">
        <v>214</v>
      </c>
      <c r="W1351"/>
      <c r="X1351"/>
      <c r="Y1351"/>
      <c r="Z1351"/>
      <c r="AA1351"/>
      <c r="AB1351"/>
      <c r="AC1351"/>
      <c r="AD1351"/>
      <c r="AE1351"/>
      <c r="AF1351"/>
      <c r="AG1351"/>
      <c r="AH1351"/>
      <c r="AI1351"/>
      <c r="AJ1351"/>
      <c r="AK1351"/>
      <c r="AL1351"/>
      <c r="AM1351"/>
      <c r="AN1351"/>
      <c r="AO1351"/>
      <c r="AP1351" s="317"/>
      <c r="AQ1351"/>
      <c r="AR1351" s="299"/>
      <c r="AS1351" s="273"/>
    </row>
    <row r="1352" spans="1:45" s="272" customFormat="1" ht="22.8" x14ac:dyDescent="0.4">
      <c r="A1352" s="334">
        <v>216618</v>
      </c>
      <c r="B1352" t="s">
        <v>486</v>
      </c>
      <c r="C1352" s="315" t="s">
        <v>4176</v>
      </c>
      <c r="D1352" s="315" t="s">
        <v>4176</v>
      </c>
      <c r="E1352" s="315" t="s">
        <v>4176</v>
      </c>
      <c r="F1352" s="315" t="s">
        <v>4176</v>
      </c>
      <c r="G1352" s="315" t="s">
        <v>4176</v>
      </c>
      <c r="H1352" s="315" t="s">
        <v>4176</v>
      </c>
      <c r="I1352" s="315" t="s">
        <v>4176</v>
      </c>
      <c r="J1352" s="315" t="s">
        <v>4176</v>
      </c>
      <c r="K1352" s="315" t="s">
        <v>4176</v>
      </c>
      <c r="L1352" s="315" t="s">
        <v>4176</v>
      </c>
      <c r="M1352" s="315"/>
      <c r="N1352" s="315"/>
      <c r="O1352" s="315"/>
      <c r="P1352" s="315"/>
      <c r="Q1352" s="315"/>
      <c r="R1352" s="315"/>
      <c r="S1352" s="315"/>
      <c r="T1352" s="315"/>
      <c r="U1352" s="315"/>
      <c r="V1352" s="315"/>
      <c r="W1352" s="315"/>
      <c r="X1352" s="315"/>
      <c r="Y1352" s="315"/>
      <c r="Z1352" s="315"/>
      <c r="AA1352" s="315"/>
      <c r="AB1352" s="315"/>
      <c r="AC1352" s="315"/>
      <c r="AD1352" s="315"/>
      <c r="AE1352" s="315"/>
      <c r="AF1352" s="315"/>
      <c r="AG1352" s="315"/>
      <c r="AH1352" s="315"/>
      <c r="AI1352" s="315"/>
      <c r="AJ1352" s="315"/>
      <c r="AK1352" s="315"/>
      <c r="AL1352" s="315"/>
      <c r="AM1352" s="315"/>
      <c r="AN1352" s="315"/>
      <c r="AO1352" s="315"/>
      <c r="AP1352" s="316"/>
      <c r="AQ1352" t="s">
        <v>737</v>
      </c>
      <c r="AR1352" s="299" t="s">
        <v>4180</v>
      </c>
      <c r="AS1352" s="271"/>
    </row>
    <row r="1353" spans="1:45" s="272" customFormat="1" ht="22.8" x14ac:dyDescent="0.4">
      <c r="A1353" s="332">
        <v>216619</v>
      </c>
      <c r="B1353" t="s">
        <v>65</v>
      </c>
      <c r="C1353" t="s">
        <v>214</v>
      </c>
      <c r="D1353" t="s">
        <v>214</v>
      </c>
      <c r="E1353" t="s">
        <v>214</v>
      </c>
      <c r="F1353" t="s">
        <v>214</v>
      </c>
      <c r="G1353" t="s">
        <v>214</v>
      </c>
      <c r="H1353" t="s">
        <v>214</v>
      </c>
      <c r="I1353" t="s">
        <v>214</v>
      </c>
      <c r="J1353" t="s">
        <v>214</v>
      </c>
      <c r="K1353" t="s">
        <v>214</v>
      </c>
      <c r="L1353" t="s">
        <v>214</v>
      </c>
      <c r="M1353" t="s">
        <v>213</v>
      </c>
      <c r="N1353" t="s">
        <v>214</v>
      </c>
      <c r="O1353" t="s">
        <v>214</v>
      </c>
      <c r="P1353" t="s">
        <v>214</v>
      </c>
      <c r="Q1353" t="s">
        <v>214</v>
      </c>
      <c r="R1353" t="s">
        <v>214</v>
      </c>
      <c r="S1353" t="s">
        <v>214</v>
      </c>
      <c r="T1353" t="s">
        <v>214</v>
      </c>
      <c r="U1353" t="s">
        <v>214</v>
      </c>
      <c r="V1353" t="s">
        <v>214</v>
      </c>
      <c r="W1353" t="s">
        <v>212</v>
      </c>
      <c r="X1353" t="s">
        <v>214</v>
      </c>
      <c r="Y1353" t="s">
        <v>214</v>
      </c>
      <c r="Z1353" t="s">
        <v>214</v>
      </c>
      <c r="AA1353" t="s">
        <v>212</v>
      </c>
      <c r="AB1353" t="s">
        <v>214</v>
      </c>
      <c r="AC1353" t="s">
        <v>214</v>
      </c>
      <c r="AD1353" t="s">
        <v>214</v>
      </c>
      <c r="AE1353" t="s">
        <v>214</v>
      </c>
      <c r="AF1353" t="s">
        <v>214</v>
      </c>
      <c r="AG1353" t="s">
        <v>213</v>
      </c>
      <c r="AH1353" t="s">
        <v>213</v>
      </c>
      <c r="AI1353" t="s">
        <v>213</v>
      </c>
      <c r="AJ1353" t="s">
        <v>213</v>
      </c>
      <c r="AK1353" t="s">
        <v>213</v>
      </c>
      <c r="AL1353"/>
      <c r="AM1353"/>
      <c r="AN1353"/>
      <c r="AO1353"/>
      <c r="AP1353" s="317"/>
      <c r="AQ1353"/>
      <c r="AR1353" s="299"/>
      <c r="AS1353" s="273"/>
    </row>
    <row r="1354" spans="1:45" s="272" customFormat="1" ht="22.8" x14ac:dyDescent="0.4">
      <c r="A1354" s="334">
        <v>216620</v>
      </c>
      <c r="B1354" t="s">
        <v>486</v>
      </c>
      <c r="C1354" s="315" t="s">
        <v>4176</v>
      </c>
      <c r="D1354" s="315" t="s">
        <v>4176</v>
      </c>
      <c r="E1354" s="315" t="s">
        <v>4176</v>
      </c>
      <c r="F1354" s="315" t="s">
        <v>4176</v>
      </c>
      <c r="G1354" s="315" t="s">
        <v>4176</v>
      </c>
      <c r="H1354" s="315" t="s">
        <v>4176</v>
      </c>
      <c r="I1354" s="315" t="s">
        <v>4176</v>
      </c>
      <c r="J1354" s="315" t="s">
        <v>4176</v>
      </c>
      <c r="K1354" s="315" t="s">
        <v>4176</v>
      </c>
      <c r="L1354" s="315" t="s">
        <v>4176</v>
      </c>
      <c r="M1354" s="315"/>
      <c r="N1354" s="315"/>
      <c r="O1354" s="315"/>
      <c r="P1354" s="315"/>
      <c r="Q1354" s="315"/>
      <c r="R1354" s="315"/>
      <c r="S1354" s="315"/>
      <c r="T1354" s="315"/>
      <c r="U1354" s="315"/>
      <c r="V1354" s="315"/>
      <c r="W1354" s="315"/>
      <c r="X1354" s="315"/>
      <c r="Y1354" s="315"/>
      <c r="Z1354" s="315"/>
      <c r="AA1354" s="315"/>
      <c r="AB1354" s="315"/>
      <c r="AC1354" s="315"/>
      <c r="AD1354" s="315"/>
      <c r="AE1354" s="315"/>
      <c r="AF1354" s="315"/>
      <c r="AG1354" s="315"/>
      <c r="AH1354" s="315"/>
      <c r="AI1354" s="315"/>
      <c r="AJ1354" s="315"/>
      <c r="AK1354" s="315"/>
      <c r="AL1354" s="315"/>
      <c r="AM1354" s="315"/>
      <c r="AN1354" s="315"/>
      <c r="AO1354" s="315"/>
      <c r="AP1354" s="316"/>
      <c r="AQ1354" t="s">
        <v>737</v>
      </c>
      <c r="AR1354" s="299" t="s">
        <v>4180</v>
      </c>
      <c r="AS1354" s="273"/>
    </row>
    <row r="1355" spans="1:45" s="272" customFormat="1" ht="22.8" x14ac:dyDescent="0.4">
      <c r="A1355" s="332">
        <v>216621</v>
      </c>
      <c r="B1355" t="s">
        <v>3630</v>
      </c>
      <c r="C1355" t="s">
        <v>214</v>
      </c>
      <c r="D1355" t="s">
        <v>214</v>
      </c>
      <c r="E1355" t="s">
        <v>214</v>
      </c>
      <c r="F1355" t="s">
        <v>214</v>
      </c>
      <c r="G1355" t="s">
        <v>214</v>
      </c>
      <c r="H1355" t="s">
        <v>214</v>
      </c>
      <c r="I1355" t="s">
        <v>214</v>
      </c>
      <c r="J1355" t="s">
        <v>214</v>
      </c>
      <c r="K1355" t="s">
        <v>214</v>
      </c>
      <c r="L1355" t="s">
        <v>212</v>
      </c>
      <c r="M1355" t="s">
        <v>213</v>
      </c>
      <c r="N1355" t="s">
        <v>214</v>
      </c>
      <c r="O1355" t="s">
        <v>214</v>
      </c>
      <c r="P1355" t="s">
        <v>214</v>
      </c>
      <c r="Q1355" t="s">
        <v>214</v>
      </c>
      <c r="R1355" t="s">
        <v>214</v>
      </c>
      <c r="S1355" t="s">
        <v>214</v>
      </c>
      <c r="T1355" t="s">
        <v>214</v>
      </c>
      <c r="U1355" t="s">
        <v>214</v>
      </c>
      <c r="V1355" t="s">
        <v>214</v>
      </c>
      <c r="W1355" t="s">
        <v>214</v>
      </c>
      <c r="X1355" t="s">
        <v>214</v>
      </c>
      <c r="Y1355" t="s">
        <v>212</v>
      </c>
      <c r="Z1355" t="s">
        <v>212</v>
      </c>
      <c r="AA1355" t="s">
        <v>212</v>
      </c>
      <c r="AB1355" t="s">
        <v>214</v>
      </c>
      <c r="AC1355" t="s">
        <v>214</v>
      </c>
      <c r="AD1355" t="s">
        <v>214</v>
      </c>
      <c r="AE1355" t="s">
        <v>214</v>
      </c>
      <c r="AF1355" t="s">
        <v>214</v>
      </c>
      <c r="AG1355"/>
      <c r="AH1355"/>
      <c r="AI1355"/>
      <c r="AJ1355"/>
      <c r="AK1355"/>
      <c r="AL1355"/>
      <c r="AM1355"/>
      <c r="AN1355"/>
      <c r="AO1355"/>
      <c r="AP1355" s="317"/>
      <c r="AQ1355"/>
      <c r="AR1355" s="299"/>
      <c r="AS1355" s="271"/>
    </row>
    <row r="1356" spans="1:45" s="272" customFormat="1" ht="22.8" x14ac:dyDescent="0.4">
      <c r="A1356" s="332">
        <v>216622</v>
      </c>
      <c r="B1356" t="s">
        <v>488</v>
      </c>
      <c r="C1356" t="s">
        <v>212</v>
      </c>
      <c r="D1356" t="s">
        <v>214</v>
      </c>
      <c r="E1356" t="s">
        <v>214</v>
      </c>
      <c r="F1356" t="s">
        <v>212</v>
      </c>
      <c r="G1356" t="s">
        <v>212</v>
      </c>
      <c r="H1356" t="s">
        <v>214</v>
      </c>
      <c r="I1356" t="s">
        <v>212</v>
      </c>
      <c r="J1356" t="s">
        <v>214</v>
      </c>
      <c r="K1356" t="s">
        <v>214</v>
      </c>
      <c r="L1356" t="s">
        <v>212</v>
      </c>
      <c r="M1356" t="s">
        <v>212</v>
      </c>
      <c r="N1356" t="s">
        <v>212</v>
      </c>
      <c r="O1356" t="s">
        <v>212</v>
      </c>
      <c r="P1356" t="s">
        <v>214</v>
      </c>
      <c r="Q1356" t="s">
        <v>212</v>
      </c>
      <c r="R1356" t="s">
        <v>214</v>
      </c>
      <c r="S1356" t="s">
        <v>213</v>
      </c>
      <c r="T1356" t="s">
        <v>214</v>
      </c>
      <c r="U1356" t="s">
        <v>212</v>
      </c>
      <c r="V1356" t="s">
        <v>212</v>
      </c>
      <c r="W1356" t="s">
        <v>213</v>
      </c>
      <c r="X1356" t="s">
        <v>213</v>
      </c>
      <c r="Y1356" t="s">
        <v>213</v>
      </c>
      <c r="Z1356" t="s">
        <v>213</v>
      </c>
      <c r="AA1356" t="s">
        <v>213</v>
      </c>
      <c r="AB1356"/>
      <c r="AC1356"/>
      <c r="AD1356"/>
      <c r="AE1356"/>
      <c r="AF1356"/>
      <c r="AG1356"/>
      <c r="AH1356"/>
      <c r="AI1356"/>
      <c r="AJ1356"/>
      <c r="AK1356"/>
      <c r="AL1356"/>
      <c r="AM1356"/>
      <c r="AN1356"/>
      <c r="AO1356"/>
      <c r="AP1356" s="317"/>
      <c r="AQ1356"/>
      <c r="AR1356" s="299"/>
      <c r="AS1356" s="273"/>
    </row>
    <row r="1357" spans="1:45" s="272" customFormat="1" ht="22.8" x14ac:dyDescent="0.4">
      <c r="A1357" s="332">
        <v>216623</v>
      </c>
      <c r="B1357" t="s">
        <v>487</v>
      </c>
      <c r="C1357" t="s">
        <v>214</v>
      </c>
      <c r="D1357" t="s">
        <v>214</v>
      </c>
      <c r="E1357" t="s">
        <v>212</v>
      </c>
      <c r="F1357" t="s">
        <v>212</v>
      </c>
      <c r="G1357" t="s">
        <v>214</v>
      </c>
      <c r="H1357" t="s">
        <v>213</v>
      </c>
      <c r="I1357" t="s">
        <v>212</v>
      </c>
      <c r="J1357" t="s">
        <v>212</v>
      </c>
      <c r="K1357" t="s">
        <v>214</v>
      </c>
      <c r="L1357" t="s">
        <v>214</v>
      </c>
      <c r="M1357" t="s">
        <v>214</v>
      </c>
      <c r="N1357" t="s">
        <v>214</v>
      </c>
      <c r="O1357" t="s">
        <v>212</v>
      </c>
      <c r="P1357" t="s">
        <v>214</v>
      </c>
      <c r="Q1357" t="s">
        <v>212</v>
      </c>
      <c r="R1357" t="s">
        <v>213</v>
      </c>
      <c r="S1357" t="s">
        <v>214</v>
      </c>
      <c r="T1357" t="s">
        <v>212</v>
      </c>
      <c r="U1357" t="s">
        <v>214</v>
      </c>
      <c r="V1357" t="s">
        <v>212</v>
      </c>
      <c r="W1357"/>
      <c r="X1357"/>
      <c r="Y1357"/>
      <c r="Z1357"/>
      <c r="AA1357"/>
      <c r="AB1357"/>
      <c r="AC1357"/>
      <c r="AD1357"/>
      <c r="AE1357"/>
      <c r="AF1357"/>
      <c r="AG1357"/>
      <c r="AH1357"/>
      <c r="AI1357"/>
      <c r="AJ1357"/>
      <c r="AK1357"/>
      <c r="AL1357"/>
      <c r="AM1357"/>
      <c r="AN1357"/>
      <c r="AO1357"/>
      <c r="AP1357" s="317"/>
      <c r="AQ1357"/>
      <c r="AR1357" s="299"/>
      <c r="AS1357" s="271"/>
    </row>
    <row r="1358" spans="1:45" s="272" customFormat="1" ht="22.8" x14ac:dyDescent="0.4">
      <c r="A1358" s="332">
        <v>216624</v>
      </c>
      <c r="B1358" t="s">
        <v>65</v>
      </c>
      <c r="C1358" t="s">
        <v>212</v>
      </c>
      <c r="D1358" t="s">
        <v>212</v>
      </c>
      <c r="E1358" t="s">
        <v>214</v>
      </c>
      <c r="F1358" t="s">
        <v>214</v>
      </c>
      <c r="G1358" t="s">
        <v>214</v>
      </c>
      <c r="H1358" t="s">
        <v>214</v>
      </c>
      <c r="I1358" t="s">
        <v>214</v>
      </c>
      <c r="J1358" t="s">
        <v>214</v>
      </c>
      <c r="K1358" t="s">
        <v>214</v>
      </c>
      <c r="L1358" t="s">
        <v>214</v>
      </c>
      <c r="M1358" t="s">
        <v>213</v>
      </c>
      <c r="N1358" t="s">
        <v>214</v>
      </c>
      <c r="O1358" t="s">
        <v>214</v>
      </c>
      <c r="P1358" t="s">
        <v>214</v>
      </c>
      <c r="Q1358" t="s">
        <v>214</v>
      </c>
      <c r="R1358" t="s">
        <v>214</v>
      </c>
      <c r="S1358" t="s">
        <v>214</v>
      </c>
      <c r="T1358" t="s">
        <v>214</v>
      </c>
      <c r="U1358" t="s">
        <v>214</v>
      </c>
      <c r="V1358" t="s">
        <v>214</v>
      </c>
      <c r="W1358" t="s">
        <v>214</v>
      </c>
      <c r="X1358" t="s">
        <v>214</v>
      </c>
      <c r="Y1358" t="s">
        <v>214</v>
      </c>
      <c r="Z1358" t="s">
        <v>214</v>
      </c>
      <c r="AA1358" t="s">
        <v>214</v>
      </c>
      <c r="AB1358" t="s">
        <v>214</v>
      </c>
      <c r="AC1358" t="s">
        <v>214</v>
      </c>
      <c r="AD1358" t="s">
        <v>214</v>
      </c>
      <c r="AE1358" t="s">
        <v>214</v>
      </c>
      <c r="AF1358" t="s">
        <v>214</v>
      </c>
      <c r="AG1358" t="s">
        <v>213</v>
      </c>
      <c r="AH1358" t="s">
        <v>213</v>
      </c>
      <c r="AI1358" t="s">
        <v>213</v>
      </c>
      <c r="AJ1358" t="s">
        <v>213</v>
      </c>
      <c r="AK1358" t="s">
        <v>213</v>
      </c>
      <c r="AL1358"/>
      <c r="AM1358"/>
      <c r="AN1358"/>
      <c r="AO1358"/>
      <c r="AP1358" s="317"/>
      <c r="AQ1358"/>
      <c r="AR1358" s="299"/>
      <c r="AS1358" s="273"/>
    </row>
    <row r="1359" spans="1:45" s="272" customFormat="1" ht="22.8" x14ac:dyDescent="0.4">
      <c r="A1359" s="332">
        <v>216625</v>
      </c>
      <c r="B1359" t="s">
        <v>3630</v>
      </c>
      <c r="C1359" t="s">
        <v>214</v>
      </c>
      <c r="D1359" t="s">
        <v>214</v>
      </c>
      <c r="E1359" t="s">
        <v>214</v>
      </c>
      <c r="F1359" t="s">
        <v>214</v>
      </c>
      <c r="G1359" t="s">
        <v>214</v>
      </c>
      <c r="H1359" t="s">
        <v>212</v>
      </c>
      <c r="I1359" t="s">
        <v>214</v>
      </c>
      <c r="J1359" t="s">
        <v>214</v>
      </c>
      <c r="K1359" t="s">
        <v>214</v>
      </c>
      <c r="L1359" t="s">
        <v>214</v>
      </c>
      <c r="M1359" t="s">
        <v>213</v>
      </c>
      <c r="N1359" t="s">
        <v>214</v>
      </c>
      <c r="O1359" t="s">
        <v>214</v>
      </c>
      <c r="P1359" t="s">
        <v>214</v>
      </c>
      <c r="Q1359" t="s">
        <v>214</v>
      </c>
      <c r="R1359" t="s">
        <v>214</v>
      </c>
      <c r="S1359" t="s">
        <v>212</v>
      </c>
      <c r="T1359" t="s">
        <v>214</v>
      </c>
      <c r="U1359" t="s">
        <v>214</v>
      </c>
      <c r="V1359" t="s">
        <v>214</v>
      </c>
      <c r="W1359" t="s">
        <v>212</v>
      </c>
      <c r="X1359" t="s">
        <v>214</v>
      </c>
      <c r="Y1359" t="s">
        <v>212</v>
      </c>
      <c r="Z1359" t="s">
        <v>214</v>
      </c>
      <c r="AA1359" t="s">
        <v>212</v>
      </c>
      <c r="AB1359" t="s">
        <v>214</v>
      </c>
      <c r="AC1359" t="s">
        <v>214</v>
      </c>
      <c r="AD1359" t="s">
        <v>214</v>
      </c>
      <c r="AE1359" t="s">
        <v>214</v>
      </c>
      <c r="AF1359" t="s">
        <v>214</v>
      </c>
      <c r="AG1359"/>
      <c r="AH1359"/>
      <c r="AI1359"/>
      <c r="AJ1359"/>
      <c r="AK1359"/>
      <c r="AL1359"/>
      <c r="AM1359"/>
      <c r="AN1359"/>
      <c r="AO1359"/>
      <c r="AP1359" s="317"/>
      <c r="AQ1359"/>
      <c r="AR1359" s="299"/>
      <c r="AS1359" s="271"/>
    </row>
    <row r="1360" spans="1:45" s="272" customFormat="1" ht="22.8" x14ac:dyDescent="0.4">
      <c r="A1360" s="334">
        <v>216626</v>
      </c>
      <c r="B1360" t="s">
        <v>486</v>
      </c>
      <c r="C1360" s="315" t="s">
        <v>4176</v>
      </c>
      <c r="D1360" s="315" t="s">
        <v>4176</v>
      </c>
      <c r="E1360" s="315" t="s">
        <v>4176</v>
      </c>
      <c r="F1360" s="315" t="s">
        <v>4176</v>
      </c>
      <c r="G1360" s="315" t="s">
        <v>4176</v>
      </c>
      <c r="H1360" s="315" t="s">
        <v>4176</v>
      </c>
      <c r="I1360" s="315" t="s">
        <v>4176</v>
      </c>
      <c r="J1360" s="315" t="s">
        <v>4176</v>
      </c>
      <c r="K1360" s="315" t="s">
        <v>4176</v>
      </c>
      <c r="L1360" s="315" t="s">
        <v>4176</v>
      </c>
      <c r="M1360" s="315"/>
      <c r="N1360" s="315"/>
      <c r="O1360" s="315"/>
      <c r="P1360" s="315"/>
      <c r="Q1360" s="315"/>
      <c r="R1360" s="315"/>
      <c r="S1360" s="315"/>
      <c r="T1360" s="315"/>
      <c r="U1360" s="315"/>
      <c r="V1360" s="315"/>
      <c r="W1360" s="315"/>
      <c r="X1360" s="315"/>
      <c r="Y1360" s="315"/>
      <c r="Z1360" s="315"/>
      <c r="AA1360" s="315"/>
      <c r="AB1360" s="315"/>
      <c r="AC1360" s="315"/>
      <c r="AD1360" s="315"/>
      <c r="AE1360" s="315"/>
      <c r="AF1360" s="315"/>
      <c r="AG1360" s="315"/>
      <c r="AH1360" s="315"/>
      <c r="AI1360" s="315"/>
      <c r="AJ1360" s="315"/>
      <c r="AK1360" s="315"/>
      <c r="AL1360" s="315"/>
      <c r="AM1360" s="315"/>
      <c r="AN1360" s="315"/>
      <c r="AO1360" s="315"/>
      <c r="AP1360" s="316"/>
      <c r="AQ1360" t="s">
        <v>737</v>
      </c>
      <c r="AR1360" s="299" t="s">
        <v>4180</v>
      </c>
      <c r="AS1360" s="273"/>
    </row>
    <row r="1361" spans="1:47" s="272" customFormat="1" ht="22.8" x14ac:dyDescent="0.4">
      <c r="A1361" s="334">
        <v>216627</v>
      </c>
      <c r="B1361" t="s">
        <v>486</v>
      </c>
      <c r="C1361" s="315" t="s">
        <v>4176</v>
      </c>
      <c r="D1361" s="315" t="s">
        <v>4176</v>
      </c>
      <c r="E1361" s="315" t="s">
        <v>4176</v>
      </c>
      <c r="F1361" s="315" t="s">
        <v>4176</v>
      </c>
      <c r="G1361" s="315" t="s">
        <v>4176</v>
      </c>
      <c r="H1361" s="315" t="s">
        <v>4176</v>
      </c>
      <c r="I1361" s="315" t="s">
        <v>4176</v>
      </c>
      <c r="J1361" s="315" t="s">
        <v>4176</v>
      </c>
      <c r="K1361" s="315" t="s">
        <v>4176</v>
      </c>
      <c r="L1361" s="315" t="s">
        <v>4176</v>
      </c>
      <c r="M1361" s="315"/>
      <c r="N1361" s="315"/>
      <c r="O1361" s="315"/>
      <c r="P1361" s="315"/>
      <c r="Q1361" s="315"/>
      <c r="R1361" s="315"/>
      <c r="S1361" s="315"/>
      <c r="T1361" s="315"/>
      <c r="U1361" s="315"/>
      <c r="V1361" s="315"/>
      <c r="W1361" s="315"/>
      <c r="X1361" s="315"/>
      <c r="Y1361" s="315"/>
      <c r="Z1361" s="315"/>
      <c r="AA1361" s="315"/>
      <c r="AB1361" s="315"/>
      <c r="AC1361" s="315"/>
      <c r="AD1361" s="315"/>
      <c r="AE1361" s="315"/>
      <c r="AF1361" s="315"/>
      <c r="AG1361" s="315"/>
      <c r="AH1361" s="315"/>
      <c r="AI1361" s="315"/>
      <c r="AJ1361" s="315"/>
      <c r="AK1361" s="315"/>
      <c r="AL1361" s="315"/>
      <c r="AM1361" s="315"/>
      <c r="AN1361" s="315"/>
      <c r="AO1361" s="315"/>
      <c r="AP1361" s="316"/>
      <c r="AQ1361" t="s">
        <v>737</v>
      </c>
      <c r="AR1361" s="299" t="s">
        <v>4180</v>
      </c>
      <c r="AS1361" s="271"/>
    </row>
    <row r="1362" spans="1:47" s="272" customFormat="1" ht="22.8" x14ac:dyDescent="0.4">
      <c r="A1362" s="332">
        <v>216628</v>
      </c>
      <c r="B1362" t="s">
        <v>65</v>
      </c>
      <c r="C1362" t="s">
        <v>212</v>
      </c>
      <c r="D1362" t="s">
        <v>214</v>
      </c>
      <c r="E1362" t="s">
        <v>214</v>
      </c>
      <c r="F1362" t="s">
        <v>214</v>
      </c>
      <c r="G1362" t="s">
        <v>212</v>
      </c>
      <c r="H1362" t="s">
        <v>214</v>
      </c>
      <c r="I1362" t="s">
        <v>214</v>
      </c>
      <c r="J1362" t="s">
        <v>214</v>
      </c>
      <c r="K1362" t="s">
        <v>214</v>
      </c>
      <c r="L1362" t="s">
        <v>212</v>
      </c>
      <c r="M1362" t="s">
        <v>214</v>
      </c>
      <c r="N1362" t="s">
        <v>212</v>
      </c>
      <c r="O1362" t="s">
        <v>214</v>
      </c>
      <c r="P1362" t="s">
        <v>212</v>
      </c>
      <c r="Q1362" t="s">
        <v>212</v>
      </c>
      <c r="R1362" t="s">
        <v>214</v>
      </c>
      <c r="S1362" t="s">
        <v>212</v>
      </c>
      <c r="T1362" t="s">
        <v>214</v>
      </c>
      <c r="U1362" t="s">
        <v>214</v>
      </c>
      <c r="V1362" t="s">
        <v>214</v>
      </c>
      <c r="W1362" t="s">
        <v>212</v>
      </c>
      <c r="X1362" t="s">
        <v>214</v>
      </c>
      <c r="Y1362" t="s">
        <v>214</v>
      </c>
      <c r="Z1362" t="s">
        <v>214</v>
      </c>
      <c r="AA1362" t="s">
        <v>212</v>
      </c>
      <c r="AB1362" t="s">
        <v>214</v>
      </c>
      <c r="AC1362" t="s">
        <v>214</v>
      </c>
      <c r="AD1362" t="s">
        <v>214</v>
      </c>
      <c r="AE1362" t="s">
        <v>213</v>
      </c>
      <c r="AF1362" t="s">
        <v>214</v>
      </c>
      <c r="AG1362" t="s">
        <v>213</v>
      </c>
      <c r="AH1362" t="s">
        <v>213</v>
      </c>
      <c r="AI1362" t="s">
        <v>213</v>
      </c>
      <c r="AJ1362" t="s">
        <v>213</v>
      </c>
      <c r="AK1362" t="s">
        <v>213</v>
      </c>
      <c r="AL1362"/>
      <c r="AM1362"/>
      <c r="AN1362"/>
      <c r="AO1362"/>
      <c r="AP1362" s="317"/>
      <c r="AQ1362"/>
      <c r="AR1362" s="299"/>
      <c r="AS1362" s="271"/>
    </row>
    <row r="1363" spans="1:47" s="272" customFormat="1" ht="22.8" x14ac:dyDescent="0.4">
      <c r="A1363" s="334">
        <v>216629</v>
      </c>
      <c r="B1363" t="s">
        <v>486</v>
      </c>
      <c r="C1363" s="315" t="s">
        <v>4176</v>
      </c>
      <c r="D1363" s="315" t="s">
        <v>4176</v>
      </c>
      <c r="E1363" s="315" t="s">
        <v>4176</v>
      </c>
      <c r="F1363" s="315" t="s">
        <v>4176</v>
      </c>
      <c r="G1363" s="315" t="s">
        <v>4176</v>
      </c>
      <c r="H1363" s="315" t="s">
        <v>4176</v>
      </c>
      <c r="I1363" s="315" t="s">
        <v>4176</v>
      </c>
      <c r="J1363" s="315" t="s">
        <v>4176</v>
      </c>
      <c r="K1363" s="315" t="s">
        <v>4176</v>
      </c>
      <c r="L1363" s="315" t="s">
        <v>4176</v>
      </c>
      <c r="M1363" s="315"/>
      <c r="N1363" s="315"/>
      <c r="O1363" s="315"/>
      <c r="P1363" s="315"/>
      <c r="Q1363" s="315"/>
      <c r="R1363" s="315"/>
      <c r="S1363" s="315"/>
      <c r="T1363" s="315"/>
      <c r="U1363" s="315"/>
      <c r="V1363" s="315"/>
      <c r="W1363" s="315"/>
      <c r="X1363" s="315"/>
      <c r="Y1363" s="315"/>
      <c r="Z1363" s="315"/>
      <c r="AA1363" s="315"/>
      <c r="AB1363" s="315"/>
      <c r="AC1363" s="315"/>
      <c r="AD1363" s="315"/>
      <c r="AE1363" s="315"/>
      <c r="AF1363" s="315"/>
      <c r="AG1363" s="315"/>
      <c r="AH1363" s="315"/>
      <c r="AI1363" s="315"/>
      <c r="AJ1363" s="315"/>
      <c r="AK1363" s="315"/>
      <c r="AL1363" s="315"/>
      <c r="AM1363" s="315"/>
      <c r="AN1363" s="315"/>
      <c r="AO1363" s="315"/>
      <c r="AP1363" s="316"/>
      <c r="AQ1363" t="s">
        <v>737</v>
      </c>
      <c r="AR1363" s="299" t="s">
        <v>4180</v>
      </c>
      <c r="AS1363" s="271"/>
    </row>
    <row r="1364" spans="1:47" s="272" customFormat="1" ht="22.8" x14ac:dyDescent="0.4">
      <c r="A1364" s="334">
        <v>216630</v>
      </c>
      <c r="B1364" t="s">
        <v>3630</v>
      </c>
      <c r="C1364" s="315" t="s">
        <v>214</v>
      </c>
      <c r="D1364" s="315" t="s">
        <v>212</v>
      </c>
      <c r="E1364" s="315" t="s">
        <v>214</v>
      </c>
      <c r="F1364" s="315" t="s">
        <v>214</v>
      </c>
      <c r="G1364" s="315" t="s">
        <v>214</v>
      </c>
      <c r="H1364" s="315" t="s">
        <v>214</v>
      </c>
      <c r="I1364" s="315" t="s">
        <v>214</v>
      </c>
      <c r="J1364" s="315" t="s">
        <v>214</v>
      </c>
      <c r="K1364" s="315" t="s">
        <v>214</v>
      </c>
      <c r="L1364" s="315" t="s">
        <v>214</v>
      </c>
      <c r="M1364" s="315" t="s">
        <v>213</v>
      </c>
      <c r="N1364" s="315" t="s">
        <v>214</v>
      </c>
      <c r="O1364" s="315" t="s">
        <v>214</v>
      </c>
      <c r="P1364" s="315" t="s">
        <v>214</v>
      </c>
      <c r="Q1364" s="315" t="s">
        <v>214</v>
      </c>
      <c r="R1364" s="315" t="s">
        <v>213</v>
      </c>
      <c r="S1364" s="315" t="s">
        <v>213</v>
      </c>
      <c r="T1364" s="315" t="s">
        <v>213</v>
      </c>
      <c r="U1364" s="315" t="s">
        <v>213</v>
      </c>
      <c r="V1364" s="315" t="s">
        <v>213</v>
      </c>
      <c r="W1364" s="315" t="s">
        <v>213</v>
      </c>
      <c r="X1364" s="315" t="s">
        <v>213</v>
      </c>
      <c r="Y1364" s="315" t="s">
        <v>213</v>
      </c>
      <c r="Z1364" s="315" t="s">
        <v>213</v>
      </c>
      <c r="AA1364" s="315" t="s">
        <v>213</v>
      </c>
      <c r="AB1364" s="272" t="s">
        <v>213</v>
      </c>
      <c r="AC1364" s="272" t="s">
        <v>213</v>
      </c>
      <c r="AD1364" s="272" t="s">
        <v>213</v>
      </c>
      <c r="AE1364" s="272" t="s">
        <v>213</v>
      </c>
      <c r="AF1364" s="272" t="s">
        <v>213</v>
      </c>
      <c r="AG1364" s="315"/>
      <c r="AH1364" s="315"/>
      <c r="AI1364" s="315"/>
      <c r="AJ1364" s="315"/>
      <c r="AK1364" s="315"/>
      <c r="AL1364" s="315"/>
      <c r="AM1364" s="315"/>
      <c r="AN1364" s="315"/>
      <c r="AO1364" s="315"/>
      <c r="AP1364" s="316"/>
      <c r="AQ1364"/>
      <c r="AR1364" s="299"/>
      <c r="AS1364" s="273"/>
    </row>
    <row r="1365" spans="1:47" s="272" customFormat="1" ht="22.8" x14ac:dyDescent="0.4">
      <c r="A1365" s="332">
        <v>216631</v>
      </c>
      <c r="B1365" t="s">
        <v>65</v>
      </c>
      <c r="C1365" t="s">
        <v>214</v>
      </c>
      <c r="D1365" t="s">
        <v>214</v>
      </c>
      <c r="E1365" t="s">
        <v>214</v>
      </c>
      <c r="F1365" t="s">
        <v>214</v>
      </c>
      <c r="G1365" t="s">
        <v>214</v>
      </c>
      <c r="H1365" t="s">
        <v>214</v>
      </c>
      <c r="I1365" t="s">
        <v>214</v>
      </c>
      <c r="J1365" t="s">
        <v>214</v>
      </c>
      <c r="K1365" t="s">
        <v>214</v>
      </c>
      <c r="L1365" t="s">
        <v>214</v>
      </c>
      <c r="M1365" t="s">
        <v>214</v>
      </c>
      <c r="N1365" t="s">
        <v>214</v>
      </c>
      <c r="O1365" t="s">
        <v>214</v>
      </c>
      <c r="P1365" t="s">
        <v>214</v>
      </c>
      <c r="Q1365" t="s">
        <v>214</v>
      </c>
      <c r="R1365" t="s">
        <v>214</v>
      </c>
      <c r="S1365" t="s">
        <v>214</v>
      </c>
      <c r="T1365" t="s">
        <v>214</v>
      </c>
      <c r="U1365" t="s">
        <v>214</v>
      </c>
      <c r="V1365" t="s">
        <v>214</v>
      </c>
      <c r="W1365" t="s">
        <v>214</v>
      </c>
      <c r="X1365" t="s">
        <v>214</v>
      </c>
      <c r="Y1365" t="s">
        <v>214</v>
      </c>
      <c r="Z1365" t="s">
        <v>214</v>
      </c>
      <c r="AA1365" t="s">
        <v>212</v>
      </c>
      <c r="AB1365" t="s">
        <v>214</v>
      </c>
      <c r="AC1365" t="s">
        <v>214</v>
      </c>
      <c r="AD1365" t="s">
        <v>214</v>
      </c>
      <c r="AE1365" t="s">
        <v>214</v>
      </c>
      <c r="AF1365" t="s">
        <v>214</v>
      </c>
      <c r="AG1365" t="s">
        <v>213</v>
      </c>
      <c r="AH1365" t="s">
        <v>213</v>
      </c>
      <c r="AI1365" t="s">
        <v>213</v>
      </c>
      <c r="AJ1365" t="s">
        <v>213</v>
      </c>
      <c r="AK1365" t="s">
        <v>213</v>
      </c>
      <c r="AL1365"/>
      <c r="AM1365"/>
      <c r="AN1365"/>
      <c r="AO1365"/>
      <c r="AP1365" s="317"/>
      <c r="AQ1365"/>
      <c r="AR1365" s="299"/>
      <c r="AS1365" s="271"/>
    </row>
    <row r="1366" spans="1:47" s="272" customFormat="1" ht="22.8" x14ac:dyDescent="0.4">
      <c r="A1366" s="332">
        <v>216632</v>
      </c>
      <c r="B1366" t="s">
        <v>489</v>
      </c>
      <c r="C1366" t="s">
        <v>213</v>
      </c>
      <c r="D1366" t="s">
        <v>212</v>
      </c>
      <c r="E1366" t="s">
        <v>212</v>
      </c>
      <c r="F1366" t="s">
        <v>212</v>
      </c>
      <c r="G1366" t="s">
        <v>212</v>
      </c>
      <c r="H1366" t="s">
        <v>214</v>
      </c>
      <c r="I1366" t="s">
        <v>214</v>
      </c>
      <c r="J1366" t="s">
        <v>212</v>
      </c>
      <c r="K1366" t="s">
        <v>212</v>
      </c>
      <c r="L1366" t="s">
        <v>212</v>
      </c>
      <c r="M1366" t="s">
        <v>213</v>
      </c>
      <c r="N1366" t="s">
        <v>213</v>
      </c>
      <c r="O1366" t="s">
        <v>213</v>
      </c>
      <c r="P1366" t="s">
        <v>213</v>
      </c>
      <c r="Q1366" t="s">
        <v>213</v>
      </c>
      <c r="R1366"/>
      <c r="S1366"/>
      <c r="T1366"/>
      <c r="U1366"/>
      <c r="V1366"/>
      <c r="W1366"/>
      <c r="X1366"/>
      <c r="Y1366"/>
      <c r="Z1366"/>
      <c r="AA1366"/>
      <c r="AB1366"/>
      <c r="AC1366"/>
      <c r="AD1366"/>
      <c r="AE1366"/>
      <c r="AF1366"/>
      <c r="AG1366"/>
      <c r="AH1366"/>
      <c r="AI1366"/>
      <c r="AJ1366"/>
      <c r="AK1366"/>
      <c r="AL1366"/>
      <c r="AM1366"/>
      <c r="AN1366"/>
      <c r="AO1366"/>
      <c r="AP1366" s="317"/>
      <c r="AQ1366"/>
      <c r="AR1366" s="299"/>
      <c r="AS1366" s="273"/>
    </row>
    <row r="1367" spans="1:47" s="272" customFormat="1" ht="22.8" x14ac:dyDescent="0.4">
      <c r="A1367" s="334">
        <v>216633</v>
      </c>
      <c r="B1367" t="s">
        <v>486</v>
      </c>
      <c r="C1367" s="315" t="s">
        <v>4176</v>
      </c>
      <c r="D1367" s="315" t="s">
        <v>4176</v>
      </c>
      <c r="E1367" s="315" t="s">
        <v>4176</v>
      </c>
      <c r="F1367" s="315" t="s">
        <v>4176</v>
      </c>
      <c r="G1367" s="315" t="s">
        <v>4176</v>
      </c>
      <c r="H1367" s="315" t="s">
        <v>4176</v>
      </c>
      <c r="I1367" s="315" t="s">
        <v>4176</v>
      </c>
      <c r="J1367" s="315" t="s">
        <v>4176</v>
      </c>
      <c r="K1367" s="315" t="s">
        <v>4176</v>
      </c>
      <c r="L1367" s="315" t="s">
        <v>4176</v>
      </c>
      <c r="M1367" s="315"/>
      <c r="N1367" s="315"/>
      <c r="O1367" s="315"/>
      <c r="P1367" s="315"/>
      <c r="Q1367" s="315"/>
      <c r="R1367" s="315"/>
      <c r="S1367" s="315"/>
      <c r="T1367" s="315"/>
      <c r="U1367" s="315"/>
      <c r="V1367" s="315"/>
      <c r="W1367" s="315"/>
      <c r="X1367" s="315"/>
      <c r="Y1367" s="315"/>
      <c r="Z1367" s="315"/>
      <c r="AA1367" s="315"/>
      <c r="AB1367" s="315"/>
      <c r="AC1367" s="315"/>
      <c r="AD1367" s="315"/>
      <c r="AE1367" s="315"/>
      <c r="AF1367" s="315"/>
      <c r="AG1367" s="315"/>
      <c r="AH1367" s="315"/>
      <c r="AI1367" s="315"/>
      <c r="AJ1367" s="315"/>
      <c r="AK1367" s="315"/>
      <c r="AL1367" s="315"/>
      <c r="AM1367" s="315"/>
      <c r="AN1367" s="315"/>
      <c r="AO1367" s="315"/>
      <c r="AP1367" s="316"/>
      <c r="AQ1367" t="s">
        <v>737</v>
      </c>
      <c r="AR1367" s="299" t="s">
        <v>4180</v>
      </c>
      <c r="AS1367" s="273"/>
    </row>
    <row r="1368" spans="1:47" s="272" customFormat="1" ht="22.8" x14ac:dyDescent="0.4">
      <c r="A1368" s="334">
        <v>216634</v>
      </c>
      <c r="B1368" t="s">
        <v>486</v>
      </c>
      <c r="C1368" s="315" t="s">
        <v>4176</v>
      </c>
      <c r="D1368" s="315" t="s">
        <v>4176</v>
      </c>
      <c r="E1368" s="315" t="s">
        <v>4176</v>
      </c>
      <c r="F1368" s="315" t="s">
        <v>4176</v>
      </c>
      <c r="G1368" s="315" t="s">
        <v>4176</v>
      </c>
      <c r="H1368" s="315" t="s">
        <v>4176</v>
      </c>
      <c r="I1368" s="315" t="s">
        <v>4176</v>
      </c>
      <c r="J1368" s="315" t="s">
        <v>4176</v>
      </c>
      <c r="K1368" s="315" t="s">
        <v>4176</v>
      </c>
      <c r="L1368" s="315" t="s">
        <v>4176</v>
      </c>
      <c r="M1368" s="315"/>
      <c r="N1368" s="315"/>
      <c r="O1368" s="315"/>
      <c r="P1368" s="315"/>
      <c r="Q1368" s="315"/>
      <c r="R1368" s="315"/>
      <c r="S1368" s="315"/>
      <c r="T1368" s="315"/>
      <c r="U1368" s="315"/>
      <c r="V1368" s="315"/>
      <c r="W1368" s="315"/>
      <c r="X1368" s="315"/>
      <c r="Y1368" s="315"/>
      <c r="Z1368" s="315"/>
      <c r="AA1368" s="315"/>
      <c r="AB1368" s="315"/>
      <c r="AC1368" s="315"/>
      <c r="AD1368" s="315"/>
      <c r="AE1368" s="315"/>
      <c r="AF1368" s="315"/>
      <c r="AG1368" s="315"/>
      <c r="AH1368" s="315"/>
      <c r="AI1368" s="315"/>
      <c r="AJ1368" s="315"/>
      <c r="AK1368" s="315"/>
      <c r="AL1368" s="315"/>
      <c r="AM1368" s="315"/>
      <c r="AN1368" s="315"/>
      <c r="AO1368" s="315"/>
      <c r="AP1368" s="316"/>
      <c r="AQ1368" t="s">
        <v>737</v>
      </c>
      <c r="AR1368" s="299" t="s">
        <v>4180</v>
      </c>
      <c r="AS1368" s="273"/>
    </row>
    <row r="1369" spans="1:47" s="272" customFormat="1" ht="22.8" x14ac:dyDescent="0.4">
      <c r="A1369" s="332">
        <v>216635</v>
      </c>
      <c r="B1369" t="s">
        <v>489</v>
      </c>
      <c r="C1369" t="s">
        <v>212</v>
      </c>
      <c r="D1369" t="s">
        <v>212</v>
      </c>
      <c r="E1369" t="s">
        <v>212</v>
      </c>
      <c r="F1369" t="s">
        <v>212</v>
      </c>
      <c r="G1369" t="s">
        <v>212</v>
      </c>
      <c r="H1369" t="s">
        <v>214</v>
      </c>
      <c r="I1369" t="s">
        <v>212</v>
      </c>
      <c r="J1369" t="s">
        <v>212</v>
      </c>
      <c r="K1369" t="s">
        <v>214</v>
      </c>
      <c r="L1369" t="s">
        <v>214</v>
      </c>
      <c r="M1369" t="s">
        <v>213</v>
      </c>
      <c r="N1369" t="s">
        <v>213</v>
      </c>
      <c r="O1369" t="s">
        <v>213</v>
      </c>
      <c r="P1369" t="s">
        <v>213</v>
      </c>
      <c r="Q1369" t="s">
        <v>213</v>
      </c>
      <c r="R1369"/>
      <c r="S1369"/>
      <c r="T1369"/>
      <c r="U1369"/>
      <c r="V1369"/>
      <c r="W1369"/>
      <c r="X1369"/>
      <c r="Y1369"/>
      <c r="Z1369"/>
      <c r="AA1369"/>
      <c r="AB1369"/>
      <c r="AC1369"/>
      <c r="AD1369"/>
      <c r="AE1369"/>
      <c r="AF1369"/>
      <c r="AG1369"/>
      <c r="AH1369"/>
      <c r="AI1369"/>
      <c r="AJ1369"/>
      <c r="AK1369"/>
      <c r="AL1369"/>
      <c r="AM1369"/>
      <c r="AN1369"/>
      <c r="AO1369"/>
      <c r="AP1369" s="317"/>
      <c r="AQ1369"/>
      <c r="AR1369" s="299"/>
      <c r="AS1369" s="271"/>
    </row>
    <row r="1370" spans="1:47" s="272" customFormat="1" ht="24" x14ac:dyDescent="0.5">
      <c r="A1370" s="336">
        <v>216636</v>
      </c>
      <c r="B1370" t="s">
        <v>3632</v>
      </c>
      <c r="C1370" s="271" t="s">
        <v>212</v>
      </c>
      <c r="D1370" s="271" t="s">
        <v>212</v>
      </c>
      <c r="E1370" s="271" t="s">
        <v>212</v>
      </c>
      <c r="F1370" s="271" t="s">
        <v>212</v>
      </c>
      <c r="G1370" s="271" t="s">
        <v>214</v>
      </c>
      <c r="H1370" s="271" t="s">
        <v>212</v>
      </c>
      <c r="I1370" s="271" t="s">
        <v>212</v>
      </c>
      <c r="J1370" s="271" t="s">
        <v>212</v>
      </c>
      <c r="K1370" s="271" t="s">
        <v>212</v>
      </c>
      <c r="L1370" s="271" t="s">
        <v>212</v>
      </c>
      <c r="M1370" s="271" t="s">
        <v>214</v>
      </c>
      <c r="N1370" s="271" t="s">
        <v>213</v>
      </c>
      <c r="O1370" s="271" t="s">
        <v>213</v>
      </c>
      <c r="P1370" s="271" t="s">
        <v>214</v>
      </c>
      <c r="Q1370" s="271" t="s">
        <v>214</v>
      </c>
      <c r="R1370" s="271" t="s">
        <v>213</v>
      </c>
      <c r="S1370" s="271" t="s">
        <v>213</v>
      </c>
      <c r="T1370" s="271" t="s">
        <v>213</v>
      </c>
      <c r="U1370" s="271" t="s">
        <v>213</v>
      </c>
      <c r="V1370" s="271" t="s">
        <v>213</v>
      </c>
      <c r="W1370" s="271"/>
      <c r="X1370" s="271"/>
      <c r="Y1370" s="271"/>
      <c r="Z1370" s="271"/>
      <c r="AA1370" s="271"/>
      <c r="AB1370" s="271"/>
      <c r="AC1370" s="271"/>
      <c r="AD1370" s="271"/>
      <c r="AE1370" s="271"/>
      <c r="AF1370" s="271"/>
      <c r="AG1370" s="271"/>
      <c r="AH1370" s="271"/>
      <c r="AI1370" s="271"/>
      <c r="AJ1370" s="271"/>
      <c r="AK1370" s="271"/>
      <c r="AL1370" s="271"/>
      <c r="AM1370" s="271"/>
      <c r="AN1370" s="271"/>
      <c r="AO1370" s="271"/>
      <c r="AP1370" s="322"/>
      <c r="AQ1370"/>
      <c r="AR1370" s="299"/>
      <c r="AS1370" s="273"/>
    </row>
    <row r="1371" spans="1:47" s="272" customFormat="1" ht="22.8" x14ac:dyDescent="0.4">
      <c r="A1371" s="332">
        <v>216637</v>
      </c>
      <c r="B1371" t="s">
        <v>65</v>
      </c>
      <c r="C1371" t="s">
        <v>214</v>
      </c>
      <c r="D1371" t="s">
        <v>214</v>
      </c>
      <c r="E1371" t="s">
        <v>212</v>
      </c>
      <c r="F1371" t="s">
        <v>214</v>
      </c>
      <c r="G1371" t="s">
        <v>214</v>
      </c>
      <c r="H1371" t="s">
        <v>214</v>
      </c>
      <c r="I1371" t="s">
        <v>212</v>
      </c>
      <c r="J1371" t="s">
        <v>214</v>
      </c>
      <c r="K1371" t="s">
        <v>214</v>
      </c>
      <c r="L1371" t="s">
        <v>214</v>
      </c>
      <c r="M1371" t="s">
        <v>214</v>
      </c>
      <c r="N1371" t="s">
        <v>214</v>
      </c>
      <c r="O1371" t="s">
        <v>212</v>
      </c>
      <c r="P1371" t="s">
        <v>214</v>
      </c>
      <c r="Q1371" t="s">
        <v>214</v>
      </c>
      <c r="R1371" t="s">
        <v>214</v>
      </c>
      <c r="S1371" t="s">
        <v>214</v>
      </c>
      <c r="T1371" t="s">
        <v>212</v>
      </c>
      <c r="U1371" t="s">
        <v>214</v>
      </c>
      <c r="V1371" t="s">
        <v>214</v>
      </c>
      <c r="W1371" t="s">
        <v>214</v>
      </c>
      <c r="X1371" t="s">
        <v>214</v>
      </c>
      <c r="Y1371" t="s">
        <v>212</v>
      </c>
      <c r="Z1371" t="s">
        <v>214</v>
      </c>
      <c r="AA1371" t="s">
        <v>212</v>
      </c>
      <c r="AB1371" t="s">
        <v>214</v>
      </c>
      <c r="AC1371" t="s">
        <v>214</v>
      </c>
      <c r="AD1371" t="s">
        <v>214</v>
      </c>
      <c r="AE1371" t="s">
        <v>214</v>
      </c>
      <c r="AF1371" t="s">
        <v>214</v>
      </c>
      <c r="AG1371" t="s">
        <v>213</v>
      </c>
      <c r="AH1371" t="s">
        <v>213</v>
      </c>
      <c r="AI1371" t="s">
        <v>213</v>
      </c>
      <c r="AJ1371" t="s">
        <v>213</v>
      </c>
      <c r="AK1371" t="s">
        <v>213</v>
      </c>
      <c r="AL1371"/>
      <c r="AM1371"/>
      <c r="AN1371"/>
      <c r="AO1371"/>
      <c r="AP1371" s="317"/>
      <c r="AQ1371"/>
      <c r="AR1371" s="299"/>
      <c r="AS1371" s="271"/>
    </row>
    <row r="1372" spans="1:47" s="272" customFormat="1" ht="24" x14ac:dyDescent="0.5">
      <c r="A1372" s="336">
        <v>216638</v>
      </c>
      <c r="B1372" t="s">
        <v>3630</v>
      </c>
      <c r="C1372" s="272" t="s">
        <v>214</v>
      </c>
      <c r="D1372" s="272" t="s">
        <v>214</v>
      </c>
      <c r="E1372" s="272" t="s">
        <v>214</v>
      </c>
      <c r="F1372" s="272" t="s">
        <v>214</v>
      </c>
      <c r="G1372" s="272" t="s">
        <v>213</v>
      </c>
      <c r="H1372" s="272" t="s">
        <v>214</v>
      </c>
      <c r="I1372" s="272" t="s">
        <v>214</v>
      </c>
      <c r="J1372" s="272" t="s">
        <v>214</v>
      </c>
      <c r="K1372" s="272" t="s">
        <v>214</v>
      </c>
      <c r="L1372" s="272" t="s">
        <v>214</v>
      </c>
      <c r="M1372" s="272" t="s">
        <v>213</v>
      </c>
      <c r="N1372" s="272" t="s">
        <v>214</v>
      </c>
      <c r="O1372" s="272" t="s">
        <v>214</v>
      </c>
      <c r="P1372" s="272" t="s">
        <v>214</v>
      </c>
      <c r="Q1372" s="272" t="s">
        <v>214</v>
      </c>
      <c r="R1372" s="272" t="s">
        <v>214</v>
      </c>
      <c r="S1372" s="272" t="s">
        <v>214</v>
      </c>
      <c r="T1372" s="272" t="s">
        <v>214</v>
      </c>
      <c r="U1372" s="272" t="s">
        <v>214</v>
      </c>
      <c r="V1372" s="272" t="s">
        <v>214</v>
      </c>
      <c r="W1372" s="272" t="s">
        <v>214</v>
      </c>
      <c r="X1372" s="272" t="s">
        <v>214</v>
      </c>
      <c r="Y1372" s="272" t="s">
        <v>214</v>
      </c>
      <c r="Z1372" s="272" t="s">
        <v>214</v>
      </c>
      <c r="AA1372" s="272" t="s">
        <v>214</v>
      </c>
      <c r="AB1372" s="272" t="s">
        <v>213</v>
      </c>
      <c r="AC1372" s="272" t="s">
        <v>213</v>
      </c>
      <c r="AD1372" s="272" t="s">
        <v>213</v>
      </c>
      <c r="AE1372" s="272" t="s">
        <v>213</v>
      </c>
      <c r="AF1372" s="272" t="s">
        <v>213</v>
      </c>
      <c r="AP1372" s="317"/>
      <c r="AQ1372"/>
      <c r="AR1372" s="299"/>
      <c r="AS1372" s="271"/>
    </row>
    <row r="1373" spans="1:47" s="272" customFormat="1" ht="22.8" x14ac:dyDescent="0.4">
      <c r="A1373" s="332">
        <v>216639</v>
      </c>
      <c r="B1373" t="s">
        <v>3630</v>
      </c>
      <c r="C1373" t="s">
        <v>212</v>
      </c>
      <c r="D1373" t="s">
        <v>214</v>
      </c>
      <c r="E1373" t="s">
        <v>212</v>
      </c>
      <c r="F1373" t="s">
        <v>214</v>
      </c>
      <c r="G1373" t="s">
        <v>212</v>
      </c>
      <c r="H1373" t="s">
        <v>214</v>
      </c>
      <c r="I1373" t="s">
        <v>212</v>
      </c>
      <c r="J1373" t="s">
        <v>214</v>
      </c>
      <c r="K1373" t="s">
        <v>214</v>
      </c>
      <c r="L1373" t="s">
        <v>214</v>
      </c>
      <c r="M1373" t="s">
        <v>212</v>
      </c>
      <c r="N1373" t="s">
        <v>212</v>
      </c>
      <c r="O1373" t="s">
        <v>212</v>
      </c>
      <c r="P1373" t="s">
        <v>212</v>
      </c>
      <c r="Q1373" t="s">
        <v>214</v>
      </c>
      <c r="R1373" t="s">
        <v>214</v>
      </c>
      <c r="S1373" t="s">
        <v>214</v>
      </c>
      <c r="T1373" t="s">
        <v>214</v>
      </c>
      <c r="U1373" t="s">
        <v>214</v>
      </c>
      <c r="V1373" t="s">
        <v>214</v>
      </c>
      <c r="W1373" t="s">
        <v>212</v>
      </c>
      <c r="X1373" t="s">
        <v>212</v>
      </c>
      <c r="Y1373" t="s">
        <v>212</v>
      </c>
      <c r="Z1373" t="s">
        <v>212</v>
      </c>
      <c r="AA1373" t="s">
        <v>212</v>
      </c>
      <c r="AB1373" t="s">
        <v>214</v>
      </c>
      <c r="AC1373" t="s">
        <v>214</v>
      </c>
      <c r="AD1373" t="s">
        <v>214</v>
      </c>
      <c r="AE1373" t="s">
        <v>214</v>
      </c>
      <c r="AF1373" t="s">
        <v>214</v>
      </c>
      <c r="AG1373"/>
      <c r="AH1373"/>
      <c r="AI1373"/>
      <c r="AJ1373"/>
      <c r="AK1373"/>
      <c r="AL1373"/>
      <c r="AM1373"/>
      <c r="AN1373"/>
      <c r="AO1373"/>
      <c r="AP1373" s="317"/>
      <c r="AQ1373"/>
      <c r="AR1373" s="299"/>
      <c r="AS1373" s="271"/>
      <c r="AU1373" s="273"/>
    </row>
    <row r="1374" spans="1:47" s="272" customFormat="1" ht="22.8" x14ac:dyDescent="0.4">
      <c r="A1374" s="334">
        <v>216640</v>
      </c>
      <c r="B1374" t="s">
        <v>486</v>
      </c>
      <c r="C1374" s="315" t="s">
        <v>4176</v>
      </c>
      <c r="D1374" s="315" t="s">
        <v>4176</v>
      </c>
      <c r="E1374" s="315" t="s">
        <v>4176</v>
      </c>
      <c r="F1374" s="315" t="s">
        <v>4176</v>
      </c>
      <c r="G1374" s="315" t="s">
        <v>4176</v>
      </c>
      <c r="H1374" s="315" t="s">
        <v>4176</v>
      </c>
      <c r="I1374" s="315" t="s">
        <v>4176</v>
      </c>
      <c r="J1374" s="315" t="s">
        <v>4176</v>
      </c>
      <c r="K1374" s="315" t="s">
        <v>4176</v>
      </c>
      <c r="L1374" s="315" t="s">
        <v>4176</v>
      </c>
      <c r="M1374" s="315"/>
      <c r="N1374" s="315"/>
      <c r="O1374" s="315"/>
      <c r="P1374" s="315"/>
      <c r="Q1374" s="315"/>
      <c r="R1374" s="315"/>
      <c r="S1374" s="315"/>
      <c r="T1374" s="315"/>
      <c r="U1374" s="315"/>
      <c r="V1374" s="315"/>
      <c r="W1374" s="315"/>
      <c r="X1374" s="315"/>
      <c r="Y1374" s="315"/>
      <c r="Z1374" s="315"/>
      <c r="AA1374" s="315"/>
      <c r="AB1374" s="315"/>
      <c r="AC1374" s="315"/>
      <c r="AD1374" s="315"/>
      <c r="AE1374" s="315"/>
      <c r="AF1374" s="315"/>
      <c r="AG1374" s="315"/>
      <c r="AH1374" s="315"/>
      <c r="AI1374" s="315"/>
      <c r="AJ1374" s="315"/>
      <c r="AK1374" s="315"/>
      <c r="AL1374" s="315"/>
      <c r="AM1374" s="315"/>
      <c r="AN1374" s="315"/>
      <c r="AO1374" s="315"/>
      <c r="AP1374" s="316"/>
      <c r="AQ1374" t="s">
        <v>737</v>
      </c>
      <c r="AR1374" s="299" t="s">
        <v>4180</v>
      </c>
      <c r="AS1374" s="271"/>
      <c r="AU1374" s="273"/>
    </row>
    <row r="1375" spans="1:47" s="272" customFormat="1" ht="22.8" x14ac:dyDescent="0.4">
      <c r="A1375" s="334">
        <v>216641</v>
      </c>
      <c r="B1375" t="s">
        <v>486</v>
      </c>
      <c r="C1375" s="315" t="s">
        <v>4176</v>
      </c>
      <c r="D1375" s="315" t="s">
        <v>4176</v>
      </c>
      <c r="E1375" s="315" t="s">
        <v>4176</v>
      </c>
      <c r="F1375" s="315" t="s">
        <v>4176</v>
      </c>
      <c r="G1375" s="315" t="s">
        <v>4176</v>
      </c>
      <c r="H1375" s="315" t="s">
        <v>4176</v>
      </c>
      <c r="I1375" s="315" t="s">
        <v>4176</v>
      </c>
      <c r="J1375" s="315" t="s">
        <v>4176</v>
      </c>
      <c r="K1375" s="315" t="s">
        <v>4176</v>
      </c>
      <c r="L1375" s="315" t="s">
        <v>4176</v>
      </c>
      <c r="M1375" s="315"/>
      <c r="N1375" s="315"/>
      <c r="O1375" s="315"/>
      <c r="P1375" s="315"/>
      <c r="Q1375" s="315"/>
      <c r="R1375" s="315"/>
      <c r="S1375" s="315"/>
      <c r="T1375" s="315"/>
      <c r="U1375" s="315"/>
      <c r="V1375" s="315"/>
      <c r="W1375" s="315"/>
      <c r="X1375" s="315"/>
      <c r="Y1375" s="315"/>
      <c r="Z1375" s="315"/>
      <c r="AA1375" s="315"/>
      <c r="AB1375" s="315"/>
      <c r="AC1375" s="315"/>
      <c r="AD1375" s="315"/>
      <c r="AE1375" s="315"/>
      <c r="AF1375" s="315"/>
      <c r="AG1375" s="315"/>
      <c r="AH1375" s="315"/>
      <c r="AI1375" s="315"/>
      <c r="AJ1375" s="315"/>
      <c r="AK1375" s="315"/>
      <c r="AL1375" s="315"/>
      <c r="AM1375" s="315"/>
      <c r="AN1375" s="315"/>
      <c r="AO1375" s="315"/>
      <c r="AP1375" s="316"/>
      <c r="AQ1375" t="s">
        <v>737</v>
      </c>
      <c r="AR1375" s="299" t="s">
        <v>4180</v>
      </c>
      <c r="AS1375" s="271"/>
    </row>
    <row r="1376" spans="1:47" s="272" customFormat="1" ht="22.8" x14ac:dyDescent="0.4">
      <c r="A1376" s="332">
        <v>216642</v>
      </c>
      <c r="B1376" t="s">
        <v>486</v>
      </c>
      <c r="C1376" t="s">
        <v>4176</v>
      </c>
      <c r="D1376" t="s">
        <v>4176</v>
      </c>
      <c r="E1376" t="s">
        <v>4176</v>
      </c>
      <c r="F1376" t="s">
        <v>4176</v>
      </c>
      <c r="G1376" t="s">
        <v>4176</v>
      </c>
      <c r="H1376" t="s">
        <v>4176</v>
      </c>
      <c r="I1376" t="s">
        <v>4176</v>
      </c>
      <c r="J1376" t="s">
        <v>4176</v>
      </c>
      <c r="K1376" t="s">
        <v>4176</v>
      </c>
      <c r="L1376" t="s">
        <v>4176</v>
      </c>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s="317"/>
      <c r="AQ1376" t="s">
        <v>737</v>
      </c>
      <c r="AR1376" s="299" t="s">
        <v>4180</v>
      </c>
      <c r="AS1376" s="273"/>
    </row>
    <row r="1377" spans="1:47" s="272" customFormat="1" ht="22.8" x14ac:dyDescent="0.4">
      <c r="A1377" s="332">
        <v>216643</v>
      </c>
      <c r="B1377" t="s">
        <v>65</v>
      </c>
      <c r="C1377" t="s">
        <v>214</v>
      </c>
      <c r="D1377" t="s">
        <v>214</v>
      </c>
      <c r="E1377" t="s">
        <v>212</v>
      </c>
      <c r="F1377" t="s">
        <v>214</v>
      </c>
      <c r="G1377" t="s">
        <v>212</v>
      </c>
      <c r="H1377" t="s">
        <v>214</v>
      </c>
      <c r="I1377" t="s">
        <v>214</v>
      </c>
      <c r="J1377" t="s">
        <v>214</v>
      </c>
      <c r="K1377" t="s">
        <v>214</v>
      </c>
      <c r="L1377" t="s">
        <v>214</v>
      </c>
      <c r="M1377" t="s">
        <v>213</v>
      </c>
      <c r="N1377" t="s">
        <v>214</v>
      </c>
      <c r="O1377" t="s">
        <v>214</v>
      </c>
      <c r="P1377" t="s">
        <v>214</v>
      </c>
      <c r="Q1377" t="s">
        <v>214</v>
      </c>
      <c r="R1377" t="s">
        <v>214</v>
      </c>
      <c r="S1377" t="s">
        <v>214</v>
      </c>
      <c r="T1377" t="s">
        <v>214</v>
      </c>
      <c r="U1377" t="s">
        <v>214</v>
      </c>
      <c r="V1377" t="s">
        <v>214</v>
      </c>
      <c r="W1377" t="s">
        <v>214</v>
      </c>
      <c r="X1377" t="s">
        <v>214</v>
      </c>
      <c r="Y1377" t="s">
        <v>212</v>
      </c>
      <c r="Z1377" t="s">
        <v>214</v>
      </c>
      <c r="AA1377" t="s">
        <v>212</v>
      </c>
      <c r="AB1377" t="s">
        <v>214</v>
      </c>
      <c r="AC1377" t="s">
        <v>214</v>
      </c>
      <c r="AD1377" t="s">
        <v>214</v>
      </c>
      <c r="AE1377" t="s">
        <v>214</v>
      </c>
      <c r="AF1377" t="s">
        <v>214</v>
      </c>
      <c r="AG1377" t="s">
        <v>213</v>
      </c>
      <c r="AH1377" t="s">
        <v>213</v>
      </c>
      <c r="AI1377" t="s">
        <v>213</v>
      </c>
      <c r="AJ1377" t="s">
        <v>213</v>
      </c>
      <c r="AK1377" t="s">
        <v>213</v>
      </c>
      <c r="AL1377"/>
      <c r="AM1377"/>
      <c r="AN1377"/>
      <c r="AO1377"/>
      <c r="AP1377" s="317"/>
      <c r="AQ1377"/>
      <c r="AR1377" s="299"/>
      <c r="AS1377" s="271"/>
    </row>
    <row r="1378" spans="1:47" s="272" customFormat="1" ht="24" x14ac:dyDescent="0.5">
      <c r="A1378" s="336">
        <v>216644</v>
      </c>
      <c r="B1378" t="s">
        <v>3630</v>
      </c>
      <c r="C1378" s="272" t="s">
        <v>212</v>
      </c>
      <c r="D1378" s="272" t="s">
        <v>214</v>
      </c>
      <c r="E1378" s="272" t="s">
        <v>214</v>
      </c>
      <c r="F1378" s="272" t="s">
        <v>214</v>
      </c>
      <c r="G1378" s="272" t="s">
        <v>214</v>
      </c>
      <c r="H1378" s="272" t="s">
        <v>214</v>
      </c>
      <c r="I1378" s="272" t="s">
        <v>214</v>
      </c>
      <c r="J1378" s="272" t="s">
        <v>214</v>
      </c>
      <c r="K1378" s="272" t="s">
        <v>214</v>
      </c>
      <c r="L1378" s="272" t="s">
        <v>214</v>
      </c>
      <c r="M1378" s="272" t="s">
        <v>214</v>
      </c>
      <c r="N1378" s="272" t="s">
        <v>214</v>
      </c>
      <c r="O1378" s="272" t="s">
        <v>214</v>
      </c>
      <c r="P1378" s="272" t="s">
        <v>214</v>
      </c>
      <c r="Q1378" s="272" t="s">
        <v>214</v>
      </c>
      <c r="R1378" s="272" t="s">
        <v>214</v>
      </c>
      <c r="S1378" s="272" t="s">
        <v>214</v>
      </c>
      <c r="T1378" s="272" t="s">
        <v>214</v>
      </c>
      <c r="U1378" s="272" t="s">
        <v>214</v>
      </c>
      <c r="V1378" s="272" t="s">
        <v>214</v>
      </c>
      <c r="W1378" s="272" t="s">
        <v>214</v>
      </c>
      <c r="X1378" s="272" t="s">
        <v>214</v>
      </c>
      <c r="Y1378" s="272" t="s">
        <v>214</v>
      </c>
      <c r="Z1378" s="272" t="s">
        <v>214</v>
      </c>
      <c r="AA1378" s="272" t="s">
        <v>214</v>
      </c>
      <c r="AB1378" s="272" t="s">
        <v>213</v>
      </c>
      <c r="AC1378" s="272" t="s">
        <v>213</v>
      </c>
      <c r="AD1378" s="272" t="s">
        <v>213</v>
      </c>
      <c r="AE1378" s="272" t="s">
        <v>213</v>
      </c>
      <c r="AF1378" s="272" t="s">
        <v>213</v>
      </c>
      <c r="AP1378" s="317"/>
      <c r="AQ1378"/>
      <c r="AR1378" s="299"/>
      <c r="AS1378" s="271"/>
      <c r="AU1378" s="273"/>
    </row>
    <row r="1379" spans="1:47" s="272" customFormat="1" ht="22.8" x14ac:dyDescent="0.4">
      <c r="A1379" s="334">
        <v>216645</v>
      </c>
      <c r="B1379" t="s">
        <v>486</v>
      </c>
      <c r="C1379" s="315" t="s">
        <v>4176</v>
      </c>
      <c r="D1379" s="315" t="s">
        <v>4176</v>
      </c>
      <c r="E1379" s="315" t="s">
        <v>4176</v>
      </c>
      <c r="F1379" s="315" t="s">
        <v>4176</v>
      </c>
      <c r="G1379" s="315" t="s">
        <v>4176</v>
      </c>
      <c r="H1379" s="315" t="s">
        <v>4176</v>
      </c>
      <c r="I1379" s="315" t="s">
        <v>4176</v>
      </c>
      <c r="J1379" s="315" t="s">
        <v>4176</v>
      </c>
      <c r="K1379" s="315" t="s">
        <v>4176</v>
      </c>
      <c r="L1379" s="315" t="s">
        <v>4176</v>
      </c>
      <c r="M1379" s="315"/>
      <c r="N1379" s="315"/>
      <c r="O1379" s="315"/>
      <c r="P1379" s="315"/>
      <c r="Q1379" s="315"/>
      <c r="R1379" s="315"/>
      <c r="S1379" s="315"/>
      <c r="T1379" s="315"/>
      <c r="U1379" s="315"/>
      <c r="V1379" s="315"/>
      <c r="W1379" s="315"/>
      <c r="X1379" s="315"/>
      <c r="Y1379" s="315"/>
      <c r="Z1379" s="315"/>
      <c r="AA1379" s="315"/>
      <c r="AB1379" s="315"/>
      <c r="AC1379" s="315"/>
      <c r="AD1379" s="315"/>
      <c r="AE1379" s="315"/>
      <c r="AF1379" s="315"/>
      <c r="AG1379" s="315"/>
      <c r="AH1379" s="315"/>
      <c r="AI1379" s="315"/>
      <c r="AJ1379" s="315"/>
      <c r="AK1379" s="315"/>
      <c r="AL1379" s="315"/>
      <c r="AM1379" s="315"/>
      <c r="AN1379" s="315"/>
      <c r="AO1379" s="315"/>
      <c r="AP1379" s="316"/>
      <c r="AQ1379" t="s">
        <v>737</v>
      </c>
      <c r="AR1379" s="299" t="s">
        <v>4180</v>
      </c>
      <c r="AS1379" s="271"/>
      <c r="AU1379" s="273"/>
    </row>
    <row r="1380" spans="1:47" s="272" customFormat="1" ht="22.8" x14ac:dyDescent="0.4">
      <c r="A1380" s="332">
        <v>216646</v>
      </c>
      <c r="B1380" t="s">
        <v>486</v>
      </c>
      <c r="C1380" t="s">
        <v>4176</v>
      </c>
      <c r="D1380" t="s">
        <v>4176</v>
      </c>
      <c r="E1380" t="s">
        <v>4176</v>
      </c>
      <c r="F1380" t="s">
        <v>4176</v>
      </c>
      <c r="G1380" t="s">
        <v>4176</v>
      </c>
      <c r="H1380" t="s">
        <v>4176</v>
      </c>
      <c r="I1380" t="s">
        <v>4176</v>
      </c>
      <c r="J1380" t="s">
        <v>4176</v>
      </c>
      <c r="K1380" t="s">
        <v>4176</v>
      </c>
      <c r="L1380" t="s">
        <v>4176</v>
      </c>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s="317"/>
      <c r="AQ1380" t="s">
        <v>737</v>
      </c>
      <c r="AR1380" s="299" t="s">
        <v>4180</v>
      </c>
      <c r="AS1380" s="271"/>
    </row>
    <row r="1381" spans="1:47" s="272" customFormat="1" ht="22.8" x14ac:dyDescent="0.4">
      <c r="A1381" s="332">
        <v>216647</v>
      </c>
      <c r="B1381" t="s">
        <v>65</v>
      </c>
      <c r="C1381" t="s">
        <v>214</v>
      </c>
      <c r="D1381" t="s">
        <v>214</v>
      </c>
      <c r="E1381" t="s">
        <v>214</v>
      </c>
      <c r="F1381" t="s">
        <v>214</v>
      </c>
      <c r="G1381" t="s">
        <v>214</v>
      </c>
      <c r="H1381" t="s">
        <v>214</v>
      </c>
      <c r="I1381" t="s">
        <v>214</v>
      </c>
      <c r="J1381" t="s">
        <v>214</v>
      </c>
      <c r="K1381" t="s">
        <v>214</v>
      </c>
      <c r="L1381" t="s">
        <v>214</v>
      </c>
      <c r="M1381" t="s">
        <v>213</v>
      </c>
      <c r="N1381" t="s">
        <v>214</v>
      </c>
      <c r="O1381" t="s">
        <v>212</v>
      </c>
      <c r="P1381" t="s">
        <v>214</v>
      </c>
      <c r="Q1381" t="s">
        <v>214</v>
      </c>
      <c r="R1381" t="s">
        <v>214</v>
      </c>
      <c r="S1381" t="s">
        <v>214</v>
      </c>
      <c r="T1381" t="s">
        <v>214</v>
      </c>
      <c r="U1381" t="s">
        <v>214</v>
      </c>
      <c r="V1381" t="s">
        <v>214</v>
      </c>
      <c r="W1381" t="s">
        <v>214</v>
      </c>
      <c r="X1381" t="s">
        <v>214</v>
      </c>
      <c r="Y1381" t="s">
        <v>212</v>
      </c>
      <c r="Z1381" t="s">
        <v>214</v>
      </c>
      <c r="AA1381" t="s">
        <v>212</v>
      </c>
      <c r="AB1381" t="s">
        <v>214</v>
      </c>
      <c r="AC1381" t="s">
        <v>214</v>
      </c>
      <c r="AD1381" t="s">
        <v>214</v>
      </c>
      <c r="AE1381" t="s">
        <v>214</v>
      </c>
      <c r="AF1381" t="s">
        <v>214</v>
      </c>
      <c r="AG1381" t="s">
        <v>213</v>
      </c>
      <c r="AH1381" t="s">
        <v>213</v>
      </c>
      <c r="AI1381" t="s">
        <v>213</v>
      </c>
      <c r="AJ1381" t="s">
        <v>213</v>
      </c>
      <c r="AK1381" t="s">
        <v>213</v>
      </c>
      <c r="AL1381"/>
      <c r="AM1381"/>
      <c r="AN1381"/>
      <c r="AO1381"/>
      <c r="AP1381" s="317"/>
      <c r="AQ1381"/>
      <c r="AR1381" s="299"/>
      <c r="AS1381" s="271"/>
    </row>
    <row r="1382" spans="1:47" s="272" customFormat="1" ht="24" x14ac:dyDescent="0.5">
      <c r="A1382" s="333">
        <v>216648</v>
      </c>
      <c r="B1382" t="s">
        <v>487</v>
      </c>
      <c r="C1382" s="272" t="s">
        <v>214</v>
      </c>
      <c r="D1382" s="272" t="s">
        <v>212</v>
      </c>
      <c r="E1382" s="272" t="s">
        <v>214</v>
      </c>
      <c r="F1382" s="272" t="s">
        <v>214</v>
      </c>
      <c r="G1382" s="272" t="s">
        <v>212</v>
      </c>
      <c r="H1382" s="272" t="s">
        <v>214</v>
      </c>
      <c r="I1382" s="272" t="s">
        <v>214</v>
      </c>
      <c r="J1382" s="272" t="s">
        <v>214</v>
      </c>
      <c r="K1382" s="272" t="s">
        <v>214</v>
      </c>
      <c r="L1382" s="272" t="s">
        <v>214</v>
      </c>
      <c r="M1382" s="272" t="s">
        <v>213</v>
      </c>
      <c r="N1382" s="272" t="s">
        <v>214</v>
      </c>
      <c r="O1382" s="272" t="s">
        <v>214</v>
      </c>
      <c r="P1382" s="272" t="s">
        <v>214</v>
      </c>
      <c r="Q1382" s="272" t="s">
        <v>214</v>
      </c>
      <c r="R1382" s="272" t="s">
        <v>214</v>
      </c>
      <c r="S1382" s="272" t="s">
        <v>213</v>
      </c>
      <c r="T1382" s="272" t="s">
        <v>213</v>
      </c>
      <c r="U1382" s="272" t="s">
        <v>214</v>
      </c>
      <c r="V1382" s="272" t="s">
        <v>213</v>
      </c>
      <c r="AP1382" s="317"/>
      <c r="AQ1382"/>
      <c r="AR1382" s="299"/>
      <c r="AS1382" s="273"/>
      <c r="AU1382" s="273"/>
    </row>
    <row r="1383" spans="1:47" s="272" customFormat="1" ht="22.8" x14ac:dyDescent="0.4">
      <c r="A1383" s="332">
        <v>216649</v>
      </c>
      <c r="B1383" t="s">
        <v>65</v>
      </c>
      <c r="C1383" t="s">
        <v>214</v>
      </c>
      <c r="D1383" t="s">
        <v>214</v>
      </c>
      <c r="E1383" t="s">
        <v>214</v>
      </c>
      <c r="F1383" t="s">
        <v>214</v>
      </c>
      <c r="G1383" t="s">
        <v>212</v>
      </c>
      <c r="H1383" t="s">
        <v>214</v>
      </c>
      <c r="I1383" t="s">
        <v>214</v>
      </c>
      <c r="J1383" t="s">
        <v>214</v>
      </c>
      <c r="K1383" t="s">
        <v>214</v>
      </c>
      <c r="L1383" t="s">
        <v>214</v>
      </c>
      <c r="M1383" t="s">
        <v>213</v>
      </c>
      <c r="N1383" t="s">
        <v>214</v>
      </c>
      <c r="O1383" t="s">
        <v>214</v>
      </c>
      <c r="P1383" t="s">
        <v>214</v>
      </c>
      <c r="Q1383" t="s">
        <v>214</v>
      </c>
      <c r="R1383" t="s">
        <v>214</v>
      </c>
      <c r="S1383" t="s">
        <v>214</v>
      </c>
      <c r="T1383" t="s">
        <v>214</v>
      </c>
      <c r="U1383" t="s">
        <v>214</v>
      </c>
      <c r="V1383" t="s">
        <v>214</v>
      </c>
      <c r="W1383" t="s">
        <v>214</v>
      </c>
      <c r="X1383" t="s">
        <v>214</v>
      </c>
      <c r="Y1383" t="s">
        <v>214</v>
      </c>
      <c r="Z1383" t="s">
        <v>214</v>
      </c>
      <c r="AA1383" t="s">
        <v>212</v>
      </c>
      <c r="AB1383" t="s">
        <v>214</v>
      </c>
      <c r="AC1383" t="s">
        <v>214</v>
      </c>
      <c r="AD1383" t="s">
        <v>214</v>
      </c>
      <c r="AE1383" t="s">
        <v>214</v>
      </c>
      <c r="AF1383" t="s">
        <v>214</v>
      </c>
      <c r="AG1383" t="s">
        <v>213</v>
      </c>
      <c r="AH1383" t="s">
        <v>213</v>
      </c>
      <c r="AI1383" t="s">
        <v>213</v>
      </c>
      <c r="AJ1383" t="s">
        <v>213</v>
      </c>
      <c r="AK1383" t="s">
        <v>213</v>
      </c>
      <c r="AL1383"/>
      <c r="AM1383"/>
      <c r="AN1383"/>
      <c r="AO1383"/>
      <c r="AP1383" s="317"/>
      <c r="AQ1383"/>
      <c r="AR1383" s="299"/>
      <c r="AS1383" s="271"/>
    </row>
    <row r="1384" spans="1:47" s="272" customFormat="1" ht="22.8" x14ac:dyDescent="0.4">
      <c r="A1384" s="332">
        <v>216650</v>
      </c>
      <c r="B1384" t="s">
        <v>487</v>
      </c>
      <c r="C1384" t="s">
        <v>212</v>
      </c>
      <c r="D1384" t="s">
        <v>214</v>
      </c>
      <c r="E1384" t="s">
        <v>214</v>
      </c>
      <c r="F1384" t="s">
        <v>212</v>
      </c>
      <c r="G1384" t="s">
        <v>214</v>
      </c>
      <c r="H1384" t="s">
        <v>214</v>
      </c>
      <c r="I1384" t="s">
        <v>214</v>
      </c>
      <c r="J1384" t="s">
        <v>214</v>
      </c>
      <c r="K1384" t="s">
        <v>214</v>
      </c>
      <c r="L1384" t="s">
        <v>214</v>
      </c>
      <c r="M1384" t="s">
        <v>214</v>
      </c>
      <c r="N1384" t="s">
        <v>214</v>
      </c>
      <c r="O1384" t="s">
        <v>212</v>
      </c>
      <c r="P1384" t="s">
        <v>213</v>
      </c>
      <c r="Q1384" t="s">
        <v>214</v>
      </c>
      <c r="R1384" t="s">
        <v>213</v>
      </c>
      <c r="S1384" t="s">
        <v>213</v>
      </c>
      <c r="T1384" t="s">
        <v>214</v>
      </c>
      <c r="U1384" t="s">
        <v>214</v>
      </c>
      <c r="V1384" t="s">
        <v>214</v>
      </c>
      <c r="W1384"/>
      <c r="X1384"/>
      <c r="Y1384"/>
      <c r="Z1384"/>
      <c r="AA1384"/>
      <c r="AB1384"/>
      <c r="AC1384"/>
      <c r="AD1384"/>
      <c r="AE1384"/>
      <c r="AF1384"/>
      <c r="AG1384"/>
      <c r="AH1384"/>
      <c r="AI1384"/>
      <c r="AJ1384"/>
      <c r="AK1384"/>
      <c r="AL1384"/>
      <c r="AM1384"/>
      <c r="AN1384"/>
      <c r="AO1384"/>
      <c r="AP1384" s="317"/>
      <c r="AQ1384"/>
      <c r="AR1384" s="299"/>
      <c r="AS1384" s="273"/>
      <c r="AU1384" s="273"/>
    </row>
    <row r="1385" spans="1:47" s="272" customFormat="1" ht="22.8" x14ac:dyDescent="0.4">
      <c r="A1385" s="332">
        <v>216651</v>
      </c>
      <c r="B1385" t="s">
        <v>3630</v>
      </c>
      <c r="C1385" t="s">
        <v>214</v>
      </c>
      <c r="D1385" t="s">
        <v>214</v>
      </c>
      <c r="E1385" t="s">
        <v>214</v>
      </c>
      <c r="F1385" t="s">
        <v>214</v>
      </c>
      <c r="G1385" t="s">
        <v>212</v>
      </c>
      <c r="H1385" t="s">
        <v>214</v>
      </c>
      <c r="I1385" t="s">
        <v>214</v>
      </c>
      <c r="J1385" t="s">
        <v>214</v>
      </c>
      <c r="K1385" t="s">
        <v>214</v>
      </c>
      <c r="L1385" t="s">
        <v>214</v>
      </c>
      <c r="M1385" t="s">
        <v>214</v>
      </c>
      <c r="N1385" t="s">
        <v>214</v>
      </c>
      <c r="O1385" t="s">
        <v>214</v>
      </c>
      <c r="P1385" t="s">
        <v>214</v>
      </c>
      <c r="Q1385" t="s">
        <v>214</v>
      </c>
      <c r="R1385" t="s">
        <v>212</v>
      </c>
      <c r="S1385" t="s">
        <v>214</v>
      </c>
      <c r="T1385" t="s">
        <v>214</v>
      </c>
      <c r="U1385" t="s">
        <v>214</v>
      </c>
      <c r="V1385" t="s">
        <v>214</v>
      </c>
      <c r="W1385" t="s">
        <v>212</v>
      </c>
      <c r="X1385" t="s">
        <v>214</v>
      </c>
      <c r="Y1385" t="s">
        <v>214</v>
      </c>
      <c r="Z1385" t="s">
        <v>214</v>
      </c>
      <c r="AA1385" t="s">
        <v>212</v>
      </c>
      <c r="AB1385" t="s">
        <v>214</v>
      </c>
      <c r="AC1385" t="s">
        <v>214</v>
      </c>
      <c r="AD1385" t="s">
        <v>214</v>
      </c>
      <c r="AE1385" t="s">
        <v>214</v>
      </c>
      <c r="AF1385" t="s">
        <v>214</v>
      </c>
      <c r="AG1385"/>
      <c r="AH1385"/>
      <c r="AI1385"/>
      <c r="AJ1385"/>
      <c r="AK1385"/>
      <c r="AL1385"/>
      <c r="AM1385"/>
      <c r="AN1385"/>
      <c r="AO1385"/>
      <c r="AP1385" s="317"/>
      <c r="AQ1385"/>
      <c r="AR1385" s="299"/>
      <c r="AS1385" s="271"/>
      <c r="AU1385" s="273"/>
    </row>
    <row r="1386" spans="1:47" s="272" customFormat="1" ht="22.8" x14ac:dyDescent="0.4">
      <c r="A1386" s="332">
        <v>216652</v>
      </c>
      <c r="B1386" t="s">
        <v>488</v>
      </c>
      <c r="C1386" t="s">
        <v>212</v>
      </c>
      <c r="D1386" t="s">
        <v>214</v>
      </c>
      <c r="E1386" t="s">
        <v>214</v>
      </c>
      <c r="F1386" t="s">
        <v>212</v>
      </c>
      <c r="G1386" t="s">
        <v>214</v>
      </c>
      <c r="H1386" t="s">
        <v>214</v>
      </c>
      <c r="I1386" t="s">
        <v>214</v>
      </c>
      <c r="J1386" t="s">
        <v>214</v>
      </c>
      <c r="K1386" t="s">
        <v>214</v>
      </c>
      <c r="L1386" t="s">
        <v>212</v>
      </c>
      <c r="M1386" t="s">
        <v>214</v>
      </c>
      <c r="N1386" t="s">
        <v>212</v>
      </c>
      <c r="O1386" t="s">
        <v>212</v>
      </c>
      <c r="P1386" t="s">
        <v>214</v>
      </c>
      <c r="Q1386" t="s">
        <v>214</v>
      </c>
      <c r="R1386" t="s">
        <v>214</v>
      </c>
      <c r="S1386" t="s">
        <v>214</v>
      </c>
      <c r="T1386" t="s">
        <v>214</v>
      </c>
      <c r="U1386" t="s">
        <v>214</v>
      </c>
      <c r="V1386" t="s">
        <v>214</v>
      </c>
      <c r="W1386" t="s">
        <v>213</v>
      </c>
      <c r="X1386" t="s">
        <v>213</v>
      </c>
      <c r="Y1386" t="s">
        <v>213</v>
      </c>
      <c r="Z1386" t="s">
        <v>213</v>
      </c>
      <c r="AA1386" t="s">
        <v>213</v>
      </c>
      <c r="AB1386"/>
      <c r="AC1386"/>
      <c r="AD1386"/>
      <c r="AE1386"/>
      <c r="AF1386"/>
      <c r="AG1386"/>
      <c r="AH1386"/>
      <c r="AI1386"/>
      <c r="AJ1386"/>
      <c r="AK1386"/>
      <c r="AL1386"/>
      <c r="AM1386"/>
      <c r="AN1386"/>
      <c r="AO1386"/>
      <c r="AP1386" s="317"/>
      <c r="AQ1386"/>
      <c r="AR1386" s="299"/>
      <c r="AS1386" s="271"/>
      <c r="AU1386" s="273"/>
    </row>
    <row r="1387" spans="1:47" s="272" customFormat="1" ht="22.8" x14ac:dyDescent="0.4">
      <c r="A1387" s="334">
        <v>216653</v>
      </c>
      <c r="B1387" t="s">
        <v>486</v>
      </c>
      <c r="C1387" s="315" t="s">
        <v>4176</v>
      </c>
      <c r="D1387" s="315" t="s">
        <v>4176</v>
      </c>
      <c r="E1387" s="315" t="s">
        <v>4176</v>
      </c>
      <c r="F1387" s="315" t="s">
        <v>4176</v>
      </c>
      <c r="G1387" s="315" t="s">
        <v>4176</v>
      </c>
      <c r="H1387" s="315" t="s">
        <v>4176</v>
      </c>
      <c r="I1387" s="315" t="s">
        <v>4176</v>
      </c>
      <c r="J1387" s="315" t="s">
        <v>4176</v>
      </c>
      <c r="K1387" s="315" t="s">
        <v>4176</v>
      </c>
      <c r="L1387" s="315" t="s">
        <v>4176</v>
      </c>
      <c r="M1387" s="315"/>
      <c r="N1387" s="315"/>
      <c r="O1387" s="315"/>
      <c r="P1387" s="315"/>
      <c r="Q1387" s="315"/>
      <c r="R1387" s="315"/>
      <c r="S1387" s="315"/>
      <c r="T1387" s="315"/>
      <c r="U1387" s="315"/>
      <c r="V1387" s="315"/>
      <c r="W1387" s="315"/>
      <c r="X1387" s="315"/>
      <c r="Y1387" s="315"/>
      <c r="Z1387" s="315"/>
      <c r="AA1387" s="315"/>
      <c r="AB1387" s="315"/>
      <c r="AC1387" s="315"/>
      <c r="AD1387" s="315"/>
      <c r="AE1387" s="315"/>
      <c r="AF1387" s="315"/>
      <c r="AG1387" s="315"/>
      <c r="AH1387" s="315"/>
      <c r="AI1387" s="315"/>
      <c r="AJ1387" s="315"/>
      <c r="AK1387" s="315"/>
      <c r="AL1387" s="315"/>
      <c r="AM1387" s="315"/>
      <c r="AN1387" s="315"/>
      <c r="AO1387" s="315"/>
      <c r="AP1387" s="316"/>
      <c r="AQ1387" t="s">
        <v>737</v>
      </c>
      <c r="AR1387" s="299" t="s">
        <v>4180</v>
      </c>
      <c r="AS1387" s="271"/>
    </row>
    <row r="1388" spans="1:47" s="272" customFormat="1" ht="22.8" x14ac:dyDescent="0.4">
      <c r="A1388" s="334">
        <v>216654</v>
      </c>
      <c r="B1388" t="s">
        <v>486</v>
      </c>
      <c r="C1388" s="315" t="s">
        <v>213</v>
      </c>
      <c r="D1388" s="315" t="s">
        <v>214</v>
      </c>
      <c r="E1388" s="315" t="s">
        <v>212</v>
      </c>
      <c r="F1388" s="315" t="s">
        <v>213</v>
      </c>
      <c r="G1388" s="315" t="s">
        <v>213</v>
      </c>
      <c r="H1388" s="315" t="s">
        <v>214</v>
      </c>
      <c r="I1388" s="315" t="s">
        <v>214</v>
      </c>
      <c r="J1388" s="315" t="s">
        <v>212</v>
      </c>
      <c r="K1388" s="315" t="s">
        <v>212</v>
      </c>
      <c r="L1388" s="315" t="s">
        <v>214</v>
      </c>
      <c r="M1388" s="315"/>
      <c r="N1388" s="315"/>
      <c r="O1388" s="315"/>
      <c r="P1388" s="315"/>
      <c r="Q1388" s="315"/>
      <c r="R1388" s="315"/>
      <c r="S1388" s="315"/>
      <c r="T1388" s="315"/>
      <c r="U1388" s="315"/>
      <c r="V1388" s="315"/>
      <c r="W1388" s="315"/>
      <c r="X1388" s="315"/>
      <c r="Y1388" s="315"/>
      <c r="Z1388" s="315"/>
      <c r="AA1388" s="315"/>
      <c r="AB1388" s="315"/>
      <c r="AC1388" s="315"/>
      <c r="AD1388" s="315"/>
      <c r="AE1388" s="315"/>
      <c r="AF1388" s="315"/>
      <c r="AG1388" s="315"/>
      <c r="AH1388" s="315"/>
      <c r="AI1388" s="315"/>
      <c r="AJ1388" s="315"/>
      <c r="AK1388" s="315"/>
      <c r="AL1388" s="315"/>
      <c r="AM1388" s="315"/>
      <c r="AN1388" s="315"/>
      <c r="AO1388" s="315"/>
      <c r="AP1388" s="316"/>
      <c r="AQ1388"/>
      <c r="AR1388" s="299"/>
      <c r="AS1388" s="271"/>
      <c r="AU1388" s="273"/>
    </row>
    <row r="1389" spans="1:47" s="272" customFormat="1" ht="22.8" x14ac:dyDescent="0.4">
      <c r="A1389" s="332">
        <v>216655</v>
      </c>
      <c r="B1389" t="s">
        <v>486</v>
      </c>
      <c r="C1389" t="s">
        <v>4176</v>
      </c>
      <c r="D1389" t="s">
        <v>4176</v>
      </c>
      <c r="E1389" t="s">
        <v>4176</v>
      </c>
      <c r="F1389" t="s">
        <v>4176</v>
      </c>
      <c r="G1389" t="s">
        <v>4176</v>
      </c>
      <c r="H1389" t="s">
        <v>4176</v>
      </c>
      <c r="I1389" t="s">
        <v>4176</v>
      </c>
      <c r="J1389" t="s">
        <v>4176</v>
      </c>
      <c r="K1389" t="s">
        <v>4176</v>
      </c>
      <c r="L1389" t="s">
        <v>4176</v>
      </c>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s="317"/>
      <c r="AQ1389" t="s">
        <v>737</v>
      </c>
      <c r="AR1389" s="299" t="s">
        <v>4180</v>
      </c>
      <c r="AS1389" s="271"/>
    </row>
    <row r="1390" spans="1:47" s="272" customFormat="1" ht="22.8" x14ac:dyDescent="0.4">
      <c r="A1390" s="334">
        <v>216656</v>
      </c>
      <c r="B1390" t="s">
        <v>486</v>
      </c>
      <c r="C1390" s="315" t="s">
        <v>4176</v>
      </c>
      <c r="D1390" s="315" t="s">
        <v>4176</v>
      </c>
      <c r="E1390" s="315" t="s">
        <v>4176</v>
      </c>
      <c r="F1390" s="315" t="s">
        <v>4176</v>
      </c>
      <c r="G1390" s="315" t="s">
        <v>4176</v>
      </c>
      <c r="H1390" s="315" t="s">
        <v>4176</v>
      </c>
      <c r="I1390" s="315" t="s">
        <v>4176</v>
      </c>
      <c r="J1390" s="315" t="s">
        <v>4176</v>
      </c>
      <c r="K1390" s="315" t="s">
        <v>4176</v>
      </c>
      <c r="L1390" s="315" t="s">
        <v>4176</v>
      </c>
      <c r="M1390" s="315"/>
      <c r="N1390" s="315"/>
      <c r="O1390" s="315"/>
      <c r="P1390" s="315"/>
      <c r="Q1390" s="315"/>
      <c r="R1390" s="315"/>
      <c r="S1390" s="315"/>
      <c r="T1390" s="315"/>
      <c r="U1390" s="315"/>
      <c r="V1390" s="315"/>
      <c r="W1390" s="315"/>
      <c r="X1390" s="315"/>
      <c r="Y1390" s="315"/>
      <c r="Z1390" s="315"/>
      <c r="AA1390" s="315"/>
      <c r="AB1390" s="315"/>
      <c r="AC1390" s="315"/>
      <c r="AD1390" s="315"/>
      <c r="AE1390" s="315"/>
      <c r="AF1390" s="315"/>
      <c r="AG1390" s="315"/>
      <c r="AH1390" s="315"/>
      <c r="AI1390" s="315"/>
      <c r="AJ1390" s="315"/>
      <c r="AK1390" s="315"/>
      <c r="AL1390" s="315"/>
      <c r="AM1390" s="315"/>
      <c r="AN1390" s="315"/>
      <c r="AO1390" s="315"/>
      <c r="AP1390" s="316"/>
      <c r="AQ1390" t="s">
        <v>737</v>
      </c>
      <c r="AR1390" s="299" t="s">
        <v>4180</v>
      </c>
      <c r="AS1390" s="271"/>
      <c r="AU1390" s="273"/>
    </row>
    <row r="1391" spans="1:47" s="272" customFormat="1" ht="22.8" x14ac:dyDescent="0.4">
      <c r="A1391" s="332">
        <v>216657</v>
      </c>
      <c r="B1391" t="s">
        <v>488</v>
      </c>
      <c r="C1391" t="s">
        <v>214</v>
      </c>
      <c r="D1391" t="s">
        <v>214</v>
      </c>
      <c r="E1391" t="s">
        <v>214</v>
      </c>
      <c r="F1391" t="s">
        <v>212</v>
      </c>
      <c r="G1391" t="s">
        <v>212</v>
      </c>
      <c r="H1391" t="s">
        <v>214</v>
      </c>
      <c r="I1391" t="s">
        <v>214</v>
      </c>
      <c r="J1391" t="s">
        <v>214</v>
      </c>
      <c r="K1391" t="s">
        <v>214</v>
      </c>
      <c r="L1391" t="s">
        <v>214</v>
      </c>
      <c r="M1391" t="s">
        <v>213</v>
      </c>
      <c r="N1391" t="s">
        <v>214</v>
      </c>
      <c r="O1391" t="s">
        <v>214</v>
      </c>
      <c r="P1391" t="s">
        <v>212</v>
      </c>
      <c r="Q1391" t="s">
        <v>214</v>
      </c>
      <c r="R1391" t="s">
        <v>214</v>
      </c>
      <c r="S1391" t="s">
        <v>212</v>
      </c>
      <c r="T1391" t="s">
        <v>214</v>
      </c>
      <c r="U1391" t="s">
        <v>212</v>
      </c>
      <c r="V1391" t="s">
        <v>214</v>
      </c>
      <c r="W1391" t="s">
        <v>213</v>
      </c>
      <c r="X1391" t="s">
        <v>213</v>
      </c>
      <c r="Y1391" t="s">
        <v>213</v>
      </c>
      <c r="Z1391" t="s">
        <v>213</v>
      </c>
      <c r="AA1391" t="s">
        <v>213</v>
      </c>
      <c r="AB1391"/>
      <c r="AC1391"/>
      <c r="AD1391"/>
      <c r="AE1391"/>
      <c r="AF1391"/>
      <c r="AG1391"/>
      <c r="AH1391"/>
      <c r="AI1391"/>
      <c r="AJ1391"/>
      <c r="AK1391"/>
      <c r="AL1391"/>
      <c r="AM1391"/>
      <c r="AN1391"/>
      <c r="AO1391"/>
      <c r="AP1391" s="317"/>
      <c r="AQ1391"/>
      <c r="AR1391" s="299"/>
      <c r="AS1391" s="271"/>
    </row>
    <row r="1392" spans="1:47" s="272" customFormat="1" ht="22.8" x14ac:dyDescent="0.4">
      <c r="A1392" s="332">
        <v>216658</v>
      </c>
      <c r="B1392" t="s">
        <v>3632</v>
      </c>
      <c r="C1392" t="s">
        <v>212</v>
      </c>
      <c r="D1392" t="s">
        <v>214</v>
      </c>
      <c r="E1392" t="s">
        <v>212</v>
      </c>
      <c r="F1392" t="s">
        <v>212</v>
      </c>
      <c r="G1392" t="s">
        <v>212</v>
      </c>
      <c r="H1392" t="s">
        <v>213</v>
      </c>
      <c r="I1392" t="s">
        <v>212</v>
      </c>
      <c r="J1392" t="s">
        <v>212</v>
      </c>
      <c r="K1392" t="s">
        <v>212</v>
      </c>
      <c r="L1392" t="s">
        <v>214</v>
      </c>
      <c r="M1392" t="s">
        <v>213</v>
      </c>
      <c r="N1392" t="s">
        <v>213</v>
      </c>
      <c r="O1392" t="s">
        <v>214</v>
      </c>
      <c r="P1392" t="s">
        <v>213</v>
      </c>
      <c r="Q1392" t="s">
        <v>213</v>
      </c>
      <c r="R1392" t="s">
        <v>213</v>
      </c>
      <c r="S1392" t="s">
        <v>213</v>
      </c>
      <c r="T1392" t="s">
        <v>213</v>
      </c>
      <c r="U1392" t="s">
        <v>213</v>
      </c>
      <c r="V1392" t="s">
        <v>213</v>
      </c>
      <c r="W1392"/>
      <c r="X1392"/>
      <c r="Y1392"/>
      <c r="Z1392"/>
      <c r="AA1392"/>
      <c r="AB1392"/>
      <c r="AC1392"/>
      <c r="AD1392"/>
      <c r="AE1392"/>
      <c r="AF1392"/>
      <c r="AG1392"/>
      <c r="AH1392"/>
      <c r="AI1392"/>
      <c r="AJ1392"/>
      <c r="AK1392"/>
      <c r="AL1392"/>
      <c r="AM1392"/>
      <c r="AN1392"/>
      <c r="AO1392"/>
      <c r="AP1392" s="317"/>
      <c r="AQ1392"/>
      <c r="AR1392" s="299"/>
      <c r="AS1392" s="271"/>
      <c r="AU1392" s="273"/>
    </row>
    <row r="1393" spans="1:47" s="272" customFormat="1" ht="24" x14ac:dyDescent="0.5">
      <c r="A1393" s="333">
        <v>216659</v>
      </c>
      <c r="B1393" t="s">
        <v>486</v>
      </c>
      <c r="C1393" s="272" t="s">
        <v>4176</v>
      </c>
      <c r="D1393" s="272" t="s">
        <v>4176</v>
      </c>
      <c r="E1393" s="272" t="s">
        <v>4176</v>
      </c>
      <c r="F1393" s="272" t="s">
        <v>4176</v>
      </c>
      <c r="G1393" s="272" t="s">
        <v>4176</v>
      </c>
      <c r="H1393" s="272" t="s">
        <v>4176</v>
      </c>
      <c r="I1393" s="272" t="s">
        <v>4176</v>
      </c>
      <c r="J1393" s="272" t="s">
        <v>4176</v>
      </c>
      <c r="K1393" s="272" t="s">
        <v>4176</v>
      </c>
      <c r="L1393" s="272" t="s">
        <v>4176</v>
      </c>
      <c r="AP1393" s="317"/>
      <c r="AQ1393" t="s">
        <v>737</v>
      </c>
      <c r="AR1393" s="299" t="s">
        <v>4180</v>
      </c>
      <c r="AS1393" s="271"/>
    </row>
    <row r="1394" spans="1:47" s="272" customFormat="1" ht="22.8" x14ac:dyDescent="0.4">
      <c r="A1394" s="332">
        <v>216660</v>
      </c>
      <c r="B1394" t="s">
        <v>65</v>
      </c>
      <c r="C1394" t="s">
        <v>214</v>
      </c>
      <c r="D1394" t="s">
        <v>214</v>
      </c>
      <c r="E1394" t="s">
        <v>214</v>
      </c>
      <c r="F1394" t="s">
        <v>214</v>
      </c>
      <c r="G1394" t="s">
        <v>214</v>
      </c>
      <c r="H1394" t="s">
        <v>214</v>
      </c>
      <c r="I1394" t="s">
        <v>214</v>
      </c>
      <c r="J1394" t="s">
        <v>214</v>
      </c>
      <c r="K1394" t="s">
        <v>214</v>
      </c>
      <c r="L1394" t="s">
        <v>214</v>
      </c>
      <c r="M1394" t="s">
        <v>213</v>
      </c>
      <c r="N1394" t="s">
        <v>213</v>
      </c>
      <c r="O1394" t="s">
        <v>214</v>
      </c>
      <c r="P1394" t="s">
        <v>213</v>
      </c>
      <c r="Q1394" t="s">
        <v>214</v>
      </c>
      <c r="R1394" t="s">
        <v>214</v>
      </c>
      <c r="S1394" t="s">
        <v>214</v>
      </c>
      <c r="T1394" t="s">
        <v>214</v>
      </c>
      <c r="U1394" t="s">
        <v>214</v>
      </c>
      <c r="V1394" t="s">
        <v>214</v>
      </c>
      <c r="W1394" t="s">
        <v>214</v>
      </c>
      <c r="X1394" t="s">
        <v>214</v>
      </c>
      <c r="Y1394" t="s">
        <v>214</v>
      </c>
      <c r="Z1394" t="s">
        <v>214</v>
      </c>
      <c r="AA1394" t="s">
        <v>212</v>
      </c>
      <c r="AB1394" t="s">
        <v>214</v>
      </c>
      <c r="AC1394" t="s">
        <v>214</v>
      </c>
      <c r="AD1394" t="s">
        <v>214</v>
      </c>
      <c r="AE1394" t="s">
        <v>214</v>
      </c>
      <c r="AF1394" t="s">
        <v>214</v>
      </c>
      <c r="AG1394" t="s">
        <v>213</v>
      </c>
      <c r="AH1394" t="s">
        <v>213</v>
      </c>
      <c r="AI1394" t="s">
        <v>213</v>
      </c>
      <c r="AJ1394" t="s">
        <v>213</v>
      </c>
      <c r="AK1394" t="s">
        <v>213</v>
      </c>
      <c r="AL1394"/>
      <c r="AM1394"/>
      <c r="AN1394"/>
      <c r="AO1394"/>
      <c r="AP1394" s="317"/>
      <c r="AQ1394"/>
      <c r="AR1394" s="299"/>
      <c r="AS1394" s="271"/>
      <c r="AU1394" s="273"/>
    </row>
    <row r="1395" spans="1:47" s="272" customFormat="1" ht="22.8" x14ac:dyDescent="0.4">
      <c r="A1395" s="334">
        <v>216661</v>
      </c>
      <c r="B1395" t="s">
        <v>487</v>
      </c>
      <c r="C1395" s="315" t="s">
        <v>213</v>
      </c>
      <c r="D1395" s="315" t="s">
        <v>214</v>
      </c>
      <c r="E1395" s="315" t="s">
        <v>214</v>
      </c>
      <c r="F1395" s="315" t="s">
        <v>213</v>
      </c>
      <c r="G1395" s="315" t="s">
        <v>214</v>
      </c>
      <c r="H1395" s="315" t="s">
        <v>214</v>
      </c>
      <c r="I1395" s="315" t="s">
        <v>214</v>
      </c>
      <c r="J1395" s="315" t="s">
        <v>214</v>
      </c>
      <c r="K1395" s="315" t="s">
        <v>214</v>
      </c>
      <c r="L1395" s="315" t="s">
        <v>213</v>
      </c>
      <c r="M1395" s="315" t="s">
        <v>4177</v>
      </c>
      <c r="N1395" s="315" t="s">
        <v>213</v>
      </c>
      <c r="O1395" s="315" t="s">
        <v>213</v>
      </c>
      <c r="P1395" s="315" t="s">
        <v>214</v>
      </c>
      <c r="Q1395" s="315" t="s">
        <v>213</v>
      </c>
      <c r="R1395" s="315" t="s">
        <v>213</v>
      </c>
      <c r="S1395" s="315" t="s">
        <v>213</v>
      </c>
      <c r="T1395" s="315" t="s">
        <v>213</v>
      </c>
      <c r="U1395" s="315" t="s">
        <v>213</v>
      </c>
      <c r="V1395" s="315" t="s">
        <v>213</v>
      </c>
      <c r="W1395" s="315"/>
      <c r="X1395" s="315"/>
      <c r="Y1395" s="315"/>
      <c r="Z1395" s="315"/>
      <c r="AA1395" s="315"/>
      <c r="AB1395" s="315"/>
      <c r="AC1395" s="315"/>
      <c r="AD1395" s="315"/>
      <c r="AE1395" s="315"/>
      <c r="AF1395" s="315"/>
      <c r="AG1395" s="315"/>
      <c r="AH1395" s="315"/>
      <c r="AI1395" s="315"/>
      <c r="AJ1395" s="315"/>
      <c r="AK1395" s="315"/>
      <c r="AL1395" s="315"/>
      <c r="AM1395" s="315"/>
      <c r="AN1395" s="315"/>
      <c r="AO1395" s="315"/>
      <c r="AP1395" s="316"/>
      <c r="AQ1395"/>
      <c r="AR1395" s="299"/>
      <c r="AS1395" s="273"/>
      <c r="AU1395" s="273"/>
    </row>
    <row r="1396" spans="1:47" s="272" customFormat="1" ht="22.8" x14ac:dyDescent="0.4">
      <c r="A1396" s="332">
        <v>216662</v>
      </c>
      <c r="B1396" t="s">
        <v>3632</v>
      </c>
      <c r="C1396" t="s">
        <v>212</v>
      </c>
      <c r="D1396" t="s">
        <v>214</v>
      </c>
      <c r="E1396" t="s">
        <v>212</v>
      </c>
      <c r="F1396" t="s">
        <v>214</v>
      </c>
      <c r="G1396" t="s">
        <v>212</v>
      </c>
      <c r="H1396" t="s">
        <v>213</v>
      </c>
      <c r="I1396" t="s">
        <v>214</v>
      </c>
      <c r="J1396" t="s">
        <v>212</v>
      </c>
      <c r="K1396" t="s">
        <v>214</v>
      </c>
      <c r="L1396" t="s">
        <v>214</v>
      </c>
      <c r="M1396" t="s">
        <v>212</v>
      </c>
      <c r="N1396" t="s">
        <v>214</v>
      </c>
      <c r="O1396" t="s">
        <v>214</v>
      </c>
      <c r="P1396" t="s">
        <v>213</v>
      </c>
      <c r="Q1396" t="s">
        <v>214</v>
      </c>
      <c r="R1396" t="s">
        <v>213</v>
      </c>
      <c r="S1396" t="s">
        <v>213</v>
      </c>
      <c r="T1396" t="s">
        <v>214</v>
      </c>
      <c r="U1396" t="s">
        <v>214</v>
      </c>
      <c r="V1396" t="s">
        <v>214</v>
      </c>
      <c r="W1396"/>
      <c r="X1396"/>
      <c r="Y1396"/>
      <c r="Z1396"/>
      <c r="AA1396"/>
      <c r="AB1396"/>
      <c r="AC1396"/>
      <c r="AD1396"/>
      <c r="AE1396"/>
      <c r="AF1396"/>
      <c r="AG1396"/>
      <c r="AH1396"/>
      <c r="AI1396"/>
      <c r="AJ1396"/>
      <c r="AK1396"/>
      <c r="AL1396"/>
      <c r="AM1396"/>
      <c r="AN1396"/>
      <c r="AO1396"/>
      <c r="AP1396" s="317"/>
      <c r="AQ1396"/>
      <c r="AR1396" s="299"/>
      <c r="AS1396" s="271"/>
    </row>
    <row r="1397" spans="1:47" s="272" customFormat="1" ht="22.8" x14ac:dyDescent="0.4">
      <c r="A1397" s="334">
        <v>216663</v>
      </c>
      <c r="B1397" t="s">
        <v>486</v>
      </c>
      <c r="C1397" s="315" t="s">
        <v>4176</v>
      </c>
      <c r="D1397" s="315" t="s">
        <v>4176</v>
      </c>
      <c r="E1397" s="315" t="s">
        <v>4176</v>
      </c>
      <c r="F1397" s="315" t="s">
        <v>4176</v>
      </c>
      <c r="G1397" s="315" t="s">
        <v>4176</v>
      </c>
      <c r="H1397" s="315" t="s">
        <v>4176</v>
      </c>
      <c r="I1397" s="315" t="s">
        <v>4176</v>
      </c>
      <c r="J1397" s="315" t="s">
        <v>4176</v>
      </c>
      <c r="K1397" s="315" t="s">
        <v>4176</v>
      </c>
      <c r="L1397" s="315" t="s">
        <v>4176</v>
      </c>
      <c r="M1397" s="315"/>
      <c r="N1397" s="315"/>
      <c r="O1397" s="315"/>
      <c r="P1397" s="315"/>
      <c r="Q1397" s="315"/>
      <c r="R1397" s="315"/>
      <c r="S1397" s="315"/>
      <c r="T1397" s="315"/>
      <c r="U1397" s="315"/>
      <c r="V1397" s="315"/>
      <c r="W1397" s="315"/>
      <c r="X1397" s="315"/>
      <c r="Y1397" s="315"/>
      <c r="Z1397" s="315"/>
      <c r="AA1397" s="315"/>
      <c r="AB1397" s="315"/>
      <c r="AC1397" s="315"/>
      <c r="AD1397" s="315"/>
      <c r="AE1397" s="315"/>
      <c r="AF1397" s="315"/>
      <c r="AG1397" s="315"/>
      <c r="AH1397" s="315"/>
      <c r="AI1397" s="315"/>
      <c r="AJ1397" s="315"/>
      <c r="AK1397" s="315"/>
      <c r="AL1397" s="315"/>
      <c r="AM1397" s="315"/>
      <c r="AN1397" s="315"/>
      <c r="AO1397" s="315"/>
      <c r="AP1397" s="316"/>
      <c r="AQ1397" t="s">
        <v>737</v>
      </c>
      <c r="AR1397" s="299" t="s">
        <v>4180</v>
      </c>
      <c r="AS1397" s="273"/>
      <c r="AU1397" s="273"/>
    </row>
    <row r="1398" spans="1:47" s="272" customFormat="1" ht="22.8" x14ac:dyDescent="0.4">
      <c r="A1398" s="332">
        <v>216664</v>
      </c>
      <c r="B1398" t="s">
        <v>65</v>
      </c>
      <c r="C1398" t="s">
        <v>212</v>
      </c>
      <c r="D1398" t="s">
        <v>214</v>
      </c>
      <c r="E1398" t="s">
        <v>214</v>
      </c>
      <c r="F1398" t="s">
        <v>212</v>
      </c>
      <c r="G1398" t="s">
        <v>214</v>
      </c>
      <c r="H1398" t="s">
        <v>214</v>
      </c>
      <c r="I1398" t="s">
        <v>214</v>
      </c>
      <c r="J1398" t="s">
        <v>214</v>
      </c>
      <c r="K1398" t="s">
        <v>212</v>
      </c>
      <c r="L1398" t="s">
        <v>214</v>
      </c>
      <c r="M1398" t="s">
        <v>213</v>
      </c>
      <c r="N1398" t="s">
        <v>214</v>
      </c>
      <c r="O1398" t="s">
        <v>212</v>
      </c>
      <c r="P1398" t="s">
        <v>214</v>
      </c>
      <c r="Q1398" t="s">
        <v>214</v>
      </c>
      <c r="R1398" t="s">
        <v>212</v>
      </c>
      <c r="S1398" t="s">
        <v>212</v>
      </c>
      <c r="T1398" t="s">
        <v>214</v>
      </c>
      <c r="U1398" t="s">
        <v>214</v>
      </c>
      <c r="V1398" t="s">
        <v>214</v>
      </c>
      <c r="W1398" t="s">
        <v>214</v>
      </c>
      <c r="X1398" t="s">
        <v>214</v>
      </c>
      <c r="Y1398" t="s">
        <v>214</v>
      </c>
      <c r="Z1398" t="s">
        <v>214</v>
      </c>
      <c r="AA1398" t="s">
        <v>212</v>
      </c>
      <c r="AB1398" t="s">
        <v>214</v>
      </c>
      <c r="AC1398" t="s">
        <v>214</v>
      </c>
      <c r="AD1398" t="s">
        <v>214</v>
      </c>
      <c r="AE1398" t="s">
        <v>214</v>
      </c>
      <c r="AF1398" t="s">
        <v>214</v>
      </c>
      <c r="AG1398" t="s">
        <v>213</v>
      </c>
      <c r="AH1398" t="s">
        <v>213</v>
      </c>
      <c r="AI1398" t="s">
        <v>213</v>
      </c>
      <c r="AJ1398" t="s">
        <v>213</v>
      </c>
      <c r="AK1398" t="s">
        <v>213</v>
      </c>
      <c r="AL1398"/>
      <c r="AM1398"/>
      <c r="AN1398"/>
      <c r="AO1398"/>
      <c r="AP1398" s="317"/>
      <c r="AQ1398"/>
      <c r="AR1398" s="299"/>
      <c r="AS1398" s="273"/>
      <c r="AU1398" s="273"/>
    </row>
    <row r="1399" spans="1:47" s="272" customFormat="1" ht="22.8" x14ac:dyDescent="0.4">
      <c r="A1399" s="332">
        <v>216665</v>
      </c>
      <c r="B1399" t="s">
        <v>488</v>
      </c>
      <c r="C1399" t="s">
        <v>212</v>
      </c>
      <c r="D1399" t="s">
        <v>214</v>
      </c>
      <c r="E1399" t="s">
        <v>214</v>
      </c>
      <c r="F1399" t="s">
        <v>214</v>
      </c>
      <c r="G1399" t="s">
        <v>214</v>
      </c>
      <c r="H1399" t="s">
        <v>212</v>
      </c>
      <c r="I1399" t="s">
        <v>214</v>
      </c>
      <c r="J1399" t="s">
        <v>214</v>
      </c>
      <c r="K1399" t="s">
        <v>214</v>
      </c>
      <c r="L1399" t="s">
        <v>214</v>
      </c>
      <c r="M1399" t="s">
        <v>213</v>
      </c>
      <c r="N1399" t="s">
        <v>214</v>
      </c>
      <c r="O1399" t="s">
        <v>214</v>
      </c>
      <c r="P1399" t="s">
        <v>212</v>
      </c>
      <c r="Q1399" t="s">
        <v>214</v>
      </c>
      <c r="R1399" t="s">
        <v>214</v>
      </c>
      <c r="S1399" t="s">
        <v>213</v>
      </c>
      <c r="T1399" t="s">
        <v>214</v>
      </c>
      <c r="U1399" t="s">
        <v>214</v>
      </c>
      <c r="V1399" t="s">
        <v>212</v>
      </c>
      <c r="W1399" t="s">
        <v>213</v>
      </c>
      <c r="X1399" t="s">
        <v>213</v>
      </c>
      <c r="Y1399" t="s">
        <v>213</v>
      </c>
      <c r="Z1399" t="s">
        <v>213</v>
      </c>
      <c r="AA1399" t="s">
        <v>213</v>
      </c>
      <c r="AB1399"/>
      <c r="AC1399"/>
      <c r="AD1399"/>
      <c r="AE1399"/>
      <c r="AF1399"/>
      <c r="AG1399"/>
      <c r="AH1399"/>
      <c r="AI1399"/>
      <c r="AJ1399"/>
      <c r="AK1399"/>
      <c r="AL1399"/>
      <c r="AM1399"/>
      <c r="AN1399"/>
      <c r="AO1399"/>
      <c r="AP1399" s="317"/>
      <c r="AQ1399"/>
      <c r="AR1399" s="299"/>
      <c r="AS1399" s="273"/>
      <c r="AU1399" s="273"/>
    </row>
    <row r="1400" spans="1:47" s="272" customFormat="1" ht="22.8" x14ac:dyDescent="0.4">
      <c r="A1400" s="332">
        <v>216666</v>
      </c>
      <c r="B1400" t="s">
        <v>3630</v>
      </c>
      <c r="C1400" t="s">
        <v>214</v>
      </c>
      <c r="D1400" t="s">
        <v>214</v>
      </c>
      <c r="E1400" t="s">
        <v>214</v>
      </c>
      <c r="F1400" t="s">
        <v>212</v>
      </c>
      <c r="G1400" t="s">
        <v>214</v>
      </c>
      <c r="H1400" t="s">
        <v>213</v>
      </c>
      <c r="I1400" t="s">
        <v>214</v>
      </c>
      <c r="J1400" t="s">
        <v>214</v>
      </c>
      <c r="K1400" t="s">
        <v>214</v>
      </c>
      <c r="L1400" t="s">
        <v>214</v>
      </c>
      <c r="M1400" t="s">
        <v>213</v>
      </c>
      <c r="N1400" t="s">
        <v>214</v>
      </c>
      <c r="O1400" t="s">
        <v>214</v>
      </c>
      <c r="P1400" t="s">
        <v>214</v>
      </c>
      <c r="Q1400" t="s">
        <v>214</v>
      </c>
      <c r="R1400" t="s">
        <v>214</v>
      </c>
      <c r="S1400" t="s">
        <v>214</v>
      </c>
      <c r="T1400" t="s">
        <v>214</v>
      </c>
      <c r="U1400" t="s">
        <v>214</v>
      </c>
      <c r="V1400" t="s">
        <v>214</v>
      </c>
      <c r="W1400" t="s">
        <v>214</v>
      </c>
      <c r="X1400" t="s">
        <v>214</v>
      </c>
      <c r="Y1400" t="s">
        <v>212</v>
      </c>
      <c r="Z1400" t="s">
        <v>214</v>
      </c>
      <c r="AA1400" t="s">
        <v>214</v>
      </c>
      <c r="AB1400" t="s">
        <v>214</v>
      </c>
      <c r="AC1400" t="s">
        <v>214</v>
      </c>
      <c r="AD1400" t="s">
        <v>214</v>
      </c>
      <c r="AE1400" t="s">
        <v>214</v>
      </c>
      <c r="AF1400" t="s">
        <v>214</v>
      </c>
      <c r="AG1400"/>
      <c r="AH1400"/>
      <c r="AI1400"/>
      <c r="AJ1400"/>
      <c r="AK1400"/>
      <c r="AL1400"/>
      <c r="AM1400"/>
      <c r="AN1400"/>
      <c r="AO1400"/>
      <c r="AP1400" s="317"/>
      <c r="AQ1400"/>
      <c r="AR1400" s="299"/>
      <c r="AS1400" s="271"/>
      <c r="AU1400" s="273"/>
    </row>
    <row r="1401" spans="1:47" s="272" customFormat="1" ht="22.8" x14ac:dyDescent="0.4">
      <c r="A1401" s="332">
        <v>216667</v>
      </c>
      <c r="B1401" t="s">
        <v>3632</v>
      </c>
      <c r="C1401" t="s">
        <v>212</v>
      </c>
      <c r="D1401" t="s">
        <v>214</v>
      </c>
      <c r="E1401" t="s">
        <v>214</v>
      </c>
      <c r="F1401" t="s">
        <v>212</v>
      </c>
      <c r="G1401" t="s">
        <v>214</v>
      </c>
      <c r="H1401" t="s">
        <v>212</v>
      </c>
      <c r="I1401" t="s">
        <v>212</v>
      </c>
      <c r="J1401" t="s">
        <v>212</v>
      </c>
      <c r="K1401" t="s">
        <v>212</v>
      </c>
      <c r="L1401" t="s">
        <v>214</v>
      </c>
      <c r="M1401" t="s">
        <v>214</v>
      </c>
      <c r="N1401" t="s">
        <v>214</v>
      </c>
      <c r="O1401" t="s">
        <v>212</v>
      </c>
      <c r="P1401" t="s">
        <v>214</v>
      </c>
      <c r="Q1401" t="s">
        <v>214</v>
      </c>
      <c r="R1401" t="s">
        <v>214</v>
      </c>
      <c r="S1401" t="s">
        <v>214</v>
      </c>
      <c r="T1401" t="s">
        <v>214</v>
      </c>
      <c r="U1401" t="s">
        <v>214</v>
      </c>
      <c r="V1401" t="s">
        <v>214</v>
      </c>
      <c r="W1401"/>
      <c r="X1401"/>
      <c r="Y1401"/>
      <c r="Z1401"/>
      <c r="AA1401"/>
      <c r="AB1401"/>
      <c r="AC1401"/>
      <c r="AD1401"/>
      <c r="AE1401"/>
      <c r="AF1401"/>
      <c r="AG1401"/>
      <c r="AH1401"/>
      <c r="AI1401"/>
      <c r="AJ1401"/>
      <c r="AK1401"/>
      <c r="AL1401"/>
      <c r="AM1401"/>
      <c r="AN1401"/>
      <c r="AO1401"/>
      <c r="AP1401" s="317"/>
      <c r="AQ1401"/>
      <c r="AR1401" s="299"/>
      <c r="AS1401" s="271"/>
      <c r="AU1401" s="273"/>
    </row>
    <row r="1402" spans="1:47" s="272" customFormat="1" ht="22.8" x14ac:dyDescent="0.4">
      <c r="A1402" s="332">
        <v>216668</v>
      </c>
      <c r="B1402" t="s">
        <v>3632</v>
      </c>
      <c r="C1402" t="s">
        <v>212</v>
      </c>
      <c r="D1402" t="s">
        <v>212</v>
      </c>
      <c r="E1402" t="s">
        <v>212</v>
      </c>
      <c r="F1402" t="s">
        <v>212</v>
      </c>
      <c r="G1402" t="s">
        <v>214</v>
      </c>
      <c r="H1402" t="s">
        <v>212</v>
      </c>
      <c r="I1402" t="s">
        <v>214</v>
      </c>
      <c r="J1402" t="s">
        <v>212</v>
      </c>
      <c r="K1402" t="s">
        <v>212</v>
      </c>
      <c r="L1402" t="s">
        <v>212</v>
      </c>
      <c r="M1402" t="s">
        <v>214</v>
      </c>
      <c r="N1402" t="s">
        <v>214</v>
      </c>
      <c r="O1402" t="s">
        <v>212</v>
      </c>
      <c r="P1402" t="s">
        <v>213</v>
      </c>
      <c r="Q1402" t="s">
        <v>212</v>
      </c>
      <c r="R1402" t="s">
        <v>213</v>
      </c>
      <c r="S1402" t="s">
        <v>214</v>
      </c>
      <c r="T1402" t="s">
        <v>214</v>
      </c>
      <c r="U1402" t="s">
        <v>214</v>
      </c>
      <c r="V1402" t="s">
        <v>214</v>
      </c>
      <c r="W1402"/>
      <c r="X1402"/>
      <c r="Y1402"/>
      <c r="Z1402"/>
      <c r="AA1402"/>
      <c r="AB1402"/>
      <c r="AC1402"/>
      <c r="AD1402"/>
      <c r="AE1402"/>
      <c r="AF1402"/>
      <c r="AG1402"/>
      <c r="AH1402"/>
      <c r="AI1402"/>
      <c r="AJ1402"/>
      <c r="AK1402"/>
      <c r="AL1402"/>
      <c r="AM1402"/>
      <c r="AN1402"/>
      <c r="AO1402"/>
      <c r="AP1402" s="317"/>
      <c r="AQ1402"/>
      <c r="AR1402" s="299"/>
      <c r="AS1402" s="271"/>
    </row>
    <row r="1403" spans="1:47" s="272" customFormat="1" ht="22.8" x14ac:dyDescent="0.4">
      <c r="A1403" s="332">
        <v>216669</v>
      </c>
      <c r="B1403" t="s">
        <v>487</v>
      </c>
      <c r="C1403" t="s">
        <v>214</v>
      </c>
      <c r="D1403" t="s">
        <v>214</v>
      </c>
      <c r="E1403" t="s">
        <v>214</v>
      </c>
      <c r="F1403" t="s">
        <v>214</v>
      </c>
      <c r="G1403" t="s">
        <v>212</v>
      </c>
      <c r="H1403" t="s">
        <v>213</v>
      </c>
      <c r="I1403" t="s">
        <v>214</v>
      </c>
      <c r="J1403" t="s">
        <v>214</v>
      </c>
      <c r="K1403" t="s">
        <v>214</v>
      </c>
      <c r="L1403" t="s">
        <v>214</v>
      </c>
      <c r="M1403"/>
      <c r="N1403" t="s">
        <v>212</v>
      </c>
      <c r="O1403" t="s">
        <v>212</v>
      </c>
      <c r="P1403" t="s">
        <v>213</v>
      </c>
      <c r="Q1403" t="s">
        <v>214</v>
      </c>
      <c r="R1403" t="s">
        <v>214</v>
      </c>
      <c r="S1403" t="s">
        <v>214</v>
      </c>
      <c r="T1403" t="s">
        <v>214</v>
      </c>
      <c r="U1403" t="s">
        <v>214</v>
      </c>
      <c r="V1403" t="s">
        <v>214</v>
      </c>
      <c r="W1403"/>
      <c r="X1403"/>
      <c r="Y1403"/>
      <c r="Z1403"/>
      <c r="AA1403"/>
      <c r="AB1403"/>
      <c r="AC1403"/>
      <c r="AD1403"/>
      <c r="AE1403"/>
      <c r="AF1403"/>
      <c r="AG1403"/>
      <c r="AH1403"/>
      <c r="AI1403"/>
      <c r="AJ1403"/>
      <c r="AK1403"/>
      <c r="AL1403"/>
      <c r="AM1403"/>
      <c r="AN1403"/>
      <c r="AO1403"/>
      <c r="AP1403" s="317"/>
      <c r="AQ1403"/>
      <c r="AR1403" s="299"/>
      <c r="AS1403" s="271"/>
      <c r="AU1403" s="273"/>
    </row>
    <row r="1404" spans="1:47" s="272" customFormat="1" ht="22.8" x14ac:dyDescent="0.4">
      <c r="A1404" s="332">
        <v>216670</v>
      </c>
      <c r="B1404" t="s">
        <v>65</v>
      </c>
      <c r="C1404" t="s">
        <v>212</v>
      </c>
      <c r="D1404" t="s">
        <v>214</v>
      </c>
      <c r="E1404" t="s">
        <v>214</v>
      </c>
      <c r="F1404" t="s">
        <v>212</v>
      </c>
      <c r="G1404" t="s">
        <v>214</v>
      </c>
      <c r="H1404" t="s">
        <v>214</v>
      </c>
      <c r="I1404" t="s">
        <v>212</v>
      </c>
      <c r="J1404" t="s">
        <v>214</v>
      </c>
      <c r="K1404" t="s">
        <v>214</v>
      </c>
      <c r="L1404" t="s">
        <v>214</v>
      </c>
      <c r="M1404" t="s">
        <v>214</v>
      </c>
      <c r="N1404" t="s">
        <v>214</v>
      </c>
      <c r="O1404" t="s">
        <v>212</v>
      </c>
      <c r="P1404" t="s">
        <v>214</v>
      </c>
      <c r="Q1404" t="s">
        <v>214</v>
      </c>
      <c r="R1404" t="s">
        <v>214</v>
      </c>
      <c r="S1404" t="s">
        <v>214</v>
      </c>
      <c r="T1404" t="s">
        <v>214</v>
      </c>
      <c r="U1404" t="s">
        <v>214</v>
      </c>
      <c r="V1404" t="s">
        <v>214</v>
      </c>
      <c r="W1404" t="s">
        <v>214</v>
      </c>
      <c r="X1404" t="s">
        <v>214</v>
      </c>
      <c r="Y1404" t="s">
        <v>214</v>
      </c>
      <c r="Z1404" t="s">
        <v>214</v>
      </c>
      <c r="AA1404" t="s">
        <v>212</v>
      </c>
      <c r="AB1404" t="s">
        <v>214</v>
      </c>
      <c r="AC1404" t="s">
        <v>214</v>
      </c>
      <c r="AD1404" t="s">
        <v>214</v>
      </c>
      <c r="AE1404" t="s">
        <v>214</v>
      </c>
      <c r="AF1404" t="s">
        <v>214</v>
      </c>
      <c r="AG1404" t="s">
        <v>213</v>
      </c>
      <c r="AH1404" t="s">
        <v>213</v>
      </c>
      <c r="AI1404" t="s">
        <v>213</v>
      </c>
      <c r="AJ1404" t="s">
        <v>213</v>
      </c>
      <c r="AK1404" t="s">
        <v>213</v>
      </c>
      <c r="AL1404"/>
      <c r="AM1404"/>
      <c r="AN1404"/>
      <c r="AO1404"/>
      <c r="AP1404" s="317"/>
      <c r="AQ1404"/>
      <c r="AR1404" s="299"/>
      <c r="AS1404" s="271"/>
      <c r="AU1404" s="273"/>
    </row>
    <row r="1405" spans="1:47" s="272" customFormat="1" ht="22.8" x14ac:dyDescent="0.4">
      <c r="A1405" s="334">
        <v>216671</v>
      </c>
      <c r="B1405" t="s">
        <v>487</v>
      </c>
      <c r="C1405" s="315" t="s">
        <v>214</v>
      </c>
      <c r="D1405" s="315" t="s">
        <v>214</v>
      </c>
      <c r="E1405" s="315" t="s">
        <v>214</v>
      </c>
      <c r="F1405" s="315" t="s">
        <v>214</v>
      </c>
      <c r="G1405" s="315" t="s">
        <v>214</v>
      </c>
      <c r="H1405" s="315" t="s">
        <v>214</v>
      </c>
      <c r="I1405" s="315" t="s">
        <v>212</v>
      </c>
      <c r="J1405" s="315" t="s">
        <v>214</v>
      </c>
      <c r="K1405" s="315" t="s">
        <v>214</v>
      </c>
      <c r="L1405" s="315" t="s">
        <v>213</v>
      </c>
      <c r="M1405" s="315" t="s">
        <v>4177</v>
      </c>
      <c r="N1405" s="315" t="s">
        <v>214</v>
      </c>
      <c r="O1405" s="315" t="s">
        <v>214</v>
      </c>
      <c r="P1405" s="315" t="s">
        <v>214</v>
      </c>
      <c r="Q1405" s="315" t="s">
        <v>214</v>
      </c>
      <c r="R1405" s="315" t="s">
        <v>213</v>
      </c>
      <c r="S1405" s="315" t="s">
        <v>213</v>
      </c>
      <c r="T1405" s="315" t="s">
        <v>213</v>
      </c>
      <c r="U1405" s="315" t="s">
        <v>213</v>
      </c>
      <c r="V1405" s="315" t="s">
        <v>213</v>
      </c>
      <c r="W1405" s="315"/>
      <c r="X1405" s="315"/>
      <c r="Y1405" s="315"/>
      <c r="Z1405" s="315"/>
      <c r="AA1405" s="315"/>
      <c r="AB1405" s="315"/>
      <c r="AC1405" s="315"/>
      <c r="AD1405" s="315"/>
      <c r="AE1405" s="315"/>
      <c r="AF1405" s="315"/>
      <c r="AG1405" s="315"/>
      <c r="AH1405" s="315"/>
      <c r="AI1405" s="315"/>
      <c r="AJ1405" s="315"/>
      <c r="AK1405" s="315"/>
      <c r="AL1405" s="315"/>
      <c r="AM1405" s="315"/>
      <c r="AN1405" s="315"/>
      <c r="AO1405" s="315"/>
      <c r="AP1405" s="316"/>
      <c r="AQ1405"/>
      <c r="AR1405" s="299"/>
      <c r="AS1405" s="273"/>
      <c r="AU1405" s="273"/>
    </row>
    <row r="1406" spans="1:47" s="272" customFormat="1" ht="22.8" x14ac:dyDescent="0.4">
      <c r="A1406" s="332">
        <v>216672</v>
      </c>
      <c r="B1406" t="s">
        <v>3630</v>
      </c>
      <c r="C1406" t="s">
        <v>214</v>
      </c>
      <c r="D1406" t="s">
        <v>214</v>
      </c>
      <c r="E1406" t="s">
        <v>214</v>
      </c>
      <c r="F1406" t="s">
        <v>212</v>
      </c>
      <c r="G1406" t="s">
        <v>214</v>
      </c>
      <c r="H1406" t="s">
        <v>214</v>
      </c>
      <c r="I1406" t="s">
        <v>214</v>
      </c>
      <c r="J1406" t="s">
        <v>212</v>
      </c>
      <c r="K1406" t="s">
        <v>214</v>
      </c>
      <c r="L1406" t="s">
        <v>214</v>
      </c>
      <c r="M1406" t="s">
        <v>212</v>
      </c>
      <c r="N1406" t="s">
        <v>214</v>
      </c>
      <c r="O1406" t="s">
        <v>212</v>
      </c>
      <c r="P1406" t="s">
        <v>214</v>
      </c>
      <c r="Q1406" t="s">
        <v>214</v>
      </c>
      <c r="R1406" t="s">
        <v>214</v>
      </c>
      <c r="S1406" t="s">
        <v>212</v>
      </c>
      <c r="T1406" t="s">
        <v>214</v>
      </c>
      <c r="U1406" t="s">
        <v>214</v>
      </c>
      <c r="V1406" t="s">
        <v>212</v>
      </c>
      <c r="W1406" t="s">
        <v>214</v>
      </c>
      <c r="X1406" t="s">
        <v>214</v>
      </c>
      <c r="Y1406" t="s">
        <v>212</v>
      </c>
      <c r="Z1406" t="s">
        <v>214</v>
      </c>
      <c r="AA1406" t="s">
        <v>212</v>
      </c>
      <c r="AB1406" t="s">
        <v>214</v>
      </c>
      <c r="AC1406" t="s">
        <v>214</v>
      </c>
      <c r="AD1406" t="s">
        <v>214</v>
      </c>
      <c r="AE1406" t="s">
        <v>213</v>
      </c>
      <c r="AF1406" t="s">
        <v>214</v>
      </c>
      <c r="AG1406"/>
      <c r="AH1406"/>
      <c r="AI1406"/>
      <c r="AJ1406"/>
      <c r="AK1406"/>
      <c r="AL1406"/>
      <c r="AM1406"/>
      <c r="AN1406"/>
      <c r="AO1406"/>
      <c r="AP1406" s="317"/>
      <c r="AQ1406"/>
      <c r="AR1406" s="299"/>
      <c r="AS1406" s="271"/>
      <c r="AU1406" s="273"/>
    </row>
    <row r="1407" spans="1:47" s="272" customFormat="1" ht="24" x14ac:dyDescent="0.5">
      <c r="A1407" s="333">
        <v>216673</v>
      </c>
      <c r="B1407" t="s">
        <v>486</v>
      </c>
      <c r="C1407" s="271" t="s">
        <v>4176</v>
      </c>
      <c r="D1407" s="271" t="s">
        <v>4176</v>
      </c>
      <c r="E1407" s="271" t="s">
        <v>4176</v>
      </c>
      <c r="F1407" s="271" t="s">
        <v>4176</v>
      </c>
      <c r="G1407" s="271" t="s">
        <v>4176</v>
      </c>
      <c r="H1407" s="271" t="s">
        <v>4176</v>
      </c>
      <c r="I1407" s="271" t="s">
        <v>4176</v>
      </c>
      <c r="J1407" s="271" t="s">
        <v>4176</v>
      </c>
      <c r="K1407" s="271" t="s">
        <v>4176</v>
      </c>
      <c r="L1407" s="271" t="s">
        <v>4176</v>
      </c>
      <c r="M1407" s="271"/>
      <c r="N1407" s="271"/>
      <c r="O1407" s="271"/>
      <c r="P1407" s="271"/>
      <c r="Q1407" s="271"/>
      <c r="R1407" s="271"/>
      <c r="S1407" s="271"/>
      <c r="T1407" s="271"/>
      <c r="U1407" s="271"/>
      <c r="V1407" s="271"/>
      <c r="W1407" s="271"/>
      <c r="X1407" s="271"/>
      <c r="Y1407" s="271"/>
      <c r="Z1407" s="271"/>
      <c r="AA1407" s="271"/>
      <c r="AB1407" s="271"/>
      <c r="AC1407" s="271"/>
      <c r="AD1407" s="271"/>
      <c r="AE1407" s="271"/>
      <c r="AF1407" s="271"/>
      <c r="AG1407" s="271"/>
      <c r="AH1407" s="271"/>
      <c r="AI1407" s="271"/>
      <c r="AJ1407" s="271"/>
      <c r="AK1407" s="271"/>
      <c r="AL1407" s="271"/>
      <c r="AM1407" s="271"/>
      <c r="AN1407" s="271"/>
      <c r="AO1407" s="271"/>
      <c r="AP1407" s="322"/>
      <c r="AQ1407" t="s">
        <v>737</v>
      </c>
      <c r="AR1407" s="299" t="s">
        <v>4180</v>
      </c>
      <c r="AS1407" s="273"/>
      <c r="AU1407" s="273"/>
    </row>
    <row r="1408" spans="1:47" s="272" customFormat="1" ht="22.8" x14ac:dyDescent="0.4">
      <c r="A1408" s="332">
        <v>216674</v>
      </c>
      <c r="B1408" t="s">
        <v>3630</v>
      </c>
      <c r="C1408" t="s">
        <v>212</v>
      </c>
      <c r="D1408" t="s">
        <v>214</v>
      </c>
      <c r="E1408" t="s">
        <v>214</v>
      </c>
      <c r="F1408" t="s">
        <v>212</v>
      </c>
      <c r="G1408" t="s">
        <v>214</v>
      </c>
      <c r="H1408" t="s">
        <v>212</v>
      </c>
      <c r="I1408" t="s">
        <v>214</v>
      </c>
      <c r="J1408" t="s">
        <v>214</v>
      </c>
      <c r="K1408" t="s">
        <v>214</v>
      </c>
      <c r="L1408" t="s">
        <v>214</v>
      </c>
      <c r="M1408" t="s">
        <v>212</v>
      </c>
      <c r="N1408" t="s">
        <v>214</v>
      </c>
      <c r="O1408" t="s">
        <v>212</v>
      </c>
      <c r="P1408" t="s">
        <v>212</v>
      </c>
      <c r="Q1408" t="s">
        <v>212</v>
      </c>
      <c r="R1408" t="s">
        <v>214</v>
      </c>
      <c r="S1408" t="s">
        <v>212</v>
      </c>
      <c r="T1408" t="s">
        <v>214</v>
      </c>
      <c r="U1408" t="s">
        <v>214</v>
      </c>
      <c r="V1408" t="s">
        <v>212</v>
      </c>
      <c r="W1408" t="s">
        <v>212</v>
      </c>
      <c r="X1408" t="s">
        <v>212</v>
      </c>
      <c r="Y1408" t="s">
        <v>212</v>
      </c>
      <c r="Z1408" t="s">
        <v>212</v>
      </c>
      <c r="AA1408" t="s">
        <v>212</v>
      </c>
      <c r="AB1408" t="s">
        <v>214</v>
      </c>
      <c r="AC1408" t="s">
        <v>214</v>
      </c>
      <c r="AD1408" t="s">
        <v>214</v>
      </c>
      <c r="AE1408" t="s">
        <v>214</v>
      </c>
      <c r="AF1408" t="s">
        <v>214</v>
      </c>
      <c r="AG1408"/>
      <c r="AH1408"/>
      <c r="AI1408"/>
      <c r="AJ1408"/>
      <c r="AK1408"/>
      <c r="AL1408"/>
      <c r="AM1408"/>
      <c r="AN1408"/>
      <c r="AO1408"/>
      <c r="AP1408" s="317"/>
      <c r="AQ1408"/>
      <c r="AR1408" s="299"/>
      <c r="AS1408" s="273"/>
      <c r="AU1408" s="273"/>
    </row>
    <row r="1409" spans="1:47" s="272" customFormat="1" ht="22.8" x14ac:dyDescent="0.4">
      <c r="A1409" s="332">
        <v>216675</v>
      </c>
      <c r="B1409" t="s">
        <v>3632</v>
      </c>
      <c r="C1409" t="s">
        <v>212</v>
      </c>
      <c r="D1409" t="s">
        <v>212</v>
      </c>
      <c r="E1409" t="s">
        <v>212</v>
      </c>
      <c r="F1409" t="s">
        <v>212</v>
      </c>
      <c r="G1409" t="s">
        <v>214</v>
      </c>
      <c r="H1409" t="s">
        <v>214</v>
      </c>
      <c r="I1409" t="s">
        <v>212</v>
      </c>
      <c r="J1409" t="s">
        <v>214</v>
      </c>
      <c r="K1409" t="s">
        <v>212</v>
      </c>
      <c r="L1409" t="s">
        <v>214</v>
      </c>
      <c r="M1409" t="s">
        <v>212</v>
      </c>
      <c r="N1409" t="s">
        <v>212</v>
      </c>
      <c r="O1409" t="s">
        <v>212</v>
      </c>
      <c r="P1409" t="s">
        <v>214</v>
      </c>
      <c r="Q1409" t="s">
        <v>212</v>
      </c>
      <c r="R1409" t="s">
        <v>214</v>
      </c>
      <c r="S1409" t="s">
        <v>212</v>
      </c>
      <c r="T1409" t="s">
        <v>214</v>
      </c>
      <c r="U1409" t="s">
        <v>214</v>
      </c>
      <c r="V1409" t="s">
        <v>212</v>
      </c>
      <c r="W1409"/>
      <c r="X1409"/>
      <c r="Y1409"/>
      <c r="Z1409"/>
      <c r="AA1409"/>
      <c r="AB1409"/>
      <c r="AC1409"/>
      <c r="AD1409"/>
      <c r="AE1409"/>
      <c r="AF1409"/>
      <c r="AG1409"/>
      <c r="AH1409"/>
      <c r="AI1409"/>
      <c r="AJ1409"/>
      <c r="AK1409"/>
      <c r="AL1409"/>
      <c r="AM1409"/>
      <c r="AN1409"/>
      <c r="AO1409"/>
      <c r="AP1409" s="317"/>
      <c r="AQ1409"/>
      <c r="AR1409" s="299"/>
      <c r="AS1409" s="273"/>
      <c r="AU1409" s="273"/>
    </row>
    <row r="1410" spans="1:47" s="272" customFormat="1" ht="24" x14ac:dyDescent="0.5">
      <c r="A1410" s="336">
        <v>216676</v>
      </c>
      <c r="B1410" t="s">
        <v>3630</v>
      </c>
      <c r="C1410" s="272" t="s">
        <v>213</v>
      </c>
      <c r="D1410" s="272" t="s">
        <v>214</v>
      </c>
      <c r="E1410" s="272" t="s">
        <v>214</v>
      </c>
      <c r="F1410" s="272" t="s">
        <v>212</v>
      </c>
      <c r="G1410" s="272" t="s">
        <v>212</v>
      </c>
      <c r="H1410" s="272" t="s">
        <v>214</v>
      </c>
      <c r="I1410" s="272" t="s">
        <v>214</v>
      </c>
      <c r="J1410" s="272" t="s">
        <v>214</v>
      </c>
      <c r="K1410" s="272" t="s">
        <v>214</v>
      </c>
      <c r="L1410" s="272" t="s">
        <v>214</v>
      </c>
      <c r="M1410" s="272" t="s">
        <v>212</v>
      </c>
      <c r="N1410" s="272" t="s">
        <v>214</v>
      </c>
      <c r="O1410" s="272" t="s">
        <v>214</v>
      </c>
      <c r="P1410" s="272" t="s">
        <v>214</v>
      </c>
      <c r="Q1410" s="272" t="s">
        <v>214</v>
      </c>
      <c r="R1410" s="272" t="s">
        <v>214</v>
      </c>
      <c r="S1410" s="272" t="s">
        <v>214</v>
      </c>
      <c r="T1410" s="272" t="s">
        <v>212</v>
      </c>
      <c r="U1410" s="272" t="s">
        <v>214</v>
      </c>
      <c r="V1410" s="272" t="s">
        <v>214</v>
      </c>
      <c r="W1410" s="272" t="s">
        <v>214</v>
      </c>
      <c r="X1410" s="272" t="s">
        <v>214</v>
      </c>
      <c r="Y1410" s="272" t="s">
        <v>213</v>
      </c>
      <c r="Z1410" s="272" t="s">
        <v>214</v>
      </c>
      <c r="AA1410" s="272" t="s">
        <v>214</v>
      </c>
      <c r="AB1410" s="272" t="s">
        <v>213</v>
      </c>
      <c r="AC1410" s="272" t="s">
        <v>213</v>
      </c>
      <c r="AD1410" s="272" t="s">
        <v>213</v>
      </c>
      <c r="AE1410" s="272" t="s">
        <v>213</v>
      </c>
      <c r="AF1410" s="272" t="s">
        <v>213</v>
      </c>
      <c r="AP1410" s="317"/>
      <c r="AQ1410"/>
      <c r="AR1410" s="299"/>
      <c r="AS1410" s="271"/>
    </row>
    <row r="1411" spans="1:47" s="272" customFormat="1" ht="22.8" x14ac:dyDescent="0.4">
      <c r="A1411" s="334">
        <v>216677</v>
      </c>
      <c r="B1411" t="s">
        <v>486</v>
      </c>
      <c r="C1411" s="315" t="s">
        <v>4176</v>
      </c>
      <c r="D1411" s="315" t="s">
        <v>4176</v>
      </c>
      <c r="E1411" s="315" t="s">
        <v>4176</v>
      </c>
      <c r="F1411" s="315" t="s">
        <v>4176</v>
      </c>
      <c r="G1411" s="315" t="s">
        <v>4176</v>
      </c>
      <c r="H1411" s="315" t="s">
        <v>4176</v>
      </c>
      <c r="I1411" s="315" t="s">
        <v>4176</v>
      </c>
      <c r="J1411" s="315" t="s">
        <v>4176</v>
      </c>
      <c r="K1411" s="315" t="s">
        <v>4176</v>
      </c>
      <c r="L1411" s="315" t="s">
        <v>4176</v>
      </c>
      <c r="M1411" s="315"/>
      <c r="N1411" s="315"/>
      <c r="O1411" s="315"/>
      <c r="P1411" s="315"/>
      <c r="Q1411" s="315"/>
      <c r="R1411" s="315"/>
      <c r="S1411" s="315"/>
      <c r="T1411" s="315"/>
      <c r="U1411" s="315"/>
      <c r="V1411" s="315"/>
      <c r="W1411" s="315"/>
      <c r="X1411" s="315"/>
      <c r="Y1411" s="315"/>
      <c r="Z1411" s="315"/>
      <c r="AA1411" s="315"/>
      <c r="AB1411" s="315"/>
      <c r="AC1411" s="315"/>
      <c r="AD1411" s="315"/>
      <c r="AE1411" s="315"/>
      <c r="AF1411" s="315"/>
      <c r="AG1411" s="315"/>
      <c r="AH1411" s="315"/>
      <c r="AI1411" s="315"/>
      <c r="AJ1411" s="315"/>
      <c r="AK1411" s="315"/>
      <c r="AL1411" s="315"/>
      <c r="AM1411" s="315"/>
      <c r="AN1411" s="315"/>
      <c r="AO1411" s="315"/>
      <c r="AP1411" s="316"/>
      <c r="AQ1411" t="s">
        <v>737</v>
      </c>
      <c r="AR1411" s="299" t="s">
        <v>4180</v>
      </c>
      <c r="AS1411" s="271"/>
      <c r="AU1411" s="273"/>
    </row>
    <row r="1412" spans="1:47" s="272" customFormat="1" ht="22.8" x14ac:dyDescent="0.4">
      <c r="A1412" s="334">
        <v>216678</v>
      </c>
      <c r="B1412" t="s">
        <v>486</v>
      </c>
      <c r="C1412" s="315" t="s">
        <v>4176</v>
      </c>
      <c r="D1412" s="315" t="s">
        <v>4176</v>
      </c>
      <c r="E1412" s="315" t="s">
        <v>4176</v>
      </c>
      <c r="F1412" s="315" t="s">
        <v>4176</v>
      </c>
      <c r="G1412" s="315" t="s">
        <v>4176</v>
      </c>
      <c r="H1412" s="315" t="s">
        <v>4176</v>
      </c>
      <c r="I1412" s="315" t="s">
        <v>4176</v>
      </c>
      <c r="J1412" s="315" t="s">
        <v>4176</v>
      </c>
      <c r="K1412" s="315" t="s">
        <v>4176</v>
      </c>
      <c r="L1412" s="315" t="s">
        <v>4176</v>
      </c>
      <c r="M1412" s="315"/>
      <c r="N1412" s="315"/>
      <c r="O1412" s="315"/>
      <c r="P1412" s="315"/>
      <c r="Q1412" s="315"/>
      <c r="R1412" s="315"/>
      <c r="S1412" s="315"/>
      <c r="T1412" s="315"/>
      <c r="U1412" s="315"/>
      <c r="V1412" s="315"/>
      <c r="W1412" s="315"/>
      <c r="X1412" s="315"/>
      <c r="Y1412" s="315"/>
      <c r="Z1412" s="315"/>
      <c r="AA1412" s="315"/>
      <c r="AB1412" s="315"/>
      <c r="AC1412" s="315"/>
      <c r="AD1412" s="315"/>
      <c r="AE1412" s="315"/>
      <c r="AF1412" s="315"/>
      <c r="AG1412" s="315"/>
      <c r="AH1412" s="315"/>
      <c r="AI1412" s="315"/>
      <c r="AJ1412" s="315"/>
      <c r="AK1412" s="315"/>
      <c r="AL1412" s="315"/>
      <c r="AM1412" s="315"/>
      <c r="AN1412" s="315"/>
      <c r="AO1412" s="315"/>
      <c r="AP1412" s="316"/>
      <c r="AQ1412" t="s">
        <v>737</v>
      </c>
      <c r="AR1412" s="299" t="s">
        <v>4180</v>
      </c>
      <c r="AS1412" s="273"/>
      <c r="AU1412" s="273"/>
    </row>
    <row r="1413" spans="1:47" s="272" customFormat="1" ht="22.8" x14ac:dyDescent="0.4">
      <c r="A1413" s="332">
        <v>216679</v>
      </c>
      <c r="B1413" t="s">
        <v>65</v>
      </c>
      <c r="C1413" t="s">
        <v>214</v>
      </c>
      <c r="D1413" t="s">
        <v>214</v>
      </c>
      <c r="E1413" t="s">
        <v>214</v>
      </c>
      <c r="F1413" t="s">
        <v>212</v>
      </c>
      <c r="G1413" t="s">
        <v>214</v>
      </c>
      <c r="H1413" t="s">
        <v>214</v>
      </c>
      <c r="I1413" t="s">
        <v>214</v>
      </c>
      <c r="J1413" t="s">
        <v>214</v>
      </c>
      <c r="K1413" t="s">
        <v>214</v>
      </c>
      <c r="L1413" t="s">
        <v>214</v>
      </c>
      <c r="M1413" t="s">
        <v>213</v>
      </c>
      <c r="N1413" t="s">
        <v>214</v>
      </c>
      <c r="O1413" t="s">
        <v>214</v>
      </c>
      <c r="P1413" t="s">
        <v>214</v>
      </c>
      <c r="Q1413" t="s">
        <v>214</v>
      </c>
      <c r="R1413" t="s">
        <v>214</v>
      </c>
      <c r="S1413" t="s">
        <v>214</v>
      </c>
      <c r="T1413" t="s">
        <v>214</v>
      </c>
      <c r="U1413" t="s">
        <v>214</v>
      </c>
      <c r="V1413" t="s">
        <v>214</v>
      </c>
      <c r="W1413" t="s">
        <v>214</v>
      </c>
      <c r="X1413" t="s">
        <v>214</v>
      </c>
      <c r="Y1413" t="s">
        <v>212</v>
      </c>
      <c r="Z1413" t="s">
        <v>214</v>
      </c>
      <c r="AA1413" t="s">
        <v>212</v>
      </c>
      <c r="AB1413" t="s">
        <v>214</v>
      </c>
      <c r="AC1413" t="s">
        <v>214</v>
      </c>
      <c r="AD1413" t="s">
        <v>214</v>
      </c>
      <c r="AE1413" t="s">
        <v>214</v>
      </c>
      <c r="AF1413" t="s">
        <v>214</v>
      </c>
      <c r="AG1413" t="s">
        <v>213</v>
      </c>
      <c r="AH1413" t="s">
        <v>213</v>
      </c>
      <c r="AI1413" t="s">
        <v>213</v>
      </c>
      <c r="AJ1413" t="s">
        <v>213</v>
      </c>
      <c r="AK1413" t="s">
        <v>213</v>
      </c>
      <c r="AL1413"/>
      <c r="AM1413"/>
      <c r="AN1413"/>
      <c r="AO1413"/>
      <c r="AP1413" s="317"/>
      <c r="AQ1413"/>
      <c r="AR1413" s="299"/>
      <c r="AS1413" s="273"/>
      <c r="AU1413" s="273"/>
    </row>
    <row r="1414" spans="1:47" s="272" customFormat="1" ht="22.8" x14ac:dyDescent="0.4">
      <c r="A1414" s="334">
        <v>216680</v>
      </c>
      <c r="B1414" t="s">
        <v>486</v>
      </c>
      <c r="C1414" s="315" t="s">
        <v>4176</v>
      </c>
      <c r="D1414" s="315" t="s">
        <v>4176</v>
      </c>
      <c r="E1414" s="315" t="s">
        <v>4176</v>
      </c>
      <c r="F1414" s="315" t="s">
        <v>4176</v>
      </c>
      <c r="G1414" s="315" t="s">
        <v>4176</v>
      </c>
      <c r="H1414" s="315" t="s">
        <v>4176</v>
      </c>
      <c r="I1414" s="315" t="s">
        <v>4176</v>
      </c>
      <c r="J1414" s="315" t="s">
        <v>4176</v>
      </c>
      <c r="K1414" s="315" t="s">
        <v>4176</v>
      </c>
      <c r="L1414" s="315" t="s">
        <v>4176</v>
      </c>
      <c r="M1414" s="315"/>
      <c r="N1414" s="315"/>
      <c r="O1414" s="315"/>
      <c r="P1414" s="315"/>
      <c r="Q1414" s="315"/>
      <c r="R1414" s="315"/>
      <c r="S1414" s="315"/>
      <c r="T1414" s="315"/>
      <c r="U1414" s="315"/>
      <c r="V1414" s="315"/>
      <c r="W1414" s="315"/>
      <c r="X1414" s="315"/>
      <c r="Y1414" s="315"/>
      <c r="Z1414" s="315"/>
      <c r="AA1414" s="315"/>
      <c r="AB1414" s="315"/>
      <c r="AC1414" s="315"/>
      <c r="AD1414" s="315"/>
      <c r="AE1414" s="315"/>
      <c r="AF1414" s="315"/>
      <c r="AG1414" s="315"/>
      <c r="AH1414" s="315"/>
      <c r="AI1414" s="315"/>
      <c r="AJ1414" s="315"/>
      <c r="AK1414" s="315"/>
      <c r="AL1414" s="315"/>
      <c r="AM1414" s="315"/>
      <c r="AN1414" s="315"/>
      <c r="AO1414" s="315"/>
      <c r="AP1414" s="316"/>
      <c r="AQ1414" t="s">
        <v>737</v>
      </c>
      <c r="AR1414" s="299" t="s">
        <v>4180</v>
      </c>
      <c r="AS1414" s="271"/>
    </row>
    <row r="1415" spans="1:47" s="272" customFormat="1" ht="22.8" x14ac:dyDescent="0.4">
      <c r="A1415" s="334">
        <v>216681</v>
      </c>
      <c r="B1415" t="s">
        <v>486</v>
      </c>
      <c r="C1415" s="315" t="s">
        <v>4176</v>
      </c>
      <c r="D1415" s="315" t="s">
        <v>4176</v>
      </c>
      <c r="E1415" s="315" t="s">
        <v>4176</v>
      </c>
      <c r="F1415" s="315" t="s">
        <v>4176</v>
      </c>
      <c r="G1415" s="315" t="s">
        <v>4176</v>
      </c>
      <c r="H1415" s="315" t="s">
        <v>4176</v>
      </c>
      <c r="I1415" s="315" t="s">
        <v>4176</v>
      </c>
      <c r="J1415" s="315" t="s">
        <v>4176</v>
      </c>
      <c r="K1415" s="315" t="s">
        <v>4176</v>
      </c>
      <c r="L1415" s="315" t="s">
        <v>4176</v>
      </c>
      <c r="M1415" s="315"/>
      <c r="N1415" s="315"/>
      <c r="O1415" s="315"/>
      <c r="P1415" s="315"/>
      <c r="Q1415" s="315"/>
      <c r="R1415" s="315"/>
      <c r="S1415" s="315"/>
      <c r="T1415" s="315"/>
      <c r="U1415" s="315"/>
      <c r="V1415" s="315"/>
      <c r="W1415" s="315"/>
      <c r="X1415" s="315"/>
      <c r="Y1415" s="315"/>
      <c r="Z1415" s="315"/>
      <c r="AA1415" s="315"/>
      <c r="AB1415" s="315"/>
      <c r="AC1415" s="315"/>
      <c r="AD1415" s="315"/>
      <c r="AE1415" s="315"/>
      <c r="AF1415" s="315"/>
      <c r="AG1415" s="315"/>
      <c r="AH1415" s="315"/>
      <c r="AI1415" s="315"/>
      <c r="AJ1415" s="315"/>
      <c r="AK1415" s="315"/>
      <c r="AL1415" s="315"/>
      <c r="AM1415" s="315"/>
      <c r="AN1415" s="315"/>
      <c r="AO1415" s="315"/>
      <c r="AP1415" s="316"/>
      <c r="AQ1415" t="s">
        <v>737</v>
      </c>
      <c r="AR1415" s="299" t="s">
        <v>4180</v>
      </c>
      <c r="AS1415" s="271"/>
      <c r="AU1415" s="273"/>
    </row>
    <row r="1416" spans="1:47" s="272" customFormat="1" ht="22.8" x14ac:dyDescent="0.4">
      <c r="A1416" s="334">
        <v>216682</v>
      </c>
      <c r="B1416" t="s">
        <v>3632</v>
      </c>
      <c r="C1416" s="315" t="s">
        <v>214</v>
      </c>
      <c r="D1416" s="315" t="s">
        <v>214</v>
      </c>
      <c r="E1416" s="315" t="s">
        <v>214</v>
      </c>
      <c r="F1416" s="315" t="s">
        <v>212</v>
      </c>
      <c r="G1416" s="315" t="s">
        <v>214</v>
      </c>
      <c r="H1416" s="315" t="s">
        <v>212</v>
      </c>
      <c r="I1416" s="315" t="s">
        <v>212</v>
      </c>
      <c r="J1416" s="315" t="s">
        <v>214</v>
      </c>
      <c r="K1416" s="315" t="s">
        <v>212</v>
      </c>
      <c r="L1416" s="315" t="s">
        <v>214</v>
      </c>
      <c r="M1416" s="315" t="s">
        <v>213</v>
      </c>
      <c r="N1416" s="315" t="s">
        <v>213</v>
      </c>
      <c r="O1416" s="315" t="s">
        <v>213</v>
      </c>
      <c r="P1416" s="315" t="s">
        <v>213</v>
      </c>
      <c r="Q1416" s="315" t="s">
        <v>213</v>
      </c>
      <c r="R1416" s="315" t="s">
        <v>213</v>
      </c>
      <c r="S1416" s="315" t="s">
        <v>213</v>
      </c>
      <c r="T1416" s="315" t="s">
        <v>213</v>
      </c>
      <c r="U1416" s="315" t="s">
        <v>213</v>
      </c>
      <c r="V1416" s="315" t="s">
        <v>213</v>
      </c>
      <c r="W1416" s="315"/>
      <c r="X1416" s="315"/>
      <c r="Y1416" s="315"/>
      <c r="Z1416" s="315"/>
      <c r="AA1416" s="315"/>
      <c r="AB1416" s="315"/>
      <c r="AC1416" s="315"/>
      <c r="AD1416" s="315"/>
      <c r="AE1416" s="315"/>
      <c r="AF1416" s="315"/>
      <c r="AG1416" s="315"/>
      <c r="AH1416" s="315"/>
      <c r="AI1416" s="315"/>
      <c r="AJ1416" s="315"/>
      <c r="AK1416" s="315"/>
      <c r="AL1416" s="315"/>
      <c r="AM1416" s="315"/>
      <c r="AN1416" s="315"/>
      <c r="AO1416" s="315"/>
      <c r="AP1416" s="316"/>
      <c r="AQ1416"/>
      <c r="AR1416" s="299"/>
      <c r="AS1416" s="271"/>
      <c r="AU1416" s="273"/>
    </row>
    <row r="1417" spans="1:47" s="272" customFormat="1" ht="22.8" x14ac:dyDescent="0.4">
      <c r="A1417" s="334">
        <v>216683</v>
      </c>
      <c r="B1417" t="s">
        <v>486</v>
      </c>
      <c r="C1417" s="315" t="s">
        <v>4176</v>
      </c>
      <c r="D1417" s="315" t="s">
        <v>4176</v>
      </c>
      <c r="E1417" s="315" t="s">
        <v>4176</v>
      </c>
      <c r="F1417" s="315" t="s">
        <v>4176</v>
      </c>
      <c r="G1417" s="315" t="s">
        <v>4176</v>
      </c>
      <c r="H1417" s="315" t="s">
        <v>4176</v>
      </c>
      <c r="I1417" s="315" t="s">
        <v>4176</v>
      </c>
      <c r="J1417" s="315" t="s">
        <v>4176</v>
      </c>
      <c r="K1417" s="315" t="s">
        <v>4176</v>
      </c>
      <c r="L1417" s="315" t="s">
        <v>4176</v>
      </c>
      <c r="M1417" s="315"/>
      <c r="N1417" s="315"/>
      <c r="O1417" s="315"/>
      <c r="P1417" s="315"/>
      <c r="Q1417" s="315"/>
      <c r="R1417" s="315"/>
      <c r="S1417" s="315"/>
      <c r="T1417" s="315"/>
      <c r="U1417" s="315"/>
      <c r="V1417" s="315"/>
      <c r="W1417" s="315"/>
      <c r="X1417" s="315"/>
      <c r="Y1417" s="315"/>
      <c r="Z1417" s="315"/>
      <c r="AA1417" s="315"/>
      <c r="AB1417" s="315"/>
      <c r="AC1417" s="315"/>
      <c r="AD1417" s="315"/>
      <c r="AE1417" s="315"/>
      <c r="AF1417" s="315"/>
      <c r="AG1417" s="315"/>
      <c r="AH1417" s="315"/>
      <c r="AI1417" s="315"/>
      <c r="AJ1417" s="315"/>
      <c r="AK1417" s="315"/>
      <c r="AL1417" s="315"/>
      <c r="AM1417" s="315"/>
      <c r="AN1417" s="315"/>
      <c r="AO1417" s="315"/>
      <c r="AP1417" s="316"/>
      <c r="AQ1417" t="s">
        <v>737</v>
      </c>
      <c r="AR1417" s="299" t="s">
        <v>4180</v>
      </c>
      <c r="AS1417" s="271"/>
    </row>
    <row r="1418" spans="1:47" s="272" customFormat="1" ht="22.8" x14ac:dyDescent="0.4">
      <c r="A1418" s="334">
        <v>216684</v>
      </c>
      <c r="B1418" t="s">
        <v>487</v>
      </c>
      <c r="C1418" s="315" t="s">
        <v>214</v>
      </c>
      <c r="D1418" s="315" t="s">
        <v>214</v>
      </c>
      <c r="E1418" s="315" t="s">
        <v>214</v>
      </c>
      <c r="F1418" s="315" t="s">
        <v>214</v>
      </c>
      <c r="G1418" s="315" t="s">
        <v>214</v>
      </c>
      <c r="H1418" s="315" t="s">
        <v>214</v>
      </c>
      <c r="I1418" s="315" t="s">
        <v>214</v>
      </c>
      <c r="J1418" s="315" t="s">
        <v>214</v>
      </c>
      <c r="K1418" s="315" t="s">
        <v>214</v>
      </c>
      <c r="L1418" s="315" t="s">
        <v>214</v>
      </c>
      <c r="M1418" s="315" t="s">
        <v>4177</v>
      </c>
      <c r="N1418" s="315" t="s">
        <v>214</v>
      </c>
      <c r="O1418" s="315" t="s">
        <v>214</v>
      </c>
      <c r="P1418" s="315" t="s">
        <v>214</v>
      </c>
      <c r="Q1418" s="315" t="s">
        <v>213</v>
      </c>
      <c r="R1418" s="315" t="s">
        <v>213</v>
      </c>
      <c r="S1418" s="315" t="s">
        <v>213</v>
      </c>
      <c r="T1418" s="315" t="s">
        <v>213</v>
      </c>
      <c r="U1418" s="315" t="s">
        <v>213</v>
      </c>
      <c r="V1418" s="315" t="s">
        <v>213</v>
      </c>
      <c r="W1418" s="315"/>
      <c r="X1418" s="315"/>
      <c r="Y1418" s="315"/>
      <c r="Z1418" s="315"/>
      <c r="AA1418" s="315"/>
      <c r="AB1418" s="315"/>
      <c r="AC1418" s="315"/>
      <c r="AD1418" s="315"/>
      <c r="AE1418" s="315"/>
      <c r="AF1418" s="315"/>
      <c r="AG1418" s="315"/>
      <c r="AH1418" s="315"/>
      <c r="AI1418" s="315"/>
      <c r="AJ1418" s="315"/>
      <c r="AK1418" s="315"/>
      <c r="AL1418" s="315"/>
      <c r="AM1418" s="315"/>
      <c r="AN1418" s="315"/>
      <c r="AO1418" s="315"/>
      <c r="AP1418" s="316"/>
      <c r="AQ1418"/>
      <c r="AR1418" s="299"/>
      <c r="AS1418" s="273"/>
      <c r="AU1418" s="273"/>
    </row>
    <row r="1419" spans="1:47" s="272" customFormat="1" ht="22.8" x14ac:dyDescent="0.4">
      <c r="A1419" s="334">
        <v>216685</v>
      </c>
      <c r="B1419" t="s">
        <v>486</v>
      </c>
      <c r="C1419" s="315" t="s">
        <v>4176</v>
      </c>
      <c r="D1419" s="315" t="s">
        <v>4176</v>
      </c>
      <c r="E1419" s="315" t="s">
        <v>4176</v>
      </c>
      <c r="F1419" s="315" t="s">
        <v>4176</v>
      </c>
      <c r="G1419" s="315" t="s">
        <v>4176</v>
      </c>
      <c r="H1419" s="315" t="s">
        <v>4176</v>
      </c>
      <c r="I1419" s="315" t="s">
        <v>4176</v>
      </c>
      <c r="J1419" s="315" t="s">
        <v>4176</v>
      </c>
      <c r="K1419" s="315" t="s">
        <v>4176</v>
      </c>
      <c r="L1419" s="315" t="s">
        <v>4176</v>
      </c>
      <c r="M1419" s="315"/>
      <c r="N1419" s="315"/>
      <c r="O1419" s="315"/>
      <c r="P1419" s="315"/>
      <c r="Q1419" s="315"/>
      <c r="R1419" s="315"/>
      <c r="S1419" s="315"/>
      <c r="T1419" s="315"/>
      <c r="U1419" s="315"/>
      <c r="V1419" s="315"/>
      <c r="W1419" s="315"/>
      <c r="X1419" s="315"/>
      <c r="Y1419" s="315"/>
      <c r="Z1419" s="315"/>
      <c r="AA1419" s="315"/>
      <c r="AB1419" s="315"/>
      <c r="AC1419" s="315"/>
      <c r="AD1419" s="315"/>
      <c r="AE1419" s="315"/>
      <c r="AF1419" s="315"/>
      <c r="AG1419" s="315"/>
      <c r="AH1419" s="315"/>
      <c r="AI1419" s="315"/>
      <c r="AJ1419" s="315"/>
      <c r="AK1419" s="315"/>
      <c r="AL1419" s="315"/>
      <c r="AM1419" s="315"/>
      <c r="AN1419" s="315"/>
      <c r="AO1419" s="315"/>
      <c r="AP1419" s="316"/>
      <c r="AQ1419" t="s">
        <v>737</v>
      </c>
      <c r="AR1419" s="299" t="s">
        <v>4180</v>
      </c>
      <c r="AS1419" s="273"/>
      <c r="AU1419" s="273"/>
    </row>
    <row r="1420" spans="1:47" s="272" customFormat="1" ht="22.8" x14ac:dyDescent="0.4">
      <c r="A1420" s="332">
        <v>216686</v>
      </c>
      <c r="B1420" t="s">
        <v>65</v>
      </c>
      <c r="C1420" t="s">
        <v>214</v>
      </c>
      <c r="D1420" t="s">
        <v>214</v>
      </c>
      <c r="E1420" t="s">
        <v>214</v>
      </c>
      <c r="F1420" t="s">
        <v>214</v>
      </c>
      <c r="G1420" t="s">
        <v>214</v>
      </c>
      <c r="H1420" t="s">
        <v>214</v>
      </c>
      <c r="I1420" t="s">
        <v>214</v>
      </c>
      <c r="J1420" t="s">
        <v>214</v>
      </c>
      <c r="K1420" t="s">
        <v>214</v>
      </c>
      <c r="L1420" t="s">
        <v>214</v>
      </c>
      <c r="M1420" t="s">
        <v>213</v>
      </c>
      <c r="N1420" t="s">
        <v>214</v>
      </c>
      <c r="O1420" t="s">
        <v>214</v>
      </c>
      <c r="P1420" t="s">
        <v>214</v>
      </c>
      <c r="Q1420" t="s">
        <v>214</v>
      </c>
      <c r="R1420" t="s">
        <v>214</v>
      </c>
      <c r="S1420" t="s">
        <v>212</v>
      </c>
      <c r="T1420" t="s">
        <v>214</v>
      </c>
      <c r="U1420" t="s">
        <v>214</v>
      </c>
      <c r="V1420" t="s">
        <v>214</v>
      </c>
      <c r="W1420" t="s">
        <v>212</v>
      </c>
      <c r="X1420" t="s">
        <v>214</v>
      </c>
      <c r="Y1420" t="s">
        <v>214</v>
      </c>
      <c r="Z1420" t="s">
        <v>214</v>
      </c>
      <c r="AA1420" t="s">
        <v>212</v>
      </c>
      <c r="AB1420" t="s">
        <v>214</v>
      </c>
      <c r="AC1420" t="s">
        <v>214</v>
      </c>
      <c r="AD1420" t="s">
        <v>214</v>
      </c>
      <c r="AE1420" t="s">
        <v>214</v>
      </c>
      <c r="AF1420" t="s">
        <v>214</v>
      </c>
      <c r="AG1420" t="s">
        <v>213</v>
      </c>
      <c r="AH1420" t="s">
        <v>213</v>
      </c>
      <c r="AI1420" t="s">
        <v>213</v>
      </c>
      <c r="AJ1420" t="s">
        <v>213</v>
      </c>
      <c r="AK1420" t="s">
        <v>213</v>
      </c>
      <c r="AL1420"/>
      <c r="AM1420"/>
      <c r="AN1420"/>
      <c r="AO1420"/>
      <c r="AP1420" s="317"/>
      <c r="AQ1420"/>
      <c r="AR1420" s="299"/>
      <c r="AS1420" s="271"/>
      <c r="AU1420" s="273"/>
    </row>
    <row r="1421" spans="1:47" s="272" customFormat="1" ht="22.8" x14ac:dyDescent="0.4">
      <c r="A1421" s="334">
        <v>216687</v>
      </c>
      <c r="B1421" t="s">
        <v>486</v>
      </c>
      <c r="C1421" s="315" t="s">
        <v>4176</v>
      </c>
      <c r="D1421" s="315" t="s">
        <v>4176</v>
      </c>
      <c r="E1421" s="315" t="s">
        <v>4176</v>
      </c>
      <c r="F1421" s="315" t="s">
        <v>4176</v>
      </c>
      <c r="G1421" s="315" t="s">
        <v>4176</v>
      </c>
      <c r="H1421" s="315" t="s">
        <v>4176</v>
      </c>
      <c r="I1421" s="315" t="s">
        <v>4176</v>
      </c>
      <c r="J1421" s="315" t="s">
        <v>4176</v>
      </c>
      <c r="K1421" s="315" t="s">
        <v>4176</v>
      </c>
      <c r="L1421" s="315" t="s">
        <v>4176</v>
      </c>
      <c r="M1421" s="315"/>
      <c r="N1421" s="315"/>
      <c r="O1421" s="315"/>
      <c r="P1421" s="315"/>
      <c r="Q1421" s="315"/>
      <c r="R1421" s="315"/>
      <c r="S1421" s="315"/>
      <c r="T1421" s="315"/>
      <c r="U1421" s="315"/>
      <c r="V1421" s="315"/>
      <c r="W1421" s="315"/>
      <c r="X1421" s="315"/>
      <c r="Y1421" s="315"/>
      <c r="Z1421" s="315"/>
      <c r="AA1421" s="315"/>
      <c r="AB1421" s="315"/>
      <c r="AC1421" s="315"/>
      <c r="AD1421" s="315"/>
      <c r="AE1421" s="315"/>
      <c r="AF1421" s="315"/>
      <c r="AG1421" s="315"/>
      <c r="AH1421" s="315"/>
      <c r="AI1421" s="315"/>
      <c r="AJ1421" s="315"/>
      <c r="AK1421" s="315"/>
      <c r="AL1421" s="315"/>
      <c r="AM1421" s="315"/>
      <c r="AN1421" s="315"/>
      <c r="AO1421" s="315"/>
      <c r="AP1421" s="316"/>
      <c r="AQ1421" t="s">
        <v>737</v>
      </c>
      <c r="AR1421" s="299" t="s">
        <v>4180</v>
      </c>
      <c r="AS1421" s="271"/>
      <c r="AU1421" s="273"/>
    </row>
    <row r="1422" spans="1:47" s="272" customFormat="1" ht="22.8" x14ac:dyDescent="0.4">
      <c r="A1422" s="334">
        <v>216688</v>
      </c>
      <c r="B1422" t="s">
        <v>486</v>
      </c>
      <c r="C1422" s="315" t="s">
        <v>4176</v>
      </c>
      <c r="D1422" s="315" t="s">
        <v>4176</v>
      </c>
      <c r="E1422" s="315" t="s">
        <v>4176</v>
      </c>
      <c r="F1422" s="315" t="s">
        <v>4176</v>
      </c>
      <c r="G1422" s="315" t="s">
        <v>4176</v>
      </c>
      <c r="H1422" s="315" t="s">
        <v>4176</v>
      </c>
      <c r="I1422" s="315" t="s">
        <v>4176</v>
      </c>
      <c r="J1422" s="315" t="s">
        <v>4176</v>
      </c>
      <c r="K1422" s="315" t="s">
        <v>4176</v>
      </c>
      <c r="L1422" s="315" t="s">
        <v>4176</v>
      </c>
      <c r="M1422" s="315"/>
      <c r="N1422" s="315"/>
      <c r="O1422" s="315"/>
      <c r="P1422" s="315"/>
      <c r="Q1422" s="315"/>
      <c r="R1422" s="315"/>
      <c r="S1422" s="315"/>
      <c r="T1422" s="315"/>
      <c r="U1422" s="315"/>
      <c r="V1422" s="315"/>
      <c r="W1422" s="315"/>
      <c r="X1422" s="315"/>
      <c r="Y1422" s="315"/>
      <c r="Z1422" s="315"/>
      <c r="AA1422" s="315"/>
      <c r="AB1422" s="315"/>
      <c r="AC1422" s="315"/>
      <c r="AD1422" s="315"/>
      <c r="AE1422" s="315"/>
      <c r="AF1422" s="315"/>
      <c r="AG1422" s="315"/>
      <c r="AH1422" s="315"/>
      <c r="AI1422" s="315"/>
      <c r="AJ1422" s="315"/>
      <c r="AK1422" s="315"/>
      <c r="AL1422" s="315"/>
      <c r="AM1422" s="315"/>
      <c r="AN1422" s="315"/>
      <c r="AO1422" s="315"/>
      <c r="AP1422" s="316"/>
      <c r="AQ1422" t="s">
        <v>737</v>
      </c>
      <c r="AR1422" s="299" t="s">
        <v>4180</v>
      </c>
      <c r="AS1422" s="271"/>
      <c r="AU1422" s="273"/>
    </row>
    <row r="1423" spans="1:47" s="272" customFormat="1" ht="22.8" x14ac:dyDescent="0.4">
      <c r="A1423" s="334">
        <v>216689</v>
      </c>
      <c r="B1423" t="s">
        <v>3632</v>
      </c>
      <c r="C1423" s="315" t="s">
        <v>214</v>
      </c>
      <c r="D1423" s="315" t="s">
        <v>214</v>
      </c>
      <c r="E1423" s="315" t="s">
        <v>214</v>
      </c>
      <c r="F1423" s="315" t="s">
        <v>214</v>
      </c>
      <c r="G1423" s="315" t="s">
        <v>214</v>
      </c>
      <c r="H1423" s="315" t="s">
        <v>214</v>
      </c>
      <c r="I1423" s="315" t="s">
        <v>214</v>
      </c>
      <c r="J1423" s="315" t="s">
        <v>214</v>
      </c>
      <c r="K1423" s="315" t="s">
        <v>214</v>
      </c>
      <c r="L1423" s="315" t="s">
        <v>214</v>
      </c>
      <c r="M1423" s="315" t="s">
        <v>213</v>
      </c>
      <c r="N1423" s="315" t="s">
        <v>213</v>
      </c>
      <c r="O1423" s="315" t="s">
        <v>213</v>
      </c>
      <c r="P1423" s="315" t="s">
        <v>213</v>
      </c>
      <c r="Q1423" s="315" t="s">
        <v>213</v>
      </c>
      <c r="R1423" s="315" t="s">
        <v>213</v>
      </c>
      <c r="S1423" s="315" t="s">
        <v>213</v>
      </c>
      <c r="T1423" s="315" t="s">
        <v>213</v>
      </c>
      <c r="U1423" s="315" t="s">
        <v>213</v>
      </c>
      <c r="V1423" s="315" t="s">
        <v>213</v>
      </c>
      <c r="W1423" s="315"/>
      <c r="X1423" s="315"/>
      <c r="Y1423" s="315"/>
      <c r="Z1423" s="315"/>
      <c r="AA1423" s="315"/>
      <c r="AB1423" s="315"/>
      <c r="AC1423" s="315"/>
      <c r="AD1423" s="315"/>
      <c r="AE1423" s="315"/>
      <c r="AF1423" s="315"/>
      <c r="AG1423" s="315"/>
      <c r="AH1423" s="315"/>
      <c r="AI1423" s="315"/>
      <c r="AJ1423" s="315"/>
      <c r="AK1423" s="315"/>
      <c r="AL1423" s="315"/>
      <c r="AM1423" s="315"/>
      <c r="AN1423" s="315"/>
      <c r="AO1423" s="315"/>
      <c r="AP1423" s="316"/>
      <c r="AQ1423"/>
      <c r="AR1423" s="299"/>
      <c r="AS1423" s="273"/>
      <c r="AU1423" s="273"/>
    </row>
    <row r="1424" spans="1:47" s="272" customFormat="1" ht="22.8" x14ac:dyDescent="0.4">
      <c r="A1424" s="334">
        <v>216690</v>
      </c>
      <c r="B1424" t="s">
        <v>486</v>
      </c>
      <c r="C1424" s="315" t="s">
        <v>4176</v>
      </c>
      <c r="D1424" s="315" t="s">
        <v>4176</v>
      </c>
      <c r="E1424" s="315" t="s">
        <v>4176</v>
      </c>
      <c r="F1424" s="315" t="s">
        <v>4176</v>
      </c>
      <c r="G1424" s="315" t="s">
        <v>4176</v>
      </c>
      <c r="H1424" s="315" t="s">
        <v>4176</v>
      </c>
      <c r="I1424" s="315" t="s">
        <v>4176</v>
      </c>
      <c r="J1424" s="315" t="s">
        <v>4176</v>
      </c>
      <c r="K1424" s="315" t="s">
        <v>4176</v>
      </c>
      <c r="L1424" s="315" t="s">
        <v>4176</v>
      </c>
      <c r="M1424" s="315"/>
      <c r="N1424" s="315"/>
      <c r="O1424" s="315"/>
      <c r="P1424" s="315"/>
      <c r="Q1424" s="315"/>
      <c r="R1424" s="315"/>
      <c r="S1424" s="315"/>
      <c r="T1424" s="315"/>
      <c r="U1424" s="315"/>
      <c r="V1424" s="315"/>
      <c r="W1424" s="315"/>
      <c r="X1424" s="315"/>
      <c r="Y1424" s="315"/>
      <c r="Z1424" s="315"/>
      <c r="AA1424" s="315"/>
      <c r="AB1424" s="315"/>
      <c r="AC1424" s="315"/>
      <c r="AD1424" s="315"/>
      <c r="AE1424" s="315"/>
      <c r="AF1424" s="315"/>
      <c r="AG1424" s="315"/>
      <c r="AH1424" s="315"/>
      <c r="AI1424" s="315"/>
      <c r="AJ1424" s="315"/>
      <c r="AK1424" s="315"/>
      <c r="AL1424" s="315"/>
      <c r="AM1424" s="315"/>
      <c r="AN1424" s="315"/>
      <c r="AO1424" s="315"/>
      <c r="AP1424" s="316"/>
      <c r="AQ1424" t="s">
        <v>737</v>
      </c>
      <c r="AR1424" s="299" t="s">
        <v>4180</v>
      </c>
      <c r="AS1424" s="273"/>
      <c r="AU1424" s="273"/>
    </row>
    <row r="1425" spans="1:47" s="272" customFormat="1" ht="22.8" x14ac:dyDescent="0.4">
      <c r="A1425" s="334">
        <v>216691</v>
      </c>
      <c r="B1425" t="s">
        <v>486</v>
      </c>
      <c r="C1425" s="315" t="s">
        <v>4176</v>
      </c>
      <c r="D1425" s="315" t="s">
        <v>4176</v>
      </c>
      <c r="E1425" s="315" t="s">
        <v>4176</v>
      </c>
      <c r="F1425" s="315" t="s">
        <v>4176</v>
      </c>
      <c r="G1425" s="315" t="s">
        <v>4176</v>
      </c>
      <c r="H1425" s="315" t="s">
        <v>4176</v>
      </c>
      <c r="I1425" s="315" t="s">
        <v>4176</v>
      </c>
      <c r="J1425" s="315" t="s">
        <v>4176</v>
      </c>
      <c r="K1425" s="315" t="s">
        <v>4176</v>
      </c>
      <c r="L1425" s="315" t="s">
        <v>4176</v>
      </c>
      <c r="M1425" s="315"/>
      <c r="N1425" s="315"/>
      <c r="O1425" s="315"/>
      <c r="P1425" s="315"/>
      <c r="Q1425" s="315"/>
      <c r="R1425" s="315"/>
      <c r="S1425" s="315"/>
      <c r="T1425" s="315"/>
      <c r="U1425" s="315"/>
      <c r="V1425" s="315"/>
      <c r="W1425" s="315"/>
      <c r="X1425" s="315"/>
      <c r="Y1425" s="315"/>
      <c r="Z1425" s="315"/>
      <c r="AA1425" s="315"/>
      <c r="AB1425" s="315"/>
      <c r="AC1425" s="315"/>
      <c r="AD1425" s="315"/>
      <c r="AE1425" s="315"/>
      <c r="AF1425" s="315"/>
      <c r="AG1425" s="315"/>
      <c r="AH1425" s="315"/>
      <c r="AI1425" s="315"/>
      <c r="AJ1425" s="315"/>
      <c r="AK1425" s="315"/>
      <c r="AL1425" s="315"/>
      <c r="AM1425" s="315"/>
      <c r="AN1425" s="315"/>
      <c r="AO1425" s="315"/>
      <c r="AP1425" s="316"/>
      <c r="AQ1425" t="s">
        <v>737</v>
      </c>
      <c r="AR1425" s="299" t="s">
        <v>4180</v>
      </c>
      <c r="AS1425" s="273"/>
      <c r="AU1425" s="273"/>
    </row>
    <row r="1426" spans="1:47" s="272" customFormat="1" ht="22.8" x14ac:dyDescent="0.4">
      <c r="A1426" s="334">
        <v>216692</v>
      </c>
      <c r="B1426" t="s">
        <v>486</v>
      </c>
      <c r="C1426" s="315" t="s">
        <v>4176</v>
      </c>
      <c r="D1426" s="315" t="s">
        <v>4176</v>
      </c>
      <c r="E1426" s="315" t="s">
        <v>4176</v>
      </c>
      <c r="F1426" s="315" t="s">
        <v>4176</v>
      </c>
      <c r="G1426" s="315" t="s">
        <v>4176</v>
      </c>
      <c r="H1426" s="315" t="s">
        <v>4176</v>
      </c>
      <c r="I1426" s="315" t="s">
        <v>4176</v>
      </c>
      <c r="J1426" s="315" t="s">
        <v>4176</v>
      </c>
      <c r="K1426" s="315" t="s">
        <v>4176</v>
      </c>
      <c r="L1426" s="315" t="s">
        <v>4176</v>
      </c>
      <c r="M1426" s="315"/>
      <c r="N1426" s="315"/>
      <c r="O1426" s="315"/>
      <c r="P1426" s="315"/>
      <c r="Q1426" s="315"/>
      <c r="R1426" s="315"/>
      <c r="S1426" s="315"/>
      <c r="T1426" s="315"/>
      <c r="U1426" s="315"/>
      <c r="V1426" s="315"/>
      <c r="W1426" s="315"/>
      <c r="X1426" s="315"/>
      <c r="Y1426" s="315"/>
      <c r="Z1426" s="315"/>
      <c r="AA1426" s="315"/>
      <c r="AB1426" s="315"/>
      <c r="AC1426" s="315"/>
      <c r="AD1426" s="315"/>
      <c r="AE1426" s="315"/>
      <c r="AF1426" s="315"/>
      <c r="AG1426" s="315"/>
      <c r="AH1426" s="315"/>
      <c r="AI1426" s="315"/>
      <c r="AJ1426" s="315"/>
      <c r="AK1426" s="315"/>
      <c r="AL1426" s="315"/>
      <c r="AM1426" s="315"/>
      <c r="AN1426" s="315"/>
      <c r="AO1426" s="315"/>
      <c r="AP1426" s="316"/>
      <c r="AQ1426" t="s">
        <v>737</v>
      </c>
      <c r="AR1426" s="299" t="s">
        <v>4180</v>
      </c>
      <c r="AS1426" s="271"/>
      <c r="AU1426" s="273"/>
    </row>
    <row r="1427" spans="1:47" s="272" customFormat="1" ht="22.8" x14ac:dyDescent="0.4">
      <c r="A1427" s="332">
        <v>216693</v>
      </c>
      <c r="B1427" t="s">
        <v>488</v>
      </c>
      <c r="C1427" t="s">
        <v>214</v>
      </c>
      <c r="D1427" t="s">
        <v>214</v>
      </c>
      <c r="E1427" t="s">
        <v>214</v>
      </c>
      <c r="F1427" t="s">
        <v>214</v>
      </c>
      <c r="G1427" t="s">
        <v>214</v>
      </c>
      <c r="H1427" t="s">
        <v>214</v>
      </c>
      <c r="I1427" t="s">
        <v>214</v>
      </c>
      <c r="J1427" t="s">
        <v>214</v>
      </c>
      <c r="K1427" t="s">
        <v>214</v>
      </c>
      <c r="L1427" t="s">
        <v>212</v>
      </c>
      <c r="M1427" t="s">
        <v>213</v>
      </c>
      <c r="N1427" t="s">
        <v>214</v>
      </c>
      <c r="O1427" t="s">
        <v>214</v>
      </c>
      <c r="P1427" t="s">
        <v>212</v>
      </c>
      <c r="Q1427" t="s">
        <v>214</v>
      </c>
      <c r="R1427" t="s">
        <v>214</v>
      </c>
      <c r="S1427" t="s">
        <v>214</v>
      </c>
      <c r="T1427" t="s">
        <v>214</v>
      </c>
      <c r="U1427" t="s">
        <v>214</v>
      </c>
      <c r="V1427" t="s">
        <v>214</v>
      </c>
      <c r="W1427" t="s">
        <v>213</v>
      </c>
      <c r="X1427" t="s">
        <v>213</v>
      </c>
      <c r="Y1427" t="s">
        <v>213</v>
      </c>
      <c r="Z1427" t="s">
        <v>213</v>
      </c>
      <c r="AA1427" t="s">
        <v>213</v>
      </c>
      <c r="AB1427"/>
      <c r="AC1427"/>
      <c r="AD1427"/>
      <c r="AE1427"/>
      <c r="AF1427"/>
      <c r="AG1427"/>
      <c r="AH1427"/>
      <c r="AI1427"/>
      <c r="AJ1427"/>
      <c r="AK1427"/>
      <c r="AL1427"/>
      <c r="AM1427"/>
      <c r="AN1427"/>
      <c r="AO1427"/>
      <c r="AP1427" s="317"/>
      <c r="AQ1427"/>
      <c r="AR1427" s="299"/>
      <c r="AS1427" s="271"/>
      <c r="AU1427" s="273"/>
    </row>
    <row r="1428" spans="1:47" s="272" customFormat="1" ht="22.8" x14ac:dyDescent="0.4">
      <c r="A1428" s="334">
        <v>216694</v>
      </c>
      <c r="B1428" t="s">
        <v>486</v>
      </c>
      <c r="C1428" s="315" t="s">
        <v>4176</v>
      </c>
      <c r="D1428" s="315" t="s">
        <v>4176</v>
      </c>
      <c r="E1428" s="315" t="s">
        <v>4176</v>
      </c>
      <c r="F1428" s="315" t="s">
        <v>4176</v>
      </c>
      <c r="G1428" s="315" t="s">
        <v>4176</v>
      </c>
      <c r="H1428" s="315" t="s">
        <v>4176</v>
      </c>
      <c r="I1428" s="315" t="s">
        <v>4176</v>
      </c>
      <c r="J1428" s="315" t="s">
        <v>4176</v>
      </c>
      <c r="K1428" s="315" t="s">
        <v>4176</v>
      </c>
      <c r="L1428" s="315" t="s">
        <v>4176</v>
      </c>
      <c r="M1428" s="315"/>
      <c r="N1428" s="315"/>
      <c r="O1428" s="315"/>
      <c r="P1428" s="315"/>
      <c r="Q1428" s="315"/>
      <c r="R1428" s="315"/>
      <c r="S1428" s="315"/>
      <c r="T1428" s="315"/>
      <c r="U1428" s="315"/>
      <c r="V1428" s="315"/>
      <c r="W1428" s="315"/>
      <c r="X1428" s="315"/>
      <c r="Y1428" s="315"/>
      <c r="Z1428" s="315"/>
      <c r="AA1428" s="315"/>
      <c r="AB1428" s="315"/>
      <c r="AC1428" s="315"/>
      <c r="AD1428" s="315"/>
      <c r="AE1428" s="315"/>
      <c r="AF1428" s="315"/>
      <c r="AG1428" s="315"/>
      <c r="AH1428" s="315"/>
      <c r="AI1428" s="315"/>
      <c r="AJ1428" s="315"/>
      <c r="AK1428" s="315"/>
      <c r="AL1428" s="315"/>
      <c r="AM1428" s="315"/>
      <c r="AN1428" s="315"/>
      <c r="AO1428" s="315"/>
      <c r="AP1428" s="316"/>
      <c r="AQ1428" t="s">
        <v>737</v>
      </c>
      <c r="AR1428" s="299" t="s">
        <v>4180</v>
      </c>
      <c r="AS1428" s="271"/>
      <c r="AU1428" s="273"/>
    </row>
    <row r="1429" spans="1:47" s="272" customFormat="1" ht="22.8" x14ac:dyDescent="0.4">
      <c r="A1429" s="334">
        <v>216695</v>
      </c>
      <c r="B1429" t="s">
        <v>486</v>
      </c>
      <c r="C1429" s="315" t="s">
        <v>214</v>
      </c>
      <c r="D1429" s="315" t="s">
        <v>214</v>
      </c>
      <c r="E1429" s="315" t="s">
        <v>214</v>
      </c>
      <c r="F1429" s="315" t="s">
        <v>214</v>
      </c>
      <c r="G1429" s="315" t="s">
        <v>214</v>
      </c>
      <c r="H1429" s="315" t="s">
        <v>213</v>
      </c>
      <c r="I1429" s="315" t="s">
        <v>213</v>
      </c>
      <c r="J1429" s="315" t="s">
        <v>213</v>
      </c>
      <c r="K1429" s="315" t="s">
        <v>213</v>
      </c>
      <c r="L1429" s="315" t="s">
        <v>213</v>
      </c>
      <c r="M1429" s="315"/>
      <c r="N1429" s="315"/>
      <c r="O1429" s="315"/>
      <c r="P1429" s="315"/>
      <c r="Q1429" s="315"/>
      <c r="R1429" s="315"/>
      <c r="S1429" s="315"/>
      <c r="T1429" s="315"/>
      <c r="U1429" s="315"/>
      <c r="V1429" s="315"/>
      <c r="W1429" s="315"/>
      <c r="X1429" s="315"/>
      <c r="Y1429" s="315"/>
      <c r="Z1429" s="315"/>
      <c r="AA1429" s="315"/>
      <c r="AB1429" s="315"/>
      <c r="AC1429" s="315"/>
      <c r="AD1429" s="315"/>
      <c r="AE1429" s="315"/>
      <c r="AF1429" s="315"/>
      <c r="AG1429" s="315"/>
      <c r="AH1429" s="315"/>
      <c r="AI1429" s="315"/>
      <c r="AJ1429" s="315"/>
      <c r="AK1429" s="315"/>
      <c r="AL1429" s="315"/>
      <c r="AM1429" s="315"/>
      <c r="AN1429" s="315"/>
      <c r="AO1429" s="315"/>
      <c r="AP1429" s="316"/>
      <c r="AQ1429"/>
      <c r="AR1429" s="299"/>
      <c r="AS1429" s="271"/>
    </row>
    <row r="1430" spans="1:47" s="272" customFormat="1" ht="22.8" x14ac:dyDescent="0.4">
      <c r="A1430" s="332">
        <v>216696</v>
      </c>
      <c r="B1430" t="s">
        <v>486</v>
      </c>
      <c r="C1430" t="s">
        <v>214</v>
      </c>
      <c r="D1430" t="s">
        <v>212</v>
      </c>
      <c r="E1430" t="s">
        <v>214</v>
      </c>
      <c r="F1430" t="s">
        <v>214</v>
      </c>
      <c r="G1430" t="s">
        <v>214</v>
      </c>
      <c r="H1430" t="s">
        <v>212</v>
      </c>
      <c r="I1430" t="s">
        <v>214</v>
      </c>
      <c r="J1430" t="s">
        <v>212</v>
      </c>
      <c r="K1430" t="s">
        <v>212</v>
      </c>
      <c r="L1430" t="s">
        <v>214</v>
      </c>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s="317"/>
      <c r="AQ1430"/>
      <c r="AR1430" s="299"/>
      <c r="AS1430" s="273"/>
      <c r="AU1430" s="273"/>
    </row>
    <row r="1431" spans="1:47" s="272" customFormat="1" ht="22.8" x14ac:dyDescent="0.4">
      <c r="A1431" s="332">
        <v>216697</v>
      </c>
      <c r="B1431" t="s">
        <v>3632</v>
      </c>
      <c r="C1431" t="s">
        <v>212</v>
      </c>
      <c r="D1431" t="s">
        <v>214</v>
      </c>
      <c r="E1431" t="s">
        <v>212</v>
      </c>
      <c r="F1431" t="s">
        <v>212</v>
      </c>
      <c r="G1431" t="s">
        <v>212</v>
      </c>
      <c r="H1431" t="s">
        <v>212</v>
      </c>
      <c r="I1431" t="s">
        <v>212</v>
      </c>
      <c r="J1431" t="s">
        <v>214</v>
      </c>
      <c r="K1431" t="s">
        <v>214</v>
      </c>
      <c r="L1431" t="s">
        <v>214</v>
      </c>
      <c r="M1431" t="s">
        <v>212</v>
      </c>
      <c r="N1431" t="s">
        <v>214</v>
      </c>
      <c r="O1431" t="s">
        <v>212</v>
      </c>
      <c r="P1431" t="s">
        <v>214</v>
      </c>
      <c r="Q1431" t="s">
        <v>214</v>
      </c>
      <c r="R1431" t="s">
        <v>214</v>
      </c>
      <c r="S1431" t="s">
        <v>214</v>
      </c>
      <c r="T1431" t="s">
        <v>214</v>
      </c>
      <c r="U1431" t="s">
        <v>214</v>
      </c>
      <c r="V1431" t="s">
        <v>214</v>
      </c>
      <c r="W1431"/>
      <c r="X1431"/>
      <c r="Y1431"/>
      <c r="Z1431"/>
      <c r="AA1431"/>
      <c r="AB1431"/>
      <c r="AC1431"/>
      <c r="AD1431"/>
      <c r="AE1431"/>
      <c r="AF1431"/>
      <c r="AG1431"/>
      <c r="AH1431"/>
      <c r="AI1431"/>
      <c r="AJ1431"/>
      <c r="AK1431"/>
      <c r="AL1431"/>
      <c r="AM1431"/>
      <c r="AN1431"/>
      <c r="AO1431"/>
      <c r="AP1431" s="317"/>
      <c r="AQ1431"/>
      <c r="AR1431" s="299"/>
      <c r="AS1431" s="271"/>
    </row>
    <row r="1432" spans="1:47" s="272" customFormat="1" ht="24" x14ac:dyDescent="0.5">
      <c r="A1432" s="333">
        <v>216698</v>
      </c>
      <c r="B1432" t="s">
        <v>3632</v>
      </c>
      <c r="C1432" s="271" t="s">
        <v>214</v>
      </c>
      <c r="D1432" s="271" t="s">
        <v>212</v>
      </c>
      <c r="E1432" s="271" t="s">
        <v>214</v>
      </c>
      <c r="F1432" s="271" t="s">
        <v>212</v>
      </c>
      <c r="G1432" s="271" t="s">
        <v>212</v>
      </c>
      <c r="H1432" s="271" t="s">
        <v>213</v>
      </c>
      <c r="I1432" s="271" t="s">
        <v>213</v>
      </c>
      <c r="J1432" s="271" t="s">
        <v>213</v>
      </c>
      <c r="K1432" s="271" t="s">
        <v>214</v>
      </c>
      <c r="L1432" s="271" t="s">
        <v>214</v>
      </c>
      <c r="M1432" s="271" t="s">
        <v>213</v>
      </c>
      <c r="N1432" s="271" t="s">
        <v>214</v>
      </c>
      <c r="O1432" s="271" t="s">
        <v>214</v>
      </c>
      <c r="P1432" s="271" t="s">
        <v>213</v>
      </c>
      <c r="Q1432" s="271" t="s">
        <v>213</v>
      </c>
      <c r="R1432" s="271" t="s">
        <v>213</v>
      </c>
      <c r="S1432" s="271" t="s">
        <v>213</v>
      </c>
      <c r="T1432" s="271" t="s">
        <v>213</v>
      </c>
      <c r="U1432" s="271" t="s">
        <v>213</v>
      </c>
      <c r="V1432" s="271" t="s">
        <v>213</v>
      </c>
      <c r="W1432" s="271"/>
      <c r="X1432" s="271"/>
      <c r="Y1432" s="271"/>
      <c r="Z1432" s="271"/>
      <c r="AA1432" s="271"/>
      <c r="AB1432" s="271"/>
      <c r="AC1432" s="271"/>
      <c r="AD1432" s="271"/>
      <c r="AE1432" s="271"/>
      <c r="AF1432" s="271"/>
      <c r="AG1432" s="271"/>
      <c r="AH1432" s="271"/>
      <c r="AI1432" s="271"/>
      <c r="AJ1432" s="271"/>
      <c r="AK1432" s="271"/>
      <c r="AL1432" s="271"/>
      <c r="AM1432" s="271"/>
      <c r="AN1432" s="271"/>
      <c r="AO1432" s="271"/>
      <c r="AP1432" s="322"/>
      <c r="AQ1432"/>
      <c r="AR1432" s="299"/>
      <c r="AS1432" s="271"/>
      <c r="AU1432" s="273"/>
    </row>
    <row r="1433" spans="1:47" s="272" customFormat="1" ht="22.8" x14ac:dyDescent="0.4">
      <c r="A1433" s="332">
        <v>216699</v>
      </c>
      <c r="B1433" t="s">
        <v>3632</v>
      </c>
      <c r="C1433" t="s">
        <v>214</v>
      </c>
      <c r="D1433" t="s">
        <v>214</v>
      </c>
      <c r="E1433" t="s">
        <v>214</v>
      </c>
      <c r="F1433" t="s">
        <v>212</v>
      </c>
      <c r="G1433" t="s">
        <v>212</v>
      </c>
      <c r="H1433" t="s">
        <v>212</v>
      </c>
      <c r="I1433" t="s">
        <v>212</v>
      </c>
      <c r="J1433" t="s">
        <v>214</v>
      </c>
      <c r="K1433" t="s">
        <v>214</v>
      </c>
      <c r="L1433" t="s">
        <v>212</v>
      </c>
      <c r="M1433" t="s">
        <v>214</v>
      </c>
      <c r="N1433" t="s">
        <v>214</v>
      </c>
      <c r="O1433" t="s">
        <v>212</v>
      </c>
      <c r="P1433" t="s">
        <v>212</v>
      </c>
      <c r="Q1433" t="s">
        <v>212</v>
      </c>
      <c r="R1433" t="s">
        <v>212</v>
      </c>
      <c r="S1433" t="s">
        <v>212</v>
      </c>
      <c r="T1433" t="s">
        <v>214</v>
      </c>
      <c r="U1433" t="s">
        <v>212</v>
      </c>
      <c r="V1433" t="s">
        <v>212</v>
      </c>
      <c r="W1433"/>
      <c r="X1433"/>
      <c r="Y1433"/>
      <c r="Z1433"/>
      <c r="AA1433"/>
      <c r="AB1433"/>
      <c r="AC1433"/>
      <c r="AD1433"/>
      <c r="AE1433"/>
      <c r="AF1433"/>
      <c r="AG1433"/>
      <c r="AH1433"/>
      <c r="AI1433"/>
      <c r="AJ1433"/>
      <c r="AK1433"/>
      <c r="AL1433"/>
      <c r="AM1433"/>
      <c r="AN1433"/>
      <c r="AO1433"/>
      <c r="AP1433" s="317"/>
      <c r="AQ1433"/>
      <c r="AR1433" s="299"/>
      <c r="AS1433" s="273"/>
      <c r="AU1433" s="273"/>
    </row>
    <row r="1434" spans="1:47" s="272" customFormat="1" ht="22.8" x14ac:dyDescent="0.4">
      <c r="A1434" s="334">
        <v>216700</v>
      </c>
      <c r="B1434" t="s">
        <v>486</v>
      </c>
      <c r="C1434" s="315" t="s">
        <v>4176</v>
      </c>
      <c r="D1434" s="315" t="s">
        <v>4176</v>
      </c>
      <c r="E1434" s="315" t="s">
        <v>4176</v>
      </c>
      <c r="F1434" s="315" t="s">
        <v>4176</v>
      </c>
      <c r="G1434" s="315" t="s">
        <v>4176</v>
      </c>
      <c r="H1434" s="315" t="s">
        <v>4176</v>
      </c>
      <c r="I1434" s="315" t="s">
        <v>4176</v>
      </c>
      <c r="J1434" s="315" t="s">
        <v>4176</v>
      </c>
      <c r="K1434" s="315" t="s">
        <v>4176</v>
      </c>
      <c r="L1434" s="315" t="s">
        <v>4176</v>
      </c>
      <c r="M1434" s="315"/>
      <c r="N1434" s="315"/>
      <c r="O1434" s="315"/>
      <c r="P1434" s="315"/>
      <c r="Q1434" s="315"/>
      <c r="R1434" s="315"/>
      <c r="S1434" s="315"/>
      <c r="T1434" s="315"/>
      <c r="U1434" s="315"/>
      <c r="V1434" s="315"/>
      <c r="W1434" s="315"/>
      <c r="X1434" s="315"/>
      <c r="Y1434" s="315"/>
      <c r="Z1434" s="315"/>
      <c r="AA1434" s="315"/>
      <c r="AB1434" s="315"/>
      <c r="AC1434" s="315"/>
      <c r="AD1434" s="315"/>
      <c r="AE1434" s="315"/>
      <c r="AF1434" s="315"/>
      <c r="AG1434" s="315"/>
      <c r="AH1434" s="315"/>
      <c r="AI1434" s="315"/>
      <c r="AJ1434" s="315"/>
      <c r="AK1434" s="315"/>
      <c r="AL1434" s="315"/>
      <c r="AM1434" s="315"/>
      <c r="AN1434" s="315"/>
      <c r="AO1434" s="315"/>
      <c r="AP1434" s="316"/>
      <c r="AQ1434" t="s">
        <v>737</v>
      </c>
      <c r="AR1434" s="299" t="s">
        <v>4180</v>
      </c>
      <c r="AS1434" s="273"/>
      <c r="AU1434" s="273"/>
    </row>
    <row r="1435" spans="1:47" s="272" customFormat="1" ht="22.8" x14ac:dyDescent="0.4">
      <c r="A1435" s="334">
        <v>216701</v>
      </c>
      <c r="B1435" t="s">
        <v>486</v>
      </c>
      <c r="C1435" s="315" t="s">
        <v>4176</v>
      </c>
      <c r="D1435" s="315" t="s">
        <v>4176</v>
      </c>
      <c r="E1435" s="315" t="s">
        <v>4176</v>
      </c>
      <c r="F1435" s="315" t="s">
        <v>4176</v>
      </c>
      <c r="G1435" s="315" t="s">
        <v>4176</v>
      </c>
      <c r="H1435" s="315" t="s">
        <v>4176</v>
      </c>
      <c r="I1435" s="315" t="s">
        <v>4176</v>
      </c>
      <c r="J1435" s="315" t="s">
        <v>4176</v>
      </c>
      <c r="K1435" s="315" t="s">
        <v>4176</v>
      </c>
      <c r="L1435" s="315" t="s">
        <v>4176</v>
      </c>
      <c r="M1435" s="315"/>
      <c r="N1435" s="315"/>
      <c r="O1435" s="315"/>
      <c r="P1435" s="315"/>
      <c r="Q1435" s="315"/>
      <c r="R1435" s="315"/>
      <c r="S1435" s="315"/>
      <c r="T1435" s="315"/>
      <c r="U1435" s="315"/>
      <c r="V1435" s="315"/>
      <c r="W1435" s="315"/>
      <c r="X1435" s="315"/>
      <c r="Y1435" s="315"/>
      <c r="Z1435" s="315"/>
      <c r="AA1435" s="315"/>
      <c r="AB1435" s="315"/>
      <c r="AC1435" s="315"/>
      <c r="AD1435" s="315"/>
      <c r="AE1435" s="315"/>
      <c r="AF1435" s="315"/>
      <c r="AG1435" s="315"/>
      <c r="AH1435" s="315"/>
      <c r="AI1435" s="315"/>
      <c r="AJ1435" s="315"/>
      <c r="AK1435" s="315"/>
      <c r="AL1435" s="315"/>
      <c r="AM1435" s="315"/>
      <c r="AN1435" s="315"/>
      <c r="AO1435" s="315"/>
      <c r="AP1435" s="316"/>
      <c r="AQ1435" t="s">
        <v>737</v>
      </c>
      <c r="AR1435" s="299" t="s">
        <v>4180</v>
      </c>
      <c r="AS1435" s="273"/>
      <c r="AU1435" s="273"/>
    </row>
    <row r="1436" spans="1:47" s="272" customFormat="1" ht="24" x14ac:dyDescent="0.5">
      <c r="A1436" s="333">
        <v>216702</v>
      </c>
      <c r="B1436" t="s">
        <v>487</v>
      </c>
      <c r="C1436" s="272" t="s">
        <v>214</v>
      </c>
      <c r="D1436" s="272" t="s">
        <v>214</v>
      </c>
      <c r="E1436" s="272" t="s">
        <v>214</v>
      </c>
      <c r="F1436" s="272" t="s">
        <v>214</v>
      </c>
      <c r="G1436" s="272" t="s">
        <v>214</v>
      </c>
      <c r="H1436" s="272" t="s">
        <v>214</v>
      </c>
      <c r="I1436" s="272" t="s">
        <v>214</v>
      </c>
      <c r="J1436" s="272" t="s">
        <v>214</v>
      </c>
      <c r="K1436" s="272" t="s">
        <v>214</v>
      </c>
      <c r="L1436" s="272" t="s">
        <v>214</v>
      </c>
      <c r="M1436" s="272" t="s">
        <v>213</v>
      </c>
      <c r="N1436" s="272" t="s">
        <v>214</v>
      </c>
      <c r="O1436" s="272" t="s">
        <v>212</v>
      </c>
      <c r="P1436" s="272" t="s">
        <v>214</v>
      </c>
      <c r="Q1436" s="272" t="s">
        <v>214</v>
      </c>
      <c r="R1436" s="272" t="s">
        <v>214</v>
      </c>
      <c r="S1436" s="272" t="s">
        <v>214</v>
      </c>
      <c r="T1436" s="272" t="s">
        <v>212</v>
      </c>
      <c r="U1436" s="272" t="s">
        <v>212</v>
      </c>
      <c r="V1436" s="272" t="s">
        <v>212</v>
      </c>
      <c r="AP1436" s="317"/>
      <c r="AQ1436"/>
      <c r="AR1436" s="299"/>
      <c r="AS1436" s="271"/>
    </row>
    <row r="1437" spans="1:47" s="272" customFormat="1" ht="22.8" x14ac:dyDescent="0.4">
      <c r="A1437" s="332">
        <v>216703</v>
      </c>
      <c r="B1437" t="s">
        <v>65</v>
      </c>
      <c r="C1437" t="s">
        <v>214</v>
      </c>
      <c r="D1437" t="s">
        <v>214</v>
      </c>
      <c r="E1437" t="s">
        <v>214</v>
      </c>
      <c r="F1437" t="s">
        <v>214</v>
      </c>
      <c r="G1437" t="s">
        <v>214</v>
      </c>
      <c r="H1437" t="s">
        <v>214</v>
      </c>
      <c r="I1437" t="s">
        <v>214</v>
      </c>
      <c r="J1437" t="s">
        <v>214</v>
      </c>
      <c r="K1437" t="s">
        <v>214</v>
      </c>
      <c r="L1437" t="s">
        <v>214</v>
      </c>
      <c r="M1437" t="s">
        <v>213</v>
      </c>
      <c r="N1437" t="s">
        <v>214</v>
      </c>
      <c r="O1437" t="s">
        <v>214</v>
      </c>
      <c r="P1437" t="s">
        <v>214</v>
      </c>
      <c r="Q1437" t="s">
        <v>214</v>
      </c>
      <c r="R1437" t="s">
        <v>214</v>
      </c>
      <c r="S1437" t="s">
        <v>214</v>
      </c>
      <c r="T1437" t="s">
        <v>214</v>
      </c>
      <c r="U1437" t="s">
        <v>214</v>
      </c>
      <c r="V1437" t="s">
        <v>214</v>
      </c>
      <c r="W1437" t="s">
        <v>214</v>
      </c>
      <c r="X1437" t="s">
        <v>214</v>
      </c>
      <c r="Y1437" t="s">
        <v>214</v>
      </c>
      <c r="Z1437" t="s">
        <v>214</v>
      </c>
      <c r="AA1437" t="s">
        <v>214</v>
      </c>
      <c r="AB1437" t="s">
        <v>214</v>
      </c>
      <c r="AC1437" t="s">
        <v>214</v>
      </c>
      <c r="AD1437" t="s">
        <v>214</v>
      </c>
      <c r="AE1437" t="s">
        <v>214</v>
      </c>
      <c r="AF1437" t="s">
        <v>214</v>
      </c>
      <c r="AG1437" t="s">
        <v>213</v>
      </c>
      <c r="AH1437" t="s">
        <v>213</v>
      </c>
      <c r="AI1437" t="s">
        <v>213</v>
      </c>
      <c r="AJ1437" t="s">
        <v>213</v>
      </c>
      <c r="AK1437" t="s">
        <v>213</v>
      </c>
      <c r="AL1437"/>
      <c r="AM1437"/>
      <c r="AN1437"/>
      <c r="AO1437"/>
      <c r="AP1437" s="317"/>
      <c r="AQ1437"/>
      <c r="AR1437" s="299"/>
      <c r="AS1437" s="273"/>
      <c r="AU1437" s="273"/>
    </row>
    <row r="1438" spans="1:47" s="272" customFormat="1" ht="22.8" x14ac:dyDescent="0.4">
      <c r="A1438" s="332">
        <v>216704</v>
      </c>
      <c r="B1438" t="s">
        <v>65</v>
      </c>
      <c r="C1438" t="s">
        <v>214</v>
      </c>
      <c r="D1438" t="s">
        <v>214</v>
      </c>
      <c r="E1438" t="s">
        <v>214</v>
      </c>
      <c r="F1438" t="s">
        <v>214</v>
      </c>
      <c r="G1438" t="s">
        <v>214</v>
      </c>
      <c r="H1438" t="s">
        <v>214</v>
      </c>
      <c r="I1438" t="s">
        <v>214</v>
      </c>
      <c r="J1438" t="s">
        <v>214</v>
      </c>
      <c r="K1438" t="s">
        <v>214</v>
      </c>
      <c r="L1438" t="s">
        <v>214</v>
      </c>
      <c r="M1438" t="s">
        <v>214</v>
      </c>
      <c r="N1438" t="s">
        <v>214</v>
      </c>
      <c r="O1438" t="s">
        <v>214</v>
      </c>
      <c r="P1438" t="s">
        <v>214</v>
      </c>
      <c r="Q1438" t="s">
        <v>214</v>
      </c>
      <c r="R1438" t="s">
        <v>214</v>
      </c>
      <c r="S1438" t="s">
        <v>214</v>
      </c>
      <c r="T1438" t="s">
        <v>214</v>
      </c>
      <c r="U1438" t="s">
        <v>214</v>
      </c>
      <c r="V1438" t="s">
        <v>214</v>
      </c>
      <c r="W1438" t="s">
        <v>212</v>
      </c>
      <c r="X1438" t="s">
        <v>214</v>
      </c>
      <c r="Y1438" t="s">
        <v>214</v>
      </c>
      <c r="Z1438" t="s">
        <v>214</v>
      </c>
      <c r="AA1438" t="s">
        <v>214</v>
      </c>
      <c r="AB1438" t="s">
        <v>214</v>
      </c>
      <c r="AC1438" t="s">
        <v>214</v>
      </c>
      <c r="AD1438" t="s">
        <v>214</v>
      </c>
      <c r="AE1438" t="s">
        <v>214</v>
      </c>
      <c r="AF1438" t="s">
        <v>214</v>
      </c>
      <c r="AG1438" t="s">
        <v>213</v>
      </c>
      <c r="AH1438" t="s">
        <v>213</v>
      </c>
      <c r="AI1438" t="s">
        <v>213</v>
      </c>
      <c r="AJ1438" t="s">
        <v>213</v>
      </c>
      <c r="AK1438" t="s">
        <v>213</v>
      </c>
      <c r="AL1438"/>
      <c r="AM1438"/>
      <c r="AN1438"/>
      <c r="AO1438"/>
      <c r="AP1438" s="317"/>
      <c r="AQ1438"/>
      <c r="AR1438" s="299"/>
      <c r="AS1438" s="271"/>
      <c r="AU1438" s="273"/>
    </row>
    <row r="1439" spans="1:47" s="272" customFormat="1" ht="22.8" x14ac:dyDescent="0.4">
      <c r="A1439" s="332">
        <v>216705</v>
      </c>
      <c r="B1439" t="s">
        <v>3632</v>
      </c>
      <c r="C1439" t="s">
        <v>212</v>
      </c>
      <c r="D1439" t="s">
        <v>214</v>
      </c>
      <c r="E1439" t="s">
        <v>212</v>
      </c>
      <c r="F1439" t="s">
        <v>212</v>
      </c>
      <c r="G1439" t="s">
        <v>213</v>
      </c>
      <c r="H1439" t="s">
        <v>213</v>
      </c>
      <c r="I1439" t="s">
        <v>214</v>
      </c>
      <c r="J1439" t="s">
        <v>214</v>
      </c>
      <c r="K1439" t="s">
        <v>212</v>
      </c>
      <c r="L1439" t="s">
        <v>212</v>
      </c>
      <c r="M1439" t="s">
        <v>212</v>
      </c>
      <c r="N1439" t="s">
        <v>212</v>
      </c>
      <c r="O1439" t="s">
        <v>212</v>
      </c>
      <c r="P1439" t="s">
        <v>213</v>
      </c>
      <c r="Q1439" t="s">
        <v>214</v>
      </c>
      <c r="R1439" t="s">
        <v>213</v>
      </c>
      <c r="S1439" t="s">
        <v>214</v>
      </c>
      <c r="T1439" t="s">
        <v>214</v>
      </c>
      <c r="U1439" t="s">
        <v>214</v>
      </c>
      <c r="V1439" t="s">
        <v>214</v>
      </c>
      <c r="W1439"/>
      <c r="X1439"/>
      <c r="Y1439"/>
      <c r="Z1439"/>
      <c r="AA1439"/>
      <c r="AB1439"/>
      <c r="AC1439"/>
      <c r="AD1439"/>
      <c r="AE1439"/>
      <c r="AF1439"/>
      <c r="AG1439"/>
      <c r="AH1439"/>
      <c r="AI1439"/>
      <c r="AJ1439"/>
      <c r="AK1439"/>
      <c r="AL1439"/>
      <c r="AM1439"/>
      <c r="AN1439"/>
      <c r="AO1439"/>
      <c r="AP1439" s="317"/>
      <c r="AQ1439"/>
      <c r="AR1439" s="299"/>
      <c r="AS1439" s="271"/>
    </row>
    <row r="1440" spans="1:47" s="272" customFormat="1" ht="22.8" x14ac:dyDescent="0.4">
      <c r="A1440" s="334">
        <v>216706</v>
      </c>
      <c r="B1440" t="s">
        <v>486</v>
      </c>
      <c r="C1440" s="315" t="s">
        <v>4176</v>
      </c>
      <c r="D1440" s="315" t="s">
        <v>4176</v>
      </c>
      <c r="E1440" s="315" t="s">
        <v>4176</v>
      </c>
      <c r="F1440" s="315" t="s">
        <v>4176</v>
      </c>
      <c r="G1440" s="315" t="s">
        <v>4176</v>
      </c>
      <c r="H1440" s="315" t="s">
        <v>4176</v>
      </c>
      <c r="I1440" s="315" t="s">
        <v>4176</v>
      </c>
      <c r="J1440" s="315" t="s">
        <v>4176</v>
      </c>
      <c r="K1440" s="315" t="s">
        <v>4176</v>
      </c>
      <c r="L1440" s="315" t="s">
        <v>4176</v>
      </c>
      <c r="M1440" s="315"/>
      <c r="N1440" s="315"/>
      <c r="O1440" s="315"/>
      <c r="P1440" s="315"/>
      <c r="Q1440" s="315"/>
      <c r="R1440" s="315"/>
      <c r="S1440" s="315"/>
      <c r="T1440" s="315"/>
      <c r="U1440" s="315"/>
      <c r="V1440" s="315"/>
      <c r="W1440" s="315"/>
      <c r="X1440" s="315"/>
      <c r="Y1440" s="315"/>
      <c r="Z1440" s="315"/>
      <c r="AA1440" s="315"/>
      <c r="AB1440" s="315"/>
      <c r="AC1440" s="315"/>
      <c r="AD1440" s="315"/>
      <c r="AE1440" s="315"/>
      <c r="AF1440" s="315"/>
      <c r="AG1440" s="315"/>
      <c r="AH1440" s="315"/>
      <c r="AI1440" s="315"/>
      <c r="AJ1440" s="315"/>
      <c r="AK1440" s="315"/>
      <c r="AL1440" s="315"/>
      <c r="AM1440" s="315"/>
      <c r="AN1440" s="315"/>
      <c r="AO1440" s="315"/>
      <c r="AP1440" s="316"/>
      <c r="AQ1440" t="s">
        <v>737</v>
      </c>
      <c r="AR1440" s="299" t="s">
        <v>4180</v>
      </c>
      <c r="AS1440" s="271"/>
    </row>
    <row r="1441" spans="1:47" s="272" customFormat="1" ht="22.8" x14ac:dyDescent="0.4">
      <c r="A1441" s="334">
        <v>216707</v>
      </c>
      <c r="B1441" t="s">
        <v>486</v>
      </c>
      <c r="C1441" s="315" t="s">
        <v>214</v>
      </c>
      <c r="D1441" s="315" t="s">
        <v>214</v>
      </c>
      <c r="E1441" s="315" t="s">
        <v>214</v>
      </c>
      <c r="F1441" s="315" t="s">
        <v>213</v>
      </c>
      <c r="G1441" s="315" t="s">
        <v>213</v>
      </c>
      <c r="H1441" s="315" t="s">
        <v>213</v>
      </c>
      <c r="I1441" s="315" t="s">
        <v>213</v>
      </c>
      <c r="J1441" s="315" t="s">
        <v>213</v>
      </c>
      <c r="K1441" s="315" t="s">
        <v>213</v>
      </c>
      <c r="L1441" s="315" t="s">
        <v>213</v>
      </c>
      <c r="M1441" s="315"/>
      <c r="N1441" s="315"/>
      <c r="O1441" s="315"/>
      <c r="P1441" s="315"/>
      <c r="Q1441" s="315"/>
      <c r="R1441" s="315"/>
      <c r="S1441" s="315"/>
      <c r="T1441" s="315"/>
      <c r="U1441" s="315"/>
      <c r="V1441" s="315"/>
      <c r="W1441" s="315"/>
      <c r="X1441" s="315"/>
      <c r="Y1441" s="315"/>
      <c r="Z1441" s="315"/>
      <c r="AA1441" s="315"/>
      <c r="AB1441" s="315"/>
      <c r="AC1441" s="315"/>
      <c r="AD1441" s="315"/>
      <c r="AE1441" s="315"/>
      <c r="AF1441" s="315"/>
      <c r="AG1441" s="315"/>
      <c r="AH1441" s="315"/>
      <c r="AI1441" s="315"/>
      <c r="AJ1441" s="315"/>
      <c r="AK1441" s="315"/>
      <c r="AL1441" s="315"/>
      <c r="AM1441" s="315"/>
      <c r="AN1441" s="315"/>
      <c r="AO1441" s="315"/>
      <c r="AP1441" s="316"/>
      <c r="AQ1441"/>
      <c r="AR1441" s="299"/>
      <c r="AS1441" s="271"/>
      <c r="AU1441" s="273"/>
    </row>
    <row r="1442" spans="1:47" s="272" customFormat="1" ht="22.8" x14ac:dyDescent="0.4">
      <c r="A1442" s="332">
        <v>216708</v>
      </c>
      <c r="B1442" t="s">
        <v>486</v>
      </c>
      <c r="C1442" t="s">
        <v>212</v>
      </c>
      <c r="D1442" t="s">
        <v>214</v>
      </c>
      <c r="E1442" t="s">
        <v>212</v>
      </c>
      <c r="F1442" t="s">
        <v>212</v>
      </c>
      <c r="G1442" t="s">
        <v>214</v>
      </c>
      <c r="H1442" t="s">
        <v>213</v>
      </c>
      <c r="I1442" t="s">
        <v>213</v>
      </c>
      <c r="J1442" t="s">
        <v>213</v>
      </c>
      <c r="K1442" t="s">
        <v>213</v>
      </c>
      <c r="L1442" t="s">
        <v>213</v>
      </c>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s="317"/>
      <c r="AQ1442"/>
      <c r="AR1442" s="299"/>
      <c r="AS1442" s="273"/>
      <c r="AU1442" s="273"/>
    </row>
    <row r="1443" spans="1:47" s="272" customFormat="1" ht="22.8" x14ac:dyDescent="0.4">
      <c r="A1443" s="332">
        <v>216709</v>
      </c>
      <c r="B1443" t="s">
        <v>65</v>
      </c>
      <c r="C1443" t="s">
        <v>212</v>
      </c>
      <c r="D1443" t="s">
        <v>214</v>
      </c>
      <c r="E1443" t="s">
        <v>214</v>
      </c>
      <c r="F1443" t="s">
        <v>212</v>
      </c>
      <c r="G1443" t="s">
        <v>214</v>
      </c>
      <c r="H1443" t="s">
        <v>212</v>
      </c>
      <c r="I1443" t="s">
        <v>212</v>
      </c>
      <c r="J1443" t="s">
        <v>212</v>
      </c>
      <c r="K1443" t="s">
        <v>214</v>
      </c>
      <c r="L1443" t="s">
        <v>214</v>
      </c>
      <c r="M1443" t="s">
        <v>213</v>
      </c>
      <c r="N1443" t="s">
        <v>214</v>
      </c>
      <c r="O1443" t="s">
        <v>214</v>
      </c>
      <c r="P1443" t="s">
        <v>214</v>
      </c>
      <c r="Q1443" t="s">
        <v>214</v>
      </c>
      <c r="R1443" t="s">
        <v>214</v>
      </c>
      <c r="S1443" t="s">
        <v>214</v>
      </c>
      <c r="T1443" t="s">
        <v>214</v>
      </c>
      <c r="U1443" t="s">
        <v>214</v>
      </c>
      <c r="V1443" t="s">
        <v>214</v>
      </c>
      <c r="W1443" t="s">
        <v>214</v>
      </c>
      <c r="X1443" t="s">
        <v>214</v>
      </c>
      <c r="Y1443" t="s">
        <v>212</v>
      </c>
      <c r="Z1443" t="s">
        <v>214</v>
      </c>
      <c r="AA1443" t="s">
        <v>214</v>
      </c>
      <c r="AB1443" t="s">
        <v>214</v>
      </c>
      <c r="AC1443" t="s">
        <v>214</v>
      </c>
      <c r="AD1443" t="s">
        <v>214</v>
      </c>
      <c r="AE1443" t="s">
        <v>214</v>
      </c>
      <c r="AF1443" t="s">
        <v>214</v>
      </c>
      <c r="AG1443" t="s">
        <v>213</v>
      </c>
      <c r="AH1443" t="s">
        <v>213</v>
      </c>
      <c r="AI1443" t="s">
        <v>213</v>
      </c>
      <c r="AJ1443" t="s">
        <v>213</v>
      </c>
      <c r="AK1443" t="s">
        <v>213</v>
      </c>
      <c r="AL1443"/>
      <c r="AM1443"/>
      <c r="AN1443"/>
      <c r="AO1443"/>
      <c r="AP1443" s="317"/>
      <c r="AQ1443"/>
      <c r="AR1443" s="299"/>
      <c r="AS1443" s="271"/>
    </row>
    <row r="1444" spans="1:47" s="272" customFormat="1" ht="22.8" x14ac:dyDescent="0.4">
      <c r="A1444" s="334">
        <v>216710</v>
      </c>
      <c r="B1444" t="s">
        <v>487</v>
      </c>
      <c r="C1444" s="315" t="s">
        <v>212</v>
      </c>
      <c r="D1444" s="315" t="s">
        <v>214</v>
      </c>
      <c r="E1444" s="315" t="s">
        <v>214</v>
      </c>
      <c r="F1444" s="315" t="s">
        <v>212</v>
      </c>
      <c r="G1444" s="315" t="s">
        <v>214</v>
      </c>
      <c r="H1444" s="315" t="s">
        <v>212</v>
      </c>
      <c r="I1444" s="315" t="s">
        <v>212</v>
      </c>
      <c r="J1444" s="315" t="s">
        <v>214</v>
      </c>
      <c r="K1444" s="315" t="s">
        <v>214</v>
      </c>
      <c r="L1444" s="315" t="s">
        <v>212</v>
      </c>
      <c r="M1444" s="315" t="s">
        <v>4177</v>
      </c>
      <c r="N1444" s="315" t="s">
        <v>213</v>
      </c>
      <c r="O1444" s="315" t="s">
        <v>213</v>
      </c>
      <c r="P1444" s="315" t="s">
        <v>213</v>
      </c>
      <c r="Q1444" s="315" t="s">
        <v>213</v>
      </c>
      <c r="R1444" s="315" t="s">
        <v>213</v>
      </c>
      <c r="S1444" s="315" t="s">
        <v>213</v>
      </c>
      <c r="T1444" s="315" t="s">
        <v>213</v>
      </c>
      <c r="U1444" s="315" t="s">
        <v>213</v>
      </c>
      <c r="V1444" s="315" t="s">
        <v>213</v>
      </c>
      <c r="W1444" s="315"/>
      <c r="X1444" s="315"/>
      <c r="Y1444" s="315"/>
      <c r="Z1444" s="315"/>
      <c r="AA1444" s="315"/>
      <c r="AB1444" s="315"/>
      <c r="AC1444" s="315"/>
      <c r="AD1444" s="315"/>
      <c r="AE1444" s="315"/>
      <c r="AF1444" s="315"/>
      <c r="AG1444" s="315"/>
      <c r="AH1444" s="315"/>
      <c r="AI1444" s="315"/>
      <c r="AJ1444" s="315"/>
      <c r="AK1444" s="315"/>
      <c r="AL1444" s="315"/>
      <c r="AM1444" s="315"/>
      <c r="AN1444" s="315"/>
      <c r="AO1444" s="315"/>
      <c r="AP1444" s="316"/>
      <c r="AQ1444"/>
      <c r="AR1444" s="299"/>
      <c r="AS1444" s="271"/>
      <c r="AU1444" s="273"/>
    </row>
    <row r="1445" spans="1:47" s="272" customFormat="1" ht="22.8" x14ac:dyDescent="0.4">
      <c r="A1445" s="334">
        <v>216711</v>
      </c>
      <c r="B1445" t="s">
        <v>486</v>
      </c>
      <c r="C1445" s="315" t="s">
        <v>4176</v>
      </c>
      <c r="D1445" s="315" t="s">
        <v>4176</v>
      </c>
      <c r="E1445" s="315" t="s">
        <v>4176</v>
      </c>
      <c r="F1445" s="315" t="s">
        <v>4176</v>
      </c>
      <c r="G1445" s="315" t="s">
        <v>4176</v>
      </c>
      <c r="H1445" s="315" t="s">
        <v>4176</v>
      </c>
      <c r="I1445" s="315" t="s">
        <v>4176</v>
      </c>
      <c r="J1445" s="315" t="s">
        <v>4176</v>
      </c>
      <c r="K1445" s="315" t="s">
        <v>4176</v>
      </c>
      <c r="L1445" s="315" t="s">
        <v>4176</v>
      </c>
      <c r="M1445" s="315"/>
      <c r="N1445" s="315"/>
      <c r="O1445" s="315"/>
      <c r="P1445" s="315"/>
      <c r="Q1445" s="315"/>
      <c r="R1445" s="315"/>
      <c r="S1445" s="315"/>
      <c r="T1445" s="315"/>
      <c r="U1445" s="315"/>
      <c r="V1445" s="315"/>
      <c r="W1445" s="315"/>
      <c r="X1445" s="315"/>
      <c r="Y1445" s="315"/>
      <c r="Z1445" s="315"/>
      <c r="AA1445" s="315"/>
      <c r="AB1445" s="315"/>
      <c r="AC1445" s="315"/>
      <c r="AD1445" s="315"/>
      <c r="AE1445" s="315"/>
      <c r="AF1445" s="315"/>
      <c r="AG1445" s="315"/>
      <c r="AH1445" s="315"/>
      <c r="AI1445" s="315"/>
      <c r="AJ1445" s="315"/>
      <c r="AK1445" s="315"/>
      <c r="AL1445" s="315"/>
      <c r="AM1445" s="315"/>
      <c r="AN1445" s="315"/>
      <c r="AO1445" s="315"/>
      <c r="AP1445" s="316"/>
      <c r="AQ1445" t="s">
        <v>737</v>
      </c>
      <c r="AR1445" s="299" t="s">
        <v>4180</v>
      </c>
      <c r="AS1445" s="273"/>
      <c r="AU1445" s="273"/>
    </row>
    <row r="1446" spans="1:47" s="272" customFormat="1" ht="22.8" x14ac:dyDescent="0.4">
      <c r="A1446" s="332">
        <v>216712</v>
      </c>
      <c r="B1446" t="s">
        <v>65</v>
      </c>
      <c r="C1446" t="s">
        <v>214</v>
      </c>
      <c r="D1446" t="s">
        <v>214</v>
      </c>
      <c r="E1446" t="s">
        <v>214</v>
      </c>
      <c r="F1446" t="s">
        <v>214</v>
      </c>
      <c r="G1446" t="s">
        <v>214</v>
      </c>
      <c r="H1446" t="s">
        <v>214</v>
      </c>
      <c r="I1446" t="s">
        <v>214</v>
      </c>
      <c r="J1446" t="s">
        <v>214</v>
      </c>
      <c r="K1446" t="s">
        <v>214</v>
      </c>
      <c r="L1446" t="s">
        <v>214</v>
      </c>
      <c r="M1446" t="s">
        <v>214</v>
      </c>
      <c r="N1446" t="s">
        <v>214</v>
      </c>
      <c r="O1446" t="s">
        <v>214</v>
      </c>
      <c r="P1446" t="s">
        <v>214</v>
      </c>
      <c r="Q1446" t="s">
        <v>214</v>
      </c>
      <c r="R1446" t="s">
        <v>214</v>
      </c>
      <c r="S1446" t="s">
        <v>214</v>
      </c>
      <c r="T1446" t="s">
        <v>214</v>
      </c>
      <c r="U1446" t="s">
        <v>214</v>
      </c>
      <c r="V1446" t="s">
        <v>214</v>
      </c>
      <c r="W1446" t="s">
        <v>214</v>
      </c>
      <c r="X1446" t="s">
        <v>213</v>
      </c>
      <c r="Y1446" t="s">
        <v>214</v>
      </c>
      <c r="Z1446" t="s">
        <v>214</v>
      </c>
      <c r="AA1446" t="s">
        <v>212</v>
      </c>
      <c r="AB1446" t="s">
        <v>214</v>
      </c>
      <c r="AC1446" t="s">
        <v>214</v>
      </c>
      <c r="AD1446" t="s">
        <v>213</v>
      </c>
      <c r="AE1446" t="s">
        <v>214</v>
      </c>
      <c r="AF1446" t="s">
        <v>214</v>
      </c>
      <c r="AG1446" t="s">
        <v>213</v>
      </c>
      <c r="AH1446" t="s">
        <v>213</v>
      </c>
      <c r="AI1446" t="s">
        <v>213</v>
      </c>
      <c r="AJ1446" t="s">
        <v>213</v>
      </c>
      <c r="AK1446" t="s">
        <v>213</v>
      </c>
      <c r="AL1446"/>
      <c r="AM1446"/>
      <c r="AN1446"/>
      <c r="AO1446"/>
      <c r="AP1446" s="317"/>
      <c r="AQ1446"/>
      <c r="AR1446" s="299"/>
      <c r="AS1446" s="273"/>
      <c r="AU1446" s="273"/>
    </row>
    <row r="1447" spans="1:47" s="272" customFormat="1" ht="22.8" x14ac:dyDescent="0.4">
      <c r="A1447" s="334">
        <v>216713</v>
      </c>
      <c r="B1447" t="s">
        <v>487</v>
      </c>
      <c r="C1447" s="315" t="s">
        <v>214</v>
      </c>
      <c r="D1447" s="315" t="s">
        <v>212</v>
      </c>
      <c r="E1447" s="315" t="s">
        <v>212</v>
      </c>
      <c r="F1447" s="315" t="s">
        <v>214</v>
      </c>
      <c r="G1447" s="315" t="s">
        <v>214</v>
      </c>
      <c r="H1447" s="315" t="s">
        <v>213</v>
      </c>
      <c r="I1447" s="315" t="s">
        <v>213</v>
      </c>
      <c r="J1447" s="315" t="s">
        <v>214</v>
      </c>
      <c r="K1447" s="315" t="s">
        <v>214</v>
      </c>
      <c r="L1447" s="315" t="s">
        <v>213</v>
      </c>
      <c r="M1447" s="315" t="s">
        <v>4177</v>
      </c>
      <c r="N1447" s="315" t="s">
        <v>213</v>
      </c>
      <c r="O1447" s="315" t="s">
        <v>213</v>
      </c>
      <c r="P1447" s="315" t="s">
        <v>213</v>
      </c>
      <c r="Q1447" s="315" t="s">
        <v>213</v>
      </c>
      <c r="R1447" s="315" t="s">
        <v>213</v>
      </c>
      <c r="S1447" s="315" t="s">
        <v>213</v>
      </c>
      <c r="T1447" s="315" t="s">
        <v>213</v>
      </c>
      <c r="U1447" s="315" t="s">
        <v>213</v>
      </c>
      <c r="V1447" s="315" t="s">
        <v>213</v>
      </c>
      <c r="W1447" s="315"/>
      <c r="X1447" s="315"/>
      <c r="Y1447" s="315"/>
      <c r="Z1447" s="315"/>
      <c r="AA1447" s="315"/>
      <c r="AB1447" s="315"/>
      <c r="AC1447" s="315"/>
      <c r="AD1447" s="315"/>
      <c r="AE1447" s="315"/>
      <c r="AF1447" s="315"/>
      <c r="AG1447" s="315"/>
      <c r="AH1447" s="315"/>
      <c r="AI1447" s="315"/>
      <c r="AJ1447" s="315"/>
      <c r="AK1447" s="315"/>
      <c r="AL1447" s="315"/>
      <c r="AM1447" s="315"/>
      <c r="AN1447" s="315"/>
      <c r="AO1447" s="315"/>
      <c r="AP1447" s="316"/>
      <c r="AQ1447"/>
      <c r="AR1447" s="299"/>
      <c r="AS1447" s="273"/>
      <c r="AU1447" s="273"/>
    </row>
    <row r="1448" spans="1:47" s="272" customFormat="1" ht="22.8" x14ac:dyDescent="0.4">
      <c r="A1448" s="332">
        <v>216714</v>
      </c>
      <c r="B1448" t="s">
        <v>3630</v>
      </c>
      <c r="C1448" t="s">
        <v>214</v>
      </c>
      <c r="D1448" t="s">
        <v>214</v>
      </c>
      <c r="E1448" t="s">
        <v>214</v>
      </c>
      <c r="F1448" t="s">
        <v>214</v>
      </c>
      <c r="G1448" t="s">
        <v>214</v>
      </c>
      <c r="H1448" t="s">
        <v>214</v>
      </c>
      <c r="I1448" t="s">
        <v>214</v>
      </c>
      <c r="J1448" t="s">
        <v>214</v>
      </c>
      <c r="K1448" t="s">
        <v>214</v>
      </c>
      <c r="L1448" t="s">
        <v>214</v>
      </c>
      <c r="M1448" t="s">
        <v>213</v>
      </c>
      <c r="N1448" t="s">
        <v>214</v>
      </c>
      <c r="O1448" t="s">
        <v>212</v>
      </c>
      <c r="P1448" t="s">
        <v>214</v>
      </c>
      <c r="Q1448" t="s">
        <v>214</v>
      </c>
      <c r="R1448" t="s">
        <v>214</v>
      </c>
      <c r="S1448" t="s">
        <v>214</v>
      </c>
      <c r="T1448" t="s">
        <v>214</v>
      </c>
      <c r="U1448" t="s">
        <v>214</v>
      </c>
      <c r="V1448" t="s">
        <v>214</v>
      </c>
      <c r="W1448" t="s">
        <v>214</v>
      </c>
      <c r="X1448" t="s">
        <v>214</v>
      </c>
      <c r="Y1448" t="s">
        <v>214</v>
      </c>
      <c r="Z1448" t="s">
        <v>214</v>
      </c>
      <c r="AA1448" t="s">
        <v>214</v>
      </c>
      <c r="AB1448" t="s">
        <v>214</v>
      </c>
      <c r="AC1448" t="s">
        <v>214</v>
      </c>
      <c r="AD1448" t="s">
        <v>213</v>
      </c>
      <c r="AE1448" t="s">
        <v>213</v>
      </c>
      <c r="AF1448" t="s">
        <v>213</v>
      </c>
      <c r="AG1448"/>
      <c r="AH1448"/>
      <c r="AI1448"/>
      <c r="AJ1448"/>
      <c r="AK1448"/>
      <c r="AL1448"/>
      <c r="AM1448"/>
      <c r="AN1448"/>
      <c r="AO1448"/>
      <c r="AP1448" s="317"/>
      <c r="AQ1448"/>
      <c r="AR1448" s="299"/>
      <c r="AS1448" s="271"/>
    </row>
    <row r="1449" spans="1:47" s="272" customFormat="1" ht="22.8" x14ac:dyDescent="0.4">
      <c r="A1449" s="332">
        <v>216715</v>
      </c>
      <c r="B1449" t="s">
        <v>65</v>
      </c>
      <c r="C1449" t="s">
        <v>214</v>
      </c>
      <c r="D1449" t="s">
        <v>214</v>
      </c>
      <c r="E1449" t="s">
        <v>214</v>
      </c>
      <c r="F1449" t="s">
        <v>212</v>
      </c>
      <c r="G1449" t="s">
        <v>212</v>
      </c>
      <c r="H1449" t="s">
        <v>214</v>
      </c>
      <c r="I1449" t="s">
        <v>212</v>
      </c>
      <c r="J1449" t="s">
        <v>214</v>
      </c>
      <c r="K1449" t="s">
        <v>214</v>
      </c>
      <c r="L1449" t="s">
        <v>214</v>
      </c>
      <c r="M1449" t="s">
        <v>213</v>
      </c>
      <c r="N1449" t="s">
        <v>214</v>
      </c>
      <c r="O1449" t="s">
        <v>214</v>
      </c>
      <c r="P1449" t="s">
        <v>213</v>
      </c>
      <c r="Q1449" t="s">
        <v>214</v>
      </c>
      <c r="R1449" t="s">
        <v>214</v>
      </c>
      <c r="S1449" t="s">
        <v>214</v>
      </c>
      <c r="T1449" t="s">
        <v>214</v>
      </c>
      <c r="U1449" t="s">
        <v>214</v>
      </c>
      <c r="V1449" t="s">
        <v>214</v>
      </c>
      <c r="W1449" t="s">
        <v>212</v>
      </c>
      <c r="X1449" t="s">
        <v>212</v>
      </c>
      <c r="Y1449" t="s">
        <v>214</v>
      </c>
      <c r="Z1449" t="s">
        <v>214</v>
      </c>
      <c r="AA1449" t="s">
        <v>214</v>
      </c>
      <c r="AB1449" t="s">
        <v>214</v>
      </c>
      <c r="AC1449" t="s">
        <v>214</v>
      </c>
      <c r="AD1449" t="s">
        <v>214</v>
      </c>
      <c r="AE1449" t="s">
        <v>213</v>
      </c>
      <c r="AF1449" t="s">
        <v>214</v>
      </c>
      <c r="AG1449" t="s">
        <v>213</v>
      </c>
      <c r="AH1449" t="s">
        <v>213</v>
      </c>
      <c r="AI1449" t="s">
        <v>213</v>
      </c>
      <c r="AJ1449" t="s">
        <v>213</v>
      </c>
      <c r="AK1449" t="s">
        <v>213</v>
      </c>
      <c r="AL1449"/>
      <c r="AM1449"/>
      <c r="AN1449"/>
      <c r="AO1449"/>
      <c r="AP1449" s="317"/>
      <c r="AQ1449"/>
      <c r="AR1449" s="299"/>
      <c r="AS1449" s="271"/>
      <c r="AU1449" s="273"/>
    </row>
    <row r="1450" spans="1:47" s="272" customFormat="1" ht="22.8" x14ac:dyDescent="0.4">
      <c r="A1450" s="332">
        <v>216716</v>
      </c>
      <c r="B1450" t="s">
        <v>487</v>
      </c>
      <c r="C1450" t="s">
        <v>214</v>
      </c>
      <c r="D1450" t="s">
        <v>212</v>
      </c>
      <c r="E1450" t="s">
        <v>212</v>
      </c>
      <c r="F1450" t="s">
        <v>214</v>
      </c>
      <c r="G1450" t="s">
        <v>212</v>
      </c>
      <c r="H1450" t="s">
        <v>212</v>
      </c>
      <c r="I1450" t="s">
        <v>212</v>
      </c>
      <c r="J1450" t="s">
        <v>212</v>
      </c>
      <c r="K1450" t="s">
        <v>212</v>
      </c>
      <c r="L1450" t="s">
        <v>212</v>
      </c>
      <c r="M1450" t="s">
        <v>214</v>
      </c>
      <c r="N1450" t="s">
        <v>213</v>
      </c>
      <c r="O1450" t="s">
        <v>214</v>
      </c>
      <c r="P1450" t="s">
        <v>214</v>
      </c>
      <c r="Q1450" t="s">
        <v>213</v>
      </c>
      <c r="R1450" s="315" t="s">
        <v>213</v>
      </c>
      <c r="S1450" s="315" t="s">
        <v>213</v>
      </c>
      <c r="T1450" s="315" t="s">
        <v>213</v>
      </c>
      <c r="U1450" s="315" t="s">
        <v>213</v>
      </c>
      <c r="V1450" s="315" t="s">
        <v>213</v>
      </c>
      <c r="W1450"/>
      <c r="X1450"/>
      <c r="Y1450"/>
      <c r="Z1450"/>
      <c r="AA1450"/>
      <c r="AB1450"/>
      <c r="AC1450"/>
      <c r="AD1450"/>
      <c r="AE1450"/>
      <c r="AF1450"/>
      <c r="AG1450"/>
      <c r="AH1450"/>
      <c r="AI1450"/>
      <c r="AJ1450"/>
      <c r="AK1450"/>
      <c r="AL1450"/>
      <c r="AM1450"/>
      <c r="AN1450"/>
      <c r="AO1450"/>
      <c r="AP1450" s="317"/>
      <c r="AQ1450"/>
      <c r="AR1450" s="299"/>
      <c r="AS1450" s="271"/>
      <c r="AU1450" s="273"/>
    </row>
    <row r="1451" spans="1:47" s="272" customFormat="1" ht="22.8" x14ac:dyDescent="0.4">
      <c r="A1451" s="334">
        <v>216717</v>
      </c>
      <c r="B1451" t="s">
        <v>486</v>
      </c>
      <c r="C1451" s="315" t="s">
        <v>4176</v>
      </c>
      <c r="D1451" s="315" t="s">
        <v>4176</v>
      </c>
      <c r="E1451" s="315" t="s">
        <v>4176</v>
      </c>
      <c r="F1451" s="315" t="s">
        <v>4176</v>
      </c>
      <c r="G1451" s="315" t="s">
        <v>4176</v>
      </c>
      <c r="H1451" s="315" t="s">
        <v>4176</v>
      </c>
      <c r="I1451" s="315" t="s">
        <v>4176</v>
      </c>
      <c r="J1451" s="315" t="s">
        <v>4176</v>
      </c>
      <c r="K1451" s="315" t="s">
        <v>4176</v>
      </c>
      <c r="L1451" s="315" t="s">
        <v>4176</v>
      </c>
      <c r="M1451" s="315"/>
      <c r="N1451" s="315"/>
      <c r="O1451" s="315"/>
      <c r="P1451" s="315"/>
      <c r="Q1451" s="315"/>
      <c r="R1451" s="315"/>
      <c r="S1451" s="315"/>
      <c r="T1451" s="315"/>
      <c r="U1451" s="315"/>
      <c r="V1451" s="315"/>
      <c r="W1451" s="315"/>
      <c r="X1451" s="315"/>
      <c r="Y1451" s="315"/>
      <c r="Z1451" s="315"/>
      <c r="AA1451" s="315"/>
      <c r="AB1451" s="315"/>
      <c r="AC1451" s="315"/>
      <c r="AD1451" s="315"/>
      <c r="AE1451" s="315"/>
      <c r="AF1451" s="315"/>
      <c r="AG1451" s="315"/>
      <c r="AH1451" s="315"/>
      <c r="AI1451" s="315"/>
      <c r="AJ1451" s="315"/>
      <c r="AK1451" s="315"/>
      <c r="AL1451" s="315"/>
      <c r="AM1451" s="315"/>
      <c r="AN1451" s="315"/>
      <c r="AO1451" s="315"/>
      <c r="AP1451" s="316"/>
      <c r="AQ1451" t="s">
        <v>737</v>
      </c>
      <c r="AR1451" s="299" t="s">
        <v>4180</v>
      </c>
      <c r="AS1451" s="271"/>
      <c r="AU1451" s="273"/>
    </row>
    <row r="1452" spans="1:47" s="272" customFormat="1" ht="22.8" x14ac:dyDescent="0.4">
      <c r="A1452" s="332">
        <v>216718</v>
      </c>
      <c r="B1452" t="s">
        <v>65</v>
      </c>
      <c r="C1452" t="s">
        <v>212</v>
      </c>
      <c r="D1452" t="s">
        <v>214</v>
      </c>
      <c r="E1452" t="s">
        <v>214</v>
      </c>
      <c r="F1452" t="s">
        <v>214</v>
      </c>
      <c r="G1452" t="s">
        <v>214</v>
      </c>
      <c r="H1452" t="s">
        <v>214</v>
      </c>
      <c r="I1452" t="s">
        <v>214</v>
      </c>
      <c r="J1452" t="s">
        <v>214</v>
      </c>
      <c r="K1452" t="s">
        <v>214</v>
      </c>
      <c r="L1452" t="s">
        <v>212</v>
      </c>
      <c r="M1452" t="s">
        <v>213</v>
      </c>
      <c r="N1452" t="s">
        <v>214</v>
      </c>
      <c r="O1452" t="s">
        <v>214</v>
      </c>
      <c r="P1452" t="s">
        <v>214</v>
      </c>
      <c r="Q1452" t="s">
        <v>214</v>
      </c>
      <c r="R1452" t="s">
        <v>214</v>
      </c>
      <c r="S1452" t="s">
        <v>214</v>
      </c>
      <c r="T1452" t="s">
        <v>214</v>
      </c>
      <c r="U1452" t="s">
        <v>214</v>
      </c>
      <c r="V1452" t="s">
        <v>214</v>
      </c>
      <c r="W1452" t="s">
        <v>214</v>
      </c>
      <c r="X1452" t="s">
        <v>214</v>
      </c>
      <c r="Y1452" t="s">
        <v>214</v>
      </c>
      <c r="Z1452" t="s">
        <v>214</v>
      </c>
      <c r="AA1452" t="s">
        <v>212</v>
      </c>
      <c r="AB1452" t="s">
        <v>214</v>
      </c>
      <c r="AC1452" t="s">
        <v>214</v>
      </c>
      <c r="AD1452" t="s">
        <v>214</v>
      </c>
      <c r="AE1452" t="s">
        <v>214</v>
      </c>
      <c r="AF1452" t="s">
        <v>214</v>
      </c>
      <c r="AG1452" t="s">
        <v>213</v>
      </c>
      <c r="AH1452" t="s">
        <v>213</v>
      </c>
      <c r="AI1452" t="s">
        <v>213</v>
      </c>
      <c r="AJ1452" t="s">
        <v>213</v>
      </c>
      <c r="AK1452" t="s">
        <v>213</v>
      </c>
      <c r="AL1452"/>
      <c r="AM1452"/>
      <c r="AN1452"/>
      <c r="AO1452"/>
      <c r="AP1452" s="317"/>
      <c r="AQ1452"/>
      <c r="AR1452" s="299"/>
      <c r="AS1452" s="271"/>
      <c r="AU1452" s="273"/>
    </row>
    <row r="1453" spans="1:47" s="272" customFormat="1" ht="22.8" x14ac:dyDescent="0.4">
      <c r="A1453" s="334">
        <v>216719</v>
      </c>
      <c r="B1453" t="s">
        <v>486</v>
      </c>
      <c r="C1453" s="315" t="s">
        <v>4176</v>
      </c>
      <c r="D1453" s="315" t="s">
        <v>4176</v>
      </c>
      <c r="E1453" s="315" t="s">
        <v>4176</v>
      </c>
      <c r="F1453" s="315" t="s">
        <v>4176</v>
      </c>
      <c r="G1453" s="315" t="s">
        <v>4176</v>
      </c>
      <c r="H1453" s="315" t="s">
        <v>4176</v>
      </c>
      <c r="I1453" s="315" t="s">
        <v>4176</v>
      </c>
      <c r="J1453" s="315" t="s">
        <v>4176</v>
      </c>
      <c r="K1453" s="315" t="s">
        <v>4176</v>
      </c>
      <c r="L1453" s="315" t="s">
        <v>4176</v>
      </c>
      <c r="M1453" s="315"/>
      <c r="N1453" s="315"/>
      <c r="O1453" s="315"/>
      <c r="P1453" s="315"/>
      <c r="Q1453" s="315"/>
      <c r="R1453" s="315"/>
      <c r="S1453" s="315"/>
      <c r="T1453" s="315"/>
      <c r="U1453" s="315"/>
      <c r="V1453" s="315"/>
      <c r="W1453" s="315"/>
      <c r="X1453" s="315"/>
      <c r="Y1453" s="315"/>
      <c r="Z1453" s="315"/>
      <c r="AA1453" s="315"/>
      <c r="AB1453" s="315"/>
      <c r="AC1453" s="315"/>
      <c r="AD1453" s="315"/>
      <c r="AE1453" s="315"/>
      <c r="AF1453" s="315"/>
      <c r="AG1453" s="315"/>
      <c r="AH1453" s="315"/>
      <c r="AI1453" s="315"/>
      <c r="AJ1453" s="315"/>
      <c r="AK1453" s="315"/>
      <c r="AL1453" s="315"/>
      <c r="AM1453" s="315"/>
      <c r="AN1453" s="315"/>
      <c r="AO1453" s="315"/>
      <c r="AP1453" s="316"/>
      <c r="AQ1453" t="s">
        <v>737</v>
      </c>
      <c r="AR1453" s="299" t="s">
        <v>4180</v>
      </c>
      <c r="AS1453" s="273"/>
      <c r="AU1453" s="273"/>
    </row>
    <row r="1454" spans="1:47" s="272" customFormat="1" ht="22.8" x14ac:dyDescent="0.4">
      <c r="A1454" s="334">
        <v>216720</v>
      </c>
      <c r="B1454" t="s">
        <v>486</v>
      </c>
      <c r="C1454" s="315" t="s">
        <v>4176</v>
      </c>
      <c r="D1454" s="315" t="s">
        <v>4176</v>
      </c>
      <c r="E1454" s="315" t="s">
        <v>4176</v>
      </c>
      <c r="F1454" s="315" t="s">
        <v>4176</v>
      </c>
      <c r="G1454" s="315" t="s">
        <v>4176</v>
      </c>
      <c r="H1454" s="315" t="s">
        <v>4176</v>
      </c>
      <c r="I1454" s="315" t="s">
        <v>4176</v>
      </c>
      <c r="J1454" s="315" t="s">
        <v>4176</v>
      </c>
      <c r="K1454" s="315" t="s">
        <v>4176</v>
      </c>
      <c r="L1454" s="315" t="s">
        <v>4176</v>
      </c>
      <c r="M1454" s="315"/>
      <c r="N1454" s="315"/>
      <c r="O1454" s="315"/>
      <c r="P1454" s="315"/>
      <c r="Q1454" s="315"/>
      <c r="R1454" s="315"/>
      <c r="S1454" s="315"/>
      <c r="T1454" s="315"/>
      <c r="U1454" s="315"/>
      <c r="V1454" s="315"/>
      <c r="W1454" s="315"/>
      <c r="X1454" s="315"/>
      <c r="Y1454" s="315"/>
      <c r="Z1454" s="315"/>
      <c r="AA1454" s="315"/>
      <c r="AB1454" s="315"/>
      <c r="AC1454" s="315"/>
      <c r="AD1454" s="315"/>
      <c r="AE1454" s="315"/>
      <c r="AF1454" s="315"/>
      <c r="AG1454" s="315"/>
      <c r="AH1454" s="315"/>
      <c r="AI1454" s="315"/>
      <c r="AJ1454" s="315"/>
      <c r="AK1454" s="315"/>
      <c r="AL1454" s="315"/>
      <c r="AM1454" s="315"/>
      <c r="AN1454" s="315"/>
      <c r="AO1454" s="315"/>
      <c r="AP1454" s="316"/>
      <c r="AQ1454" t="s">
        <v>737</v>
      </c>
      <c r="AR1454" s="299" t="s">
        <v>4180</v>
      </c>
      <c r="AS1454" s="271"/>
      <c r="AU1454" s="273"/>
    </row>
    <row r="1455" spans="1:47" s="272" customFormat="1" ht="22.8" x14ac:dyDescent="0.4">
      <c r="A1455" s="334">
        <v>216721</v>
      </c>
      <c r="B1455" t="s">
        <v>486</v>
      </c>
      <c r="C1455" s="315" t="s">
        <v>4176</v>
      </c>
      <c r="D1455" s="315" t="s">
        <v>4176</v>
      </c>
      <c r="E1455" s="315" t="s">
        <v>4176</v>
      </c>
      <c r="F1455" s="315" t="s">
        <v>4176</v>
      </c>
      <c r="G1455" s="315" t="s">
        <v>4176</v>
      </c>
      <c r="H1455" s="315" t="s">
        <v>4176</v>
      </c>
      <c r="I1455" s="315" t="s">
        <v>4176</v>
      </c>
      <c r="J1455" s="315" t="s">
        <v>4176</v>
      </c>
      <c r="K1455" s="315" t="s">
        <v>4176</v>
      </c>
      <c r="L1455" s="315" t="s">
        <v>4176</v>
      </c>
      <c r="M1455" s="315"/>
      <c r="N1455" s="315"/>
      <c r="O1455" s="315"/>
      <c r="P1455" s="315"/>
      <c r="Q1455" s="315"/>
      <c r="R1455" s="315"/>
      <c r="S1455" s="315"/>
      <c r="T1455" s="315"/>
      <c r="U1455" s="315"/>
      <c r="V1455" s="315"/>
      <c r="W1455" s="315"/>
      <c r="X1455" s="315"/>
      <c r="Y1455" s="315"/>
      <c r="Z1455" s="315"/>
      <c r="AA1455" s="315"/>
      <c r="AB1455" s="315"/>
      <c r="AC1455" s="315"/>
      <c r="AD1455" s="315"/>
      <c r="AE1455" s="315"/>
      <c r="AF1455" s="315"/>
      <c r="AG1455" s="315"/>
      <c r="AH1455" s="315"/>
      <c r="AI1455" s="315"/>
      <c r="AJ1455" s="315"/>
      <c r="AK1455" s="315"/>
      <c r="AL1455" s="315"/>
      <c r="AM1455" s="315"/>
      <c r="AN1455" s="315"/>
      <c r="AO1455" s="315"/>
      <c r="AP1455" s="316"/>
      <c r="AQ1455" t="s">
        <v>737</v>
      </c>
      <c r="AR1455" s="299" t="s">
        <v>4180</v>
      </c>
      <c r="AS1455" s="271"/>
      <c r="AU1455" s="273"/>
    </row>
    <row r="1456" spans="1:47" s="272" customFormat="1" ht="22.8" x14ac:dyDescent="0.4">
      <c r="A1456" s="334">
        <v>216722</v>
      </c>
      <c r="B1456" t="s">
        <v>486</v>
      </c>
      <c r="C1456" s="315" t="s">
        <v>4176</v>
      </c>
      <c r="D1456" s="315" t="s">
        <v>4176</v>
      </c>
      <c r="E1456" s="315" t="s">
        <v>4176</v>
      </c>
      <c r="F1456" s="315" t="s">
        <v>4176</v>
      </c>
      <c r="G1456" s="315" t="s">
        <v>4176</v>
      </c>
      <c r="H1456" s="315" t="s">
        <v>4176</v>
      </c>
      <c r="I1456" s="315" t="s">
        <v>4176</v>
      </c>
      <c r="J1456" s="315" t="s">
        <v>4176</v>
      </c>
      <c r="K1456" s="315" t="s">
        <v>4176</v>
      </c>
      <c r="L1456" s="315" t="s">
        <v>4176</v>
      </c>
      <c r="M1456" s="315"/>
      <c r="N1456" s="315"/>
      <c r="O1456" s="315"/>
      <c r="P1456" s="315"/>
      <c r="Q1456" s="315"/>
      <c r="R1456" s="315"/>
      <c r="S1456" s="315"/>
      <c r="T1456" s="315"/>
      <c r="U1456" s="315"/>
      <c r="V1456" s="315"/>
      <c r="W1456" s="315"/>
      <c r="X1456" s="315"/>
      <c r="Y1456" s="315"/>
      <c r="Z1456" s="315"/>
      <c r="AA1456" s="315"/>
      <c r="AB1456" s="315"/>
      <c r="AC1456" s="315"/>
      <c r="AD1456" s="315"/>
      <c r="AE1456" s="315"/>
      <c r="AF1456" s="315"/>
      <c r="AG1456" s="315"/>
      <c r="AH1456" s="315"/>
      <c r="AI1456" s="315"/>
      <c r="AJ1456" s="315"/>
      <c r="AK1456" s="315"/>
      <c r="AL1456" s="315"/>
      <c r="AM1456" s="315"/>
      <c r="AN1456" s="315"/>
      <c r="AO1456" s="315"/>
      <c r="AP1456" s="316"/>
      <c r="AQ1456" t="s">
        <v>737</v>
      </c>
      <c r="AR1456" s="299" t="s">
        <v>4180</v>
      </c>
      <c r="AS1456" s="273"/>
      <c r="AU1456" s="273"/>
    </row>
    <row r="1457" spans="1:47" s="272" customFormat="1" ht="24" x14ac:dyDescent="0.5">
      <c r="A1457" s="333">
        <v>216723</v>
      </c>
      <c r="B1457" t="s">
        <v>486</v>
      </c>
      <c r="C1457" s="272" t="s">
        <v>4176</v>
      </c>
      <c r="D1457" s="272" t="s">
        <v>4176</v>
      </c>
      <c r="E1457" s="272" t="s">
        <v>4176</v>
      </c>
      <c r="F1457" s="272" t="s">
        <v>4176</v>
      </c>
      <c r="G1457" s="272" t="s">
        <v>4176</v>
      </c>
      <c r="H1457" s="272" t="s">
        <v>4176</v>
      </c>
      <c r="I1457" s="272" t="s">
        <v>4176</v>
      </c>
      <c r="J1457" s="272" t="s">
        <v>4176</v>
      </c>
      <c r="K1457" s="272" t="s">
        <v>4176</v>
      </c>
      <c r="L1457" s="272" t="s">
        <v>4176</v>
      </c>
      <c r="AP1457" s="317"/>
      <c r="AQ1457" t="s">
        <v>737</v>
      </c>
      <c r="AR1457" s="299" t="s">
        <v>4180</v>
      </c>
      <c r="AS1457" s="273"/>
      <c r="AU1457" s="273"/>
    </row>
    <row r="1458" spans="1:47" s="272" customFormat="1" ht="22.8" x14ac:dyDescent="0.4">
      <c r="A1458" s="334">
        <v>216725</v>
      </c>
      <c r="B1458" t="s">
        <v>486</v>
      </c>
      <c r="C1458" s="315" t="s">
        <v>4176</v>
      </c>
      <c r="D1458" s="315" t="s">
        <v>4176</v>
      </c>
      <c r="E1458" s="315" t="s">
        <v>4176</v>
      </c>
      <c r="F1458" s="315" t="s">
        <v>4176</v>
      </c>
      <c r="G1458" s="315" t="s">
        <v>4176</v>
      </c>
      <c r="H1458" s="315" t="s">
        <v>4176</v>
      </c>
      <c r="I1458" s="315" t="s">
        <v>4176</v>
      </c>
      <c r="J1458" s="315" t="s">
        <v>4176</v>
      </c>
      <c r="K1458" s="315" t="s">
        <v>4176</v>
      </c>
      <c r="L1458" s="315" t="s">
        <v>4176</v>
      </c>
      <c r="M1458" s="315"/>
      <c r="N1458" s="315"/>
      <c r="O1458" s="315"/>
      <c r="P1458" s="315"/>
      <c r="Q1458" s="315"/>
      <c r="R1458" s="315"/>
      <c r="S1458" s="315"/>
      <c r="T1458" s="315"/>
      <c r="U1458" s="315"/>
      <c r="V1458" s="315"/>
      <c r="W1458" s="315"/>
      <c r="X1458" s="315"/>
      <c r="Y1458" s="315"/>
      <c r="Z1458" s="315"/>
      <c r="AA1458" s="315"/>
      <c r="AB1458" s="315"/>
      <c r="AC1458" s="315"/>
      <c r="AD1458" s="315"/>
      <c r="AE1458" s="315"/>
      <c r="AF1458" s="315"/>
      <c r="AG1458" s="315"/>
      <c r="AH1458" s="315"/>
      <c r="AI1458" s="315"/>
      <c r="AJ1458" s="315"/>
      <c r="AK1458" s="315"/>
      <c r="AL1458" s="315"/>
      <c r="AM1458" s="315"/>
      <c r="AN1458" s="315"/>
      <c r="AO1458" s="315"/>
      <c r="AP1458" s="316"/>
      <c r="AQ1458" t="s">
        <v>737</v>
      </c>
      <c r="AR1458" s="299" t="s">
        <v>4180</v>
      </c>
      <c r="AS1458" s="273"/>
      <c r="AU1458" s="273"/>
    </row>
    <row r="1459" spans="1:47" s="272" customFormat="1" ht="22.8" x14ac:dyDescent="0.4">
      <c r="A1459" s="334">
        <v>216727</v>
      </c>
      <c r="B1459" t="s">
        <v>486</v>
      </c>
      <c r="C1459" s="315" t="s">
        <v>4176</v>
      </c>
      <c r="D1459" s="315" t="s">
        <v>4176</v>
      </c>
      <c r="E1459" s="315" t="s">
        <v>4176</v>
      </c>
      <c r="F1459" s="315" t="s">
        <v>4176</v>
      </c>
      <c r="G1459" s="315" t="s">
        <v>4176</v>
      </c>
      <c r="H1459" s="315" t="s">
        <v>4176</v>
      </c>
      <c r="I1459" s="315" t="s">
        <v>4176</v>
      </c>
      <c r="J1459" s="315" t="s">
        <v>4176</v>
      </c>
      <c r="K1459" s="315" t="s">
        <v>4176</v>
      </c>
      <c r="L1459" s="315" t="s">
        <v>4176</v>
      </c>
      <c r="M1459" s="315"/>
      <c r="N1459" s="315"/>
      <c r="O1459" s="315"/>
      <c r="P1459" s="315"/>
      <c r="Q1459" s="315"/>
      <c r="R1459" s="315"/>
      <c r="S1459" s="315"/>
      <c r="T1459" s="315"/>
      <c r="U1459" s="315"/>
      <c r="V1459" s="315"/>
      <c r="W1459" s="315"/>
      <c r="X1459" s="315"/>
      <c r="Y1459" s="315"/>
      <c r="Z1459" s="315"/>
      <c r="AA1459" s="315"/>
      <c r="AB1459" s="315"/>
      <c r="AC1459" s="315"/>
      <c r="AD1459" s="315"/>
      <c r="AE1459" s="315"/>
      <c r="AF1459" s="315"/>
      <c r="AG1459" s="315"/>
      <c r="AH1459" s="315"/>
      <c r="AI1459" s="315"/>
      <c r="AJ1459" s="315"/>
      <c r="AK1459" s="315"/>
      <c r="AL1459" s="315"/>
      <c r="AM1459" s="315"/>
      <c r="AN1459" s="315"/>
      <c r="AO1459" s="315"/>
      <c r="AP1459" s="316"/>
      <c r="AQ1459" t="s">
        <v>737</v>
      </c>
      <c r="AR1459" s="299" t="s">
        <v>4180</v>
      </c>
      <c r="AS1459" s="273"/>
      <c r="AU1459" s="273"/>
    </row>
    <row r="1460" spans="1:47" s="272" customFormat="1" ht="22.8" x14ac:dyDescent="0.4">
      <c r="A1460" s="332">
        <v>216728</v>
      </c>
      <c r="B1460" t="s">
        <v>3632</v>
      </c>
      <c r="C1460" t="s">
        <v>212</v>
      </c>
      <c r="D1460" t="s">
        <v>214</v>
      </c>
      <c r="E1460" t="s">
        <v>214</v>
      </c>
      <c r="F1460" t="s">
        <v>212</v>
      </c>
      <c r="G1460" t="s">
        <v>214</v>
      </c>
      <c r="H1460" t="s">
        <v>214</v>
      </c>
      <c r="I1460" t="s">
        <v>212</v>
      </c>
      <c r="J1460" t="s">
        <v>214</v>
      </c>
      <c r="K1460" t="s">
        <v>214</v>
      </c>
      <c r="L1460" t="s">
        <v>212</v>
      </c>
      <c r="M1460" t="s">
        <v>214</v>
      </c>
      <c r="N1460" t="s">
        <v>213</v>
      </c>
      <c r="O1460" t="s">
        <v>214</v>
      </c>
      <c r="P1460" t="s">
        <v>213</v>
      </c>
      <c r="Q1460" t="s">
        <v>213</v>
      </c>
      <c r="R1460" t="s">
        <v>213</v>
      </c>
      <c r="S1460" t="s">
        <v>213</v>
      </c>
      <c r="T1460" t="s">
        <v>214</v>
      </c>
      <c r="U1460" t="s">
        <v>213</v>
      </c>
      <c r="V1460" t="s">
        <v>214</v>
      </c>
      <c r="W1460"/>
      <c r="X1460"/>
      <c r="Y1460"/>
      <c r="Z1460"/>
      <c r="AA1460"/>
      <c r="AB1460"/>
      <c r="AC1460"/>
      <c r="AD1460"/>
      <c r="AE1460"/>
      <c r="AF1460"/>
      <c r="AG1460"/>
      <c r="AH1460"/>
      <c r="AI1460"/>
      <c r="AJ1460"/>
      <c r="AK1460"/>
      <c r="AL1460"/>
      <c r="AM1460"/>
      <c r="AN1460"/>
      <c r="AO1460"/>
      <c r="AP1460" s="317"/>
      <c r="AQ1460"/>
      <c r="AR1460" s="299"/>
      <c r="AS1460" s="271"/>
    </row>
    <row r="1461" spans="1:47" s="272" customFormat="1" ht="24" x14ac:dyDescent="0.5">
      <c r="A1461" s="333">
        <v>216729</v>
      </c>
      <c r="B1461" t="s">
        <v>486</v>
      </c>
      <c r="C1461" s="271" t="s">
        <v>214</v>
      </c>
      <c r="D1461" s="271" t="s">
        <v>214</v>
      </c>
      <c r="E1461" s="271" t="s">
        <v>214</v>
      </c>
      <c r="F1461" s="271" t="s">
        <v>214</v>
      </c>
      <c r="G1461" s="271" t="s">
        <v>213</v>
      </c>
      <c r="H1461" s="271" t="s">
        <v>213</v>
      </c>
      <c r="I1461" s="271" t="s">
        <v>213</v>
      </c>
      <c r="J1461" s="271" t="s">
        <v>213</v>
      </c>
      <c r="K1461" s="271" t="s">
        <v>214</v>
      </c>
      <c r="L1461" s="271" t="s">
        <v>214</v>
      </c>
      <c r="M1461" s="271"/>
      <c r="N1461" s="271"/>
      <c r="O1461" s="271"/>
      <c r="P1461" s="271"/>
      <c r="Q1461" s="271"/>
      <c r="R1461" s="271"/>
      <c r="S1461" s="271"/>
      <c r="T1461" s="271"/>
      <c r="U1461" s="271"/>
      <c r="V1461" s="271"/>
      <c r="W1461" s="271"/>
      <c r="X1461" s="271"/>
      <c r="Y1461" s="271"/>
      <c r="Z1461" s="271"/>
      <c r="AA1461" s="271"/>
      <c r="AB1461" s="271"/>
      <c r="AC1461" s="271"/>
      <c r="AD1461" s="271"/>
      <c r="AE1461" s="271"/>
      <c r="AF1461" s="271"/>
      <c r="AG1461" s="271"/>
      <c r="AH1461" s="271"/>
      <c r="AI1461" s="271"/>
      <c r="AJ1461" s="271"/>
      <c r="AK1461" s="271"/>
      <c r="AL1461" s="271"/>
      <c r="AM1461" s="271"/>
      <c r="AN1461" s="271"/>
      <c r="AO1461" s="271"/>
      <c r="AP1461" s="322"/>
      <c r="AQ1461"/>
      <c r="AR1461" s="299"/>
      <c r="AS1461" s="273"/>
      <c r="AU1461" s="273"/>
    </row>
    <row r="1462" spans="1:47" s="272" customFormat="1" ht="22.8" x14ac:dyDescent="0.4">
      <c r="A1462" s="334">
        <v>216730</v>
      </c>
      <c r="B1462" t="s">
        <v>486</v>
      </c>
      <c r="C1462" s="315" t="s">
        <v>4176</v>
      </c>
      <c r="D1462" s="315" t="s">
        <v>4176</v>
      </c>
      <c r="E1462" s="315" t="s">
        <v>4176</v>
      </c>
      <c r="F1462" s="315" t="s">
        <v>4176</v>
      </c>
      <c r="G1462" s="315" t="s">
        <v>4176</v>
      </c>
      <c r="H1462" s="315" t="s">
        <v>4176</v>
      </c>
      <c r="I1462" s="315" t="s">
        <v>4176</v>
      </c>
      <c r="J1462" s="315" t="s">
        <v>4176</v>
      </c>
      <c r="K1462" s="315" t="s">
        <v>4176</v>
      </c>
      <c r="L1462" s="315" t="s">
        <v>4176</v>
      </c>
      <c r="M1462" s="315"/>
      <c r="N1462" s="315"/>
      <c r="O1462" s="315"/>
      <c r="P1462" s="315"/>
      <c r="Q1462" s="315"/>
      <c r="R1462" s="315"/>
      <c r="S1462" s="315"/>
      <c r="T1462" s="315"/>
      <c r="U1462" s="315"/>
      <c r="V1462" s="315"/>
      <c r="W1462" s="315"/>
      <c r="X1462" s="315"/>
      <c r="Y1462" s="315"/>
      <c r="Z1462" s="315"/>
      <c r="AA1462" s="315"/>
      <c r="AB1462" s="315"/>
      <c r="AC1462" s="315"/>
      <c r="AD1462" s="315"/>
      <c r="AE1462" s="315"/>
      <c r="AF1462" s="315"/>
      <c r="AG1462" s="315"/>
      <c r="AH1462" s="315"/>
      <c r="AI1462" s="315"/>
      <c r="AJ1462" s="315"/>
      <c r="AK1462" s="315"/>
      <c r="AL1462" s="315"/>
      <c r="AM1462" s="315"/>
      <c r="AN1462" s="315"/>
      <c r="AO1462" s="315"/>
      <c r="AP1462" s="316"/>
      <c r="AQ1462" t="s">
        <v>737</v>
      </c>
      <c r="AR1462" s="299" t="s">
        <v>4180</v>
      </c>
      <c r="AS1462" s="271"/>
      <c r="AU1462" s="273"/>
    </row>
    <row r="1463" spans="1:47" s="272" customFormat="1" ht="22.8" x14ac:dyDescent="0.4">
      <c r="A1463" s="334">
        <v>216731</v>
      </c>
      <c r="B1463" t="s">
        <v>486</v>
      </c>
      <c r="C1463" s="315" t="s">
        <v>4176</v>
      </c>
      <c r="D1463" s="315" t="s">
        <v>4176</v>
      </c>
      <c r="E1463" s="315" t="s">
        <v>4176</v>
      </c>
      <c r="F1463" s="315" t="s">
        <v>4176</v>
      </c>
      <c r="G1463" s="315" t="s">
        <v>4176</v>
      </c>
      <c r="H1463" s="315" t="s">
        <v>4176</v>
      </c>
      <c r="I1463" s="315" t="s">
        <v>4176</v>
      </c>
      <c r="J1463" s="315" t="s">
        <v>4176</v>
      </c>
      <c r="K1463" s="315" t="s">
        <v>4176</v>
      </c>
      <c r="L1463" s="315" t="s">
        <v>4176</v>
      </c>
      <c r="M1463" s="315"/>
      <c r="N1463" s="315"/>
      <c r="O1463" s="315"/>
      <c r="P1463" s="315"/>
      <c r="Q1463" s="315"/>
      <c r="R1463" s="315"/>
      <c r="S1463" s="315"/>
      <c r="T1463" s="315"/>
      <c r="U1463" s="315"/>
      <c r="V1463" s="315"/>
      <c r="W1463" s="315"/>
      <c r="X1463" s="315"/>
      <c r="Y1463" s="315"/>
      <c r="Z1463" s="315"/>
      <c r="AA1463" s="315"/>
      <c r="AB1463" s="315"/>
      <c r="AC1463" s="315"/>
      <c r="AD1463" s="315"/>
      <c r="AE1463" s="315"/>
      <c r="AF1463" s="315"/>
      <c r="AG1463" s="315"/>
      <c r="AH1463" s="315"/>
      <c r="AI1463" s="315"/>
      <c r="AJ1463" s="315"/>
      <c r="AK1463" s="315"/>
      <c r="AL1463" s="315"/>
      <c r="AM1463" s="315"/>
      <c r="AN1463" s="315"/>
      <c r="AO1463" s="315"/>
      <c r="AP1463" s="316"/>
      <c r="AQ1463" t="s">
        <v>737</v>
      </c>
      <c r="AR1463" s="299" t="s">
        <v>4180</v>
      </c>
      <c r="AS1463" s="273"/>
      <c r="AU1463" s="273"/>
    </row>
    <row r="1464" spans="1:47" s="272" customFormat="1" ht="22.8" x14ac:dyDescent="0.4">
      <c r="A1464" s="332">
        <v>216732</v>
      </c>
      <c r="B1464" t="s">
        <v>3630</v>
      </c>
      <c r="C1464" t="s">
        <v>212</v>
      </c>
      <c r="D1464" t="s">
        <v>214</v>
      </c>
      <c r="E1464" t="s">
        <v>214</v>
      </c>
      <c r="F1464" t="s">
        <v>214</v>
      </c>
      <c r="G1464" t="s">
        <v>212</v>
      </c>
      <c r="H1464" t="s">
        <v>213</v>
      </c>
      <c r="I1464" t="s">
        <v>214</v>
      </c>
      <c r="J1464" t="s">
        <v>214</v>
      </c>
      <c r="K1464" t="s">
        <v>214</v>
      </c>
      <c r="L1464" t="s">
        <v>214</v>
      </c>
      <c r="M1464" t="s">
        <v>213</v>
      </c>
      <c r="N1464" t="s">
        <v>214</v>
      </c>
      <c r="O1464" t="s">
        <v>214</v>
      </c>
      <c r="P1464" t="s">
        <v>214</v>
      </c>
      <c r="Q1464" t="s">
        <v>214</v>
      </c>
      <c r="R1464" t="s">
        <v>213</v>
      </c>
      <c r="S1464" t="s">
        <v>214</v>
      </c>
      <c r="T1464" t="s">
        <v>214</v>
      </c>
      <c r="U1464" t="s">
        <v>214</v>
      </c>
      <c r="V1464" t="s">
        <v>214</v>
      </c>
      <c r="W1464" t="s">
        <v>212</v>
      </c>
      <c r="X1464" t="s">
        <v>214</v>
      </c>
      <c r="Y1464" t="s">
        <v>214</v>
      </c>
      <c r="Z1464" t="s">
        <v>214</v>
      </c>
      <c r="AA1464" t="s">
        <v>212</v>
      </c>
      <c r="AB1464" t="s">
        <v>214</v>
      </c>
      <c r="AC1464" t="s">
        <v>214</v>
      </c>
      <c r="AD1464" t="s">
        <v>214</v>
      </c>
      <c r="AE1464" t="s">
        <v>213</v>
      </c>
      <c r="AF1464" t="s">
        <v>213</v>
      </c>
      <c r="AG1464"/>
      <c r="AH1464"/>
      <c r="AI1464"/>
      <c r="AJ1464"/>
      <c r="AK1464"/>
      <c r="AL1464"/>
      <c r="AM1464"/>
      <c r="AN1464"/>
      <c r="AO1464"/>
      <c r="AP1464" s="317"/>
      <c r="AQ1464"/>
      <c r="AR1464" s="299"/>
      <c r="AS1464" s="273"/>
      <c r="AU1464" s="273"/>
    </row>
    <row r="1465" spans="1:47" s="272" customFormat="1" ht="22.8" x14ac:dyDescent="0.4">
      <c r="A1465" s="334">
        <v>216733</v>
      </c>
      <c r="B1465" t="s">
        <v>486</v>
      </c>
      <c r="C1465" s="315" t="s">
        <v>4176</v>
      </c>
      <c r="D1465" s="315" t="s">
        <v>4176</v>
      </c>
      <c r="E1465" s="315" t="s">
        <v>4176</v>
      </c>
      <c r="F1465" s="315" t="s">
        <v>4176</v>
      </c>
      <c r="G1465" s="315" t="s">
        <v>4176</v>
      </c>
      <c r="H1465" s="315" t="s">
        <v>4176</v>
      </c>
      <c r="I1465" s="315" t="s">
        <v>4176</v>
      </c>
      <c r="J1465" s="315" t="s">
        <v>4176</v>
      </c>
      <c r="K1465" s="315" t="s">
        <v>4176</v>
      </c>
      <c r="L1465" s="315" t="s">
        <v>4176</v>
      </c>
      <c r="M1465" s="315"/>
      <c r="N1465" s="315"/>
      <c r="O1465" s="315"/>
      <c r="P1465" s="315"/>
      <c r="Q1465" s="315"/>
      <c r="R1465" s="315"/>
      <c r="S1465" s="315"/>
      <c r="T1465" s="315"/>
      <c r="U1465" s="315"/>
      <c r="V1465" s="315"/>
      <c r="W1465" s="315"/>
      <c r="X1465" s="315"/>
      <c r="Y1465" s="315"/>
      <c r="Z1465" s="315"/>
      <c r="AA1465" s="315"/>
      <c r="AB1465" s="315"/>
      <c r="AC1465" s="315"/>
      <c r="AD1465" s="315"/>
      <c r="AE1465" s="315"/>
      <c r="AF1465" s="315"/>
      <c r="AG1465" s="315"/>
      <c r="AH1465" s="315"/>
      <c r="AI1465" s="315"/>
      <c r="AJ1465" s="315"/>
      <c r="AK1465" s="315"/>
      <c r="AL1465" s="315"/>
      <c r="AM1465" s="315"/>
      <c r="AN1465" s="315"/>
      <c r="AO1465" s="315"/>
      <c r="AP1465" s="316"/>
      <c r="AQ1465" t="s">
        <v>737</v>
      </c>
      <c r="AR1465" s="299" t="s">
        <v>4180</v>
      </c>
      <c r="AS1465" s="273"/>
      <c r="AU1465" s="273"/>
    </row>
    <row r="1466" spans="1:47" s="272" customFormat="1" ht="22.8" x14ac:dyDescent="0.4">
      <c r="A1466" s="332">
        <v>216734</v>
      </c>
      <c r="B1466" t="s">
        <v>488</v>
      </c>
      <c r="C1466" t="s">
        <v>214</v>
      </c>
      <c r="D1466" t="s">
        <v>214</v>
      </c>
      <c r="E1466" t="s">
        <v>214</v>
      </c>
      <c r="F1466" t="s">
        <v>212</v>
      </c>
      <c r="G1466" t="s">
        <v>212</v>
      </c>
      <c r="H1466" t="s">
        <v>212</v>
      </c>
      <c r="I1466" t="s">
        <v>214</v>
      </c>
      <c r="J1466" t="s">
        <v>214</v>
      </c>
      <c r="K1466" t="s">
        <v>212</v>
      </c>
      <c r="L1466" t="s">
        <v>214</v>
      </c>
      <c r="M1466" t="s">
        <v>214</v>
      </c>
      <c r="N1466" t="s">
        <v>214</v>
      </c>
      <c r="O1466" t="s">
        <v>212</v>
      </c>
      <c r="P1466" t="s">
        <v>214</v>
      </c>
      <c r="Q1466" t="s">
        <v>212</v>
      </c>
      <c r="R1466" t="s">
        <v>214</v>
      </c>
      <c r="S1466" t="s">
        <v>212</v>
      </c>
      <c r="T1466" t="s">
        <v>212</v>
      </c>
      <c r="U1466" t="s">
        <v>212</v>
      </c>
      <c r="V1466" t="s">
        <v>214</v>
      </c>
      <c r="W1466" t="s">
        <v>213</v>
      </c>
      <c r="X1466" t="s">
        <v>213</v>
      </c>
      <c r="Y1466" t="s">
        <v>213</v>
      </c>
      <c r="Z1466" t="s">
        <v>213</v>
      </c>
      <c r="AA1466" t="s">
        <v>213</v>
      </c>
      <c r="AB1466"/>
      <c r="AC1466"/>
      <c r="AD1466"/>
      <c r="AE1466"/>
      <c r="AF1466"/>
      <c r="AG1466"/>
      <c r="AH1466"/>
      <c r="AI1466"/>
      <c r="AJ1466"/>
      <c r="AK1466"/>
      <c r="AL1466"/>
      <c r="AM1466"/>
      <c r="AN1466"/>
      <c r="AO1466"/>
      <c r="AP1466" s="317"/>
      <c r="AQ1466"/>
      <c r="AR1466" s="299"/>
      <c r="AS1466" s="271"/>
      <c r="AU1466" s="273"/>
    </row>
    <row r="1467" spans="1:47" s="272" customFormat="1" ht="22.8" x14ac:dyDescent="0.4">
      <c r="A1467" s="332">
        <v>216735</v>
      </c>
      <c r="B1467" t="s">
        <v>487</v>
      </c>
      <c r="C1467" t="s">
        <v>212</v>
      </c>
      <c r="D1467" t="s">
        <v>214</v>
      </c>
      <c r="E1467" t="s">
        <v>214</v>
      </c>
      <c r="F1467" t="s">
        <v>214</v>
      </c>
      <c r="G1467" t="s">
        <v>212</v>
      </c>
      <c r="H1467" t="s">
        <v>212</v>
      </c>
      <c r="I1467" t="s">
        <v>214</v>
      </c>
      <c r="J1467" t="s">
        <v>214</v>
      </c>
      <c r="K1467" t="s">
        <v>214</v>
      </c>
      <c r="L1467" t="s">
        <v>212</v>
      </c>
      <c r="M1467" t="s">
        <v>212</v>
      </c>
      <c r="N1467" t="s">
        <v>214</v>
      </c>
      <c r="O1467" t="s">
        <v>212</v>
      </c>
      <c r="P1467" t="s">
        <v>212</v>
      </c>
      <c r="Q1467" t="s">
        <v>214</v>
      </c>
      <c r="R1467" t="s">
        <v>212</v>
      </c>
      <c r="S1467" t="s">
        <v>214</v>
      </c>
      <c r="T1467" t="s">
        <v>214</v>
      </c>
      <c r="U1467" t="s">
        <v>214</v>
      </c>
      <c r="V1467" t="s">
        <v>214</v>
      </c>
      <c r="W1467"/>
      <c r="X1467"/>
      <c r="Y1467"/>
      <c r="Z1467"/>
      <c r="AA1467"/>
      <c r="AB1467"/>
      <c r="AC1467"/>
      <c r="AD1467"/>
      <c r="AE1467"/>
      <c r="AF1467"/>
      <c r="AG1467"/>
      <c r="AH1467"/>
      <c r="AI1467"/>
      <c r="AJ1467"/>
      <c r="AK1467"/>
      <c r="AL1467"/>
      <c r="AM1467"/>
      <c r="AN1467"/>
      <c r="AO1467"/>
      <c r="AP1467" s="317"/>
      <c r="AQ1467"/>
      <c r="AR1467" s="299"/>
      <c r="AS1467" s="271"/>
    </row>
    <row r="1468" spans="1:47" s="272" customFormat="1" ht="22.8" x14ac:dyDescent="0.4">
      <c r="A1468" s="334">
        <v>216736</v>
      </c>
      <c r="B1468" t="s">
        <v>487</v>
      </c>
      <c r="C1468" s="315" t="s">
        <v>214</v>
      </c>
      <c r="D1468" s="315" t="s">
        <v>214</v>
      </c>
      <c r="E1468" s="315" t="s">
        <v>214</v>
      </c>
      <c r="F1468" s="315" t="s">
        <v>212</v>
      </c>
      <c r="G1468" s="315" t="s">
        <v>214</v>
      </c>
      <c r="H1468" s="315" t="s">
        <v>214</v>
      </c>
      <c r="I1468" s="315" t="s">
        <v>214</v>
      </c>
      <c r="J1468" s="315" t="s">
        <v>214</v>
      </c>
      <c r="K1468" s="315" t="s">
        <v>214</v>
      </c>
      <c r="L1468" s="315" t="s">
        <v>214</v>
      </c>
      <c r="M1468" s="315" t="s">
        <v>4177</v>
      </c>
      <c r="N1468" s="315" t="s">
        <v>214</v>
      </c>
      <c r="O1468" s="315" t="s">
        <v>214</v>
      </c>
      <c r="P1468" s="315" t="s">
        <v>214</v>
      </c>
      <c r="Q1468" s="315" t="s">
        <v>214</v>
      </c>
      <c r="R1468" s="315" t="s">
        <v>213</v>
      </c>
      <c r="S1468" s="315" t="s">
        <v>213</v>
      </c>
      <c r="T1468" s="315" t="s">
        <v>213</v>
      </c>
      <c r="U1468" s="315" t="s">
        <v>213</v>
      </c>
      <c r="V1468" s="315" t="s">
        <v>213</v>
      </c>
      <c r="W1468" s="315"/>
      <c r="X1468" s="315"/>
      <c r="Y1468" s="315"/>
      <c r="Z1468" s="315"/>
      <c r="AA1468" s="315"/>
      <c r="AB1468" s="315"/>
      <c r="AC1468" s="315"/>
      <c r="AD1468" s="315"/>
      <c r="AE1468" s="315"/>
      <c r="AF1468" s="315"/>
      <c r="AG1468" s="315"/>
      <c r="AH1468" s="315"/>
      <c r="AI1468" s="315"/>
      <c r="AJ1468" s="315"/>
      <c r="AK1468" s="315"/>
      <c r="AL1468" s="315"/>
      <c r="AM1468" s="315"/>
      <c r="AN1468" s="315"/>
      <c r="AO1468" s="315"/>
      <c r="AP1468" s="316"/>
      <c r="AQ1468"/>
      <c r="AR1468" s="299"/>
      <c r="AS1468" s="273"/>
      <c r="AU1468" s="273"/>
    </row>
    <row r="1469" spans="1:47" s="272" customFormat="1" ht="22.8" x14ac:dyDescent="0.4">
      <c r="A1469" s="334">
        <v>216737</v>
      </c>
      <c r="B1469" t="s">
        <v>486</v>
      </c>
      <c r="C1469" s="315" t="s">
        <v>212</v>
      </c>
      <c r="D1469" s="315" t="s">
        <v>214</v>
      </c>
      <c r="E1469" s="315" t="s">
        <v>212</v>
      </c>
      <c r="F1469" s="315" t="s">
        <v>213</v>
      </c>
      <c r="G1469" s="315" t="s">
        <v>212</v>
      </c>
      <c r="H1469" s="315" t="s">
        <v>212</v>
      </c>
      <c r="I1469" s="315" t="s">
        <v>212</v>
      </c>
      <c r="J1469" s="315" t="s">
        <v>212</v>
      </c>
      <c r="K1469" s="315" t="s">
        <v>212</v>
      </c>
      <c r="L1469" s="315" t="s">
        <v>213</v>
      </c>
      <c r="M1469" s="315"/>
      <c r="N1469" s="315"/>
      <c r="O1469" s="315"/>
      <c r="P1469" s="315"/>
      <c r="Q1469" s="315"/>
      <c r="R1469" s="315"/>
      <c r="S1469" s="315"/>
      <c r="T1469" s="315"/>
      <c r="U1469" s="315"/>
      <c r="V1469" s="315"/>
      <c r="W1469" s="315"/>
      <c r="X1469" s="315"/>
      <c r="Y1469" s="315"/>
      <c r="Z1469" s="315"/>
      <c r="AA1469" s="315"/>
      <c r="AB1469" s="315"/>
      <c r="AC1469" s="315"/>
      <c r="AD1469" s="315"/>
      <c r="AE1469" s="315"/>
      <c r="AF1469" s="315"/>
      <c r="AG1469" s="315"/>
      <c r="AH1469" s="315"/>
      <c r="AI1469" s="315"/>
      <c r="AJ1469" s="315"/>
      <c r="AK1469" s="315"/>
      <c r="AL1469" s="315"/>
      <c r="AM1469" s="315"/>
      <c r="AN1469" s="315"/>
      <c r="AO1469" s="315"/>
      <c r="AP1469" s="316"/>
      <c r="AQ1469"/>
      <c r="AR1469" s="299"/>
      <c r="AS1469" s="273"/>
      <c r="AU1469" s="273"/>
    </row>
    <row r="1470" spans="1:47" s="272" customFormat="1" ht="24" x14ac:dyDescent="0.5">
      <c r="A1470" s="333">
        <v>216738</v>
      </c>
      <c r="B1470" t="s">
        <v>486</v>
      </c>
      <c r="C1470" s="272" t="s">
        <v>212</v>
      </c>
      <c r="D1470" s="272" t="s">
        <v>212</v>
      </c>
      <c r="E1470" s="272" t="s">
        <v>212</v>
      </c>
      <c r="F1470" s="272" t="s">
        <v>212</v>
      </c>
      <c r="G1470" s="272" t="s">
        <v>212</v>
      </c>
      <c r="H1470" s="272" t="s">
        <v>213</v>
      </c>
      <c r="I1470" s="272" t="s">
        <v>213</v>
      </c>
      <c r="J1470" s="272" t="s">
        <v>213</v>
      </c>
      <c r="K1470" s="272" t="s">
        <v>214</v>
      </c>
      <c r="L1470" s="272" t="s">
        <v>214</v>
      </c>
      <c r="AP1470" s="317"/>
      <c r="AQ1470"/>
      <c r="AR1470" s="299"/>
      <c r="AS1470" s="271"/>
      <c r="AU1470" s="273"/>
    </row>
    <row r="1471" spans="1:47" s="272" customFormat="1" ht="22.8" x14ac:dyDescent="0.4">
      <c r="A1471" s="332">
        <v>216739</v>
      </c>
      <c r="B1471" t="s">
        <v>3632</v>
      </c>
      <c r="C1471" t="s">
        <v>214</v>
      </c>
      <c r="D1471" t="s">
        <v>214</v>
      </c>
      <c r="E1471" t="s">
        <v>212</v>
      </c>
      <c r="F1471" t="s">
        <v>212</v>
      </c>
      <c r="G1471" t="s">
        <v>214</v>
      </c>
      <c r="H1471" t="s">
        <v>213</v>
      </c>
      <c r="I1471" t="s">
        <v>214</v>
      </c>
      <c r="J1471" t="s">
        <v>212</v>
      </c>
      <c r="K1471" t="s">
        <v>212</v>
      </c>
      <c r="L1471" t="s">
        <v>214</v>
      </c>
      <c r="M1471" t="s">
        <v>212</v>
      </c>
      <c r="N1471" t="s">
        <v>212</v>
      </c>
      <c r="O1471" t="s">
        <v>212</v>
      </c>
      <c r="P1471" t="s">
        <v>213</v>
      </c>
      <c r="Q1471" t="s">
        <v>212</v>
      </c>
      <c r="R1471" t="s">
        <v>213</v>
      </c>
      <c r="S1471" t="s">
        <v>213</v>
      </c>
      <c r="T1471" t="s">
        <v>213</v>
      </c>
      <c r="U1471" t="s">
        <v>214</v>
      </c>
      <c r="V1471" t="s">
        <v>213</v>
      </c>
      <c r="W1471"/>
      <c r="X1471"/>
      <c r="Y1471"/>
      <c r="Z1471"/>
      <c r="AA1471"/>
      <c r="AB1471"/>
      <c r="AC1471"/>
      <c r="AD1471"/>
      <c r="AE1471"/>
      <c r="AF1471"/>
      <c r="AG1471"/>
      <c r="AH1471"/>
      <c r="AI1471"/>
      <c r="AJ1471"/>
      <c r="AK1471"/>
      <c r="AL1471"/>
      <c r="AM1471"/>
      <c r="AN1471"/>
      <c r="AO1471"/>
      <c r="AP1471" s="317"/>
      <c r="AQ1471"/>
      <c r="AR1471" s="299"/>
      <c r="AS1471" s="271"/>
      <c r="AU1471" s="273"/>
    </row>
    <row r="1472" spans="1:47" s="272" customFormat="1" ht="22.8" x14ac:dyDescent="0.4">
      <c r="A1472" s="332">
        <v>216740</v>
      </c>
      <c r="B1472" t="s">
        <v>486</v>
      </c>
      <c r="C1472" t="s">
        <v>4176</v>
      </c>
      <c r="D1472" t="s">
        <v>4176</v>
      </c>
      <c r="E1472" t="s">
        <v>4176</v>
      </c>
      <c r="F1472" t="s">
        <v>4176</v>
      </c>
      <c r="G1472" t="s">
        <v>4176</v>
      </c>
      <c r="H1472" t="s">
        <v>4176</v>
      </c>
      <c r="I1472" t="s">
        <v>4176</v>
      </c>
      <c r="J1472" t="s">
        <v>4176</v>
      </c>
      <c r="K1472" t="s">
        <v>4176</v>
      </c>
      <c r="L1472" t="s">
        <v>4176</v>
      </c>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s="317"/>
      <c r="AQ1472" t="s">
        <v>737</v>
      </c>
      <c r="AR1472" s="299" t="s">
        <v>4180</v>
      </c>
      <c r="AS1472" s="271"/>
    </row>
    <row r="1473" spans="1:47" s="272" customFormat="1" ht="22.8" x14ac:dyDescent="0.4">
      <c r="A1473" s="332">
        <v>216741</v>
      </c>
      <c r="B1473" t="s">
        <v>3630</v>
      </c>
      <c r="C1473" t="s">
        <v>212</v>
      </c>
      <c r="D1473" t="s">
        <v>214</v>
      </c>
      <c r="E1473" t="s">
        <v>214</v>
      </c>
      <c r="F1473" t="s">
        <v>212</v>
      </c>
      <c r="G1473" t="s">
        <v>214</v>
      </c>
      <c r="H1473" t="s">
        <v>214</v>
      </c>
      <c r="I1473" t="s">
        <v>212</v>
      </c>
      <c r="J1473" t="s">
        <v>214</v>
      </c>
      <c r="K1473" t="s">
        <v>214</v>
      </c>
      <c r="L1473" t="s">
        <v>214</v>
      </c>
      <c r="M1473" t="s">
        <v>214</v>
      </c>
      <c r="N1473" t="s">
        <v>214</v>
      </c>
      <c r="O1473" t="s">
        <v>212</v>
      </c>
      <c r="P1473" t="s">
        <v>214</v>
      </c>
      <c r="Q1473" t="s">
        <v>212</v>
      </c>
      <c r="R1473" t="s">
        <v>214</v>
      </c>
      <c r="S1473" t="s">
        <v>214</v>
      </c>
      <c r="T1473" t="s">
        <v>214</v>
      </c>
      <c r="U1473" t="s">
        <v>214</v>
      </c>
      <c r="V1473" t="s">
        <v>212</v>
      </c>
      <c r="W1473" t="s">
        <v>212</v>
      </c>
      <c r="X1473" t="s">
        <v>212</v>
      </c>
      <c r="Y1473" t="s">
        <v>212</v>
      </c>
      <c r="Z1473" t="s">
        <v>214</v>
      </c>
      <c r="AA1473" t="s">
        <v>212</v>
      </c>
      <c r="AB1473" t="s">
        <v>214</v>
      </c>
      <c r="AC1473" t="s">
        <v>214</v>
      </c>
      <c r="AD1473" t="s">
        <v>214</v>
      </c>
      <c r="AE1473" t="s">
        <v>214</v>
      </c>
      <c r="AF1473" t="s">
        <v>214</v>
      </c>
      <c r="AG1473"/>
      <c r="AH1473"/>
      <c r="AI1473"/>
      <c r="AJ1473"/>
      <c r="AK1473"/>
      <c r="AL1473"/>
      <c r="AM1473"/>
      <c r="AN1473"/>
      <c r="AO1473"/>
      <c r="AP1473" s="317"/>
      <c r="AQ1473"/>
      <c r="AR1473" s="299"/>
      <c r="AS1473" s="271"/>
      <c r="AU1473" s="273"/>
    </row>
    <row r="1474" spans="1:47" s="272" customFormat="1" ht="22.8" x14ac:dyDescent="0.4">
      <c r="A1474" s="334">
        <v>216742</v>
      </c>
      <c r="B1474" t="s">
        <v>486</v>
      </c>
      <c r="C1474" s="315" t="s">
        <v>4176</v>
      </c>
      <c r="D1474" s="315" t="s">
        <v>4176</v>
      </c>
      <c r="E1474" s="315" t="s">
        <v>4176</v>
      </c>
      <c r="F1474" s="315" t="s">
        <v>4176</v>
      </c>
      <c r="G1474" s="315" t="s">
        <v>4176</v>
      </c>
      <c r="H1474" s="315" t="s">
        <v>4176</v>
      </c>
      <c r="I1474" s="315" t="s">
        <v>4176</v>
      </c>
      <c r="J1474" s="315" t="s">
        <v>4176</v>
      </c>
      <c r="K1474" s="315" t="s">
        <v>4176</v>
      </c>
      <c r="L1474" s="315" t="s">
        <v>4176</v>
      </c>
      <c r="M1474" s="315"/>
      <c r="N1474" s="315"/>
      <c r="O1474" s="315"/>
      <c r="P1474" s="315"/>
      <c r="Q1474" s="315"/>
      <c r="R1474" s="315"/>
      <c r="S1474" s="315"/>
      <c r="T1474" s="315"/>
      <c r="U1474" s="315"/>
      <c r="V1474" s="315"/>
      <c r="W1474" s="315"/>
      <c r="X1474" s="315"/>
      <c r="Y1474" s="315"/>
      <c r="Z1474" s="315"/>
      <c r="AA1474" s="315"/>
      <c r="AB1474" s="315"/>
      <c r="AC1474" s="315"/>
      <c r="AD1474" s="315"/>
      <c r="AE1474" s="315"/>
      <c r="AF1474" s="315"/>
      <c r="AG1474" s="315"/>
      <c r="AH1474" s="315"/>
      <c r="AI1474" s="315"/>
      <c r="AJ1474" s="315"/>
      <c r="AK1474" s="315"/>
      <c r="AL1474" s="315"/>
      <c r="AM1474" s="315"/>
      <c r="AN1474" s="315"/>
      <c r="AO1474" s="315"/>
      <c r="AP1474" s="316"/>
      <c r="AQ1474" t="s">
        <v>737</v>
      </c>
      <c r="AR1474" s="299" t="s">
        <v>4180</v>
      </c>
      <c r="AS1474" s="271"/>
    </row>
    <row r="1475" spans="1:47" s="272" customFormat="1" ht="24" x14ac:dyDescent="0.5">
      <c r="A1475" s="333">
        <v>216743</v>
      </c>
      <c r="B1475" t="s">
        <v>487</v>
      </c>
      <c r="C1475" s="271" t="s">
        <v>214</v>
      </c>
      <c r="D1475" s="271" t="s">
        <v>214</v>
      </c>
      <c r="E1475" s="271" t="s">
        <v>214</v>
      </c>
      <c r="F1475" s="271" t="s">
        <v>214</v>
      </c>
      <c r="G1475" s="271" t="s">
        <v>213</v>
      </c>
      <c r="H1475" s="271" t="s">
        <v>213</v>
      </c>
      <c r="I1475" s="271" t="s">
        <v>214</v>
      </c>
      <c r="J1475" s="271" t="s">
        <v>213</v>
      </c>
      <c r="K1475" s="271" t="s">
        <v>214</v>
      </c>
      <c r="L1475" s="271" t="s">
        <v>214</v>
      </c>
      <c r="M1475" s="271" t="s">
        <v>214</v>
      </c>
      <c r="N1475" s="271" t="s">
        <v>214</v>
      </c>
      <c r="O1475" s="271" t="s">
        <v>213</v>
      </c>
      <c r="P1475" s="271" t="s">
        <v>213</v>
      </c>
      <c r="Q1475" s="271" t="s">
        <v>213</v>
      </c>
      <c r="R1475" s="271" t="s">
        <v>213</v>
      </c>
      <c r="S1475" s="271" t="s">
        <v>213</v>
      </c>
      <c r="T1475" s="271" t="s">
        <v>214</v>
      </c>
      <c r="U1475" s="271" t="s">
        <v>213</v>
      </c>
      <c r="V1475" s="271" t="s">
        <v>214</v>
      </c>
      <c r="W1475" s="271"/>
      <c r="X1475" s="271"/>
      <c r="Y1475" s="271"/>
      <c r="Z1475" s="271"/>
      <c r="AA1475" s="271"/>
      <c r="AB1475" s="271"/>
      <c r="AC1475" s="271"/>
      <c r="AD1475" s="271"/>
      <c r="AE1475" s="271"/>
      <c r="AF1475" s="271"/>
      <c r="AG1475" s="271"/>
      <c r="AH1475" s="271"/>
      <c r="AI1475" s="271"/>
      <c r="AJ1475" s="271"/>
      <c r="AK1475" s="271"/>
      <c r="AL1475" s="271"/>
      <c r="AM1475" s="271"/>
      <c r="AN1475" s="271"/>
      <c r="AO1475" s="271"/>
      <c r="AP1475" s="322"/>
      <c r="AQ1475"/>
      <c r="AR1475" s="299"/>
      <c r="AS1475" s="273"/>
      <c r="AU1475" s="273"/>
    </row>
    <row r="1476" spans="1:47" s="272" customFormat="1" ht="22.8" x14ac:dyDescent="0.4">
      <c r="A1476" s="332">
        <v>216744</v>
      </c>
      <c r="B1476" t="s">
        <v>3630</v>
      </c>
      <c r="C1476" t="s">
        <v>214</v>
      </c>
      <c r="D1476" t="s">
        <v>214</v>
      </c>
      <c r="E1476" t="s">
        <v>214</v>
      </c>
      <c r="F1476" t="s">
        <v>214</v>
      </c>
      <c r="G1476" t="s">
        <v>213</v>
      </c>
      <c r="H1476" t="s">
        <v>214</v>
      </c>
      <c r="I1476" t="s">
        <v>214</v>
      </c>
      <c r="J1476" t="s">
        <v>214</v>
      </c>
      <c r="K1476" t="s">
        <v>214</v>
      </c>
      <c r="L1476" t="s">
        <v>214</v>
      </c>
      <c r="M1476" t="s">
        <v>213</v>
      </c>
      <c r="N1476" t="s">
        <v>214</v>
      </c>
      <c r="O1476" t="s">
        <v>214</v>
      </c>
      <c r="P1476" t="s">
        <v>214</v>
      </c>
      <c r="Q1476" t="s">
        <v>214</v>
      </c>
      <c r="R1476" t="s">
        <v>214</v>
      </c>
      <c r="S1476" t="s">
        <v>214</v>
      </c>
      <c r="T1476" t="s">
        <v>214</v>
      </c>
      <c r="U1476" t="s">
        <v>214</v>
      </c>
      <c r="V1476" t="s">
        <v>212</v>
      </c>
      <c r="W1476" t="s">
        <v>214</v>
      </c>
      <c r="X1476" t="s">
        <v>214</v>
      </c>
      <c r="Y1476" t="s">
        <v>212</v>
      </c>
      <c r="Z1476" t="s">
        <v>214</v>
      </c>
      <c r="AA1476" t="s">
        <v>212</v>
      </c>
      <c r="AB1476" t="s">
        <v>214</v>
      </c>
      <c r="AC1476" t="s">
        <v>214</v>
      </c>
      <c r="AD1476" t="s">
        <v>214</v>
      </c>
      <c r="AE1476" t="s">
        <v>213</v>
      </c>
      <c r="AF1476" t="s">
        <v>214</v>
      </c>
      <c r="AG1476"/>
      <c r="AH1476"/>
      <c r="AI1476"/>
      <c r="AJ1476"/>
      <c r="AK1476"/>
      <c r="AL1476"/>
      <c r="AM1476"/>
      <c r="AN1476"/>
      <c r="AO1476"/>
      <c r="AP1476" s="317"/>
      <c r="AQ1476"/>
      <c r="AR1476" s="299"/>
      <c r="AS1476" s="271"/>
      <c r="AU1476" s="273"/>
    </row>
    <row r="1477" spans="1:47" s="272" customFormat="1" ht="22.8" x14ac:dyDescent="0.4">
      <c r="A1477" s="338">
        <v>216745</v>
      </c>
      <c r="B1477" t="s">
        <v>486</v>
      </c>
      <c r="C1477" s="315" t="s">
        <v>4176</v>
      </c>
      <c r="D1477" s="315" t="s">
        <v>4176</v>
      </c>
      <c r="E1477" s="315" t="s">
        <v>4176</v>
      </c>
      <c r="F1477" s="315" t="s">
        <v>4176</v>
      </c>
      <c r="G1477" s="315" t="s">
        <v>4176</v>
      </c>
      <c r="H1477" s="315" t="s">
        <v>4176</v>
      </c>
      <c r="I1477" s="315" t="s">
        <v>4176</v>
      </c>
      <c r="J1477" s="315" t="s">
        <v>4176</v>
      </c>
      <c r="K1477" s="315" t="s">
        <v>4176</v>
      </c>
      <c r="L1477" s="315" t="s">
        <v>4176</v>
      </c>
      <c r="M1477" s="315"/>
      <c r="N1477" s="315"/>
      <c r="O1477" s="315"/>
      <c r="P1477" s="315"/>
      <c r="Q1477" s="315"/>
      <c r="R1477" s="315"/>
      <c r="S1477" s="315"/>
      <c r="T1477" s="315"/>
      <c r="U1477" s="315"/>
      <c r="V1477" s="315"/>
      <c r="W1477" s="315"/>
      <c r="X1477" s="315"/>
      <c r="Y1477" s="315"/>
      <c r="Z1477" s="315"/>
      <c r="AA1477" s="315"/>
      <c r="AB1477" s="315"/>
      <c r="AC1477" s="315"/>
      <c r="AD1477" s="315"/>
      <c r="AE1477" s="315"/>
      <c r="AF1477" s="315"/>
      <c r="AG1477" s="315"/>
      <c r="AH1477" s="315"/>
      <c r="AI1477" s="315"/>
      <c r="AJ1477" s="315"/>
      <c r="AK1477" s="315"/>
      <c r="AL1477" s="315"/>
      <c r="AM1477" s="315"/>
      <c r="AN1477" s="315"/>
      <c r="AO1477" s="315"/>
      <c r="AP1477" s="316"/>
      <c r="AQ1477" t="s">
        <v>737</v>
      </c>
      <c r="AR1477" s="299" t="s">
        <v>4180</v>
      </c>
      <c r="AS1477" s="271"/>
      <c r="AU1477" s="273"/>
    </row>
    <row r="1478" spans="1:47" s="272" customFormat="1" ht="22.8" x14ac:dyDescent="0.4">
      <c r="A1478" s="332">
        <v>216746</v>
      </c>
      <c r="B1478" t="s">
        <v>65</v>
      </c>
      <c r="C1478" t="s">
        <v>212</v>
      </c>
      <c r="D1478" t="s">
        <v>214</v>
      </c>
      <c r="E1478" t="s">
        <v>214</v>
      </c>
      <c r="F1478" t="s">
        <v>214</v>
      </c>
      <c r="G1478" t="s">
        <v>212</v>
      </c>
      <c r="H1478" t="s">
        <v>212</v>
      </c>
      <c r="I1478" t="s">
        <v>214</v>
      </c>
      <c r="J1478" t="s">
        <v>212</v>
      </c>
      <c r="K1478" t="s">
        <v>214</v>
      </c>
      <c r="L1478" t="s">
        <v>214</v>
      </c>
      <c r="M1478" t="s">
        <v>213</v>
      </c>
      <c r="N1478" t="s">
        <v>214</v>
      </c>
      <c r="O1478" t="s">
        <v>214</v>
      </c>
      <c r="P1478" t="s">
        <v>214</v>
      </c>
      <c r="Q1478" t="s">
        <v>214</v>
      </c>
      <c r="R1478" t="s">
        <v>212</v>
      </c>
      <c r="S1478" t="s">
        <v>214</v>
      </c>
      <c r="T1478" t="s">
        <v>214</v>
      </c>
      <c r="U1478" t="s">
        <v>214</v>
      </c>
      <c r="V1478" t="s">
        <v>214</v>
      </c>
      <c r="W1478" t="s">
        <v>212</v>
      </c>
      <c r="X1478" t="s">
        <v>212</v>
      </c>
      <c r="Y1478" t="s">
        <v>212</v>
      </c>
      <c r="Z1478" t="s">
        <v>214</v>
      </c>
      <c r="AA1478" t="s">
        <v>212</v>
      </c>
      <c r="AB1478" t="s">
        <v>214</v>
      </c>
      <c r="AC1478" t="s">
        <v>214</v>
      </c>
      <c r="AD1478" t="s">
        <v>214</v>
      </c>
      <c r="AE1478" t="s">
        <v>214</v>
      </c>
      <c r="AF1478" t="s">
        <v>214</v>
      </c>
      <c r="AG1478" t="s">
        <v>213</v>
      </c>
      <c r="AH1478" t="s">
        <v>213</v>
      </c>
      <c r="AI1478" t="s">
        <v>213</v>
      </c>
      <c r="AJ1478" t="s">
        <v>213</v>
      </c>
      <c r="AK1478" t="s">
        <v>213</v>
      </c>
      <c r="AL1478"/>
      <c r="AM1478"/>
      <c r="AN1478"/>
      <c r="AO1478"/>
      <c r="AP1478" s="317"/>
      <c r="AQ1478"/>
      <c r="AR1478" s="299"/>
      <c r="AS1478" s="273"/>
      <c r="AU1478" s="273"/>
    </row>
    <row r="1479" spans="1:47" s="272" customFormat="1" ht="22.8" x14ac:dyDescent="0.4">
      <c r="A1479" s="332">
        <v>216747</v>
      </c>
      <c r="B1479" t="s">
        <v>485</v>
      </c>
      <c r="C1479" t="s">
        <v>214</v>
      </c>
      <c r="D1479" t="s">
        <v>214</v>
      </c>
      <c r="E1479" t="s">
        <v>214</v>
      </c>
      <c r="F1479" t="s">
        <v>212</v>
      </c>
      <c r="G1479" t="s">
        <v>214</v>
      </c>
      <c r="H1479" t="s">
        <v>214</v>
      </c>
      <c r="I1479" t="s">
        <v>214</v>
      </c>
      <c r="J1479" t="s">
        <v>214</v>
      </c>
      <c r="K1479" t="s">
        <v>214</v>
      </c>
      <c r="L1479" t="s">
        <v>214</v>
      </c>
      <c r="M1479" t="s">
        <v>212</v>
      </c>
      <c r="N1479" t="s">
        <v>212</v>
      </c>
      <c r="O1479" t="s">
        <v>212</v>
      </c>
      <c r="P1479" t="s">
        <v>214</v>
      </c>
      <c r="Q1479" t="s">
        <v>214</v>
      </c>
      <c r="R1479" t="s">
        <v>214</v>
      </c>
      <c r="S1479" t="s">
        <v>214</v>
      </c>
      <c r="T1479" t="s">
        <v>214</v>
      </c>
      <c r="U1479" t="s">
        <v>214</v>
      </c>
      <c r="V1479" t="s">
        <v>214</v>
      </c>
      <c r="W1479" t="s">
        <v>212</v>
      </c>
      <c r="X1479" t="s">
        <v>214</v>
      </c>
      <c r="Y1479" t="s">
        <v>212</v>
      </c>
      <c r="Z1479" t="s">
        <v>214</v>
      </c>
      <c r="AA1479" t="s">
        <v>212</v>
      </c>
      <c r="AB1479" t="s">
        <v>214</v>
      </c>
      <c r="AC1479" t="s">
        <v>214</v>
      </c>
      <c r="AD1479" t="s">
        <v>214</v>
      </c>
      <c r="AE1479" t="s">
        <v>214</v>
      </c>
      <c r="AF1479" t="s">
        <v>214</v>
      </c>
      <c r="AG1479"/>
      <c r="AH1479"/>
      <c r="AI1479"/>
      <c r="AJ1479"/>
      <c r="AK1479"/>
      <c r="AL1479"/>
      <c r="AM1479"/>
      <c r="AN1479"/>
      <c r="AO1479"/>
      <c r="AP1479" s="317"/>
      <c r="AQ1479"/>
      <c r="AR1479" s="299"/>
      <c r="AS1479" s="273"/>
      <c r="AU1479" s="273"/>
    </row>
    <row r="1480" spans="1:47" s="272" customFormat="1" ht="22.8" x14ac:dyDescent="0.4">
      <c r="A1480" s="334">
        <v>216748</v>
      </c>
      <c r="B1480" t="s">
        <v>486</v>
      </c>
      <c r="C1480" s="315" t="s">
        <v>4176</v>
      </c>
      <c r="D1480" s="315" t="s">
        <v>4176</v>
      </c>
      <c r="E1480" s="315" t="s">
        <v>4176</v>
      </c>
      <c r="F1480" s="315" t="s">
        <v>4176</v>
      </c>
      <c r="G1480" s="315" t="s">
        <v>4176</v>
      </c>
      <c r="H1480" s="315" t="s">
        <v>4176</v>
      </c>
      <c r="I1480" s="315" t="s">
        <v>4176</v>
      </c>
      <c r="J1480" s="315" t="s">
        <v>4176</v>
      </c>
      <c r="K1480" s="315" t="s">
        <v>4176</v>
      </c>
      <c r="L1480" s="315" t="s">
        <v>4176</v>
      </c>
      <c r="M1480" s="315"/>
      <c r="N1480" s="315"/>
      <c r="O1480" s="315"/>
      <c r="P1480" s="315"/>
      <c r="Q1480" s="315"/>
      <c r="R1480" s="315"/>
      <c r="S1480" s="315"/>
      <c r="T1480" s="315"/>
      <c r="U1480" s="315"/>
      <c r="V1480" s="315"/>
      <c r="W1480" s="315"/>
      <c r="X1480" s="315"/>
      <c r="Y1480" s="315"/>
      <c r="Z1480" s="315"/>
      <c r="AA1480" s="315"/>
      <c r="AB1480" s="315"/>
      <c r="AC1480" s="315"/>
      <c r="AD1480" s="315"/>
      <c r="AE1480" s="315"/>
      <c r="AF1480" s="315"/>
      <c r="AG1480" s="315"/>
      <c r="AH1480" s="315"/>
      <c r="AI1480" s="315"/>
      <c r="AJ1480" s="315"/>
      <c r="AK1480" s="315"/>
      <c r="AL1480" s="315"/>
      <c r="AM1480" s="315"/>
      <c r="AN1480" s="315"/>
      <c r="AO1480" s="315"/>
      <c r="AP1480" s="316"/>
      <c r="AQ1480" t="s">
        <v>737</v>
      </c>
      <c r="AR1480" s="299" t="s">
        <v>4180</v>
      </c>
      <c r="AS1480" s="273"/>
      <c r="AU1480" s="273"/>
    </row>
    <row r="1481" spans="1:47" s="272" customFormat="1" ht="22.8" x14ac:dyDescent="0.4">
      <c r="A1481" s="332">
        <v>216749</v>
      </c>
      <c r="B1481" t="s">
        <v>487</v>
      </c>
      <c r="C1481" t="s">
        <v>212</v>
      </c>
      <c r="D1481" t="s">
        <v>214</v>
      </c>
      <c r="E1481" t="s">
        <v>212</v>
      </c>
      <c r="F1481" t="s">
        <v>212</v>
      </c>
      <c r="G1481" t="s">
        <v>212</v>
      </c>
      <c r="H1481" t="s">
        <v>212</v>
      </c>
      <c r="I1481" t="s">
        <v>212</v>
      </c>
      <c r="J1481" t="s">
        <v>212</v>
      </c>
      <c r="K1481" t="s">
        <v>214</v>
      </c>
      <c r="L1481" t="s">
        <v>214</v>
      </c>
      <c r="M1481" t="s">
        <v>214</v>
      </c>
      <c r="N1481" t="s">
        <v>214</v>
      </c>
      <c r="O1481" t="s">
        <v>212</v>
      </c>
      <c r="P1481" t="s">
        <v>214</v>
      </c>
      <c r="Q1481" t="s">
        <v>214</v>
      </c>
      <c r="R1481" t="s">
        <v>214</v>
      </c>
      <c r="S1481" t="s">
        <v>213</v>
      </c>
      <c r="T1481" t="s">
        <v>214</v>
      </c>
      <c r="U1481" t="s">
        <v>214</v>
      </c>
      <c r="V1481" t="s">
        <v>213</v>
      </c>
      <c r="W1481"/>
      <c r="X1481"/>
      <c r="Y1481"/>
      <c r="Z1481"/>
      <c r="AA1481"/>
      <c r="AB1481"/>
      <c r="AC1481"/>
      <c r="AD1481"/>
      <c r="AE1481"/>
      <c r="AF1481"/>
      <c r="AG1481"/>
      <c r="AH1481"/>
      <c r="AI1481"/>
      <c r="AJ1481"/>
      <c r="AK1481"/>
      <c r="AL1481"/>
      <c r="AM1481"/>
      <c r="AN1481"/>
      <c r="AO1481"/>
      <c r="AP1481" s="317"/>
      <c r="AQ1481"/>
      <c r="AR1481" s="299"/>
      <c r="AS1481" s="271"/>
    </row>
    <row r="1482" spans="1:47" s="272" customFormat="1" ht="22.8" x14ac:dyDescent="0.4">
      <c r="A1482" s="334">
        <v>216750</v>
      </c>
      <c r="B1482" t="s">
        <v>486</v>
      </c>
      <c r="C1482" s="315" t="s">
        <v>4176</v>
      </c>
      <c r="D1482" s="315" t="s">
        <v>4176</v>
      </c>
      <c r="E1482" s="315" t="s">
        <v>4176</v>
      </c>
      <c r="F1482" s="315" t="s">
        <v>4176</v>
      </c>
      <c r="G1482" s="315" t="s">
        <v>4176</v>
      </c>
      <c r="H1482" s="315" t="s">
        <v>4176</v>
      </c>
      <c r="I1482" s="315" t="s">
        <v>4176</v>
      </c>
      <c r="J1482" s="315" t="s">
        <v>4176</v>
      </c>
      <c r="K1482" s="315" t="s">
        <v>4176</v>
      </c>
      <c r="L1482" s="315" t="s">
        <v>4176</v>
      </c>
      <c r="M1482" s="315"/>
      <c r="N1482" s="315"/>
      <c r="O1482" s="315"/>
      <c r="P1482" s="315"/>
      <c r="Q1482" s="315"/>
      <c r="R1482" s="315"/>
      <c r="S1482" s="315"/>
      <c r="T1482" s="315"/>
      <c r="U1482" s="315"/>
      <c r="V1482" s="315"/>
      <c r="W1482" s="315"/>
      <c r="X1482" s="315"/>
      <c r="Y1482" s="315"/>
      <c r="Z1482" s="315"/>
      <c r="AA1482" s="315"/>
      <c r="AB1482" s="315"/>
      <c r="AC1482" s="315"/>
      <c r="AD1482" s="315"/>
      <c r="AE1482" s="315"/>
      <c r="AF1482" s="315"/>
      <c r="AG1482" s="315"/>
      <c r="AH1482" s="315"/>
      <c r="AI1482" s="315"/>
      <c r="AJ1482" s="315"/>
      <c r="AK1482" s="315"/>
      <c r="AL1482" s="315"/>
      <c r="AM1482" s="315"/>
      <c r="AN1482" s="315"/>
      <c r="AO1482" s="315"/>
      <c r="AP1482" s="316"/>
      <c r="AQ1482" t="s">
        <v>737</v>
      </c>
      <c r="AR1482" s="299" t="s">
        <v>4180</v>
      </c>
      <c r="AS1482" s="271"/>
      <c r="AU1482" s="273"/>
    </row>
    <row r="1483" spans="1:47" s="272" customFormat="1" ht="22.8" x14ac:dyDescent="0.4">
      <c r="A1483" s="334">
        <v>216751</v>
      </c>
      <c r="B1483" t="s">
        <v>486</v>
      </c>
      <c r="C1483" s="315" t="s">
        <v>4176</v>
      </c>
      <c r="D1483" s="315" t="s">
        <v>4176</v>
      </c>
      <c r="E1483" s="315" t="s">
        <v>4176</v>
      </c>
      <c r="F1483" s="315" t="s">
        <v>4176</v>
      </c>
      <c r="G1483" s="315" t="s">
        <v>4176</v>
      </c>
      <c r="H1483" s="315" t="s">
        <v>4176</v>
      </c>
      <c r="I1483" s="315" t="s">
        <v>4176</v>
      </c>
      <c r="J1483" s="315" t="s">
        <v>4176</v>
      </c>
      <c r="K1483" s="315" t="s">
        <v>4176</v>
      </c>
      <c r="L1483" s="315" t="s">
        <v>4176</v>
      </c>
      <c r="M1483" s="315"/>
      <c r="N1483" s="315"/>
      <c r="O1483" s="315"/>
      <c r="P1483" s="315"/>
      <c r="Q1483" s="315"/>
      <c r="R1483" s="315"/>
      <c r="S1483" s="315"/>
      <c r="T1483" s="315"/>
      <c r="U1483" s="315"/>
      <c r="V1483" s="315"/>
      <c r="W1483" s="315"/>
      <c r="X1483" s="315"/>
      <c r="Y1483" s="315"/>
      <c r="Z1483" s="315"/>
      <c r="AA1483" s="315"/>
      <c r="AB1483" s="315"/>
      <c r="AC1483" s="315"/>
      <c r="AD1483" s="315"/>
      <c r="AE1483" s="315"/>
      <c r="AF1483" s="315"/>
      <c r="AG1483" s="315"/>
      <c r="AH1483" s="315"/>
      <c r="AI1483" s="315"/>
      <c r="AJ1483" s="315"/>
      <c r="AK1483" s="315"/>
      <c r="AL1483" s="315"/>
      <c r="AM1483" s="315"/>
      <c r="AN1483" s="315"/>
      <c r="AO1483" s="315"/>
      <c r="AP1483" s="316"/>
      <c r="AQ1483" t="s">
        <v>737</v>
      </c>
      <c r="AR1483" s="299" t="s">
        <v>4180</v>
      </c>
      <c r="AS1483" s="273"/>
      <c r="AU1483" s="273"/>
    </row>
    <row r="1484" spans="1:47" s="272" customFormat="1" ht="22.8" x14ac:dyDescent="0.4">
      <c r="A1484" s="332">
        <v>216752</v>
      </c>
      <c r="B1484" t="s">
        <v>65</v>
      </c>
      <c r="C1484" t="s">
        <v>214</v>
      </c>
      <c r="D1484" t="s">
        <v>214</v>
      </c>
      <c r="E1484" t="s">
        <v>214</v>
      </c>
      <c r="F1484" t="s">
        <v>212</v>
      </c>
      <c r="G1484" t="s">
        <v>212</v>
      </c>
      <c r="H1484" t="s">
        <v>212</v>
      </c>
      <c r="I1484" t="s">
        <v>214</v>
      </c>
      <c r="J1484" t="s">
        <v>214</v>
      </c>
      <c r="K1484" t="s">
        <v>214</v>
      </c>
      <c r="L1484" t="s">
        <v>214</v>
      </c>
      <c r="M1484" t="s">
        <v>213</v>
      </c>
      <c r="N1484" t="s">
        <v>214</v>
      </c>
      <c r="O1484" t="s">
        <v>214</v>
      </c>
      <c r="P1484" t="s">
        <v>214</v>
      </c>
      <c r="Q1484" t="s">
        <v>214</v>
      </c>
      <c r="R1484" t="s">
        <v>214</v>
      </c>
      <c r="S1484" t="s">
        <v>214</v>
      </c>
      <c r="T1484" t="s">
        <v>214</v>
      </c>
      <c r="U1484" t="s">
        <v>214</v>
      </c>
      <c r="V1484" t="s">
        <v>214</v>
      </c>
      <c r="W1484" t="s">
        <v>214</v>
      </c>
      <c r="X1484" t="s">
        <v>214</v>
      </c>
      <c r="Y1484" t="s">
        <v>214</v>
      </c>
      <c r="Z1484" t="s">
        <v>214</v>
      </c>
      <c r="AA1484" t="s">
        <v>212</v>
      </c>
      <c r="AB1484" t="s">
        <v>214</v>
      </c>
      <c r="AC1484" t="s">
        <v>214</v>
      </c>
      <c r="AD1484" t="s">
        <v>214</v>
      </c>
      <c r="AE1484" t="s">
        <v>214</v>
      </c>
      <c r="AF1484" t="s">
        <v>214</v>
      </c>
      <c r="AG1484" t="s">
        <v>213</v>
      </c>
      <c r="AH1484" t="s">
        <v>213</v>
      </c>
      <c r="AI1484" t="s">
        <v>213</v>
      </c>
      <c r="AJ1484" t="s">
        <v>213</v>
      </c>
      <c r="AK1484" t="s">
        <v>213</v>
      </c>
      <c r="AL1484"/>
      <c r="AM1484"/>
      <c r="AN1484"/>
      <c r="AO1484"/>
      <c r="AP1484" s="317"/>
      <c r="AQ1484"/>
      <c r="AR1484" s="299"/>
      <c r="AS1484" s="271"/>
      <c r="AU1484" s="273"/>
    </row>
    <row r="1485" spans="1:47" s="272" customFormat="1" ht="22.8" x14ac:dyDescent="0.4">
      <c r="A1485" s="334">
        <v>216753</v>
      </c>
      <c r="B1485" t="s">
        <v>487</v>
      </c>
      <c r="C1485" s="315" t="s">
        <v>212</v>
      </c>
      <c r="D1485" s="315" t="s">
        <v>214</v>
      </c>
      <c r="E1485" s="315" t="s">
        <v>214</v>
      </c>
      <c r="F1485" s="315" t="s">
        <v>214</v>
      </c>
      <c r="G1485" s="315" t="s">
        <v>214</v>
      </c>
      <c r="H1485" s="315" t="s">
        <v>213</v>
      </c>
      <c r="I1485" s="315" t="s">
        <v>214</v>
      </c>
      <c r="J1485" s="315" t="s">
        <v>213</v>
      </c>
      <c r="K1485" s="315" t="s">
        <v>214</v>
      </c>
      <c r="L1485" s="315" t="s">
        <v>214</v>
      </c>
      <c r="M1485" s="315" t="s">
        <v>213</v>
      </c>
      <c r="N1485" s="315" t="s">
        <v>213</v>
      </c>
      <c r="O1485" s="315" t="s">
        <v>214</v>
      </c>
      <c r="P1485" s="315" t="s">
        <v>213</v>
      </c>
      <c r="Q1485" s="315" t="s">
        <v>213</v>
      </c>
      <c r="R1485" s="315" t="s">
        <v>213</v>
      </c>
      <c r="S1485" s="315" t="s">
        <v>213</v>
      </c>
      <c r="T1485" s="315" t="s">
        <v>214</v>
      </c>
      <c r="U1485" s="315" t="s">
        <v>213</v>
      </c>
      <c r="V1485" s="315" t="s">
        <v>213</v>
      </c>
      <c r="W1485" s="315"/>
      <c r="X1485" s="315"/>
      <c r="Y1485" s="315"/>
      <c r="Z1485" s="315"/>
      <c r="AA1485" s="315"/>
      <c r="AB1485" s="315"/>
      <c r="AC1485" s="315"/>
      <c r="AD1485" s="315"/>
      <c r="AE1485" s="315"/>
      <c r="AF1485" s="315"/>
      <c r="AG1485" s="315"/>
      <c r="AH1485" s="315"/>
      <c r="AI1485" s="315"/>
      <c r="AJ1485" s="315"/>
      <c r="AK1485" s="315"/>
      <c r="AL1485" s="315"/>
      <c r="AM1485" s="315"/>
      <c r="AN1485" s="315"/>
      <c r="AO1485" s="315"/>
      <c r="AP1485" s="316"/>
      <c r="AQ1485"/>
      <c r="AR1485" s="299"/>
      <c r="AS1485" s="271"/>
      <c r="AU1485" s="273"/>
    </row>
    <row r="1486" spans="1:47" s="272" customFormat="1" ht="22.8" x14ac:dyDescent="0.4">
      <c r="A1486" s="334">
        <v>216754</v>
      </c>
      <c r="B1486" t="s">
        <v>486</v>
      </c>
      <c r="C1486" s="315" t="s">
        <v>4176</v>
      </c>
      <c r="D1486" s="315" t="s">
        <v>4176</v>
      </c>
      <c r="E1486" s="315" t="s">
        <v>4176</v>
      </c>
      <c r="F1486" s="315" t="s">
        <v>4176</v>
      </c>
      <c r="G1486" s="315" t="s">
        <v>4176</v>
      </c>
      <c r="H1486" s="315" t="s">
        <v>4176</v>
      </c>
      <c r="I1486" s="315" t="s">
        <v>4176</v>
      </c>
      <c r="J1486" s="315" t="s">
        <v>4176</v>
      </c>
      <c r="K1486" s="315" t="s">
        <v>4176</v>
      </c>
      <c r="L1486" s="315" t="s">
        <v>4176</v>
      </c>
      <c r="M1486" s="315"/>
      <c r="N1486" s="315"/>
      <c r="O1486" s="315"/>
      <c r="P1486" s="315"/>
      <c r="Q1486" s="315"/>
      <c r="R1486" s="315"/>
      <c r="S1486" s="315"/>
      <c r="T1486" s="315"/>
      <c r="U1486" s="315"/>
      <c r="V1486" s="315"/>
      <c r="W1486" s="315"/>
      <c r="X1486" s="315"/>
      <c r="Y1486" s="315"/>
      <c r="Z1486" s="315"/>
      <c r="AA1486" s="315"/>
      <c r="AB1486" s="315"/>
      <c r="AC1486" s="315"/>
      <c r="AD1486" s="315"/>
      <c r="AE1486" s="315"/>
      <c r="AF1486" s="315"/>
      <c r="AG1486" s="315"/>
      <c r="AH1486" s="315"/>
      <c r="AI1486" s="315"/>
      <c r="AJ1486" s="315"/>
      <c r="AK1486" s="315"/>
      <c r="AL1486" s="315"/>
      <c r="AM1486" s="315"/>
      <c r="AN1486" s="315"/>
      <c r="AO1486" s="315"/>
      <c r="AP1486" s="316"/>
      <c r="AQ1486" t="s">
        <v>737</v>
      </c>
      <c r="AR1486" s="299" t="s">
        <v>4180</v>
      </c>
      <c r="AS1486" s="271"/>
      <c r="AU1486" s="273"/>
    </row>
    <row r="1487" spans="1:47" s="272" customFormat="1" ht="22.8" x14ac:dyDescent="0.4">
      <c r="A1487" s="332">
        <v>216755</v>
      </c>
      <c r="B1487" t="s">
        <v>65</v>
      </c>
      <c r="C1487" t="s">
        <v>214</v>
      </c>
      <c r="D1487" t="s">
        <v>214</v>
      </c>
      <c r="E1487" t="s">
        <v>214</v>
      </c>
      <c r="F1487" t="s">
        <v>214</v>
      </c>
      <c r="G1487" t="s">
        <v>214</v>
      </c>
      <c r="H1487" t="s">
        <v>214</v>
      </c>
      <c r="I1487" t="s">
        <v>214</v>
      </c>
      <c r="J1487" t="s">
        <v>214</v>
      </c>
      <c r="K1487" t="s">
        <v>214</v>
      </c>
      <c r="L1487" t="s">
        <v>214</v>
      </c>
      <c r="M1487" t="s">
        <v>213</v>
      </c>
      <c r="N1487" t="s">
        <v>214</v>
      </c>
      <c r="O1487" t="s">
        <v>214</v>
      </c>
      <c r="P1487" t="s">
        <v>214</v>
      </c>
      <c r="Q1487" t="s">
        <v>214</v>
      </c>
      <c r="R1487" t="s">
        <v>214</v>
      </c>
      <c r="S1487" t="s">
        <v>214</v>
      </c>
      <c r="T1487" t="s">
        <v>214</v>
      </c>
      <c r="U1487" t="s">
        <v>214</v>
      </c>
      <c r="V1487" t="s">
        <v>214</v>
      </c>
      <c r="W1487" t="s">
        <v>214</v>
      </c>
      <c r="X1487" t="s">
        <v>214</v>
      </c>
      <c r="Y1487" t="s">
        <v>214</v>
      </c>
      <c r="Z1487" t="s">
        <v>214</v>
      </c>
      <c r="AA1487" t="s">
        <v>212</v>
      </c>
      <c r="AB1487" t="s">
        <v>214</v>
      </c>
      <c r="AC1487" t="s">
        <v>214</v>
      </c>
      <c r="AD1487" t="s">
        <v>214</v>
      </c>
      <c r="AE1487" t="s">
        <v>214</v>
      </c>
      <c r="AF1487" t="s">
        <v>214</v>
      </c>
      <c r="AG1487" t="s">
        <v>213</v>
      </c>
      <c r="AH1487" t="s">
        <v>213</v>
      </c>
      <c r="AI1487" t="s">
        <v>213</v>
      </c>
      <c r="AJ1487" t="s">
        <v>213</v>
      </c>
      <c r="AK1487" t="s">
        <v>213</v>
      </c>
      <c r="AL1487"/>
      <c r="AM1487"/>
      <c r="AN1487"/>
      <c r="AO1487"/>
      <c r="AP1487" s="317"/>
      <c r="AQ1487"/>
      <c r="AR1487" s="299"/>
      <c r="AS1487" s="273"/>
      <c r="AU1487" s="273"/>
    </row>
    <row r="1488" spans="1:47" s="272" customFormat="1" ht="24" x14ac:dyDescent="0.5">
      <c r="A1488" s="333">
        <v>216756</v>
      </c>
      <c r="B1488" t="s">
        <v>3632</v>
      </c>
      <c r="C1488" s="272" t="s">
        <v>212</v>
      </c>
      <c r="D1488" s="272" t="s">
        <v>214</v>
      </c>
      <c r="E1488" s="272" t="s">
        <v>212</v>
      </c>
      <c r="F1488" s="272" t="s">
        <v>214</v>
      </c>
      <c r="G1488" s="272" t="s">
        <v>214</v>
      </c>
      <c r="H1488" s="272" t="s">
        <v>213</v>
      </c>
      <c r="I1488" s="272" t="s">
        <v>212</v>
      </c>
      <c r="J1488" s="272" t="s">
        <v>212</v>
      </c>
      <c r="K1488" s="272" t="s">
        <v>212</v>
      </c>
      <c r="L1488" s="272" t="s">
        <v>212</v>
      </c>
      <c r="M1488" s="272" t="s">
        <v>213</v>
      </c>
      <c r="N1488" s="272" t="s">
        <v>214</v>
      </c>
      <c r="O1488" s="272" t="s">
        <v>213</v>
      </c>
      <c r="P1488" s="272" t="s">
        <v>213</v>
      </c>
      <c r="Q1488" s="272" t="s">
        <v>213</v>
      </c>
      <c r="R1488" s="272" t="s">
        <v>213</v>
      </c>
      <c r="S1488" s="272" t="s">
        <v>213</v>
      </c>
      <c r="T1488" s="272" t="s">
        <v>213</v>
      </c>
      <c r="U1488" s="272" t="s">
        <v>213</v>
      </c>
      <c r="V1488" s="272" t="s">
        <v>213</v>
      </c>
      <c r="AP1488" s="317"/>
      <c r="AQ1488"/>
      <c r="AR1488" s="299"/>
      <c r="AS1488" s="273"/>
      <c r="AU1488" s="273"/>
    </row>
    <row r="1489" spans="1:47" s="272" customFormat="1" ht="22.8" x14ac:dyDescent="0.4">
      <c r="A1489" s="334">
        <v>216757</v>
      </c>
      <c r="B1489" t="s">
        <v>486</v>
      </c>
      <c r="C1489" s="315" t="s">
        <v>4176</v>
      </c>
      <c r="D1489" s="315" t="s">
        <v>4176</v>
      </c>
      <c r="E1489" s="315" t="s">
        <v>4176</v>
      </c>
      <c r="F1489" s="315" t="s">
        <v>4176</v>
      </c>
      <c r="G1489" s="315" t="s">
        <v>4176</v>
      </c>
      <c r="H1489" s="315" t="s">
        <v>4176</v>
      </c>
      <c r="I1489" s="315" t="s">
        <v>4176</v>
      </c>
      <c r="J1489" s="315" t="s">
        <v>4176</v>
      </c>
      <c r="K1489" s="315" t="s">
        <v>4176</v>
      </c>
      <c r="L1489" s="315" t="s">
        <v>4176</v>
      </c>
      <c r="M1489" s="315"/>
      <c r="N1489" s="315"/>
      <c r="O1489" s="315"/>
      <c r="P1489" s="315"/>
      <c r="Q1489" s="315"/>
      <c r="R1489" s="315"/>
      <c r="S1489" s="315"/>
      <c r="T1489" s="315"/>
      <c r="U1489" s="315"/>
      <c r="V1489" s="315"/>
      <c r="W1489" s="315"/>
      <c r="X1489" s="315"/>
      <c r="Y1489" s="315"/>
      <c r="Z1489" s="315"/>
      <c r="AA1489" s="315"/>
      <c r="AB1489" s="315"/>
      <c r="AC1489" s="315"/>
      <c r="AD1489" s="315"/>
      <c r="AE1489" s="315"/>
      <c r="AF1489" s="315"/>
      <c r="AG1489" s="315"/>
      <c r="AH1489" s="315"/>
      <c r="AI1489" s="315"/>
      <c r="AJ1489" s="315"/>
      <c r="AK1489" s="315"/>
      <c r="AL1489" s="315"/>
      <c r="AM1489" s="315"/>
      <c r="AN1489" s="315"/>
      <c r="AO1489" s="315"/>
      <c r="AP1489" s="316"/>
      <c r="AQ1489" t="s">
        <v>737</v>
      </c>
      <c r="AR1489" s="299" t="s">
        <v>4180</v>
      </c>
      <c r="AS1489" s="273"/>
      <c r="AU1489" s="273"/>
    </row>
    <row r="1490" spans="1:47" s="272" customFormat="1" ht="22.8" x14ac:dyDescent="0.4">
      <c r="A1490" s="332">
        <v>216758</v>
      </c>
      <c r="B1490" t="s">
        <v>487</v>
      </c>
      <c r="C1490"/>
      <c r="D1490"/>
      <c r="E1490"/>
      <c r="F1490"/>
      <c r="G1490"/>
      <c r="H1490"/>
      <c r="I1490"/>
      <c r="J1490"/>
      <c r="K1490"/>
      <c r="L1490"/>
      <c r="M1490"/>
      <c r="N1490"/>
      <c r="O1490" t="s">
        <v>212</v>
      </c>
      <c r="P1490"/>
      <c r="Q1490"/>
      <c r="R1490" t="s">
        <v>213</v>
      </c>
      <c r="S1490" t="s">
        <v>213</v>
      </c>
      <c r="T1490" t="s">
        <v>214</v>
      </c>
      <c r="U1490" t="s">
        <v>214</v>
      </c>
      <c r="V1490" t="s">
        <v>212</v>
      </c>
      <c r="W1490"/>
      <c r="X1490"/>
      <c r="Y1490"/>
      <c r="Z1490"/>
      <c r="AA1490"/>
      <c r="AB1490"/>
      <c r="AC1490"/>
      <c r="AD1490"/>
      <c r="AE1490"/>
      <c r="AF1490"/>
      <c r="AG1490"/>
      <c r="AH1490"/>
      <c r="AI1490"/>
      <c r="AJ1490"/>
      <c r="AK1490"/>
      <c r="AL1490"/>
      <c r="AM1490"/>
      <c r="AN1490"/>
      <c r="AO1490"/>
      <c r="AP1490" s="317"/>
      <c r="AQ1490"/>
      <c r="AR1490" s="299"/>
      <c r="AS1490" s="273"/>
      <c r="AU1490" s="273"/>
    </row>
    <row r="1491" spans="1:47" s="272" customFormat="1" ht="22.8" x14ac:dyDescent="0.4">
      <c r="A1491" s="332">
        <v>216759</v>
      </c>
      <c r="B1491" t="s">
        <v>3632</v>
      </c>
      <c r="C1491" t="s">
        <v>212</v>
      </c>
      <c r="D1491" t="s">
        <v>214</v>
      </c>
      <c r="E1491" t="s">
        <v>212</v>
      </c>
      <c r="F1491" t="s">
        <v>212</v>
      </c>
      <c r="G1491" t="s">
        <v>212</v>
      </c>
      <c r="H1491" t="s">
        <v>214</v>
      </c>
      <c r="I1491" t="s">
        <v>214</v>
      </c>
      <c r="J1491" t="s">
        <v>212</v>
      </c>
      <c r="K1491" t="s">
        <v>212</v>
      </c>
      <c r="L1491" t="s">
        <v>212</v>
      </c>
      <c r="M1491" t="s">
        <v>213</v>
      </c>
      <c r="N1491" t="s">
        <v>214</v>
      </c>
      <c r="O1491" t="s">
        <v>212</v>
      </c>
      <c r="P1491" t="s">
        <v>213</v>
      </c>
      <c r="Q1491" t="s">
        <v>213</v>
      </c>
      <c r="R1491" t="s">
        <v>213</v>
      </c>
      <c r="S1491" t="s">
        <v>213</v>
      </c>
      <c r="T1491" t="s">
        <v>214</v>
      </c>
      <c r="U1491" t="s">
        <v>213</v>
      </c>
      <c r="V1491" t="s">
        <v>214</v>
      </c>
      <c r="W1491"/>
      <c r="X1491"/>
      <c r="Y1491"/>
      <c r="Z1491"/>
      <c r="AA1491"/>
      <c r="AB1491"/>
      <c r="AC1491"/>
      <c r="AD1491"/>
      <c r="AE1491"/>
      <c r="AF1491"/>
      <c r="AG1491"/>
      <c r="AH1491"/>
      <c r="AI1491"/>
      <c r="AJ1491"/>
      <c r="AK1491"/>
      <c r="AL1491"/>
      <c r="AM1491"/>
      <c r="AN1491"/>
      <c r="AO1491"/>
      <c r="AP1491" s="317"/>
      <c r="AQ1491"/>
      <c r="AR1491" s="299"/>
      <c r="AS1491" s="273"/>
      <c r="AU1491" s="273"/>
    </row>
    <row r="1492" spans="1:47" s="272" customFormat="1" ht="22.8" x14ac:dyDescent="0.4">
      <c r="A1492" s="334">
        <v>216760</v>
      </c>
      <c r="B1492" t="s">
        <v>486</v>
      </c>
      <c r="C1492" s="315" t="s">
        <v>4176</v>
      </c>
      <c r="D1492" s="315" t="s">
        <v>4176</v>
      </c>
      <c r="E1492" s="315" t="s">
        <v>4176</v>
      </c>
      <c r="F1492" s="315" t="s">
        <v>4176</v>
      </c>
      <c r="G1492" s="315" t="s">
        <v>4176</v>
      </c>
      <c r="H1492" s="315" t="s">
        <v>4176</v>
      </c>
      <c r="I1492" s="315" t="s">
        <v>4176</v>
      </c>
      <c r="J1492" s="315" t="s">
        <v>4176</v>
      </c>
      <c r="K1492" s="315" t="s">
        <v>4176</v>
      </c>
      <c r="L1492" s="315" t="s">
        <v>4176</v>
      </c>
      <c r="M1492" s="315"/>
      <c r="N1492" s="315"/>
      <c r="O1492" s="315"/>
      <c r="P1492" s="315"/>
      <c r="Q1492" s="315"/>
      <c r="R1492" s="315"/>
      <c r="S1492" s="315"/>
      <c r="T1492" s="315"/>
      <c r="U1492" s="315"/>
      <c r="V1492" s="315"/>
      <c r="W1492" s="315"/>
      <c r="X1492" s="315"/>
      <c r="Y1492" s="315"/>
      <c r="Z1492" s="315"/>
      <c r="AA1492" s="315"/>
      <c r="AB1492" s="315"/>
      <c r="AC1492" s="315"/>
      <c r="AD1492" s="315"/>
      <c r="AE1492" s="315"/>
      <c r="AF1492" s="315"/>
      <c r="AG1492" s="315"/>
      <c r="AH1492" s="315"/>
      <c r="AI1492" s="315"/>
      <c r="AJ1492" s="315"/>
      <c r="AK1492" s="315"/>
      <c r="AL1492" s="315"/>
      <c r="AM1492" s="315"/>
      <c r="AN1492" s="315"/>
      <c r="AO1492" s="315"/>
      <c r="AP1492" s="316"/>
      <c r="AQ1492" t="s">
        <v>737</v>
      </c>
      <c r="AR1492" s="299" t="s">
        <v>4180</v>
      </c>
      <c r="AS1492" s="271"/>
      <c r="AU1492" s="273"/>
    </row>
    <row r="1493" spans="1:47" s="272" customFormat="1" ht="22.8" x14ac:dyDescent="0.4">
      <c r="A1493" s="332">
        <v>216761</v>
      </c>
      <c r="B1493" t="s">
        <v>3632</v>
      </c>
      <c r="C1493" t="s">
        <v>214</v>
      </c>
      <c r="D1493" t="s">
        <v>214</v>
      </c>
      <c r="E1493" t="s">
        <v>212</v>
      </c>
      <c r="F1493" t="s">
        <v>212</v>
      </c>
      <c r="G1493" t="s">
        <v>214</v>
      </c>
      <c r="H1493" t="s">
        <v>214</v>
      </c>
      <c r="I1493" t="s">
        <v>212</v>
      </c>
      <c r="J1493" t="s">
        <v>214</v>
      </c>
      <c r="K1493" t="s">
        <v>214</v>
      </c>
      <c r="L1493" t="s">
        <v>212</v>
      </c>
      <c r="M1493" t="s">
        <v>214</v>
      </c>
      <c r="N1493" t="s">
        <v>213</v>
      </c>
      <c r="O1493" t="s">
        <v>213</v>
      </c>
      <c r="P1493" t="s">
        <v>214</v>
      </c>
      <c r="Q1493" t="s">
        <v>214</v>
      </c>
      <c r="R1493" t="s">
        <v>214</v>
      </c>
      <c r="S1493" t="s">
        <v>213</v>
      </c>
      <c r="T1493" t="s">
        <v>213</v>
      </c>
      <c r="U1493" t="s">
        <v>213</v>
      </c>
      <c r="V1493" t="s">
        <v>213</v>
      </c>
      <c r="W1493"/>
      <c r="X1493"/>
      <c r="Y1493"/>
      <c r="Z1493"/>
      <c r="AA1493"/>
      <c r="AB1493"/>
      <c r="AC1493"/>
      <c r="AD1493"/>
      <c r="AE1493"/>
      <c r="AF1493"/>
      <c r="AG1493"/>
      <c r="AH1493"/>
      <c r="AI1493"/>
      <c r="AJ1493"/>
      <c r="AK1493"/>
      <c r="AL1493"/>
      <c r="AM1493"/>
      <c r="AN1493"/>
      <c r="AO1493"/>
      <c r="AP1493" s="317"/>
      <c r="AQ1493"/>
      <c r="AR1493" s="299"/>
      <c r="AS1493" s="271"/>
    </row>
    <row r="1494" spans="1:47" s="272" customFormat="1" ht="22.8" x14ac:dyDescent="0.4">
      <c r="A1494" s="332">
        <v>216762</v>
      </c>
      <c r="B1494" t="s">
        <v>65</v>
      </c>
      <c r="C1494" t="s">
        <v>212</v>
      </c>
      <c r="D1494" t="s">
        <v>214</v>
      </c>
      <c r="E1494" t="s">
        <v>212</v>
      </c>
      <c r="F1494" t="s">
        <v>214</v>
      </c>
      <c r="G1494" t="s">
        <v>214</v>
      </c>
      <c r="H1494" t="s">
        <v>212</v>
      </c>
      <c r="I1494" t="s">
        <v>214</v>
      </c>
      <c r="J1494" t="s">
        <v>214</v>
      </c>
      <c r="K1494" t="s">
        <v>214</v>
      </c>
      <c r="L1494" t="s">
        <v>214</v>
      </c>
      <c r="M1494" t="s">
        <v>213</v>
      </c>
      <c r="N1494" t="s">
        <v>214</v>
      </c>
      <c r="O1494" t="s">
        <v>214</v>
      </c>
      <c r="P1494" t="s">
        <v>214</v>
      </c>
      <c r="Q1494" t="s">
        <v>214</v>
      </c>
      <c r="R1494" t="s">
        <v>212</v>
      </c>
      <c r="S1494" t="s">
        <v>214</v>
      </c>
      <c r="T1494" t="s">
        <v>214</v>
      </c>
      <c r="U1494" t="s">
        <v>214</v>
      </c>
      <c r="V1494" t="s">
        <v>214</v>
      </c>
      <c r="W1494" t="s">
        <v>214</v>
      </c>
      <c r="X1494" t="s">
        <v>214</v>
      </c>
      <c r="Y1494" t="s">
        <v>214</v>
      </c>
      <c r="Z1494" t="s">
        <v>214</v>
      </c>
      <c r="AA1494" t="s">
        <v>212</v>
      </c>
      <c r="AB1494" t="s">
        <v>214</v>
      </c>
      <c r="AC1494" t="s">
        <v>214</v>
      </c>
      <c r="AD1494" t="s">
        <v>214</v>
      </c>
      <c r="AE1494" t="s">
        <v>214</v>
      </c>
      <c r="AF1494" t="s">
        <v>214</v>
      </c>
      <c r="AG1494" t="s">
        <v>213</v>
      </c>
      <c r="AH1494" t="s">
        <v>213</v>
      </c>
      <c r="AI1494" t="s">
        <v>213</v>
      </c>
      <c r="AJ1494" t="s">
        <v>213</v>
      </c>
      <c r="AK1494" t="s">
        <v>213</v>
      </c>
      <c r="AL1494"/>
      <c r="AM1494"/>
      <c r="AN1494"/>
      <c r="AO1494"/>
      <c r="AP1494" s="317"/>
      <c r="AQ1494"/>
      <c r="AR1494" s="299"/>
      <c r="AS1494" s="271"/>
      <c r="AU1494" s="273"/>
    </row>
    <row r="1495" spans="1:47" s="272" customFormat="1" ht="22.8" x14ac:dyDescent="0.4">
      <c r="A1495" s="332">
        <v>216764</v>
      </c>
      <c r="B1495" t="s">
        <v>3630</v>
      </c>
      <c r="C1495" t="s">
        <v>214</v>
      </c>
      <c r="D1495" t="s">
        <v>214</v>
      </c>
      <c r="E1495" t="s">
        <v>214</v>
      </c>
      <c r="F1495" t="s">
        <v>214</v>
      </c>
      <c r="G1495" t="s">
        <v>214</v>
      </c>
      <c r="H1495" t="s">
        <v>214</v>
      </c>
      <c r="I1495" t="s">
        <v>214</v>
      </c>
      <c r="J1495" t="s">
        <v>214</v>
      </c>
      <c r="K1495" t="s">
        <v>214</v>
      </c>
      <c r="L1495" t="s">
        <v>214</v>
      </c>
      <c r="M1495" t="s">
        <v>213</v>
      </c>
      <c r="N1495" t="s">
        <v>214</v>
      </c>
      <c r="O1495" t="s">
        <v>214</v>
      </c>
      <c r="P1495" t="s">
        <v>212</v>
      </c>
      <c r="Q1495" t="s">
        <v>214</v>
      </c>
      <c r="R1495" t="s">
        <v>212</v>
      </c>
      <c r="S1495" t="s">
        <v>214</v>
      </c>
      <c r="T1495" t="s">
        <v>214</v>
      </c>
      <c r="U1495" t="s">
        <v>214</v>
      </c>
      <c r="V1495" t="s">
        <v>214</v>
      </c>
      <c r="W1495" t="s">
        <v>214</v>
      </c>
      <c r="X1495" t="s">
        <v>212</v>
      </c>
      <c r="Y1495" t="s">
        <v>212</v>
      </c>
      <c r="Z1495" t="s">
        <v>212</v>
      </c>
      <c r="AA1495" t="s">
        <v>212</v>
      </c>
      <c r="AB1495" t="s">
        <v>214</v>
      </c>
      <c r="AC1495" t="s">
        <v>214</v>
      </c>
      <c r="AD1495" t="s">
        <v>214</v>
      </c>
      <c r="AE1495" t="s">
        <v>214</v>
      </c>
      <c r="AF1495" t="s">
        <v>214</v>
      </c>
      <c r="AG1495"/>
      <c r="AH1495"/>
      <c r="AI1495"/>
      <c r="AJ1495"/>
      <c r="AK1495"/>
      <c r="AL1495"/>
      <c r="AM1495"/>
      <c r="AN1495"/>
      <c r="AO1495"/>
      <c r="AP1495" s="317"/>
      <c r="AQ1495"/>
      <c r="AR1495" s="299"/>
      <c r="AS1495" s="273"/>
      <c r="AU1495" s="273"/>
    </row>
    <row r="1496" spans="1:47" s="272" customFormat="1" ht="22.8" x14ac:dyDescent="0.4">
      <c r="A1496" s="332">
        <v>216765</v>
      </c>
      <c r="B1496" t="s">
        <v>65</v>
      </c>
      <c r="C1496" t="s">
        <v>214</v>
      </c>
      <c r="D1496" t="s">
        <v>212</v>
      </c>
      <c r="E1496" t="s">
        <v>214</v>
      </c>
      <c r="F1496" t="s">
        <v>214</v>
      </c>
      <c r="G1496" t="s">
        <v>212</v>
      </c>
      <c r="H1496" t="s">
        <v>213</v>
      </c>
      <c r="I1496" t="s">
        <v>214</v>
      </c>
      <c r="J1496" t="s">
        <v>214</v>
      </c>
      <c r="K1496" t="s">
        <v>214</v>
      </c>
      <c r="L1496" t="s">
        <v>214</v>
      </c>
      <c r="M1496" t="s">
        <v>214</v>
      </c>
      <c r="N1496" t="s">
        <v>214</v>
      </c>
      <c r="O1496" t="s">
        <v>214</v>
      </c>
      <c r="P1496" t="s">
        <v>214</v>
      </c>
      <c r="Q1496" t="s">
        <v>214</v>
      </c>
      <c r="R1496" t="s">
        <v>214</v>
      </c>
      <c r="S1496" t="s">
        <v>214</v>
      </c>
      <c r="T1496" t="s">
        <v>214</v>
      </c>
      <c r="U1496" t="s">
        <v>214</v>
      </c>
      <c r="V1496" t="s">
        <v>214</v>
      </c>
      <c r="W1496" t="s">
        <v>213</v>
      </c>
      <c r="X1496" t="s">
        <v>214</v>
      </c>
      <c r="Y1496" t="s">
        <v>214</v>
      </c>
      <c r="Z1496" t="s">
        <v>214</v>
      </c>
      <c r="AA1496" t="s">
        <v>212</v>
      </c>
      <c r="AB1496" t="s">
        <v>214</v>
      </c>
      <c r="AC1496" t="s">
        <v>214</v>
      </c>
      <c r="AD1496" t="s">
        <v>214</v>
      </c>
      <c r="AE1496" t="s">
        <v>214</v>
      </c>
      <c r="AF1496" t="s">
        <v>214</v>
      </c>
      <c r="AG1496" t="s">
        <v>213</v>
      </c>
      <c r="AH1496" t="s">
        <v>213</v>
      </c>
      <c r="AI1496" t="s">
        <v>213</v>
      </c>
      <c r="AJ1496" t="s">
        <v>213</v>
      </c>
      <c r="AK1496" t="s">
        <v>213</v>
      </c>
      <c r="AL1496"/>
      <c r="AM1496"/>
      <c r="AN1496"/>
      <c r="AO1496"/>
      <c r="AP1496" s="317"/>
      <c r="AQ1496"/>
      <c r="AR1496" s="299"/>
      <c r="AS1496" s="273"/>
      <c r="AU1496" s="273"/>
    </row>
    <row r="1497" spans="1:47" s="272" customFormat="1" ht="22.8" x14ac:dyDescent="0.4">
      <c r="A1497" s="334">
        <v>216767</v>
      </c>
      <c r="B1497" t="s">
        <v>486</v>
      </c>
      <c r="C1497" s="315" t="s">
        <v>4176</v>
      </c>
      <c r="D1497" s="315" t="s">
        <v>4176</v>
      </c>
      <c r="E1497" s="315" t="s">
        <v>4176</v>
      </c>
      <c r="F1497" s="315" t="s">
        <v>4176</v>
      </c>
      <c r="G1497" s="315" t="s">
        <v>4176</v>
      </c>
      <c r="H1497" s="315" t="s">
        <v>4176</v>
      </c>
      <c r="I1497" s="315" t="s">
        <v>4176</v>
      </c>
      <c r="J1497" s="315" t="s">
        <v>4176</v>
      </c>
      <c r="K1497" s="315" t="s">
        <v>4176</v>
      </c>
      <c r="L1497" s="315" t="s">
        <v>4176</v>
      </c>
      <c r="M1497" s="315"/>
      <c r="N1497" s="315"/>
      <c r="O1497" s="315"/>
      <c r="P1497" s="315"/>
      <c r="Q1497" s="315"/>
      <c r="R1497" s="315"/>
      <c r="S1497" s="315"/>
      <c r="T1497" s="315"/>
      <c r="U1497" s="315"/>
      <c r="V1497" s="315"/>
      <c r="W1497" s="315"/>
      <c r="X1497" s="315"/>
      <c r="Y1497" s="315"/>
      <c r="Z1497" s="315"/>
      <c r="AA1497" s="315"/>
      <c r="AB1497" s="315"/>
      <c r="AC1497" s="315"/>
      <c r="AD1497" s="315"/>
      <c r="AE1497" s="315"/>
      <c r="AF1497" s="315"/>
      <c r="AG1497" s="315"/>
      <c r="AH1497" s="315"/>
      <c r="AI1497" s="315"/>
      <c r="AJ1497" s="315"/>
      <c r="AK1497" s="315"/>
      <c r="AL1497" s="315"/>
      <c r="AM1497" s="315"/>
      <c r="AN1497" s="315"/>
      <c r="AO1497" s="315"/>
      <c r="AP1497" s="316"/>
      <c r="AQ1497" t="s">
        <v>737</v>
      </c>
      <c r="AR1497" s="299" t="s">
        <v>4180</v>
      </c>
      <c r="AS1497" s="273"/>
      <c r="AU1497" s="273"/>
    </row>
    <row r="1498" spans="1:47" s="272" customFormat="1" ht="22.8" x14ac:dyDescent="0.4">
      <c r="A1498" s="332">
        <v>216768</v>
      </c>
      <c r="B1498" t="s">
        <v>487</v>
      </c>
      <c r="C1498" t="s">
        <v>4176</v>
      </c>
      <c r="D1498" t="s">
        <v>4176</v>
      </c>
      <c r="E1498" t="s">
        <v>4176</v>
      </c>
      <c r="F1498" t="s">
        <v>4176</v>
      </c>
      <c r="G1498" t="s">
        <v>4176</v>
      </c>
      <c r="H1498" t="s">
        <v>4176</v>
      </c>
      <c r="I1498" t="s">
        <v>4176</v>
      </c>
      <c r="J1498" t="s">
        <v>4176</v>
      </c>
      <c r="K1498" t="s">
        <v>4176</v>
      </c>
      <c r="L1498" t="s">
        <v>4176</v>
      </c>
      <c r="M1498" t="s">
        <v>4176</v>
      </c>
      <c r="N1498" t="s">
        <v>4176</v>
      </c>
      <c r="O1498" t="s">
        <v>4176</v>
      </c>
      <c r="P1498" t="s">
        <v>4176</v>
      </c>
      <c r="Q1498" t="s">
        <v>4176</v>
      </c>
      <c r="R1498" t="s">
        <v>4176</v>
      </c>
      <c r="S1498" t="s">
        <v>4176</v>
      </c>
      <c r="T1498" t="s">
        <v>4176</v>
      </c>
      <c r="U1498" t="s">
        <v>4176</v>
      </c>
      <c r="V1498" t="s">
        <v>4176</v>
      </c>
      <c r="W1498"/>
      <c r="X1498"/>
      <c r="Y1498"/>
      <c r="Z1498"/>
      <c r="AA1498"/>
      <c r="AB1498"/>
      <c r="AC1498"/>
      <c r="AD1498"/>
      <c r="AE1498"/>
      <c r="AF1498"/>
      <c r="AG1498"/>
      <c r="AH1498"/>
      <c r="AI1498"/>
      <c r="AJ1498"/>
      <c r="AK1498"/>
      <c r="AL1498"/>
      <c r="AM1498"/>
      <c r="AN1498"/>
      <c r="AO1498"/>
      <c r="AP1498" s="317"/>
      <c r="AQ1498" t="s">
        <v>737</v>
      </c>
      <c r="AR1498" s="299" t="s">
        <v>4190</v>
      </c>
      <c r="AS1498" s="271"/>
      <c r="AU1498" s="273"/>
    </row>
    <row r="1499" spans="1:47" s="272" customFormat="1" ht="22.8" x14ac:dyDescent="0.4">
      <c r="A1499" s="332">
        <v>216769</v>
      </c>
      <c r="B1499" t="s">
        <v>488</v>
      </c>
      <c r="C1499" t="s">
        <v>212</v>
      </c>
      <c r="D1499" t="s">
        <v>214</v>
      </c>
      <c r="E1499" t="s">
        <v>214</v>
      </c>
      <c r="F1499" t="s">
        <v>214</v>
      </c>
      <c r="G1499" t="s">
        <v>214</v>
      </c>
      <c r="H1499" t="s">
        <v>214</v>
      </c>
      <c r="I1499" t="s">
        <v>214</v>
      </c>
      <c r="J1499" t="s">
        <v>214</v>
      </c>
      <c r="K1499" t="s">
        <v>212</v>
      </c>
      <c r="L1499" t="s">
        <v>214</v>
      </c>
      <c r="M1499" t="s">
        <v>214</v>
      </c>
      <c r="N1499" t="s">
        <v>214</v>
      </c>
      <c r="O1499" t="s">
        <v>212</v>
      </c>
      <c r="P1499" t="s">
        <v>212</v>
      </c>
      <c r="Q1499" t="s">
        <v>214</v>
      </c>
      <c r="R1499" t="s">
        <v>214</v>
      </c>
      <c r="S1499" t="s">
        <v>214</v>
      </c>
      <c r="T1499" t="s">
        <v>214</v>
      </c>
      <c r="U1499" t="s">
        <v>214</v>
      </c>
      <c r="V1499" t="s">
        <v>214</v>
      </c>
      <c r="W1499" t="s">
        <v>213</v>
      </c>
      <c r="X1499" t="s">
        <v>213</v>
      </c>
      <c r="Y1499" t="s">
        <v>213</v>
      </c>
      <c r="Z1499" t="s">
        <v>213</v>
      </c>
      <c r="AA1499" t="s">
        <v>213</v>
      </c>
      <c r="AB1499"/>
      <c r="AC1499"/>
      <c r="AD1499"/>
      <c r="AE1499"/>
      <c r="AF1499"/>
      <c r="AG1499"/>
      <c r="AH1499"/>
      <c r="AI1499"/>
      <c r="AJ1499"/>
      <c r="AK1499"/>
      <c r="AL1499"/>
      <c r="AM1499"/>
      <c r="AN1499"/>
      <c r="AO1499"/>
      <c r="AP1499" s="317"/>
      <c r="AQ1499"/>
      <c r="AR1499" s="299"/>
      <c r="AS1499" s="271"/>
      <c r="AU1499" s="273"/>
    </row>
    <row r="1500" spans="1:47" s="272" customFormat="1" ht="22.8" x14ac:dyDescent="0.4">
      <c r="A1500" s="334">
        <v>216770</v>
      </c>
      <c r="B1500" t="s">
        <v>486</v>
      </c>
      <c r="C1500" s="315" t="s">
        <v>212</v>
      </c>
      <c r="D1500" s="315" t="s">
        <v>214</v>
      </c>
      <c r="E1500" s="315" t="s">
        <v>214</v>
      </c>
      <c r="F1500" s="315" t="s">
        <v>212</v>
      </c>
      <c r="G1500" s="315" t="s">
        <v>214</v>
      </c>
      <c r="H1500" s="315" t="s">
        <v>214</v>
      </c>
      <c r="I1500" s="315" t="s">
        <v>214</v>
      </c>
      <c r="J1500" s="315" t="s">
        <v>214</v>
      </c>
      <c r="K1500" s="315" t="s">
        <v>214</v>
      </c>
      <c r="L1500" s="315" t="s">
        <v>214</v>
      </c>
      <c r="M1500" s="315"/>
      <c r="N1500" s="315"/>
      <c r="O1500" s="315"/>
      <c r="P1500" s="315"/>
      <c r="Q1500" s="315"/>
      <c r="R1500" s="315"/>
      <c r="S1500" s="315"/>
      <c r="T1500" s="315"/>
      <c r="U1500" s="315"/>
      <c r="V1500" s="315"/>
      <c r="W1500" s="315"/>
      <c r="X1500" s="315"/>
      <c r="Y1500" s="315"/>
      <c r="Z1500" s="315"/>
      <c r="AA1500" s="315"/>
      <c r="AB1500" s="315"/>
      <c r="AC1500" s="315"/>
      <c r="AD1500" s="315"/>
      <c r="AE1500" s="315"/>
      <c r="AF1500" s="315"/>
      <c r="AG1500" s="315"/>
      <c r="AH1500" s="315"/>
      <c r="AI1500" s="315"/>
      <c r="AJ1500" s="315"/>
      <c r="AK1500" s="315"/>
      <c r="AL1500" s="315"/>
      <c r="AM1500" s="315"/>
      <c r="AN1500" s="315"/>
      <c r="AO1500" s="315"/>
      <c r="AP1500" s="316"/>
      <c r="AQ1500"/>
      <c r="AR1500" s="299"/>
      <c r="AS1500" s="271"/>
      <c r="AU1500" s="273"/>
    </row>
    <row r="1501" spans="1:47" s="272" customFormat="1" ht="22.8" x14ac:dyDescent="0.4">
      <c r="A1501" s="334">
        <v>216771</v>
      </c>
      <c r="B1501" t="s">
        <v>486</v>
      </c>
      <c r="C1501" s="315" t="s">
        <v>213</v>
      </c>
      <c r="D1501" s="315" t="s">
        <v>214</v>
      </c>
      <c r="E1501" s="315" t="s">
        <v>214</v>
      </c>
      <c r="F1501" s="315" t="s">
        <v>213</v>
      </c>
      <c r="G1501" s="315" t="s">
        <v>213</v>
      </c>
      <c r="H1501" s="315" t="s">
        <v>213</v>
      </c>
      <c r="I1501" s="315" t="s">
        <v>213</v>
      </c>
      <c r="J1501" s="315" t="s">
        <v>213</v>
      </c>
      <c r="K1501" s="315" t="s">
        <v>213</v>
      </c>
      <c r="L1501" s="315" t="s">
        <v>213</v>
      </c>
      <c r="M1501" s="315"/>
      <c r="N1501" s="315"/>
      <c r="O1501" s="315"/>
      <c r="P1501" s="315"/>
      <c r="Q1501" s="315"/>
      <c r="R1501" s="315"/>
      <c r="S1501" s="315"/>
      <c r="T1501" s="315"/>
      <c r="U1501" s="315"/>
      <c r="V1501" s="315"/>
      <c r="W1501" s="315"/>
      <c r="X1501" s="315"/>
      <c r="Y1501" s="315"/>
      <c r="Z1501" s="315"/>
      <c r="AA1501" s="315"/>
      <c r="AB1501" s="315"/>
      <c r="AC1501" s="315"/>
      <c r="AD1501" s="315"/>
      <c r="AE1501" s="315"/>
      <c r="AF1501" s="315"/>
      <c r="AG1501" s="315"/>
      <c r="AH1501" s="315"/>
      <c r="AI1501" s="315"/>
      <c r="AJ1501" s="315"/>
      <c r="AK1501" s="315"/>
      <c r="AL1501" s="315"/>
      <c r="AM1501" s="315"/>
      <c r="AN1501" s="315"/>
      <c r="AO1501" s="315"/>
      <c r="AP1501" s="316"/>
      <c r="AQ1501"/>
      <c r="AR1501" s="299"/>
      <c r="AS1501" s="273"/>
      <c r="AU1501" s="273"/>
    </row>
    <row r="1502" spans="1:47" s="272" customFormat="1" ht="22.8" x14ac:dyDescent="0.4">
      <c r="A1502" s="334">
        <v>216772</v>
      </c>
      <c r="B1502" t="s">
        <v>486</v>
      </c>
      <c r="C1502" s="315" t="s">
        <v>214</v>
      </c>
      <c r="D1502" s="315" t="s">
        <v>214</v>
      </c>
      <c r="E1502" s="315" t="s">
        <v>214</v>
      </c>
      <c r="F1502" s="315" t="s">
        <v>214</v>
      </c>
      <c r="G1502" s="315" t="s">
        <v>213</v>
      </c>
      <c r="H1502" s="315" t="s">
        <v>213</v>
      </c>
      <c r="I1502" s="315" t="s">
        <v>213</v>
      </c>
      <c r="J1502" s="315" t="s">
        <v>213</v>
      </c>
      <c r="K1502" s="315" t="s">
        <v>213</v>
      </c>
      <c r="L1502" s="315" t="s">
        <v>213</v>
      </c>
      <c r="M1502" s="315"/>
      <c r="N1502" s="315"/>
      <c r="O1502" s="315"/>
      <c r="P1502" s="315"/>
      <c r="Q1502" s="315"/>
      <c r="R1502" s="315"/>
      <c r="S1502" s="315"/>
      <c r="T1502" s="315"/>
      <c r="U1502" s="315"/>
      <c r="V1502" s="315"/>
      <c r="W1502" s="315"/>
      <c r="X1502" s="315"/>
      <c r="Y1502" s="315"/>
      <c r="Z1502" s="315"/>
      <c r="AA1502" s="315"/>
      <c r="AB1502" s="315"/>
      <c r="AC1502" s="315"/>
      <c r="AD1502" s="315"/>
      <c r="AE1502" s="315"/>
      <c r="AF1502" s="315"/>
      <c r="AG1502" s="315"/>
      <c r="AH1502" s="315"/>
      <c r="AI1502" s="315"/>
      <c r="AJ1502" s="315"/>
      <c r="AK1502" s="315"/>
      <c r="AL1502" s="315"/>
      <c r="AM1502" s="315"/>
      <c r="AN1502" s="315"/>
      <c r="AO1502" s="315"/>
      <c r="AP1502" s="316"/>
      <c r="AQ1502"/>
      <c r="AR1502" s="299"/>
      <c r="AS1502" s="273"/>
      <c r="AU1502" s="273"/>
    </row>
    <row r="1503" spans="1:47" s="272" customFormat="1" ht="22.8" x14ac:dyDescent="0.4">
      <c r="A1503" s="332">
        <v>216773</v>
      </c>
      <c r="B1503" t="s">
        <v>3632</v>
      </c>
      <c r="C1503" t="s">
        <v>212</v>
      </c>
      <c r="D1503" t="s">
        <v>214</v>
      </c>
      <c r="E1503" t="s">
        <v>212</v>
      </c>
      <c r="F1503" t="s">
        <v>212</v>
      </c>
      <c r="G1503" t="s">
        <v>213</v>
      </c>
      <c r="H1503" t="s">
        <v>213</v>
      </c>
      <c r="I1503" t="s">
        <v>212</v>
      </c>
      <c r="J1503" t="s">
        <v>214</v>
      </c>
      <c r="K1503" t="s">
        <v>214</v>
      </c>
      <c r="L1503" t="s">
        <v>212</v>
      </c>
      <c r="M1503" t="s">
        <v>212</v>
      </c>
      <c r="N1503" t="s">
        <v>214</v>
      </c>
      <c r="O1503" t="s">
        <v>212</v>
      </c>
      <c r="P1503" t="s">
        <v>214</v>
      </c>
      <c r="Q1503" t="s">
        <v>214</v>
      </c>
      <c r="R1503" t="s">
        <v>213</v>
      </c>
      <c r="S1503" t="s">
        <v>213</v>
      </c>
      <c r="T1503" t="s">
        <v>214</v>
      </c>
      <c r="U1503" t="s">
        <v>214</v>
      </c>
      <c r="V1503" t="s">
        <v>214</v>
      </c>
      <c r="W1503"/>
      <c r="X1503"/>
      <c r="Y1503"/>
      <c r="Z1503"/>
      <c r="AA1503"/>
      <c r="AB1503"/>
      <c r="AC1503"/>
      <c r="AD1503"/>
      <c r="AE1503"/>
      <c r="AF1503"/>
      <c r="AG1503"/>
      <c r="AH1503"/>
      <c r="AI1503"/>
      <c r="AJ1503"/>
      <c r="AK1503"/>
      <c r="AL1503"/>
      <c r="AM1503"/>
      <c r="AN1503"/>
      <c r="AO1503"/>
      <c r="AP1503" s="317"/>
      <c r="AQ1503"/>
      <c r="AR1503" s="299"/>
      <c r="AS1503" s="273"/>
      <c r="AU1503" s="273"/>
    </row>
    <row r="1504" spans="1:47" s="272" customFormat="1" ht="22.8" x14ac:dyDescent="0.4">
      <c r="A1504" s="334">
        <v>216774</v>
      </c>
      <c r="B1504" t="s">
        <v>486</v>
      </c>
      <c r="C1504" s="315" t="s">
        <v>213</v>
      </c>
      <c r="D1504" s="315" t="s">
        <v>214</v>
      </c>
      <c r="E1504" s="315" t="s">
        <v>214</v>
      </c>
      <c r="F1504" s="315" t="s">
        <v>214</v>
      </c>
      <c r="G1504" s="315" t="s">
        <v>213</v>
      </c>
      <c r="H1504" s="315" t="s">
        <v>213</v>
      </c>
      <c r="I1504" s="315" t="s">
        <v>213</v>
      </c>
      <c r="J1504" s="315" t="s">
        <v>213</v>
      </c>
      <c r="K1504" s="315" t="s">
        <v>213</v>
      </c>
      <c r="L1504" s="315" t="s">
        <v>213</v>
      </c>
      <c r="M1504" s="315"/>
      <c r="N1504" s="315"/>
      <c r="O1504" s="315"/>
      <c r="P1504" s="315"/>
      <c r="Q1504" s="315"/>
      <c r="R1504" s="315"/>
      <c r="S1504" s="315"/>
      <c r="T1504" s="315"/>
      <c r="U1504" s="315"/>
      <c r="V1504" s="315"/>
      <c r="W1504" s="315"/>
      <c r="X1504" s="315"/>
      <c r="Y1504" s="315"/>
      <c r="Z1504" s="315"/>
      <c r="AA1504" s="315"/>
      <c r="AB1504" s="315"/>
      <c r="AC1504" s="315"/>
      <c r="AD1504" s="315"/>
      <c r="AE1504" s="315"/>
      <c r="AF1504" s="315"/>
      <c r="AG1504" s="315"/>
      <c r="AH1504" s="315"/>
      <c r="AI1504" s="315"/>
      <c r="AJ1504" s="315"/>
      <c r="AK1504" s="315"/>
      <c r="AL1504" s="315"/>
      <c r="AM1504" s="315"/>
      <c r="AN1504" s="315"/>
      <c r="AO1504" s="315"/>
      <c r="AP1504" s="316"/>
      <c r="AQ1504"/>
      <c r="AR1504" s="299"/>
      <c r="AS1504" s="273"/>
      <c r="AU1504" s="273"/>
    </row>
    <row r="1505" spans="1:47" s="272" customFormat="1" ht="22.8" x14ac:dyDescent="0.4">
      <c r="A1505" s="334">
        <v>216776</v>
      </c>
      <c r="B1505" t="s">
        <v>486</v>
      </c>
      <c r="C1505" s="315" t="s">
        <v>214</v>
      </c>
      <c r="D1505" s="315" t="s">
        <v>214</v>
      </c>
      <c r="E1505" s="315" t="s">
        <v>214</v>
      </c>
      <c r="F1505" s="315" t="s">
        <v>214</v>
      </c>
      <c r="G1505" s="315" t="s">
        <v>213</v>
      </c>
      <c r="H1505" s="315" t="s">
        <v>213</v>
      </c>
      <c r="I1505" s="315" t="s">
        <v>213</v>
      </c>
      <c r="J1505" s="315" t="s">
        <v>213</v>
      </c>
      <c r="K1505" s="315" t="s">
        <v>213</v>
      </c>
      <c r="L1505" s="315" t="s">
        <v>213</v>
      </c>
      <c r="M1505" s="315"/>
      <c r="N1505" s="315"/>
      <c r="O1505" s="315"/>
      <c r="P1505" s="315"/>
      <c r="Q1505" s="315"/>
      <c r="R1505" s="315"/>
      <c r="S1505" s="315"/>
      <c r="T1505" s="315"/>
      <c r="U1505" s="315"/>
      <c r="V1505" s="315"/>
      <c r="W1505" s="315"/>
      <c r="X1505" s="315"/>
      <c r="Y1505" s="315"/>
      <c r="Z1505" s="315"/>
      <c r="AA1505" s="315"/>
      <c r="AB1505" s="315"/>
      <c r="AC1505" s="315"/>
      <c r="AD1505" s="315"/>
      <c r="AE1505" s="315"/>
      <c r="AF1505" s="315"/>
      <c r="AG1505" s="315"/>
      <c r="AH1505" s="315"/>
      <c r="AI1505" s="315"/>
      <c r="AJ1505" s="315"/>
      <c r="AK1505" s="315"/>
      <c r="AL1505" s="315"/>
      <c r="AM1505" s="315"/>
      <c r="AN1505" s="315"/>
      <c r="AO1505" s="315"/>
      <c r="AP1505" s="316"/>
      <c r="AQ1505"/>
      <c r="AR1505" s="299"/>
      <c r="AS1505" s="271"/>
      <c r="AU1505" s="273"/>
    </row>
    <row r="1506" spans="1:47" s="272" customFormat="1" ht="22.8" x14ac:dyDescent="0.4">
      <c r="A1506" s="334">
        <v>216777</v>
      </c>
      <c r="B1506" t="s">
        <v>486</v>
      </c>
      <c r="C1506" s="315" t="s">
        <v>4177</v>
      </c>
      <c r="D1506" s="315" t="s">
        <v>4177</v>
      </c>
      <c r="E1506" s="315" t="s">
        <v>4177</v>
      </c>
      <c r="F1506" s="315" t="s">
        <v>4177</v>
      </c>
      <c r="G1506" s="315" t="s">
        <v>4177</v>
      </c>
      <c r="H1506" s="315" t="s">
        <v>213</v>
      </c>
      <c r="I1506" s="315" t="s">
        <v>213</v>
      </c>
      <c r="J1506" s="315" t="s">
        <v>213</v>
      </c>
      <c r="K1506" s="315" t="s">
        <v>213</v>
      </c>
      <c r="L1506" s="315" t="s">
        <v>213</v>
      </c>
      <c r="M1506" s="315"/>
      <c r="N1506" s="315"/>
      <c r="O1506" s="315"/>
      <c r="P1506" s="315"/>
      <c r="Q1506" s="315"/>
      <c r="R1506" s="315"/>
      <c r="S1506" s="315"/>
      <c r="T1506" s="315"/>
      <c r="U1506" s="315"/>
      <c r="V1506" s="315"/>
      <c r="W1506" s="315"/>
      <c r="X1506" s="315"/>
      <c r="Y1506" s="315"/>
      <c r="Z1506" s="315"/>
      <c r="AA1506" s="315"/>
      <c r="AB1506" s="315"/>
      <c r="AC1506" s="315"/>
      <c r="AD1506" s="315"/>
      <c r="AE1506" s="315"/>
      <c r="AF1506" s="315"/>
      <c r="AG1506" s="315"/>
      <c r="AH1506" s="315"/>
      <c r="AI1506" s="315"/>
      <c r="AJ1506" s="315"/>
      <c r="AK1506" s="315"/>
      <c r="AL1506" s="315"/>
      <c r="AM1506" s="315"/>
      <c r="AN1506" s="315"/>
      <c r="AO1506" s="315"/>
      <c r="AP1506" s="316"/>
      <c r="AQ1506"/>
      <c r="AR1506" s="299"/>
      <c r="AS1506" s="273"/>
      <c r="AU1506" s="273"/>
    </row>
    <row r="1507" spans="1:47" s="272" customFormat="1" ht="22.8" x14ac:dyDescent="0.4">
      <c r="A1507" s="332">
        <v>216778</v>
      </c>
      <c r="B1507" t="s">
        <v>486</v>
      </c>
      <c r="C1507" t="s">
        <v>214</v>
      </c>
      <c r="D1507" t="s">
        <v>214</v>
      </c>
      <c r="E1507" t="s">
        <v>214</v>
      </c>
      <c r="F1507" t="s">
        <v>214</v>
      </c>
      <c r="G1507" t="s">
        <v>214</v>
      </c>
      <c r="H1507" t="s">
        <v>213</v>
      </c>
      <c r="I1507" t="s">
        <v>213</v>
      </c>
      <c r="J1507" t="s">
        <v>214</v>
      </c>
      <c r="K1507" t="s">
        <v>214</v>
      </c>
      <c r="L1507" t="s">
        <v>214</v>
      </c>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s="317"/>
      <c r="AQ1507"/>
      <c r="AR1507" s="299"/>
      <c r="AS1507" s="273"/>
      <c r="AU1507" s="273"/>
    </row>
    <row r="1508" spans="1:47" s="272" customFormat="1" ht="22.8" x14ac:dyDescent="0.4">
      <c r="A1508" s="332">
        <v>216779</v>
      </c>
      <c r="B1508" t="s">
        <v>3632</v>
      </c>
      <c r="C1508" t="s">
        <v>214</v>
      </c>
      <c r="D1508" t="s">
        <v>214</v>
      </c>
      <c r="E1508" t="s">
        <v>214</v>
      </c>
      <c r="F1508" t="s">
        <v>212</v>
      </c>
      <c r="G1508" t="s">
        <v>213</v>
      </c>
      <c r="H1508" t="s">
        <v>214</v>
      </c>
      <c r="I1508" t="s">
        <v>214</v>
      </c>
      <c r="J1508" t="s">
        <v>214</v>
      </c>
      <c r="K1508" t="s">
        <v>214</v>
      </c>
      <c r="L1508" t="s">
        <v>214</v>
      </c>
      <c r="M1508" t="s">
        <v>212</v>
      </c>
      <c r="N1508" t="s">
        <v>212</v>
      </c>
      <c r="O1508" t="s">
        <v>212</v>
      </c>
      <c r="P1508" t="s">
        <v>212</v>
      </c>
      <c r="Q1508" t="s">
        <v>212</v>
      </c>
      <c r="R1508" t="s">
        <v>213</v>
      </c>
      <c r="S1508" t="s">
        <v>213</v>
      </c>
      <c r="T1508" t="s">
        <v>214</v>
      </c>
      <c r="U1508" t="s">
        <v>214</v>
      </c>
      <c r="V1508" t="s">
        <v>213</v>
      </c>
      <c r="W1508"/>
      <c r="X1508"/>
      <c r="Y1508"/>
      <c r="Z1508"/>
      <c r="AA1508"/>
      <c r="AB1508"/>
      <c r="AC1508"/>
      <c r="AD1508"/>
      <c r="AE1508"/>
      <c r="AF1508"/>
      <c r="AG1508"/>
      <c r="AH1508"/>
      <c r="AI1508"/>
      <c r="AJ1508"/>
      <c r="AK1508"/>
      <c r="AL1508"/>
      <c r="AM1508"/>
      <c r="AN1508"/>
      <c r="AO1508"/>
      <c r="AP1508" s="317"/>
      <c r="AQ1508"/>
      <c r="AR1508" s="299"/>
      <c r="AS1508" s="273"/>
      <c r="AU1508" s="273"/>
    </row>
    <row r="1509" spans="1:47" s="272" customFormat="1" ht="22.8" x14ac:dyDescent="0.4">
      <c r="A1509" s="332">
        <v>216780</v>
      </c>
      <c r="B1509" t="s">
        <v>3632</v>
      </c>
      <c r="C1509" t="s">
        <v>214</v>
      </c>
      <c r="D1509" t="s">
        <v>214</v>
      </c>
      <c r="E1509" t="s">
        <v>212</v>
      </c>
      <c r="F1509" t="s">
        <v>212</v>
      </c>
      <c r="G1509" t="s">
        <v>213</v>
      </c>
      <c r="H1509" t="s">
        <v>214</v>
      </c>
      <c r="I1509" t="s">
        <v>212</v>
      </c>
      <c r="J1509" t="s">
        <v>214</v>
      </c>
      <c r="K1509" t="s">
        <v>214</v>
      </c>
      <c r="L1509" t="s">
        <v>214</v>
      </c>
      <c r="M1509" t="s">
        <v>213</v>
      </c>
      <c r="N1509" t="s">
        <v>212</v>
      </c>
      <c r="O1509" t="s">
        <v>212</v>
      </c>
      <c r="P1509" t="s">
        <v>214</v>
      </c>
      <c r="Q1509" t="s">
        <v>214</v>
      </c>
      <c r="R1509" t="s">
        <v>214</v>
      </c>
      <c r="S1509" t="s">
        <v>213</v>
      </c>
      <c r="T1509" t="s">
        <v>213</v>
      </c>
      <c r="U1509" t="s">
        <v>213</v>
      </c>
      <c r="V1509" t="s">
        <v>213</v>
      </c>
      <c r="W1509"/>
      <c r="X1509"/>
      <c r="Y1509"/>
      <c r="Z1509"/>
      <c r="AA1509"/>
      <c r="AB1509"/>
      <c r="AC1509"/>
      <c r="AD1509"/>
      <c r="AE1509"/>
      <c r="AF1509"/>
      <c r="AG1509"/>
      <c r="AH1509"/>
      <c r="AI1509"/>
      <c r="AJ1509"/>
      <c r="AK1509"/>
      <c r="AL1509"/>
      <c r="AM1509"/>
      <c r="AN1509"/>
      <c r="AO1509"/>
      <c r="AP1509" s="317"/>
      <c r="AQ1509"/>
      <c r="AR1509" s="299"/>
      <c r="AS1509" s="271"/>
      <c r="AU1509" s="273"/>
    </row>
    <row r="1510" spans="1:47" s="272" customFormat="1" ht="22.8" x14ac:dyDescent="0.4">
      <c r="A1510" s="332">
        <v>216782</v>
      </c>
      <c r="B1510" t="s">
        <v>3632</v>
      </c>
      <c r="C1510" t="s">
        <v>212</v>
      </c>
      <c r="D1510" t="s">
        <v>212</v>
      </c>
      <c r="E1510" t="s">
        <v>214</v>
      </c>
      <c r="F1510" t="s">
        <v>212</v>
      </c>
      <c r="G1510" t="s">
        <v>213</v>
      </c>
      <c r="H1510" t="s">
        <v>214</v>
      </c>
      <c r="I1510" t="s">
        <v>212</v>
      </c>
      <c r="J1510" t="s">
        <v>214</v>
      </c>
      <c r="K1510" t="s">
        <v>214</v>
      </c>
      <c r="L1510" t="s">
        <v>214</v>
      </c>
      <c r="M1510" t="s">
        <v>214</v>
      </c>
      <c r="N1510" t="s">
        <v>214</v>
      </c>
      <c r="O1510" t="s">
        <v>214</v>
      </c>
      <c r="P1510" t="s">
        <v>214</v>
      </c>
      <c r="Q1510" t="s">
        <v>214</v>
      </c>
      <c r="R1510" t="s">
        <v>214</v>
      </c>
      <c r="S1510" t="s">
        <v>213</v>
      </c>
      <c r="T1510" t="s">
        <v>214</v>
      </c>
      <c r="U1510" t="s">
        <v>214</v>
      </c>
      <c r="V1510" t="s">
        <v>214</v>
      </c>
      <c r="W1510"/>
      <c r="X1510"/>
      <c r="Y1510"/>
      <c r="Z1510"/>
      <c r="AA1510"/>
      <c r="AB1510"/>
      <c r="AC1510"/>
      <c r="AD1510"/>
      <c r="AE1510"/>
      <c r="AF1510"/>
      <c r="AG1510"/>
      <c r="AH1510"/>
      <c r="AI1510"/>
      <c r="AJ1510"/>
      <c r="AK1510"/>
      <c r="AL1510"/>
      <c r="AM1510"/>
      <c r="AN1510"/>
      <c r="AO1510"/>
      <c r="AP1510" s="317"/>
      <c r="AQ1510"/>
      <c r="AR1510" s="299"/>
      <c r="AS1510" s="271"/>
      <c r="AU1510" s="273"/>
    </row>
    <row r="1511" spans="1:47" s="272" customFormat="1" ht="22.8" x14ac:dyDescent="0.4">
      <c r="A1511" s="334">
        <v>216783</v>
      </c>
      <c r="B1511" t="s">
        <v>486</v>
      </c>
      <c r="C1511" s="315" t="s">
        <v>212</v>
      </c>
      <c r="D1511" s="315" t="s">
        <v>213</v>
      </c>
      <c r="E1511" s="315" t="s">
        <v>212</v>
      </c>
      <c r="F1511" s="315" t="s">
        <v>213</v>
      </c>
      <c r="G1511" s="315" t="s">
        <v>213</v>
      </c>
      <c r="H1511" s="315" t="s">
        <v>213</v>
      </c>
      <c r="I1511" s="315" t="s">
        <v>213</v>
      </c>
      <c r="J1511" s="315" t="s">
        <v>213</v>
      </c>
      <c r="K1511" s="315" t="s">
        <v>213</v>
      </c>
      <c r="L1511" s="315" t="s">
        <v>213</v>
      </c>
      <c r="M1511" s="315"/>
      <c r="N1511" s="315"/>
      <c r="O1511" s="315"/>
      <c r="P1511" s="315"/>
      <c r="Q1511" s="315"/>
      <c r="R1511" s="315"/>
      <c r="S1511" s="315"/>
      <c r="T1511" s="315"/>
      <c r="U1511" s="315"/>
      <c r="V1511" s="315"/>
      <c r="W1511" s="315"/>
      <c r="X1511" s="315"/>
      <c r="Y1511" s="315"/>
      <c r="Z1511" s="315"/>
      <c r="AA1511" s="315"/>
      <c r="AB1511" s="315"/>
      <c r="AC1511" s="315"/>
      <c r="AD1511" s="315"/>
      <c r="AE1511" s="315"/>
      <c r="AF1511" s="315"/>
      <c r="AG1511" s="315"/>
      <c r="AH1511" s="315"/>
      <c r="AI1511" s="315"/>
      <c r="AJ1511" s="315"/>
      <c r="AK1511" s="315"/>
      <c r="AL1511" s="315"/>
      <c r="AM1511" s="315"/>
      <c r="AN1511" s="315"/>
      <c r="AO1511" s="315"/>
      <c r="AP1511" s="316"/>
      <c r="AQ1511"/>
      <c r="AR1511" s="299"/>
      <c r="AS1511" s="271"/>
      <c r="AU1511" s="273"/>
    </row>
    <row r="1512" spans="1:47" s="272" customFormat="1" ht="22.8" x14ac:dyDescent="0.4">
      <c r="A1512" s="332">
        <v>216784</v>
      </c>
      <c r="B1512" t="s">
        <v>488</v>
      </c>
      <c r="C1512" t="s">
        <v>214</v>
      </c>
      <c r="D1512" t="s">
        <v>214</v>
      </c>
      <c r="E1512" t="s">
        <v>212</v>
      </c>
      <c r="F1512" t="s">
        <v>212</v>
      </c>
      <c r="G1512" t="s">
        <v>212</v>
      </c>
      <c r="H1512" t="s">
        <v>214</v>
      </c>
      <c r="I1512" t="s">
        <v>212</v>
      </c>
      <c r="J1512" t="s">
        <v>212</v>
      </c>
      <c r="K1512" t="s">
        <v>214</v>
      </c>
      <c r="L1512" t="s">
        <v>214</v>
      </c>
      <c r="M1512" t="s">
        <v>212</v>
      </c>
      <c r="N1512" t="s">
        <v>212</v>
      </c>
      <c r="O1512" t="s">
        <v>212</v>
      </c>
      <c r="P1512" t="s">
        <v>212</v>
      </c>
      <c r="Q1512" t="s">
        <v>214</v>
      </c>
      <c r="R1512" t="s">
        <v>214</v>
      </c>
      <c r="S1512" t="s">
        <v>214</v>
      </c>
      <c r="T1512" t="s">
        <v>214</v>
      </c>
      <c r="U1512" t="s">
        <v>214</v>
      </c>
      <c r="V1512" t="s">
        <v>214</v>
      </c>
      <c r="W1512" t="s">
        <v>213</v>
      </c>
      <c r="X1512" t="s">
        <v>213</v>
      </c>
      <c r="Y1512" t="s">
        <v>213</v>
      </c>
      <c r="Z1512" t="s">
        <v>213</v>
      </c>
      <c r="AA1512" t="s">
        <v>213</v>
      </c>
      <c r="AB1512"/>
      <c r="AC1512"/>
      <c r="AD1512"/>
      <c r="AE1512"/>
      <c r="AF1512"/>
      <c r="AG1512"/>
      <c r="AH1512"/>
      <c r="AI1512"/>
      <c r="AJ1512"/>
      <c r="AK1512"/>
      <c r="AL1512"/>
      <c r="AM1512"/>
      <c r="AN1512"/>
      <c r="AO1512"/>
      <c r="AP1512" s="317"/>
      <c r="AQ1512"/>
      <c r="AR1512" s="299"/>
      <c r="AS1512" s="273"/>
      <c r="AU1512" s="273"/>
    </row>
    <row r="1513" spans="1:47" s="272" customFormat="1" ht="22.8" x14ac:dyDescent="0.4">
      <c r="A1513" s="332">
        <v>216785</v>
      </c>
      <c r="B1513" t="s">
        <v>3632</v>
      </c>
      <c r="C1513" t="s">
        <v>214</v>
      </c>
      <c r="D1513" t="s">
        <v>212</v>
      </c>
      <c r="E1513" t="s">
        <v>212</v>
      </c>
      <c r="F1513" t="s">
        <v>212</v>
      </c>
      <c r="G1513" t="s">
        <v>214</v>
      </c>
      <c r="H1513" t="s">
        <v>214</v>
      </c>
      <c r="I1513" t="s">
        <v>214</v>
      </c>
      <c r="J1513" t="s">
        <v>214</v>
      </c>
      <c r="K1513" t="s">
        <v>212</v>
      </c>
      <c r="L1513" t="s">
        <v>214</v>
      </c>
      <c r="M1513" t="s">
        <v>214</v>
      </c>
      <c r="N1513" t="s">
        <v>214</v>
      </c>
      <c r="O1513" t="s">
        <v>214</v>
      </c>
      <c r="P1513" t="s">
        <v>214</v>
      </c>
      <c r="Q1513" t="s">
        <v>214</v>
      </c>
      <c r="R1513" s="315" t="s">
        <v>213</v>
      </c>
      <c r="S1513" s="315" t="s">
        <v>213</v>
      </c>
      <c r="T1513" s="315" t="s">
        <v>213</v>
      </c>
      <c r="U1513" s="315" t="s">
        <v>213</v>
      </c>
      <c r="V1513" s="315" t="s">
        <v>213</v>
      </c>
      <c r="W1513"/>
      <c r="X1513"/>
      <c r="Y1513"/>
      <c r="Z1513"/>
      <c r="AA1513"/>
      <c r="AB1513"/>
      <c r="AC1513"/>
      <c r="AD1513"/>
      <c r="AE1513"/>
      <c r="AF1513"/>
      <c r="AG1513"/>
      <c r="AH1513"/>
      <c r="AI1513"/>
      <c r="AJ1513"/>
      <c r="AK1513"/>
      <c r="AL1513"/>
      <c r="AM1513"/>
      <c r="AN1513"/>
      <c r="AO1513"/>
      <c r="AP1513" s="317"/>
      <c r="AQ1513"/>
      <c r="AR1513" s="299"/>
      <c r="AS1513" s="273"/>
      <c r="AU1513" s="273"/>
    </row>
    <row r="1514" spans="1:47" s="272" customFormat="1" ht="22.8" x14ac:dyDescent="0.4">
      <c r="A1514" s="332">
        <v>216786</v>
      </c>
      <c r="B1514" t="s">
        <v>3632</v>
      </c>
      <c r="C1514" t="s">
        <v>213</v>
      </c>
      <c r="D1514" t="s">
        <v>214</v>
      </c>
      <c r="E1514" t="s">
        <v>214</v>
      </c>
      <c r="F1514" t="s">
        <v>212</v>
      </c>
      <c r="G1514" t="s">
        <v>213</v>
      </c>
      <c r="H1514" t="s">
        <v>213</v>
      </c>
      <c r="I1514" t="s">
        <v>214</v>
      </c>
      <c r="J1514" t="s">
        <v>212</v>
      </c>
      <c r="K1514" t="s">
        <v>214</v>
      </c>
      <c r="L1514" t="s">
        <v>212</v>
      </c>
      <c r="M1514" t="s">
        <v>214</v>
      </c>
      <c r="N1514" t="s">
        <v>213</v>
      </c>
      <c r="O1514" t="s">
        <v>214</v>
      </c>
      <c r="P1514" t="s">
        <v>214</v>
      </c>
      <c r="Q1514" t="s">
        <v>213</v>
      </c>
      <c r="R1514" t="s">
        <v>213</v>
      </c>
      <c r="S1514" t="s">
        <v>213</v>
      </c>
      <c r="T1514" t="s">
        <v>213</v>
      </c>
      <c r="U1514" t="s">
        <v>213</v>
      </c>
      <c r="V1514" t="s">
        <v>213</v>
      </c>
      <c r="W1514"/>
      <c r="X1514"/>
      <c r="Y1514"/>
      <c r="Z1514"/>
      <c r="AA1514"/>
      <c r="AB1514"/>
      <c r="AC1514"/>
      <c r="AD1514"/>
      <c r="AE1514"/>
      <c r="AF1514"/>
      <c r="AG1514"/>
      <c r="AH1514"/>
      <c r="AI1514"/>
      <c r="AJ1514"/>
      <c r="AK1514"/>
      <c r="AL1514"/>
      <c r="AM1514"/>
      <c r="AN1514"/>
      <c r="AO1514"/>
      <c r="AP1514" s="317"/>
      <c r="AQ1514"/>
      <c r="AR1514" s="299"/>
      <c r="AS1514" s="271"/>
      <c r="AU1514" s="273"/>
    </row>
    <row r="1515" spans="1:47" s="272" customFormat="1" ht="22.8" x14ac:dyDescent="0.4">
      <c r="A1515" s="332">
        <v>216787</v>
      </c>
      <c r="B1515" t="s">
        <v>486</v>
      </c>
      <c r="C1515" t="s">
        <v>212</v>
      </c>
      <c r="D1515" t="s">
        <v>212</v>
      </c>
      <c r="E1515" t="s">
        <v>212</v>
      </c>
      <c r="F1515" t="s">
        <v>212</v>
      </c>
      <c r="G1515" t="s">
        <v>214</v>
      </c>
      <c r="H1515" t="s">
        <v>214</v>
      </c>
      <c r="I1515" t="s">
        <v>212</v>
      </c>
      <c r="J1515" t="s">
        <v>214</v>
      </c>
      <c r="K1515" t="s">
        <v>212</v>
      </c>
      <c r="L1515" t="s">
        <v>212</v>
      </c>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s="317"/>
      <c r="AQ1515"/>
      <c r="AR1515" s="299"/>
      <c r="AS1515" s="273"/>
      <c r="AU1515" s="273"/>
    </row>
    <row r="1516" spans="1:47" s="272" customFormat="1" ht="22.8" x14ac:dyDescent="0.4">
      <c r="A1516" s="332">
        <v>216788</v>
      </c>
      <c r="B1516" t="s">
        <v>3632</v>
      </c>
      <c r="C1516" t="s">
        <v>214</v>
      </c>
      <c r="D1516" t="s">
        <v>214</v>
      </c>
      <c r="E1516" t="s">
        <v>214</v>
      </c>
      <c r="F1516" t="s">
        <v>214</v>
      </c>
      <c r="G1516" t="s">
        <v>214</v>
      </c>
      <c r="H1516" t="s">
        <v>214</v>
      </c>
      <c r="I1516" t="s">
        <v>213</v>
      </c>
      <c r="J1516" t="s">
        <v>214</v>
      </c>
      <c r="K1516" t="s">
        <v>214</v>
      </c>
      <c r="L1516" t="s">
        <v>214</v>
      </c>
      <c r="M1516" t="s">
        <v>213</v>
      </c>
      <c r="N1516" t="s">
        <v>213</v>
      </c>
      <c r="O1516" t="s">
        <v>214</v>
      </c>
      <c r="P1516" t="s">
        <v>214</v>
      </c>
      <c r="Q1516" t="s">
        <v>213</v>
      </c>
      <c r="R1516" t="s">
        <v>213</v>
      </c>
      <c r="S1516" t="s">
        <v>213</v>
      </c>
      <c r="T1516" t="s">
        <v>213</v>
      </c>
      <c r="U1516" t="s">
        <v>213</v>
      </c>
      <c r="V1516" t="s">
        <v>213</v>
      </c>
      <c r="W1516"/>
      <c r="X1516"/>
      <c r="Y1516"/>
      <c r="Z1516"/>
      <c r="AA1516"/>
      <c r="AB1516"/>
      <c r="AC1516"/>
      <c r="AD1516"/>
      <c r="AE1516"/>
      <c r="AF1516"/>
      <c r="AG1516"/>
      <c r="AH1516"/>
      <c r="AI1516"/>
      <c r="AJ1516"/>
      <c r="AK1516"/>
      <c r="AL1516"/>
      <c r="AM1516"/>
      <c r="AN1516"/>
      <c r="AO1516"/>
      <c r="AP1516" s="317"/>
      <c r="AQ1516"/>
      <c r="AR1516" s="299"/>
      <c r="AS1516" s="273"/>
      <c r="AU1516" s="273"/>
    </row>
    <row r="1517" spans="1:47" s="272" customFormat="1" ht="22.8" x14ac:dyDescent="0.4">
      <c r="A1517" s="334">
        <v>216789</v>
      </c>
      <c r="B1517" t="s">
        <v>486</v>
      </c>
      <c r="C1517" s="315" t="s">
        <v>214</v>
      </c>
      <c r="D1517" s="315" t="s">
        <v>214</v>
      </c>
      <c r="E1517" s="315" t="s">
        <v>214</v>
      </c>
      <c r="F1517" s="315" t="s">
        <v>214</v>
      </c>
      <c r="G1517" s="315" t="s">
        <v>213</v>
      </c>
      <c r="H1517" s="315" t="s">
        <v>213</v>
      </c>
      <c r="I1517" s="315" t="s">
        <v>213</v>
      </c>
      <c r="J1517" s="315" t="s">
        <v>213</v>
      </c>
      <c r="K1517" s="315" t="s">
        <v>213</v>
      </c>
      <c r="L1517" s="315" t="s">
        <v>213</v>
      </c>
      <c r="M1517" s="315"/>
      <c r="N1517" s="315"/>
      <c r="O1517" s="315"/>
      <c r="P1517" s="315"/>
      <c r="Q1517" s="315"/>
      <c r="R1517" s="315"/>
      <c r="S1517" s="315"/>
      <c r="T1517" s="315"/>
      <c r="U1517" s="315"/>
      <c r="V1517" s="315"/>
      <c r="W1517" s="315"/>
      <c r="X1517" s="315"/>
      <c r="Y1517" s="315"/>
      <c r="Z1517" s="315"/>
      <c r="AA1517" s="315"/>
      <c r="AB1517" s="315"/>
      <c r="AC1517" s="315"/>
      <c r="AD1517" s="315"/>
      <c r="AE1517" s="315"/>
      <c r="AF1517" s="315"/>
      <c r="AG1517" s="315"/>
      <c r="AH1517" s="315"/>
      <c r="AI1517" s="315"/>
      <c r="AJ1517" s="315"/>
      <c r="AK1517" s="315"/>
      <c r="AL1517" s="315"/>
      <c r="AM1517" s="315"/>
      <c r="AN1517" s="315"/>
      <c r="AO1517" s="315"/>
      <c r="AP1517" s="316"/>
      <c r="AQ1517"/>
      <c r="AR1517" s="299"/>
      <c r="AS1517" s="271"/>
      <c r="AU1517" s="273"/>
    </row>
    <row r="1518" spans="1:47" s="272" customFormat="1" ht="22.8" x14ac:dyDescent="0.4">
      <c r="A1518" s="332">
        <v>216790</v>
      </c>
      <c r="B1518" t="s">
        <v>488</v>
      </c>
      <c r="C1518" t="s">
        <v>214</v>
      </c>
      <c r="D1518" t="s">
        <v>214</v>
      </c>
      <c r="E1518" t="s">
        <v>214</v>
      </c>
      <c r="F1518" t="s">
        <v>214</v>
      </c>
      <c r="G1518" t="s">
        <v>213</v>
      </c>
      <c r="H1518" t="s">
        <v>214</v>
      </c>
      <c r="I1518" t="s">
        <v>214</v>
      </c>
      <c r="J1518" t="s">
        <v>214</v>
      </c>
      <c r="K1518" t="s">
        <v>214</v>
      </c>
      <c r="L1518" t="s">
        <v>214</v>
      </c>
      <c r="M1518" t="s">
        <v>214</v>
      </c>
      <c r="N1518" t="s">
        <v>214</v>
      </c>
      <c r="O1518" t="s">
        <v>214</v>
      </c>
      <c r="P1518" t="s">
        <v>214</v>
      </c>
      <c r="Q1518" t="s">
        <v>214</v>
      </c>
      <c r="R1518" t="s">
        <v>214</v>
      </c>
      <c r="S1518" t="s">
        <v>214</v>
      </c>
      <c r="T1518" t="s">
        <v>214</v>
      </c>
      <c r="U1518" t="s">
        <v>214</v>
      </c>
      <c r="V1518" t="s">
        <v>214</v>
      </c>
      <c r="W1518" t="s">
        <v>213</v>
      </c>
      <c r="X1518" t="s">
        <v>213</v>
      </c>
      <c r="Y1518" t="s">
        <v>213</v>
      </c>
      <c r="Z1518" t="s">
        <v>213</v>
      </c>
      <c r="AA1518" t="s">
        <v>213</v>
      </c>
      <c r="AB1518"/>
      <c r="AC1518"/>
      <c r="AD1518"/>
      <c r="AE1518"/>
      <c r="AF1518"/>
      <c r="AG1518"/>
      <c r="AH1518"/>
      <c r="AI1518"/>
      <c r="AJ1518"/>
      <c r="AK1518"/>
      <c r="AL1518"/>
      <c r="AM1518"/>
      <c r="AN1518"/>
      <c r="AO1518"/>
      <c r="AP1518" s="317"/>
      <c r="AQ1518"/>
      <c r="AR1518" s="299"/>
      <c r="AS1518" s="271"/>
      <c r="AU1518" s="273"/>
    </row>
    <row r="1519" spans="1:47" s="272" customFormat="1" ht="22.8" x14ac:dyDescent="0.4">
      <c r="A1519" s="332">
        <v>216791</v>
      </c>
      <c r="B1519" t="s">
        <v>488</v>
      </c>
      <c r="C1519" t="s">
        <v>214</v>
      </c>
      <c r="D1519" t="s">
        <v>214</v>
      </c>
      <c r="E1519" t="s">
        <v>214</v>
      </c>
      <c r="F1519" t="s">
        <v>214</v>
      </c>
      <c r="G1519" t="s">
        <v>213</v>
      </c>
      <c r="H1519" t="s">
        <v>214</v>
      </c>
      <c r="I1519" t="s">
        <v>214</v>
      </c>
      <c r="J1519" t="s">
        <v>214</v>
      </c>
      <c r="K1519" t="s">
        <v>214</v>
      </c>
      <c r="L1519" t="s">
        <v>214</v>
      </c>
      <c r="M1519" t="s">
        <v>214</v>
      </c>
      <c r="N1519" t="s">
        <v>214</v>
      </c>
      <c r="O1519" t="s">
        <v>214</v>
      </c>
      <c r="P1519" t="s">
        <v>214</v>
      </c>
      <c r="Q1519" t="s">
        <v>214</v>
      </c>
      <c r="R1519" t="s">
        <v>214</v>
      </c>
      <c r="S1519" t="s">
        <v>214</v>
      </c>
      <c r="T1519" t="s">
        <v>214</v>
      </c>
      <c r="U1519" t="s">
        <v>214</v>
      </c>
      <c r="V1519" t="s">
        <v>214</v>
      </c>
      <c r="W1519" t="s">
        <v>213</v>
      </c>
      <c r="X1519" t="s">
        <v>213</v>
      </c>
      <c r="Y1519" t="s">
        <v>213</v>
      </c>
      <c r="Z1519" t="s">
        <v>213</v>
      </c>
      <c r="AA1519" t="s">
        <v>213</v>
      </c>
      <c r="AB1519"/>
      <c r="AC1519"/>
      <c r="AD1519"/>
      <c r="AE1519"/>
      <c r="AF1519"/>
      <c r="AG1519"/>
      <c r="AH1519"/>
      <c r="AI1519"/>
      <c r="AJ1519"/>
      <c r="AK1519"/>
      <c r="AL1519"/>
      <c r="AM1519"/>
      <c r="AN1519"/>
      <c r="AO1519"/>
      <c r="AP1519" s="317"/>
      <c r="AQ1519"/>
      <c r="AR1519" s="299"/>
      <c r="AS1519" s="273"/>
      <c r="AU1519" s="273"/>
    </row>
    <row r="1520" spans="1:47" s="272" customFormat="1" ht="22.8" x14ac:dyDescent="0.4">
      <c r="A1520" s="334">
        <v>216792</v>
      </c>
      <c r="B1520" t="s">
        <v>486</v>
      </c>
      <c r="C1520" s="315" t="s">
        <v>213</v>
      </c>
      <c r="D1520" s="315" t="s">
        <v>214</v>
      </c>
      <c r="E1520" s="315" t="s">
        <v>213</v>
      </c>
      <c r="F1520" s="315" t="s">
        <v>214</v>
      </c>
      <c r="G1520" s="315" t="s">
        <v>213</v>
      </c>
      <c r="H1520" s="315" t="s">
        <v>213</v>
      </c>
      <c r="I1520" s="315" t="s">
        <v>213</v>
      </c>
      <c r="J1520" s="315" t="s">
        <v>213</v>
      </c>
      <c r="K1520" s="315" t="s">
        <v>213</v>
      </c>
      <c r="L1520" s="315" t="s">
        <v>213</v>
      </c>
      <c r="M1520" s="315"/>
      <c r="N1520" s="315"/>
      <c r="O1520" s="315"/>
      <c r="P1520" s="315"/>
      <c r="Q1520" s="315"/>
      <c r="R1520" s="315"/>
      <c r="S1520" s="315"/>
      <c r="T1520" s="315"/>
      <c r="U1520" s="315"/>
      <c r="V1520" s="315"/>
      <c r="W1520" s="315"/>
      <c r="X1520" s="315"/>
      <c r="Y1520" s="315"/>
      <c r="Z1520" s="315"/>
      <c r="AA1520" s="315"/>
      <c r="AB1520" s="315"/>
      <c r="AC1520" s="315"/>
      <c r="AD1520" s="315"/>
      <c r="AE1520" s="315"/>
      <c r="AF1520" s="315"/>
      <c r="AG1520" s="315"/>
      <c r="AH1520" s="315"/>
      <c r="AI1520" s="315"/>
      <c r="AJ1520" s="315"/>
      <c r="AK1520" s="315"/>
      <c r="AL1520" s="315"/>
      <c r="AM1520" s="315"/>
      <c r="AN1520" s="315"/>
      <c r="AO1520" s="315"/>
      <c r="AP1520" s="316"/>
      <c r="AQ1520"/>
      <c r="AR1520" s="299"/>
      <c r="AS1520" s="273"/>
      <c r="AU1520" s="273"/>
    </row>
    <row r="1521" spans="1:47" s="272" customFormat="1" ht="22.8" x14ac:dyDescent="0.4">
      <c r="A1521" s="332">
        <v>216793</v>
      </c>
      <c r="B1521" t="s">
        <v>3632</v>
      </c>
      <c r="C1521" t="s">
        <v>214</v>
      </c>
      <c r="D1521" t="s">
        <v>214</v>
      </c>
      <c r="E1521" t="s">
        <v>212</v>
      </c>
      <c r="F1521" t="s">
        <v>212</v>
      </c>
      <c r="G1521" t="s">
        <v>213</v>
      </c>
      <c r="H1521" t="s">
        <v>214</v>
      </c>
      <c r="I1521" t="s">
        <v>212</v>
      </c>
      <c r="J1521" t="s">
        <v>214</v>
      </c>
      <c r="K1521" t="s">
        <v>212</v>
      </c>
      <c r="L1521" t="s">
        <v>214</v>
      </c>
      <c r="M1521" t="s">
        <v>213</v>
      </c>
      <c r="N1521" t="s">
        <v>212</v>
      </c>
      <c r="O1521" t="s">
        <v>212</v>
      </c>
      <c r="P1521" t="s">
        <v>214</v>
      </c>
      <c r="Q1521" t="s">
        <v>214</v>
      </c>
      <c r="R1521" t="s">
        <v>214</v>
      </c>
      <c r="S1521" t="s">
        <v>213</v>
      </c>
      <c r="T1521" t="s">
        <v>214</v>
      </c>
      <c r="U1521" t="s">
        <v>214</v>
      </c>
      <c r="V1521" t="s">
        <v>213</v>
      </c>
      <c r="W1521"/>
      <c r="X1521"/>
      <c r="Y1521"/>
      <c r="Z1521"/>
      <c r="AA1521"/>
      <c r="AB1521"/>
      <c r="AC1521"/>
      <c r="AD1521"/>
      <c r="AE1521"/>
      <c r="AF1521"/>
      <c r="AG1521"/>
      <c r="AH1521"/>
      <c r="AI1521"/>
      <c r="AJ1521"/>
      <c r="AK1521"/>
      <c r="AL1521"/>
      <c r="AM1521"/>
      <c r="AN1521"/>
      <c r="AO1521"/>
      <c r="AP1521" s="317"/>
      <c r="AQ1521"/>
      <c r="AR1521" s="299"/>
      <c r="AS1521" s="271"/>
    </row>
    <row r="1522" spans="1:47" s="272" customFormat="1" ht="24" x14ac:dyDescent="0.5">
      <c r="A1522" s="333">
        <v>216795</v>
      </c>
      <c r="B1522" t="s">
        <v>486</v>
      </c>
      <c r="C1522" s="272" t="s">
        <v>214</v>
      </c>
      <c r="D1522" s="272" t="s">
        <v>212</v>
      </c>
      <c r="E1522" s="272" t="s">
        <v>212</v>
      </c>
      <c r="F1522" s="272" t="s">
        <v>212</v>
      </c>
      <c r="G1522" s="272" t="s">
        <v>214</v>
      </c>
      <c r="H1522" s="272" t="s">
        <v>213</v>
      </c>
      <c r="I1522" s="272" t="s">
        <v>213</v>
      </c>
      <c r="J1522" s="272" t="s">
        <v>214</v>
      </c>
      <c r="K1522" s="272" t="s">
        <v>214</v>
      </c>
      <c r="L1522" s="272" t="s">
        <v>213</v>
      </c>
      <c r="AP1522" s="317"/>
      <c r="AQ1522"/>
      <c r="AR1522" s="299"/>
      <c r="AS1522" s="271"/>
      <c r="AU1522" s="273"/>
    </row>
    <row r="1523" spans="1:47" s="272" customFormat="1" ht="22.8" x14ac:dyDescent="0.4">
      <c r="A1523" s="334">
        <v>216796</v>
      </c>
      <c r="B1523" t="s">
        <v>486</v>
      </c>
      <c r="C1523" s="315" t="s">
        <v>214</v>
      </c>
      <c r="D1523" s="315" t="s">
        <v>214</v>
      </c>
      <c r="E1523" s="315" t="s">
        <v>213</v>
      </c>
      <c r="F1523" s="315" t="s">
        <v>213</v>
      </c>
      <c r="G1523" s="315" t="s">
        <v>213</v>
      </c>
      <c r="H1523" s="315" t="s">
        <v>213</v>
      </c>
      <c r="I1523" s="315" t="s">
        <v>213</v>
      </c>
      <c r="J1523" s="315" t="s">
        <v>213</v>
      </c>
      <c r="K1523" s="315" t="s">
        <v>213</v>
      </c>
      <c r="L1523" s="315" t="s">
        <v>213</v>
      </c>
      <c r="M1523" s="315"/>
      <c r="N1523" s="315"/>
      <c r="O1523" s="315"/>
      <c r="P1523" s="315"/>
      <c r="Q1523" s="315"/>
      <c r="R1523" s="315"/>
      <c r="S1523" s="315"/>
      <c r="T1523" s="315"/>
      <c r="U1523" s="315"/>
      <c r="V1523" s="315"/>
      <c r="W1523" s="315"/>
      <c r="X1523" s="315"/>
      <c r="Y1523" s="315"/>
      <c r="Z1523" s="315"/>
      <c r="AA1523" s="315"/>
      <c r="AB1523" s="315"/>
      <c r="AC1523" s="315"/>
      <c r="AD1523" s="315"/>
      <c r="AE1523" s="315"/>
      <c r="AF1523" s="315"/>
      <c r="AG1523" s="315"/>
      <c r="AH1523" s="315"/>
      <c r="AI1523" s="315"/>
      <c r="AJ1523" s="315"/>
      <c r="AK1523" s="315"/>
      <c r="AL1523" s="315"/>
      <c r="AM1523" s="315"/>
      <c r="AN1523" s="315"/>
      <c r="AO1523" s="315"/>
      <c r="AP1523" s="316"/>
      <c r="AQ1523"/>
      <c r="AR1523" s="299"/>
      <c r="AS1523" s="271"/>
      <c r="AU1523" s="273"/>
    </row>
    <row r="1524" spans="1:47" s="272" customFormat="1" ht="22.8" x14ac:dyDescent="0.4">
      <c r="A1524" s="332">
        <v>216797</v>
      </c>
      <c r="B1524" t="s">
        <v>3632</v>
      </c>
      <c r="C1524" t="s">
        <v>212</v>
      </c>
      <c r="D1524" t="s">
        <v>214</v>
      </c>
      <c r="E1524" t="s">
        <v>214</v>
      </c>
      <c r="F1524" t="s">
        <v>214</v>
      </c>
      <c r="G1524" t="s">
        <v>212</v>
      </c>
      <c r="H1524" t="s">
        <v>214</v>
      </c>
      <c r="I1524" t="s">
        <v>212</v>
      </c>
      <c r="J1524" t="s">
        <v>214</v>
      </c>
      <c r="K1524" t="s">
        <v>214</v>
      </c>
      <c r="L1524" t="s">
        <v>212</v>
      </c>
      <c r="M1524" t="s">
        <v>214</v>
      </c>
      <c r="N1524" t="s">
        <v>214</v>
      </c>
      <c r="O1524" t="s">
        <v>212</v>
      </c>
      <c r="P1524" t="s">
        <v>214</v>
      </c>
      <c r="Q1524" t="s">
        <v>212</v>
      </c>
      <c r="R1524" t="s">
        <v>214</v>
      </c>
      <c r="S1524" t="s">
        <v>214</v>
      </c>
      <c r="T1524" t="s">
        <v>214</v>
      </c>
      <c r="U1524" t="s">
        <v>214</v>
      </c>
      <c r="V1524" t="s">
        <v>214</v>
      </c>
      <c r="W1524"/>
      <c r="X1524"/>
      <c r="Y1524"/>
      <c r="Z1524"/>
      <c r="AA1524"/>
      <c r="AB1524"/>
      <c r="AC1524"/>
      <c r="AD1524"/>
      <c r="AE1524"/>
      <c r="AF1524"/>
      <c r="AG1524"/>
      <c r="AH1524"/>
      <c r="AI1524"/>
      <c r="AJ1524"/>
      <c r="AK1524"/>
      <c r="AL1524"/>
      <c r="AM1524"/>
      <c r="AN1524"/>
      <c r="AO1524"/>
      <c r="AP1524" s="317"/>
      <c r="AQ1524"/>
      <c r="AR1524" s="299"/>
      <c r="AS1524" s="273"/>
      <c r="AU1524" s="273"/>
    </row>
    <row r="1525" spans="1:47" s="272" customFormat="1" ht="22.8" x14ac:dyDescent="0.4">
      <c r="A1525" s="332">
        <v>216798</v>
      </c>
      <c r="B1525" t="s">
        <v>488</v>
      </c>
      <c r="C1525" t="s">
        <v>214</v>
      </c>
      <c r="D1525" t="s">
        <v>214</v>
      </c>
      <c r="E1525" t="s">
        <v>212</v>
      </c>
      <c r="F1525" t="s">
        <v>214</v>
      </c>
      <c r="G1525" t="s">
        <v>213</v>
      </c>
      <c r="H1525" t="s">
        <v>214</v>
      </c>
      <c r="I1525" t="s">
        <v>214</v>
      </c>
      <c r="J1525" t="s">
        <v>214</v>
      </c>
      <c r="K1525" t="s">
        <v>214</v>
      </c>
      <c r="L1525" t="s">
        <v>214</v>
      </c>
      <c r="M1525" t="s">
        <v>214</v>
      </c>
      <c r="N1525" t="s">
        <v>212</v>
      </c>
      <c r="O1525" t="s">
        <v>214</v>
      </c>
      <c r="P1525" t="s">
        <v>214</v>
      </c>
      <c r="Q1525" t="s">
        <v>214</v>
      </c>
      <c r="R1525" t="s">
        <v>214</v>
      </c>
      <c r="S1525" t="s">
        <v>214</v>
      </c>
      <c r="T1525" t="s">
        <v>214</v>
      </c>
      <c r="U1525" t="s">
        <v>214</v>
      </c>
      <c r="V1525" t="s">
        <v>214</v>
      </c>
      <c r="W1525" t="s">
        <v>213</v>
      </c>
      <c r="X1525" t="s">
        <v>213</v>
      </c>
      <c r="Y1525" t="s">
        <v>213</v>
      </c>
      <c r="Z1525" t="s">
        <v>213</v>
      </c>
      <c r="AA1525" t="s">
        <v>213</v>
      </c>
      <c r="AB1525"/>
      <c r="AC1525"/>
      <c r="AD1525"/>
      <c r="AE1525"/>
      <c r="AF1525"/>
      <c r="AG1525"/>
      <c r="AH1525"/>
      <c r="AI1525"/>
      <c r="AJ1525"/>
      <c r="AK1525"/>
      <c r="AL1525"/>
      <c r="AM1525"/>
      <c r="AN1525"/>
      <c r="AO1525"/>
      <c r="AP1525" s="317"/>
      <c r="AQ1525"/>
      <c r="AR1525" s="299"/>
      <c r="AS1525" s="273"/>
      <c r="AU1525" s="273"/>
    </row>
    <row r="1526" spans="1:47" s="272" customFormat="1" ht="22.8" x14ac:dyDescent="0.4">
      <c r="A1526" s="332">
        <v>216800</v>
      </c>
      <c r="B1526" t="s">
        <v>488</v>
      </c>
      <c r="C1526" t="s">
        <v>214</v>
      </c>
      <c r="D1526" t="s">
        <v>214</v>
      </c>
      <c r="E1526" t="s">
        <v>214</v>
      </c>
      <c r="F1526" t="s">
        <v>214</v>
      </c>
      <c r="G1526" t="s">
        <v>213</v>
      </c>
      <c r="H1526" t="s">
        <v>214</v>
      </c>
      <c r="I1526" t="s">
        <v>214</v>
      </c>
      <c r="J1526" t="s">
        <v>214</v>
      </c>
      <c r="K1526" t="s">
        <v>214</v>
      </c>
      <c r="L1526" t="s">
        <v>214</v>
      </c>
      <c r="M1526" t="s">
        <v>214</v>
      </c>
      <c r="N1526" t="s">
        <v>214</v>
      </c>
      <c r="O1526" t="s">
        <v>214</v>
      </c>
      <c r="P1526" t="s">
        <v>214</v>
      </c>
      <c r="Q1526" t="s">
        <v>214</v>
      </c>
      <c r="R1526" t="s">
        <v>214</v>
      </c>
      <c r="S1526" t="s">
        <v>214</v>
      </c>
      <c r="T1526" t="s">
        <v>214</v>
      </c>
      <c r="U1526" t="s">
        <v>214</v>
      </c>
      <c r="V1526" t="s">
        <v>214</v>
      </c>
      <c r="W1526" t="s">
        <v>213</v>
      </c>
      <c r="X1526" t="s">
        <v>213</v>
      </c>
      <c r="Y1526" t="s">
        <v>213</v>
      </c>
      <c r="Z1526" t="s">
        <v>213</v>
      </c>
      <c r="AA1526" t="s">
        <v>213</v>
      </c>
      <c r="AB1526"/>
      <c r="AC1526"/>
      <c r="AD1526"/>
      <c r="AE1526"/>
      <c r="AF1526"/>
      <c r="AG1526"/>
      <c r="AH1526"/>
      <c r="AI1526"/>
      <c r="AJ1526"/>
      <c r="AK1526"/>
      <c r="AL1526"/>
      <c r="AM1526"/>
      <c r="AN1526"/>
      <c r="AO1526"/>
      <c r="AP1526" s="317"/>
      <c r="AQ1526"/>
      <c r="AR1526" s="299"/>
      <c r="AS1526" s="271"/>
    </row>
    <row r="1527" spans="1:47" s="272" customFormat="1" ht="22.8" x14ac:dyDescent="0.4">
      <c r="A1527" s="332">
        <v>216801</v>
      </c>
      <c r="B1527" t="s">
        <v>3632</v>
      </c>
      <c r="C1527" t="s">
        <v>212</v>
      </c>
      <c r="D1527" t="s">
        <v>214</v>
      </c>
      <c r="E1527" t="s">
        <v>214</v>
      </c>
      <c r="F1527" t="s">
        <v>212</v>
      </c>
      <c r="G1527" t="s">
        <v>214</v>
      </c>
      <c r="H1527" t="s">
        <v>214</v>
      </c>
      <c r="I1527" t="s">
        <v>214</v>
      </c>
      <c r="J1527" t="s">
        <v>214</v>
      </c>
      <c r="K1527" t="s">
        <v>214</v>
      </c>
      <c r="L1527" t="s">
        <v>212</v>
      </c>
      <c r="M1527" t="s">
        <v>214</v>
      </c>
      <c r="N1527" t="s">
        <v>214</v>
      </c>
      <c r="O1527" t="s">
        <v>212</v>
      </c>
      <c r="P1527" t="s">
        <v>214</v>
      </c>
      <c r="Q1527" t="s">
        <v>214</v>
      </c>
      <c r="R1527" t="s">
        <v>214</v>
      </c>
      <c r="S1527" t="s">
        <v>214</v>
      </c>
      <c r="T1527" t="s">
        <v>214</v>
      </c>
      <c r="U1527" t="s">
        <v>214</v>
      </c>
      <c r="V1527" t="s">
        <v>214</v>
      </c>
      <c r="W1527"/>
      <c r="X1527"/>
      <c r="Y1527"/>
      <c r="Z1527"/>
      <c r="AA1527"/>
      <c r="AB1527"/>
      <c r="AC1527"/>
      <c r="AD1527"/>
      <c r="AE1527"/>
      <c r="AF1527"/>
      <c r="AG1527"/>
      <c r="AH1527"/>
      <c r="AI1527"/>
      <c r="AJ1527"/>
      <c r="AK1527"/>
      <c r="AL1527"/>
      <c r="AM1527"/>
      <c r="AN1527"/>
      <c r="AO1527"/>
      <c r="AP1527" s="317"/>
      <c r="AQ1527"/>
      <c r="AR1527" s="299"/>
      <c r="AS1527" s="271"/>
      <c r="AU1527" s="273"/>
    </row>
    <row r="1528" spans="1:47" s="272" customFormat="1" ht="22.8" x14ac:dyDescent="0.4">
      <c r="A1528" s="332">
        <v>216802</v>
      </c>
      <c r="B1528" t="s">
        <v>488</v>
      </c>
      <c r="C1528" t="s">
        <v>214</v>
      </c>
      <c r="D1528" t="s">
        <v>214</v>
      </c>
      <c r="E1528" t="s">
        <v>214</v>
      </c>
      <c r="F1528" t="s">
        <v>214</v>
      </c>
      <c r="G1528" t="s">
        <v>213</v>
      </c>
      <c r="H1528" t="s">
        <v>214</v>
      </c>
      <c r="I1528" t="s">
        <v>214</v>
      </c>
      <c r="J1528" t="s">
        <v>214</v>
      </c>
      <c r="K1528" t="s">
        <v>214</v>
      </c>
      <c r="L1528" t="s">
        <v>212</v>
      </c>
      <c r="M1528" t="s">
        <v>214</v>
      </c>
      <c r="N1528" t="s">
        <v>214</v>
      </c>
      <c r="O1528" t="s">
        <v>214</v>
      </c>
      <c r="P1528" t="s">
        <v>214</v>
      </c>
      <c r="Q1528" t="s">
        <v>212</v>
      </c>
      <c r="R1528" t="s">
        <v>214</v>
      </c>
      <c r="S1528" t="s">
        <v>214</v>
      </c>
      <c r="T1528" t="s">
        <v>214</v>
      </c>
      <c r="U1528" t="s">
        <v>214</v>
      </c>
      <c r="V1528" t="s">
        <v>214</v>
      </c>
      <c r="W1528" t="s">
        <v>213</v>
      </c>
      <c r="X1528" t="s">
        <v>213</v>
      </c>
      <c r="Y1528" t="s">
        <v>213</v>
      </c>
      <c r="Z1528" t="s">
        <v>213</v>
      </c>
      <c r="AA1528" t="s">
        <v>213</v>
      </c>
      <c r="AB1528"/>
      <c r="AC1528"/>
      <c r="AD1528"/>
      <c r="AE1528"/>
      <c r="AF1528"/>
      <c r="AG1528"/>
      <c r="AH1528"/>
      <c r="AI1528"/>
      <c r="AJ1528"/>
      <c r="AK1528"/>
      <c r="AL1528"/>
      <c r="AM1528"/>
      <c r="AN1528"/>
      <c r="AO1528"/>
      <c r="AP1528" s="317"/>
      <c r="AQ1528"/>
      <c r="AR1528" s="299"/>
      <c r="AS1528" s="273"/>
      <c r="AU1528" s="273"/>
    </row>
    <row r="1529" spans="1:47" s="272" customFormat="1" ht="22.8" x14ac:dyDescent="0.4">
      <c r="A1529" s="334">
        <v>216803</v>
      </c>
      <c r="B1529" t="s">
        <v>486</v>
      </c>
      <c r="C1529" s="315" t="s">
        <v>213</v>
      </c>
      <c r="D1529" s="315" t="s">
        <v>214</v>
      </c>
      <c r="E1529" s="315" t="s">
        <v>214</v>
      </c>
      <c r="F1529" s="315" t="s">
        <v>214</v>
      </c>
      <c r="G1529" s="315" t="s">
        <v>213</v>
      </c>
      <c r="H1529" s="315" t="s">
        <v>213</v>
      </c>
      <c r="I1529" s="315" t="s">
        <v>213</v>
      </c>
      <c r="J1529" s="315" t="s">
        <v>213</v>
      </c>
      <c r="K1529" s="315" t="s">
        <v>213</v>
      </c>
      <c r="L1529" s="315" t="s">
        <v>213</v>
      </c>
      <c r="M1529" s="315"/>
      <c r="N1529" s="315"/>
      <c r="O1529" s="315"/>
      <c r="P1529" s="315"/>
      <c r="Q1529" s="315"/>
      <c r="R1529" s="315"/>
      <c r="S1529" s="315"/>
      <c r="T1529" s="315"/>
      <c r="U1529" s="315"/>
      <c r="V1529" s="315"/>
      <c r="W1529" s="315"/>
      <c r="X1529" s="315"/>
      <c r="Y1529" s="315"/>
      <c r="Z1529" s="315"/>
      <c r="AA1529" s="315"/>
      <c r="AB1529" s="315"/>
      <c r="AC1529" s="315"/>
      <c r="AD1529" s="315"/>
      <c r="AE1529" s="315"/>
      <c r="AF1529" s="315"/>
      <c r="AG1529" s="315"/>
      <c r="AH1529" s="315"/>
      <c r="AI1529" s="315"/>
      <c r="AJ1529" s="315"/>
      <c r="AK1529" s="315"/>
      <c r="AL1529" s="315"/>
      <c r="AM1529" s="315"/>
      <c r="AN1529" s="315"/>
      <c r="AO1529" s="315"/>
      <c r="AP1529" s="316"/>
      <c r="AQ1529"/>
      <c r="AR1529" s="299"/>
      <c r="AS1529" s="273"/>
      <c r="AU1529" s="273"/>
    </row>
    <row r="1530" spans="1:47" s="272" customFormat="1" ht="22.8" x14ac:dyDescent="0.4">
      <c r="A1530" s="332">
        <v>216804</v>
      </c>
      <c r="B1530" t="s">
        <v>3632</v>
      </c>
      <c r="C1530" t="s">
        <v>213</v>
      </c>
      <c r="D1530" t="s">
        <v>214</v>
      </c>
      <c r="E1530" t="s">
        <v>214</v>
      </c>
      <c r="F1530" t="s">
        <v>214</v>
      </c>
      <c r="G1530" t="s">
        <v>214</v>
      </c>
      <c r="H1530" t="s">
        <v>214</v>
      </c>
      <c r="I1530" t="s">
        <v>212</v>
      </c>
      <c r="J1530" t="s">
        <v>214</v>
      </c>
      <c r="K1530" t="s">
        <v>214</v>
      </c>
      <c r="L1530" t="s">
        <v>214</v>
      </c>
      <c r="M1530" t="s">
        <v>214</v>
      </c>
      <c r="N1530" t="s">
        <v>214</v>
      </c>
      <c r="O1530" t="s">
        <v>214</v>
      </c>
      <c r="P1530" t="s">
        <v>214</v>
      </c>
      <c r="Q1530" t="s">
        <v>213</v>
      </c>
      <c r="R1530" t="s">
        <v>213</v>
      </c>
      <c r="S1530" t="s">
        <v>213</v>
      </c>
      <c r="T1530" t="s">
        <v>213</v>
      </c>
      <c r="U1530" t="s">
        <v>213</v>
      </c>
      <c r="V1530" t="s">
        <v>213</v>
      </c>
      <c r="W1530"/>
      <c r="X1530"/>
      <c r="Y1530"/>
      <c r="Z1530"/>
      <c r="AA1530"/>
      <c r="AB1530"/>
      <c r="AC1530"/>
      <c r="AD1530"/>
      <c r="AE1530"/>
      <c r="AF1530"/>
      <c r="AG1530"/>
      <c r="AH1530"/>
      <c r="AI1530"/>
      <c r="AJ1530"/>
      <c r="AK1530"/>
      <c r="AL1530"/>
      <c r="AM1530"/>
      <c r="AN1530"/>
      <c r="AO1530"/>
      <c r="AP1530" s="317"/>
      <c r="AQ1530"/>
      <c r="AR1530" s="299"/>
      <c r="AS1530" s="271"/>
      <c r="AU1530" s="273"/>
    </row>
    <row r="1531" spans="1:47" s="272" customFormat="1" ht="24" x14ac:dyDescent="0.5">
      <c r="A1531" s="333">
        <v>216805</v>
      </c>
      <c r="B1531" t="s">
        <v>486</v>
      </c>
      <c r="C1531" s="272" t="s">
        <v>214</v>
      </c>
      <c r="D1531" s="272" t="s">
        <v>214</v>
      </c>
      <c r="E1531" s="272" t="s">
        <v>214</v>
      </c>
      <c r="F1531" s="272" t="s">
        <v>213</v>
      </c>
      <c r="G1531" s="272" t="s">
        <v>213</v>
      </c>
      <c r="H1531" s="272" t="s">
        <v>213</v>
      </c>
      <c r="I1531" s="272" t="s">
        <v>213</v>
      </c>
      <c r="J1531" s="272" t="s">
        <v>213</v>
      </c>
      <c r="K1531" s="272" t="s">
        <v>214</v>
      </c>
      <c r="L1531" s="272" t="s">
        <v>213</v>
      </c>
      <c r="AP1531" s="317"/>
      <c r="AQ1531"/>
      <c r="AR1531" s="299"/>
      <c r="AS1531" s="273"/>
      <c r="AU1531" s="273"/>
    </row>
    <row r="1532" spans="1:47" s="272" customFormat="1" ht="22.8" x14ac:dyDescent="0.4">
      <c r="A1532" s="334">
        <v>216806</v>
      </c>
      <c r="B1532" t="s">
        <v>486</v>
      </c>
      <c r="C1532" s="315" t="s">
        <v>214</v>
      </c>
      <c r="D1532" s="315" t="s">
        <v>214</v>
      </c>
      <c r="E1532" s="315" t="s">
        <v>214</v>
      </c>
      <c r="F1532" s="315" t="s">
        <v>214</v>
      </c>
      <c r="G1532" s="315" t="s">
        <v>214</v>
      </c>
      <c r="H1532" s="315" t="s">
        <v>213</v>
      </c>
      <c r="I1532" s="315" t="s">
        <v>213</v>
      </c>
      <c r="J1532" s="315" t="s">
        <v>214</v>
      </c>
      <c r="K1532" s="315" t="s">
        <v>214</v>
      </c>
      <c r="L1532" s="315" t="s">
        <v>213</v>
      </c>
      <c r="M1532" s="315"/>
      <c r="N1532" s="315"/>
      <c r="O1532" s="315"/>
      <c r="P1532" s="315"/>
      <c r="Q1532" s="315"/>
      <c r="R1532" s="315"/>
      <c r="S1532" s="315"/>
      <c r="T1532" s="315"/>
      <c r="U1532" s="315"/>
      <c r="V1532" s="315"/>
      <c r="W1532" s="315"/>
      <c r="X1532" s="315"/>
      <c r="Y1532" s="315"/>
      <c r="Z1532" s="315"/>
      <c r="AA1532" s="315"/>
      <c r="AB1532" s="315"/>
      <c r="AC1532" s="315"/>
      <c r="AD1532" s="315"/>
      <c r="AE1532" s="315"/>
      <c r="AF1532" s="315"/>
      <c r="AG1532" s="315"/>
      <c r="AH1532" s="315"/>
      <c r="AI1532" s="315"/>
      <c r="AJ1532" s="315"/>
      <c r="AK1532" s="315"/>
      <c r="AL1532" s="315"/>
      <c r="AM1532" s="315"/>
      <c r="AN1532" s="315"/>
      <c r="AO1532" s="315"/>
      <c r="AP1532" s="316"/>
      <c r="AQ1532"/>
      <c r="AR1532" s="299"/>
      <c r="AS1532" s="273"/>
      <c r="AU1532" s="273"/>
    </row>
    <row r="1533" spans="1:47" s="272" customFormat="1" ht="22.8" x14ac:dyDescent="0.4">
      <c r="A1533" s="334">
        <v>216807</v>
      </c>
      <c r="B1533" t="s">
        <v>486</v>
      </c>
      <c r="C1533" s="315" t="s">
        <v>214</v>
      </c>
      <c r="D1533" s="315" t="s">
        <v>214</v>
      </c>
      <c r="E1533" s="315" t="s">
        <v>214</v>
      </c>
      <c r="F1533" s="315" t="s">
        <v>214</v>
      </c>
      <c r="G1533" s="315" t="s">
        <v>213</v>
      </c>
      <c r="H1533" s="315" t="s">
        <v>213</v>
      </c>
      <c r="I1533" s="315" t="s">
        <v>213</v>
      </c>
      <c r="J1533" s="315" t="s">
        <v>213</v>
      </c>
      <c r="K1533" s="315" t="s">
        <v>213</v>
      </c>
      <c r="L1533" s="315" t="s">
        <v>213</v>
      </c>
      <c r="M1533" s="315"/>
      <c r="N1533" s="315"/>
      <c r="O1533" s="315"/>
      <c r="P1533" s="315"/>
      <c r="Q1533" s="315"/>
      <c r="R1533" s="315"/>
      <c r="S1533" s="315"/>
      <c r="T1533" s="315"/>
      <c r="U1533" s="315"/>
      <c r="V1533" s="315"/>
      <c r="W1533" s="315"/>
      <c r="X1533" s="315"/>
      <c r="Y1533" s="315"/>
      <c r="Z1533" s="315"/>
      <c r="AA1533" s="315"/>
      <c r="AB1533" s="315"/>
      <c r="AC1533" s="315"/>
      <c r="AD1533" s="315"/>
      <c r="AE1533" s="315"/>
      <c r="AF1533" s="315"/>
      <c r="AG1533" s="315"/>
      <c r="AH1533" s="315"/>
      <c r="AI1533" s="315"/>
      <c r="AJ1533" s="315"/>
      <c r="AK1533" s="315"/>
      <c r="AL1533" s="315"/>
      <c r="AM1533" s="315"/>
      <c r="AN1533" s="315"/>
      <c r="AO1533" s="315"/>
      <c r="AP1533" s="316"/>
      <c r="AQ1533"/>
      <c r="AR1533" s="299"/>
      <c r="AS1533" s="273"/>
      <c r="AU1533" s="273"/>
    </row>
    <row r="1534" spans="1:47" s="272" customFormat="1" ht="22.8" x14ac:dyDescent="0.4">
      <c r="A1534" s="334">
        <v>216808</v>
      </c>
      <c r="B1534" t="s">
        <v>486</v>
      </c>
      <c r="C1534" s="315" t="s">
        <v>213</v>
      </c>
      <c r="D1534" s="315" t="s">
        <v>214</v>
      </c>
      <c r="E1534" s="315" t="s">
        <v>212</v>
      </c>
      <c r="F1534" s="315" t="s">
        <v>212</v>
      </c>
      <c r="G1534" s="315" t="s">
        <v>213</v>
      </c>
      <c r="H1534" s="315" t="s">
        <v>213</v>
      </c>
      <c r="I1534" s="315" t="s">
        <v>213</v>
      </c>
      <c r="J1534" s="315" t="s">
        <v>213</v>
      </c>
      <c r="K1534" s="315" t="s">
        <v>213</v>
      </c>
      <c r="L1534" s="315" t="s">
        <v>213</v>
      </c>
      <c r="M1534" s="315"/>
      <c r="N1534" s="315"/>
      <c r="O1534" s="315"/>
      <c r="P1534" s="315"/>
      <c r="Q1534" s="315"/>
      <c r="R1534" s="315"/>
      <c r="S1534" s="315"/>
      <c r="T1534" s="315"/>
      <c r="U1534" s="315"/>
      <c r="V1534" s="315"/>
      <c r="W1534" s="315"/>
      <c r="X1534" s="315"/>
      <c r="Y1534" s="315"/>
      <c r="Z1534" s="315"/>
      <c r="AA1534" s="315"/>
      <c r="AB1534" s="315"/>
      <c r="AC1534" s="315"/>
      <c r="AD1534" s="315"/>
      <c r="AE1534" s="315"/>
      <c r="AF1534" s="315"/>
      <c r="AG1534" s="315"/>
      <c r="AH1534" s="315"/>
      <c r="AI1534" s="315"/>
      <c r="AJ1534" s="315"/>
      <c r="AK1534" s="315"/>
      <c r="AL1534" s="315"/>
      <c r="AM1534" s="315"/>
      <c r="AN1534" s="315"/>
      <c r="AO1534" s="315"/>
      <c r="AP1534" s="316"/>
      <c r="AQ1534"/>
      <c r="AR1534" s="299"/>
      <c r="AS1534" s="273"/>
      <c r="AU1534" s="273"/>
    </row>
    <row r="1535" spans="1:47" s="272" customFormat="1" ht="22.8" x14ac:dyDescent="0.4">
      <c r="A1535" s="332">
        <v>216809</v>
      </c>
      <c r="B1535" t="s">
        <v>486</v>
      </c>
      <c r="C1535" t="s">
        <v>212</v>
      </c>
      <c r="D1535" t="s">
        <v>212</v>
      </c>
      <c r="E1535"/>
      <c r="F1535"/>
      <c r="G1535" t="s">
        <v>213</v>
      </c>
      <c r="H1535" t="s">
        <v>214</v>
      </c>
      <c r="I1535" t="s">
        <v>212</v>
      </c>
      <c r="J1535" t="s">
        <v>212</v>
      </c>
      <c r="K1535" t="s">
        <v>212</v>
      </c>
      <c r="L1535" t="s">
        <v>212</v>
      </c>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s="317"/>
      <c r="AQ1535"/>
      <c r="AR1535" s="299"/>
      <c r="AS1535" s="271"/>
    </row>
    <row r="1536" spans="1:47" s="272" customFormat="1" ht="24" x14ac:dyDescent="0.5">
      <c r="A1536" s="333">
        <v>216810</v>
      </c>
      <c r="B1536" t="s">
        <v>486</v>
      </c>
      <c r="C1536" s="271" t="s">
        <v>214</v>
      </c>
      <c r="D1536" s="271" t="s">
        <v>212</v>
      </c>
      <c r="E1536" s="271" t="s">
        <v>212</v>
      </c>
      <c r="F1536" s="271" t="s">
        <v>214</v>
      </c>
      <c r="G1536" s="271" t="s">
        <v>214</v>
      </c>
      <c r="H1536" s="271" t="s">
        <v>214</v>
      </c>
      <c r="I1536" s="271" t="s">
        <v>212</v>
      </c>
      <c r="J1536" s="271" t="s">
        <v>212</v>
      </c>
      <c r="K1536" s="271" t="s">
        <v>212</v>
      </c>
      <c r="L1536" s="271" t="s">
        <v>212</v>
      </c>
      <c r="M1536" s="271"/>
      <c r="N1536" s="271"/>
      <c r="O1536" s="271"/>
      <c r="P1536" s="271"/>
      <c r="Q1536" s="271"/>
      <c r="R1536" s="271"/>
      <c r="S1536" s="271"/>
      <c r="T1536" s="271"/>
      <c r="U1536" s="271"/>
      <c r="V1536" s="271"/>
      <c r="W1536" s="271"/>
      <c r="X1536" s="271"/>
      <c r="Y1536" s="271"/>
      <c r="Z1536" s="271"/>
      <c r="AA1536" s="271"/>
      <c r="AB1536" s="271"/>
      <c r="AC1536" s="271"/>
      <c r="AD1536" s="271"/>
      <c r="AE1536" s="271"/>
      <c r="AF1536" s="271"/>
      <c r="AG1536" s="271"/>
      <c r="AH1536" s="271"/>
      <c r="AI1536" s="271"/>
      <c r="AJ1536" s="271"/>
      <c r="AK1536" s="271"/>
      <c r="AL1536" s="271"/>
      <c r="AM1536" s="271"/>
      <c r="AN1536" s="271"/>
      <c r="AO1536" s="271"/>
      <c r="AP1536" s="322"/>
      <c r="AQ1536"/>
      <c r="AR1536" s="299"/>
      <c r="AS1536" s="273"/>
      <c r="AU1536" s="273"/>
    </row>
    <row r="1537" spans="1:47" s="272" customFormat="1" ht="22.8" x14ac:dyDescent="0.4">
      <c r="A1537" s="334">
        <v>216811</v>
      </c>
      <c r="B1537" t="s">
        <v>486</v>
      </c>
      <c r="C1537" s="315" t="s">
        <v>214</v>
      </c>
      <c r="D1537" s="315" t="s">
        <v>214</v>
      </c>
      <c r="E1537" s="315" t="s">
        <v>214</v>
      </c>
      <c r="F1537" s="315" t="s">
        <v>214</v>
      </c>
      <c r="G1537" s="315" t="s">
        <v>213</v>
      </c>
      <c r="H1537" s="315" t="s">
        <v>213</v>
      </c>
      <c r="I1537" s="315" t="s">
        <v>213</v>
      </c>
      <c r="J1537" s="315" t="s">
        <v>213</v>
      </c>
      <c r="K1537" s="315" t="s">
        <v>213</v>
      </c>
      <c r="L1537" s="315" t="s">
        <v>213</v>
      </c>
      <c r="M1537" s="315"/>
      <c r="N1537" s="315"/>
      <c r="O1537" s="315"/>
      <c r="P1537" s="315"/>
      <c r="Q1537" s="315"/>
      <c r="R1537" s="315"/>
      <c r="S1537" s="315"/>
      <c r="T1537" s="315"/>
      <c r="U1537" s="315"/>
      <c r="V1537" s="315"/>
      <c r="W1537" s="315"/>
      <c r="X1537" s="315"/>
      <c r="Y1537" s="315"/>
      <c r="Z1537" s="315"/>
      <c r="AA1537" s="315"/>
      <c r="AB1537" s="315"/>
      <c r="AC1537" s="315"/>
      <c r="AD1537" s="315"/>
      <c r="AE1537" s="315"/>
      <c r="AF1537" s="315"/>
      <c r="AG1537" s="315"/>
      <c r="AH1537" s="315"/>
      <c r="AI1537" s="315"/>
      <c r="AJ1537" s="315"/>
      <c r="AK1537" s="315"/>
      <c r="AL1537" s="315"/>
      <c r="AM1537" s="315"/>
      <c r="AN1537" s="315"/>
      <c r="AO1537" s="315"/>
      <c r="AP1537" s="316"/>
      <c r="AQ1537"/>
      <c r="AR1537" s="299"/>
      <c r="AS1537" s="271"/>
      <c r="AU1537" s="273"/>
    </row>
    <row r="1538" spans="1:47" s="272" customFormat="1" ht="22.8" x14ac:dyDescent="0.4">
      <c r="A1538" s="332">
        <v>216812</v>
      </c>
      <c r="B1538" t="s">
        <v>489</v>
      </c>
      <c r="C1538" t="s">
        <v>214</v>
      </c>
      <c r="D1538" t="s">
        <v>214</v>
      </c>
      <c r="E1538" t="s">
        <v>212</v>
      </c>
      <c r="F1538" t="s">
        <v>212</v>
      </c>
      <c r="G1538" t="s">
        <v>212</v>
      </c>
      <c r="H1538" t="s">
        <v>212</v>
      </c>
      <c r="I1538" t="s">
        <v>212</v>
      </c>
      <c r="J1538" t="s">
        <v>212</v>
      </c>
      <c r="K1538" t="s">
        <v>212</v>
      </c>
      <c r="L1538" t="s">
        <v>212</v>
      </c>
      <c r="M1538" t="s">
        <v>213</v>
      </c>
      <c r="N1538" t="s">
        <v>213</v>
      </c>
      <c r="O1538" t="s">
        <v>213</v>
      </c>
      <c r="P1538" t="s">
        <v>213</v>
      </c>
      <c r="Q1538" t="s">
        <v>213</v>
      </c>
      <c r="R1538"/>
      <c r="S1538"/>
      <c r="T1538"/>
      <c r="U1538"/>
      <c r="V1538"/>
      <c r="W1538"/>
      <c r="X1538"/>
      <c r="Y1538"/>
      <c r="Z1538"/>
      <c r="AA1538"/>
      <c r="AB1538"/>
      <c r="AC1538"/>
      <c r="AD1538"/>
      <c r="AE1538"/>
      <c r="AF1538"/>
      <c r="AG1538"/>
      <c r="AH1538"/>
      <c r="AI1538"/>
      <c r="AJ1538"/>
      <c r="AK1538"/>
      <c r="AL1538"/>
      <c r="AM1538"/>
      <c r="AN1538"/>
      <c r="AO1538"/>
      <c r="AP1538" s="317"/>
      <c r="AQ1538"/>
      <c r="AR1538" s="299"/>
      <c r="AS1538" s="273"/>
      <c r="AU1538" s="273"/>
    </row>
    <row r="1539" spans="1:47" s="272" customFormat="1" ht="22.8" x14ac:dyDescent="0.4">
      <c r="A1539" s="334">
        <v>216813</v>
      </c>
      <c r="B1539" t="s">
        <v>486</v>
      </c>
      <c r="C1539" s="315" t="s">
        <v>214</v>
      </c>
      <c r="D1539" s="315" t="s">
        <v>214</v>
      </c>
      <c r="E1539" s="315" t="s">
        <v>214</v>
      </c>
      <c r="F1539" s="315" t="s">
        <v>214</v>
      </c>
      <c r="G1539" s="315" t="s">
        <v>213</v>
      </c>
      <c r="H1539" s="315" t="s">
        <v>213</v>
      </c>
      <c r="I1539" s="315" t="s">
        <v>213</v>
      </c>
      <c r="J1539" s="315" t="s">
        <v>213</v>
      </c>
      <c r="K1539" s="315" t="s">
        <v>213</v>
      </c>
      <c r="L1539" s="315" t="s">
        <v>213</v>
      </c>
      <c r="M1539" s="315"/>
      <c r="N1539" s="315"/>
      <c r="O1539" s="315"/>
      <c r="P1539" s="315"/>
      <c r="Q1539" s="315"/>
      <c r="R1539" s="315"/>
      <c r="S1539" s="315"/>
      <c r="T1539" s="315"/>
      <c r="U1539" s="315"/>
      <c r="V1539" s="315"/>
      <c r="W1539" s="315"/>
      <c r="X1539" s="315"/>
      <c r="Y1539" s="315"/>
      <c r="Z1539" s="315"/>
      <c r="AA1539" s="315"/>
      <c r="AB1539" s="315"/>
      <c r="AC1539" s="315"/>
      <c r="AD1539" s="315"/>
      <c r="AE1539" s="315"/>
      <c r="AF1539" s="315"/>
      <c r="AG1539" s="315"/>
      <c r="AH1539" s="315"/>
      <c r="AI1539" s="315"/>
      <c r="AJ1539" s="315"/>
      <c r="AK1539" s="315"/>
      <c r="AL1539" s="315"/>
      <c r="AM1539" s="315"/>
      <c r="AN1539" s="315"/>
      <c r="AO1539" s="315"/>
      <c r="AP1539" s="316"/>
      <c r="AQ1539"/>
      <c r="AR1539" s="299"/>
      <c r="AS1539" s="271"/>
      <c r="AU1539" s="273"/>
    </row>
    <row r="1540" spans="1:47" s="272" customFormat="1" ht="22.8" x14ac:dyDescent="0.4">
      <c r="A1540" s="332">
        <v>216814</v>
      </c>
      <c r="B1540" t="s">
        <v>3632</v>
      </c>
      <c r="C1540" t="s">
        <v>212</v>
      </c>
      <c r="D1540" t="s">
        <v>214</v>
      </c>
      <c r="E1540" t="s">
        <v>212</v>
      </c>
      <c r="F1540" t="s">
        <v>212</v>
      </c>
      <c r="G1540" t="s">
        <v>212</v>
      </c>
      <c r="H1540" t="s">
        <v>214</v>
      </c>
      <c r="I1540" t="s">
        <v>214</v>
      </c>
      <c r="J1540" t="s">
        <v>214</v>
      </c>
      <c r="K1540" t="s">
        <v>214</v>
      </c>
      <c r="L1540" t="s">
        <v>214</v>
      </c>
      <c r="M1540" t="s">
        <v>212</v>
      </c>
      <c r="N1540" t="s">
        <v>212</v>
      </c>
      <c r="O1540" t="s">
        <v>212</v>
      </c>
      <c r="P1540" t="s">
        <v>214</v>
      </c>
      <c r="Q1540" t="s">
        <v>212</v>
      </c>
      <c r="R1540" t="s">
        <v>214</v>
      </c>
      <c r="S1540" t="s">
        <v>214</v>
      </c>
      <c r="T1540" t="s">
        <v>214</v>
      </c>
      <c r="U1540" t="s">
        <v>214</v>
      </c>
      <c r="V1540" t="s">
        <v>214</v>
      </c>
      <c r="W1540"/>
      <c r="X1540"/>
      <c r="Y1540"/>
      <c r="Z1540"/>
      <c r="AA1540"/>
      <c r="AB1540"/>
      <c r="AC1540"/>
      <c r="AD1540"/>
      <c r="AE1540"/>
      <c r="AF1540"/>
      <c r="AG1540"/>
      <c r="AH1540"/>
      <c r="AI1540"/>
      <c r="AJ1540"/>
      <c r="AK1540"/>
      <c r="AL1540"/>
      <c r="AM1540"/>
      <c r="AN1540"/>
      <c r="AO1540"/>
      <c r="AP1540" s="317"/>
      <c r="AQ1540"/>
      <c r="AR1540" s="299"/>
      <c r="AS1540" s="271"/>
      <c r="AU1540" s="273"/>
    </row>
    <row r="1541" spans="1:47" s="272" customFormat="1" ht="22.8" x14ac:dyDescent="0.4">
      <c r="A1541" s="332">
        <v>216815</v>
      </c>
      <c r="B1541" t="s">
        <v>486</v>
      </c>
      <c r="C1541" t="s">
        <v>214</v>
      </c>
      <c r="D1541" t="s">
        <v>214</v>
      </c>
      <c r="E1541" t="s">
        <v>214</v>
      </c>
      <c r="F1541" t="s">
        <v>214</v>
      </c>
      <c r="G1541" t="s">
        <v>213</v>
      </c>
      <c r="H1541" t="s">
        <v>213</v>
      </c>
      <c r="I1541" t="s">
        <v>213</v>
      </c>
      <c r="J1541" t="s">
        <v>214</v>
      </c>
      <c r="K1541" t="s">
        <v>212</v>
      </c>
      <c r="L1541" t="s">
        <v>213</v>
      </c>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s="317"/>
      <c r="AQ1541"/>
      <c r="AR1541" s="299"/>
      <c r="AS1541" s="271"/>
    </row>
    <row r="1542" spans="1:47" s="272" customFormat="1" ht="22.8" x14ac:dyDescent="0.4">
      <c r="A1542" s="332">
        <v>216816</v>
      </c>
      <c r="B1542" t="s">
        <v>486</v>
      </c>
      <c r="C1542" t="s">
        <v>214</v>
      </c>
      <c r="D1542" t="s">
        <v>214</v>
      </c>
      <c r="E1542" t="s">
        <v>212</v>
      </c>
      <c r="F1542" t="s">
        <v>212</v>
      </c>
      <c r="G1542" t="s">
        <v>214</v>
      </c>
      <c r="H1542" t="s">
        <v>214</v>
      </c>
      <c r="I1542" t="s">
        <v>213</v>
      </c>
      <c r="J1542" t="s">
        <v>212</v>
      </c>
      <c r="K1542" t="s">
        <v>214</v>
      </c>
      <c r="L1542" t="s">
        <v>213</v>
      </c>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s="317"/>
      <c r="AQ1542"/>
      <c r="AR1542" s="299"/>
      <c r="AS1542" s="271"/>
    </row>
    <row r="1543" spans="1:47" s="272" customFormat="1" ht="22.8" x14ac:dyDescent="0.4">
      <c r="A1543" s="332">
        <v>216817</v>
      </c>
      <c r="B1543" t="s">
        <v>488</v>
      </c>
      <c r="C1543" t="s">
        <v>212</v>
      </c>
      <c r="D1543" t="s">
        <v>212</v>
      </c>
      <c r="E1543" t="s">
        <v>214</v>
      </c>
      <c r="F1543" t="s">
        <v>214</v>
      </c>
      <c r="G1543" t="s">
        <v>214</v>
      </c>
      <c r="H1543" t="s">
        <v>214</v>
      </c>
      <c r="I1543" t="s">
        <v>214</v>
      </c>
      <c r="J1543" t="s">
        <v>214</v>
      </c>
      <c r="K1543" t="s">
        <v>214</v>
      </c>
      <c r="L1543" t="s">
        <v>212</v>
      </c>
      <c r="M1543" t="s">
        <v>214</v>
      </c>
      <c r="N1543" t="s">
        <v>214</v>
      </c>
      <c r="O1543" t="s">
        <v>214</v>
      </c>
      <c r="P1543" t="s">
        <v>213</v>
      </c>
      <c r="Q1543" t="s">
        <v>212</v>
      </c>
      <c r="R1543" t="s">
        <v>214</v>
      </c>
      <c r="S1543" t="s">
        <v>214</v>
      </c>
      <c r="T1543" t="s">
        <v>214</v>
      </c>
      <c r="U1543" t="s">
        <v>214</v>
      </c>
      <c r="V1543" t="s">
        <v>214</v>
      </c>
      <c r="W1543" t="s">
        <v>213</v>
      </c>
      <c r="X1543" t="s">
        <v>213</v>
      </c>
      <c r="Y1543" t="s">
        <v>213</v>
      </c>
      <c r="Z1543" t="s">
        <v>213</v>
      </c>
      <c r="AA1543" t="s">
        <v>213</v>
      </c>
      <c r="AB1543"/>
      <c r="AC1543"/>
      <c r="AD1543"/>
      <c r="AE1543"/>
      <c r="AF1543"/>
      <c r="AG1543"/>
      <c r="AH1543"/>
      <c r="AI1543"/>
      <c r="AJ1543"/>
      <c r="AK1543"/>
      <c r="AL1543"/>
      <c r="AM1543"/>
      <c r="AN1543"/>
      <c r="AO1543"/>
      <c r="AP1543" s="317"/>
      <c r="AQ1543"/>
      <c r="AR1543" s="299"/>
      <c r="AS1543" s="271"/>
      <c r="AU1543" s="273"/>
    </row>
    <row r="1544" spans="1:47" s="272" customFormat="1" ht="22.8" x14ac:dyDescent="0.4">
      <c r="A1544" s="334">
        <v>216818</v>
      </c>
      <c r="B1544" t="s">
        <v>486</v>
      </c>
      <c r="C1544" s="315" t="s">
        <v>213</v>
      </c>
      <c r="D1544" s="315" t="s">
        <v>214</v>
      </c>
      <c r="E1544" s="315" t="s">
        <v>214</v>
      </c>
      <c r="F1544" s="315" t="s">
        <v>213</v>
      </c>
      <c r="G1544" s="315" t="s">
        <v>213</v>
      </c>
      <c r="H1544" s="315" t="s">
        <v>213</v>
      </c>
      <c r="I1544" s="315" t="s">
        <v>213</v>
      </c>
      <c r="J1544" s="315" t="s">
        <v>213</v>
      </c>
      <c r="K1544" s="315" t="s">
        <v>213</v>
      </c>
      <c r="L1544" s="315" t="s">
        <v>213</v>
      </c>
      <c r="M1544" s="315"/>
      <c r="N1544" s="315"/>
      <c r="O1544" s="315"/>
      <c r="P1544" s="315"/>
      <c r="Q1544" s="315"/>
      <c r="R1544" s="315"/>
      <c r="S1544" s="315"/>
      <c r="T1544" s="315"/>
      <c r="U1544" s="315"/>
      <c r="V1544" s="315"/>
      <c r="W1544" s="315"/>
      <c r="X1544" s="315"/>
      <c r="Y1544" s="315"/>
      <c r="Z1544" s="315"/>
      <c r="AA1544" s="315"/>
      <c r="AB1544" s="315"/>
      <c r="AC1544" s="315"/>
      <c r="AD1544" s="315"/>
      <c r="AE1544" s="315"/>
      <c r="AF1544" s="315"/>
      <c r="AG1544" s="315"/>
      <c r="AH1544" s="315"/>
      <c r="AI1544" s="315"/>
      <c r="AJ1544" s="315"/>
      <c r="AK1544" s="315"/>
      <c r="AL1544" s="315"/>
      <c r="AM1544" s="315"/>
      <c r="AN1544" s="315"/>
      <c r="AO1544" s="315"/>
      <c r="AP1544" s="316"/>
      <c r="AQ1544"/>
      <c r="AR1544" s="299"/>
      <c r="AS1544" s="271"/>
    </row>
    <row r="1545" spans="1:47" s="272" customFormat="1" ht="22.8" x14ac:dyDescent="0.4">
      <c r="A1545" s="332">
        <v>216819</v>
      </c>
      <c r="B1545" t="s">
        <v>3632</v>
      </c>
      <c r="C1545" t="s">
        <v>212</v>
      </c>
      <c r="D1545" t="s">
        <v>212</v>
      </c>
      <c r="E1545" t="s">
        <v>214</v>
      </c>
      <c r="F1545" t="s">
        <v>214</v>
      </c>
      <c r="G1545" t="s">
        <v>213</v>
      </c>
      <c r="H1545" t="s">
        <v>214</v>
      </c>
      <c r="I1545" t="s">
        <v>212</v>
      </c>
      <c r="J1545" t="s">
        <v>214</v>
      </c>
      <c r="K1545" t="s">
        <v>214</v>
      </c>
      <c r="L1545" t="s">
        <v>212</v>
      </c>
      <c r="M1545" t="s">
        <v>214</v>
      </c>
      <c r="N1545" t="s">
        <v>212</v>
      </c>
      <c r="O1545" t="s">
        <v>214</v>
      </c>
      <c r="P1545" t="s">
        <v>214</v>
      </c>
      <c r="Q1545" t="s">
        <v>212</v>
      </c>
      <c r="R1545" t="s">
        <v>214</v>
      </c>
      <c r="S1545" t="s">
        <v>213</v>
      </c>
      <c r="T1545" t="s">
        <v>214</v>
      </c>
      <c r="U1545" t="s">
        <v>214</v>
      </c>
      <c r="V1545" t="s">
        <v>214</v>
      </c>
      <c r="W1545"/>
      <c r="X1545"/>
      <c r="Y1545"/>
      <c r="Z1545"/>
      <c r="AA1545"/>
      <c r="AB1545"/>
      <c r="AC1545"/>
      <c r="AD1545"/>
      <c r="AE1545"/>
      <c r="AF1545"/>
      <c r="AG1545"/>
      <c r="AH1545"/>
      <c r="AI1545"/>
      <c r="AJ1545"/>
      <c r="AK1545"/>
      <c r="AL1545"/>
      <c r="AM1545"/>
      <c r="AN1545"/>
      <c r="AO1545"/>
      <c r="AP1545" s="317"/>
      <c r="AQ1545"/>
      <c r="AR1545" s="299"/>
      <c r="AS1545" s="273"/>
      <c r="AU1545" s="273"/>
    </row>
    <row r="1546" spans="1:47" s="272" customFormat="1" ht="22.8" x14ac:dyDescent="0.4">
      <c r="A1546" s="334">
        <v>216820</v>
      </c>
      <c r="B1546" t="s">
        <v>486</v>
      </c>
      <c r="C1546" s="315" t="s">
        <v>214</v>
      </c>
      <c r="D1546" s="315" t="s">
        <v>214</v>
      </c>
      <c r="E1546" s="315" t="s">
        <v>214</v>
      </c>
      <c r="F1546" s="315" t="s">
        <v>214</v>
      </c>
      <c r="G1546" s="315" t="s">
        <v>213</v>
      </c>
      <c r="H1546" s="315" t="s">
        <v>213</v>
      </c>
      <c r="I1546" s="315" t="s">
        <v>213</v>
      </c>
      <c r="J1546" s="315" t="s">
        <v>213</v>
      </c>
      <c r="K1546" s="315" t="s">
        <v>213</v>
      </c>
      <c r="L1546" s="315" t="s">
        <v>213</v>
      </c>
      <c r="M1546" s="315"/>
      <c r="N1546" s="315"/>
      <c r="O1546" s="315"/>
      <c r="P1546" s="315"/>
      <c r="Q1546" s="315"/>
      <c r="R1546" s="315"/>
      <c r="S1546" s="315"/>
      <c r="T1546" s="315"/>
      <c r="U1546" s="315"/>
      <c r="V1546" s="315"/>
      <c r="W1546" s="315"/>
      <c r="X1546" s="315"/>
      <c r="Y1546" s="315"/>
      <c r="Z1546" s="315"/>
      <c r="AA1546" s="315"/>
      <c r="AB1546" s="315"/>
      <c r="AC1546" s="315"/>
      <c r="AD1546" s="315"/>
      <c r="AE1546" s="315"/>
      <c r="AF1546" s="315"/>
      <c r="AG1546" s="315"/>
      <c r="AH1546" s="315"/>
      <c r="AI1546" s="315"/>
      <c r="AJ1546" s="315"/>
      <c r="AK1546" s="315"/>
      <c r="AL1546" s="315"/>
      <c r="AM1546" s="315"/>
      <c r="AN1546" s="315"/>
      <c r="AO1546" s="315"/>
      <c r="AP1546" s="316"/>
      <c r="AQ1546"/>
      <c r="AR1546" s="299"/>
      <c r="AS1546" s="273"/>
      <c r="AU1546" s="273"/>
    </row>
    <row r="1547" spans="1:47" s="272" customFormat="1" ht="22.8" x14ac:dyDescent="0.4">
      <c r="A1547" s="334">
        <v>216821</v>
      </c>
      <c r="B1547" t="s">
        <v>486</v>
      </c>
      <c r="C1547" s="315" t="s">
        <v>213</v>
      </c>
      <c r="D1547" s="315" t="s">
        <v>214</v>
      </c>
      <c r="E1547" s="315" t="s">
        <v>214</v>
      </c>
      <c r="F1547" s="315" t="s">
        <v>213</v>
      </c>
      <c r="G1547" s="315" t="s">
        <v>213</v>
      </c>
      <c r="H1547" s="315" t="s">
        <v>213</v>
      </c>
      <c r="I1547" s="315" t="s">
        <v>213</v>
      </c>
      <c r="J1547" s="315" t="s">
        <v>213</v>
      </c>
      <c r="K1547" s="315" t="s">
        <v>213</v>
      </c>
      <c r="L1547" s="315" t="s">
        <v>213</v>
      </c>
      <c r="M1547" s="315"/>
      <c r="N1547" s="315"/>
      <c r="O1547" s="315"/>
      <c r="P1547" s="315"/>
      <c r="Q1547" s="315"/>
      <c r="R1547" s="315"/>
      <c r="S1547" s="315"/>
      <c r="T1547" s="315"/>
      <c r="U1547" s="315"/>
      <c r="V1547" s="315"/>
      <c r="W1547" s="315"/>
      <c r="X1547" s="315"/>
      <c r="Y1547" s="315"/>
      <c r="Z1547" s="315"/>
      <c r="AA1547" s="315"/>
      <c r="AB1547" s="315"/>
      <c r="AC1547" s="315"/>
      <c r="AD1547" s="315"/>
      <c r="AE1547" s="315"/>
      <c r="AF1547" s="315"/>
      <c r="AG1547" s="315"/>
      <c r="AH1547" s="315"/>
      <c r="AI1547" s="315"/>
      <c r="AJ1547" s="315"/>
      <c r="AK1547" s="315"/>
      <c r="AL1547" s="315"/>
      <c r="AM1547" s="315"/>
      <c r="AN1547" s="315"/>
      <c r="AO1547" s="315"/>
      <c r="AP1547" s="316"/>
      <c r="AQ1547"/>
      <c r="AR1547" s="299"/>
      <c r="AS1547" s="271"/>
    </row>
    <row r="1548" spans="1:47" s="272" customFormat="1" ht="22.8" x14ac:dyDescent="0.4">
      <c r="A1548" s="334">
        <v>216822</v>
      </c>
      <c r="B1548" t="s">
        <v>486</v>
      </c>
      <c r="C1548" s="315" t="s">
        <v>213</v>
      </c>
      <c r="D1548" s="315" t="s">
        <v>214</v>
      </c>
      <c r="E1548" s="315" t="s">
        <v>214</v>
      </c>
      <c r="F1548" s="315" t="s">
        <v>213</v>
      </c>
      <c r="G1548" s="315" t="s">
        <v>213</v>
      </c>
      <c r="H1548" s="315" t="s">
        <v>213</v>
      </c>
      <c r="I1548" s="315" t="s">
        <v>213</v>
      </c>
      <c r="J1548" s="315" t="s">
        <v>213</v>
      </c>
      <c r="K1548" s="315" t="s">
        <v>213</v>
      </c>
      <c r="L1548" s="315" t="s">
        <v>213</v>
      </c>
      <c r="M1548" s="315"/>
      <c r="N1548" s="315"/>
      <c r="O1548" s="315"/>
      <c r="P1548" s="315"/>
      <c r="Q1548" s="315"/>
      <c r="R1548" s="315"/>
      <c r="S1548" s="315"/>
      <c r="T1548" s="315"/>
      <c r="U1548" s="315"/>
      <c r="V1548" s="315"/>
      <c r="W1548" s="315"/>
      <c r="X1548" s="315"/>
      <c r="Y1548" s="315"/>
      <c r="Z1548" s="315"/>
      <c r="AA1548" s="315"/>
      <c r="AB1548" s="315"/>
      <c r="AC1548" s="315"/>
      <c r="AD1548" s="315"/>
      <c r="AE1548" s="315"/>
      <c r="AF1548" s="315"/>
      <c r="AG1548" s="315"/>
      <c r="AH1548" s="315"/>
      <c r="AI1548" s="315"/>
      <c r="AJ1548" s="315"/>
      <c r="AK1548" s="315"/>
      <c r="AL1548" s="315"/>
      <c r="AM1548" s="315"/>
      <c r="AN1548" s="315"/>
      <c r="AO1548" s="315"/>
      <c r="AP1548" s="316"/>
      <c r="AQ1548"/>
      <c r="AR1548" s="299"/>
      <c r="AS1548" s="271"/>
      <c r="AU1548" s="273"/>
    </row>
    <row r="1549" spans="1:47" s="272" customFormat="1" ht="22.8" x14ac:dyDescent="0.4">
      <c r="A1549" s="332">
        <v>216823</v>
      </c>
      <c r="B1549" t="s">
        <v>488</v>
      </c>
      <c r="C1549" t="s">
        <v>214</v>
      </c>
      <c r="D1549" t="s">
        <v>214</v>
      </c>
      <c r="E1549" t="s">
        <v>214</v>
      </c>
      <c r="F1549" t="s">
        <v>214</v>
      </c>
      <c r="G1549" t="s">
        <v>213</v>
      </c>
      <c r="H1549" t="s">
        <v>214</v>
      </c>
      <c r="I1549" t="s">
        <v>214</v>
      </c>
      <c r="J1549" t="s">
        <v>214</v>
      </c>
      <c r="K1549" t="s">
        <v>214</v>
      </c>
      <c r="L1549" t="s">
        <v>214</v>
      </c>
      <c r="M1549" t="s">
        <v>212</v>
      </c>
      <c r="N1549" t="s">
        <v>214</v>
      </c>
      <c r="O1549" t="s">
        <v>212</v>
      </c>
      <c r="P1549" t="s">
        <v>214</v>
      </c>
      <c r="Q1549" t="s">
        <v>214</v>
      </c>
      <c r="R1549" t="s">
        <v>214</v>
      </c>
      <c r="S1549" t="s">
        <v>214</v>
      </c>
      <c r="T1549" t="s">
        <v>214</v>
      </c>
      <c r="U1549" t="s">
        <v>214</v>
      </c>
      <c r="V1549" t="s">
        <v>214</v>
      </c>
      <c r="W1549" t="s">
        <v>213</v>
      </c>
      <c r="X1549" t="s">
        <v>213</v>
      </c>
      <c r="Y1549" t="s">
        <v>213</v>
      </c>
      <c r="Z1549" t="s">
        <v>213</v>
      </c>
      <c r="AA1549" t="s">
        <v>213</v>
      </c>
      <c r="AB1549"/>
      <c r="AC1549"/>
      <c r="AD1549"/>
      <c r="AE1549"/>
      <c r="AF1549"/>
      <c r="AG1549"/>
      <c r="AH1549"/>
      <c r="AI1549"/>
      <c r="AJ1549"/>
      <c r="AK1549"/>
      <c r="AL1549"/>
      <c r="AM1549"/>
      <c r="AN1549"/>
      <c r="AO1549"/>
      <c r="AP1549" s="317"/>
      <c r="AQ1549"/>
      <c r="AR1549" s="299"/>
      <c r="AS1549" s="271"/>
    </row>
    <row r="1550" spans="1:47" s="272" customFormat="1" ht="22.8" x14ac:dyDescent="0.4">
      <c r="A1550" s="334">
        <v>216824</v>
      </c>
      <c r="B1550" t="s">
        <v>486</v>
      </c>
      <c r="C1550" s="315" t="s">
        <v>214</v>
      </c>
      <c r="D1550" s="315" t="s">
        <v>214</v>
      </c>
      <c r="E1550" s="315" t="s">
        <v>214</v>
      </c>
      <c r="F1550" s="315" t="s">
        <v>214</v>
      </c>
      <c r="G1550" s="315" t="s">
        <v>213</v>
      </c>
      <c r="H1550" s="315" t="s">
        <v>213</v>
      </c>
      <c r="I1550" s="315" t="s">
        <v>213</v>
      </c>
      <c r="J1550" s="315" t="s">
        <v>213</v>
      </c>
      <c r="K1550" s="315" t="s">
        <v>213</v>
      </c>
      <c r="L1550" s="315" t="s">
        <v>213</v>
      </c>
      <c r="M1550" s="315"/>
      <c r="N1550" s="315"/>
      <c r="O1550" s="315"/>
      <c r="P1550" s="315"/>
      <c r="Q1550" s="315"/>
      <c r="R1550" s="315"/>
      <c r="S1550" s="315"/>
      <c r="T1550" s="315"/>
      <c r="U1550" s="315"/>
      <c r="V1550" s="315"/>
      <c r="W1550" s="315"/>
      <c r="X1550" s="315"/>
      <c r="Y1550" s="315"/>
      <c r="Z1550" s="315"/>
      <c r="AA1550" s="315"/>
      <c r="AB1550" s="315"/>
      <c r="AC1550" s="315"/>
      <c r="AD1550" s="315"/>
      <c r="AE1550" s="315"/>
      <c r="AF1550" s="315"/>
      <c r="AG1550" s="315"/>
      <c r="AH1550" s="315"/>
      <c r="AI1550" s="315"/>
      <c r="AJ1550" s="315"/>
      <c r="AK1550" s="315"/>
      <c r="AL1550" s="315"/>
      <c r="AM1550" s="315"/>
      <c r="AN1550" s="315"/>
      <c r="AO1550" s="315"/>
      <c r="AP1550" s="316"/>
      <c r="AQ1550"/>
      <c r="AR1550" s="299"/>
      <c r="AS1550" s="273"/>
      <c r="AU1550" s="273"/>
    </row>
    <row r="1551" spans="1:47" s="272" customFormat="1" ht="22.8" x14ac:dyDescent="0.4">
      <c r="A1551" s="332">
        <v>216825</v>
      </c>
      <c r="B1551" t="s">
        <v>488</v>
      </c>
      <c r="C1551" t="s">
        <v>212</v>
      </c>
      <c r="D1551" t="s">
        <v>214</v>
      </c>
      <c r="E1551" t="s">
        <v>214</v>
      </c>
      <c r="F1551" t="s">
        <v>214</v>
      </c>
      <c r="G1551" t="s">
        <v>213</v>
      </c>
      <c r="H1551" t="s">
        <v>214</v>
      </c>
      <c r="I1551" t="s">
        <v>212</v>
      </c>
      <c r="J1551" t="s">
        <v>214</v>
      </c>
      <c r="K1551" t="s">
        <v>214</v>
      </c>
      <c r="L1551" t="s">
        <v>212</v>
      </c>
      <c r="M1551" t="s">
        <v>214</v>
      </c>
      <c r="N1551" t="s">
        <v>212</v>
      </c>
      <c r="O1551" t="s">
        <v>214</v>
      </c>
      <c r="P1551" t="s">
        <v>214</v>
      </c>
      <c r="Q1551" t="s">
        <v>214</v>
      </c>
      <c r="R1551" t="s">
        <v>214</v>
      </c>
      <c r="S1551" t="s">
        <v>214</v>
      </c>
      <c r="T1551" t="s">
        <v>214</v>
      </c>
      <c r="U1551" t="s">
        <v>214</v>
      </c>
      <c r="V1551" t="s">
        <v>214</v>
      </c>
      <c r="W1551" t="s">
        <v>213</v>
      </c>
      <c r="X1551" t="s">
        <v>213</v>
      </c>
      <c r="Y1551" t="s">
        <v>213</v>
      </c>
      <c r="Z1551" t="s">
        <v>213</v>
      </c>
      <c r="AA1551" t="s">
        <v>213</v>
      </c>
      <c r="AB1551"/>
      <c r="AC1551"/>
      <c r="AD1551"/>
      <c r="AE1551"/>
      <c r="AF1551"/>
      <c r="AG1551"/>
      <c r="AH1551"/>
      <c r="AI1551"/>
      <c r="AJ1551"/>
      <c r="AK1551"/>
      <c r="AL1551"/>
      <c r="AM1551"/>
      <c r="AN1551"/>
      <c r="AO1551"/>
      <c r="AP1551" s="317"/>
      <c r="AQ1551"/>
      <c r="AR1551" s="299"/>
      <c r="AS1551" s="271"/>
      <c r="AU1551" s="273"/>
    </row>
    <row r="1552" spans="1:47" s="272" customFormat="1" ht="22.8" x14ac:dyDescent="0.4">
      <c r="A1552" s="332">
        <v>216826</v>
      </c>
      <c r="B1552" t="s">
        <v>488</v>
      </c>
      <c r="C1552" t="s">
        <v>214</v>
      </c>
      <c r="D1552" t="s">
        <v>214</v>
      </c>
      <c r="E1552" t="s">
        <v>214</v>
      </c>
      <c r="F1552" t="s">
        <v>214</v>
      </c>
      <c r="G1552" t="s">
        <v>213</v>
      </c>
      <c r="H1552" t="s">
        <v>214</v>
      </c>
      <c r="I1552" t="s">
        <v>214</v>
      </c>
      <c r="J1552" t="s">
        <v>214</v>
      </c>
      <c r="K1552" t="s">
        <v>214</v>
      </c>
      <c r="L1552" t="s">
        <v>214</v>
      </c>
      <c r="M1552" t="s">
        <v>214</v>
      </c>
      <c r="N1552" t="s">
        <v>214</v>
      </c>
      <c r="O1552" t="s">
        <v>214</v>
      </c>
      <c r="P1552" t="s">
        <v>214</v>
      </c>
      <c r="Q1552" t="s">
        <v>214</v>
      </c>
      <c r="R1552" t="s">
        <v>214</v>
      </c>
      <c r="S1552" t="s">
        <v>214</v>
      </c>
      <c r="T1552" t="s">
        <v>214</v>
      </c>
      <c r="U1552" t="s">
        <v>214</v>
      </c>
      <c r="V1552" t="s">
        <v>214</v>
      </c>
      <c r="W1552" t="s">
        <v>213</v>
      </c>
      <c r="X1552" t="s">
        <v>213</v>
      </c>
      <c r="Y1552" t="s">
        <v>213</v>
      </c>
      <c r="Z1552" t="s">
        <v>213</v>
      </c>
      <c r="AA1552" t="s">
        <v>213</v>
      </c>
      <c r="AB1552"/>
      <c r="AC1552"/>
      <c r="AD1552"/>
      <c r="AE1552"/>
      <c r="AF1552"/>
      <c r="AG1552"/>
      <c r="AH1552"/>
      <c r="AI1552"/>
      <c r="AJ1552"/>
      <c r="AK1552"/>
      <c r="AL1552"/>
      <c r="AM1552"/>
      <c r="AN1552"/>
      <c r="AO1552"/>
      <c r="AP1552" s="317"/>
      <c r="AQ1552"/>
      <c r="AR1552" s="299"/>
      <c r="AS1552" s="271"/>
    </row>
    <row r="1553" spans="1:45" s="272" customFormat="1" ht="22.8" x14ac:dyDescent="0.4">
      <c r="A1553" s="334">
        <v>216827</v>
      </c>
      <c r="B1553" t="s">
        <v>3632</v>
      </c>
      <c r="C1553" s="315" t="s">
        <v>214</v>
      </c>
      <c r="D1553" s="315" t="s">
        <v>214</v>
      </c>
      <c r="E1553" s="315" t="s">
        <v>212</v>
      </c>
      <c r="F1553" s="315" t="s">
        <v>212</v>
      </c>
      <c r="G1553" s="315" t="s">
        <v>213</v>
      </c>
      <c r="H1553" s="315" t="s">
        <v>213</v>
      </c>
      <c r="I1553" s="315" t="s">
        <v>213</v>
      </c>
      <c r="J1553" s="315" t="s">
        <v>214</v>
      </c>
      <c r="K1553" s="315" t="s">
        <v>214</v>
      </c>
      <c r="L1553" s="315" t="s">
        <v>214</v>
      </c>
      <c r="M1553" s="315" t="s">
        <v>213</v>
      </c>
      <c r="N1553" s="315" t="s">
        <v>213</v>
      </c>
      <c r="O1553" s="315" t="s">
        <v>213</v>
      </c>
      <c r="P1553" s="315" t="s">
        <v>213</v>
      </c>
      <c r="Q1553" s="315" t="s">
        <v>213</v>
      </c>
      <c r="R1553" s="315" t="s">
        <v>213</v>
      </c>
      <c r="S1553" s="315" t="s">
        <v>213</v>
      </c>
      <c r="T1553" s="315" t="s">
        <v>213</v>
      </c>
      <c r="U1553" s="315" t="s">
        <v>213</v>
      </c>
      <c r="V1553" s="315" t="s">
        <v>213</v>
      </c>
      <c r="W1553" s="315"/>
      <c r="X1553" s="315"/>
      <c r="Y1553" s="315"/>
      <c r="Z1553" s="315"/>
      <c r="AA1553" s="315"/>
      <c r="AB1553" s="315"/>
      <c r="AC1553" s="315"/>
      <c r="AD1553" s="315"/>
      <c r="AE1553" s="315"/>
      <c r="AF1553" s="315"/>
      <c r="AG1553" s="315"/>
      <c r="AH1553" s="315"/>
      <c r="AI1553" s="315"/>
      <c r="AJ1553" s="315"/>
      <c r="AK1553" s="315"/>
      <c r="AL1553" s="315"/>
      <c r="AM1553" s="315"/>
      <c r="AN1553" s="315"/>
      <c r="AO1553" s="315"/>
      <c r="AP1553" s="316"/>
      <c r="AQ1553"/>
      <c r="AR1553" s="299"/>
      <c r="AS1553" s="273"/>
    </row>
    <row r="1554" spans="1:45" s="272" customFormat="1" ht="24" x14ac:dyDescent="0.5">
      <c r="A1554" s="336">
        <v>216828</v>
      </c>
      <c r="B1554" t="s">
        <v>3632</v>
      </c>
      <c r="C1554" s="272" t="s">
        <v>212</v>
      </c>
      <c r="D1554" s="272" t="s">
        <v>214</v>
      </c>
      <c r="E1554" s="272" t="s">
        <v>214</v>
      </c>
      <c r="F1554" s="272" t="s">
        <v>212</v>
      </c>
      <c r="G1554" s="272" t="s">
        <v>213</v>
      </c>
      <c r="H1554" s="272" t="s">
        <v>214</v>
      </c>
      <c r="I1554" s="272" t="s">
        <v>212</v>
      </c>
      <c r="J1554" s="272" t="s">
        <v>214</v>
      </c>
      <c r="K1554" s="272" t="s">
        <v>214</v>
      </c>
      <c r="L1554" s="272" t="s">
        <v>214</v>
      </c>
      <c r="M1554" s="272" t="s">
        <v>214</v>
      </c>
      <c r="N1554" s="272" t="s">
        <v>214</v>
      </c>
      <c r="O1554" s="272" t="s">
        <v>214</v>
      </c>
      <c r="P1554" s="272" t="s">
        <v>214</v>
      </c>
      <c r="Q1554" s="272" t="s">
        <v>213</v>
      </c>
      <c r="R1554" s="272" t="s">
        <v>213</v>
      </c>
      <c r="S1554" s="272" t="s">
        <v>213</v>
      </c>
      <c r="T1554" s="272" t="s">
        <v>213</v>
      </c>
      <c r="U1554" s="272" t="s">
        <v>213</v>
      </c>
      <c r="V1554" s="272" t="s">
        <v>213</v>
      </c>
      <c r="AP1554" s="317"/>
      <c r="AQ1554"/>
      <c r="AR1554" s="299"/>
      <c r="AS1554" s="271"/>
    </row>
    <row r="1555" spans="1:45" s="272" customFormat="1" ht="22.8" x14ac:dyDescent="0.4">
      <c r="A1555" s="332">
        <v>216829</v>
      </c>
      <c r="B1555" t="s">
        <v>3632</v>
      </c>
      <c r="C1555" t="s">
        <v>212</v>
      </c>
      <c r="D1555" t="s">
        <v>214</v>
      </c>
      <c r="E1555" t="s">
        <v>214</v>
      </c>
      <c r="F1555" t="s">
        <v>212</v>
      </c>
      <c r="G1555" t="s">
        <v>213</v>
      </c>
      <c r="H1555" t="s">
        <v>214</v>
      </c>
      <c r="I1555" t="s">
        <v>214</v>
      </c>
      <c r="J1555" t="s">
        <v>212</v>
      </c>
      <c r="K1555" t="s">
        <v>214</v>
      </c>
      <c r="L1555" t="s">
        <v>214</v>
      </c>
      <c r="M1555" t="s">
        <v>214</v>
      </c>
      <c r="N1555" t="s">
        <v>214</v>
      </c>
      <c r="O1555" t="s">
        <v>212</v>
      </c>
      <c r="P1555" t="s">
        <v>214</v>
      </c>
      <c r="Q1555" t="s">
        <v>214</v>
      </c>
      <c r="R1555" t="s">
        <v>214</v>
      </c>
      <c r="S1555" t="s">
        <v>214</v>
      </c>
      <c r="T1555" t="s">
        <v>214</v>
      </c>
      <c r="U1555" t="s">
        <v>214</v>
      </c>
      <c r="V1555" t="s">
        <v>214</v>
      </c>
      <c r="W1555"/>
      <c r="X1555"/>
      <c r="Y1555"/>
      <c r="Z1555"/>
      <c r="AA1555"/>
      <c r="AB1555"/>
      <c r="AC1555"/>
      <c r="AD1555"/>
      <c r="AE1555"/>
      <c r="AF1555"/>
      <c r="AG1555"/>
      <c r="AH1555"/>
      <c r="AI1555"/>
      <c r="AJ1555"/>
      <c r="AK1555"/>
      <c r="AL1555"/>
      <c r="AM1555"/>
      <c r="AN1555"/>
      <c r="AO1555"/>
      <c r="AP1555" s="317"/>
      <c r="AQ1555"/>
      <c r="AR1555" s="299"/>
      <c r="AS1555" s="271"/>
    </row>
    <row r="1556" spans="1:45" s="272" customFormat="1" ht="22.8" x14ac:dyDescent="0.4">
      <c r="A1556" s="332">
        <v>216830</v>
      </c>
      <c r="B1556" t="s">
        <v>488</v>
      </c>
      <c r="C1556" t="s">
        <v>214</v>
      </c>
      <c r="D1556" t="s">
        <v>214</v>
      </c>
      <c r="E1556" t="s">
        <v>214</v>
      </c>
      <c r="F1556" t="s">
        <v>212</v>
      </c>
      <c r="G1556" t="s">
        <v>213</v>
      </c>
      <c r="H1556" t="s">
        <v>214</v>
      </c>
      <c r="I1556" t="s">
        <v>214</v>
      </c>
      <c r="J1556" t="s">
        <v>214</v>
      </c>
      <c r="K1556" t="s">
        <v>214</v>
      </c>
      <c r="L1556" t="s">
        <v>214</v>
      </c>
      <c r="M1556" t="s">
        <v>214</v>
      </c>
      <c r="N1556" t="s">
        <v>214</v>
      </c>
      <c r="O1556" t="s">
        <v>212</v>
      </c>
      <c r="P1556" t="s">
        <v>214</v>
      </c>
      <c r="Q1556" t="s">
        <v>214</v>
      </c>
      <c r="R1556" t="s">
        <v>214</v>
      </c>
      <c r="S1556" t="s">
        <v>214</v>
      </c>
      <c r="T1556" t="s">
        <v>214</v>
      </c>
      <c r="U1556" t="s">
        <v>214</v>
      </c>
      <c r="V1556" t="s">
        <v>214</v>
      </c>
      <c r="W1556" t="s">
        <v>213</v>
      </c>
      <c r="X1556" t="s">
        <v>213</v>
      </c>
      <c r="Y1556" t="s">
        <v>213</v>
      </c>
      <c r="Z1556" t="s">
        <v>213</v>
      </c>
      <c r="AA1556" t="s">
        <v>213</v>
      </c>
      <c r="AB1556"/>
      <c r="AC1556"/>
      <c r="AD1556"/>
      <c r="AE1556"/>
      <c r="AF1556"/>
      <c r="AG1556"/>
      <c r="AH1556"/>
      <c r="AI1556"/>
      <c r="AJ1556"/>
      <c r="AK1556"/>
      <c r="AL1556"/>
      <c r="AM1556"/>
      <c r="AN1556"/>
      <c r="AO1556"/>
      <c r="AP1556" s="317"/>
      <c r="AQ1556"/>
      <c r="AR1556" s="299"/>
      <c r="AS1556" s="273"/>
    </row>
    <row r="1557" spans="1:45" s="272" customFormat="1" ht="22.8" x14ac:dyDescent="0.4">
      <c r="A1557" s="332">
        <v>216831</v>
      </c>
      <c r="B1557" t="s">
        <v>3632</v>
      </c>
      <c r="C1557" t="s">
        <v>214</v>
      </c>
      <c r="D1557" t="s">
        <v>214</v>
      </c>
      <c r="E1557" t="s">
        <v>214</v>
      </c>
      <c r="F1557" t="s">
        <v>214</v>
      </c>
      <c r="G1557" t="s">
        <v>214</v>
      </c>
      <c r="H1557" t="s">
        <v>214</v>
      </c>
      <c r="I1557" t="s">
        <v>214</v>
      </c>
      <c r="J1557" t="s">
        <v>214</v>
      </c>
      <c r="K1557" t="s">
        <v>214</v>
      </c>
      <c r="L1557" t="s">
        <v>214</v>
      </c>
      <c r="M1557" t="s">
        <v>214</v>
      </c>
      <c r="N1557" t="s">
        <v>212</v>
      </c>
      <c r="O1557" t="s">
        <v>214</v>
      </c>
      <c r="P1557" t="s">
        <v>214</v>
      </c>
      <c r="Q1557" t="s">
        <v>214</v>
      </c>
      <c r="R1557" t="s">
        <v>214</v>
      </c>
      <c r="S1557" t="s">
        <v>214</v>
      </c>
      <c r="T1557" t="s">
        <v>214</v>
      </c>
      <c r="U1557" t="s">
        <v>214</v>
      </c>
      <c r="V1557" t="s">
        <v>214</v>
      </c>
      <c r="W1557"/>
      <c r="X1557"/>
      <c r="Y1557"/>
      <c r="Z1557"/>
      <c r="AA1557"/>
      <c r="AB1557"/>
      <c r="AC1557"/>
      <c r="AD1557"/>
      <c r="AE1557"/>
      <c r="AF1557"/>
      <c r="AG1557"/>
      <c r="AH1557"/>
      <c r="AI1557"/>
      <c r="AJ1557"/>
      <c r="AK1557"/>
      <c r="AL1557"/>
      <c r="AM1557"/>
      <c r="AN1557"/>
      <c r="AO1557"/>
      <c r="AP1557" s="317"/>
      <c r="AQ1557"/>
      <c r="AR1557" s="299"/>
      <c r="AS1557" s="271"/>
    </row>
    <row r="1558" spans="1:45" s="272" customFormat="1" ht="22.8" x14ac:dyDescent="0.4">
      <c r="A1558" s="332">
        <v>216832</v>
      </c>
      <c r="B1558" t="s">
        <v>488</v>
      </c>
      <c r="C1558" t="s">
        <v>214</v>
      </c>
      <c r="D1558" t="s">
        <v>212</v>
      </c>
      <c r="E1558" t="s">
        <v>214</v>
      </c>
      <c r="F1558" t="s">
        <v>212</v>
      </c>
      <c r="G1558" t="s">
        <v>213</v>
      </c>
      <c r="H1558" t="s">
        <v>214</v>
      </c>
      <c r="I1558" t="s">
        <v>212</v>
      </c>
      <c r="J1558" t="s">
        <v>214</v>
      </c>
      <c r="K1558" t="s">
        <v>214</v>
      </c>
      <c r="L1558" t="s">
        <v>212</v>
      </c>
      <c r="M1558" t="s">
        <v>214</v>
      </c>
      <c r="N1558" t="s">
        <v>214</v>
      </c>
      <c r="O1558" t="s">
        <v>212</v>
      </c>
      <c r="P1558" t="s">
        <v>214</v>
      </c>
      <c r="Q1558" t="s">
        <v>214</v>
      </c>
      <c r="R1558" t="s">
        <v>214</v>
      </c>
      <c r="S1558" t="s">
        <v>214</v>
      </c>
      <c r="T1558" t="s">
        <v>214</v>
      </c>
      <c r="U1558" t="s">
        <v>214</v>
      </c>
      <c r="V1558" t="s">
        <v>214</v>
      </c>
      <c r="W1558" t="s">
        <v>213</v>
      </c>
      <c r="X1558" t="s">
        <v>213</v>
      </c>
      <c r="Y1558" t="s">
        <v>213</v>
      </c>
      <c r="Z1558" t="s">
        <v>213</v>
      </c>
      <c r="AA1558" t="s">
        <v>213</v>
      </c>
      <c r="AB1558"/>
      <c r="AC1558"/>
      <c r="AD1558"/>
      <c r="AE1558"/>
      <c r="AF1558"/>
      <c r="AG1558"/>
      <c r="AH1558"/>
      <c r="AI1558"/>
      <c r="AJ1558"/>
      <c r="AK1558"/>
      <c r="AL1558"/>
      <c r="AM1558"/>
      <c r="AN1558"/>
      <c r="AO1558"/>
      <c r="AP1558" s="317"/>
      <c r="AQ1558"/>
      <c r="AR1558" s="299"/>
      <c r="AS1558" s="271"/>
    </row>
    <row r="1559" spans="1:45" s="272" customFormat="1" ht="22.8" x14ac:dyDescent="0.4">
      <c r="A1559" s="334">
        <v>216833</v>
      </c>
      <c r="B1559" t="s">
        <v>486</v>
      </c>
      <c r="C1559" s="315" t="s">
        <v>214</v>
      </c>
      <c r="D1559" s="315" t="s">
        <v>214</v>
      </c>
      <c r="E1559" s="315" t="s">
        <v>212</v>
      </c>
      <c r="F1559" s="315" t="s">
        <v>213</v>
      </c>
      <c r="G1559" s="315" t="s">
        <v>213</v>
      </c>
      <c r="H1559" s="315" t="s">
        <v>213</v>
      </c>
      <c r="I1559" s="315" t="s">
        <v>214</v>
      </c>
      <c r="J1559" s="315" t="s">
        <v>214</v>
      </c>
      <c r="K1559" s="315" t="s">
        <v>214</v>
      </c>
      <c r="L1559" s="315" t="s">
        <v>214</v>
      </c>
      <c r="M1559" s="315"/>
      <c r="N1559" s="315"/>
      <c r="O1559" s="315"/>
      <c r="P1559" s="315"/>
      <c r="Q1559" s="315"/>
      <c r="R1559" s="315"/>
      <c r="S1559" s="315"/>
      <c r="T1559" s="315"/>
      <c r="U1559" s="315"/>
      <c r="V1559" s="315"/>
      <c r="W1559" s="315"/>
      <c r="X1559" s="315"/>
      <c r="Y1559" s="315"/>
      <c r="Z1559" s="315"/>
      <c r="AA1559" s="315"/>
      <c r="AB1559" s="315"/>
      <c r="AC1559" s="315"/>
      <c r="AD1559" s="315"/>
      <c r="AE1559" s="315"/>
      <c r="AF1559" s="315"/>
      <c r="AG1559" s="315"/>
      <c r="AH1559" s="315"/>
      <c r="AI1559" s="315"/>
      <c r="AJ1559" s="315"/>
      <c r="AK1559" s="315"/>
      <c r="AL1559" s="315"/>
      <c r="AM1559" s="315"/>
      <c r="AN1559" s="315"/>
      <c r="AO1559" s="315"/>
      <c r="AP1559" s="316"/>
      <c r="AQ1559"/>
      <c r="AR1559" s="299"/>
      <c r="AS1559" s="273"/>
    </row>
    <row r="1560" spans="1:45" s="272" customFormat="1" ht="24" x14ac:dyDescent="0.5">
      <c r="A1560" s="333">
        <v>216835</v>
      </c>
      <c r="B1560" t="s">
        <v>486</v>
      </c>
      <c r="C1560" s="272" t="s">
        <v>212</v>
      </c>
      <c r="D1560" s="272" t="s">
        <v>213</v>
      </c>
      <c r="E1560" s="272" t="s">
        <v>212</v>
      </c>
      <c r="F1560" s="272" t="s">
        <v>212</v>
      </c>
      <c r="G1560" s="272" t="s">
        <v>213</v>
      </c>
      <c r="H1560" s="272" t="s">
        <v>213</v>
      </c>
      <c r="I1560" s="272" t="s">
        <v>213</v>
      </c>
      <c r="J1560" s="272" t="s">
        <v>213</v>
      </c>
      <c r="K1560" s="272" t="s">
        <v>213</v>
      </c>
      <c r="L1560" s="272" t="s">
        <v>213</v>
      </c>
      <c r="AP1560" s="317"/>
      <c r="AQ1560"/>
      <c r="AR1560" s="299"/>
      <c r="AS1560" s="271"/>
    </row>
    <row r="1561" spans="1:45" s="272" customFormat="1" ht="22.8" x14ac:dyDescent="0.4">
      <c r="A1561" s="334">
        <v>216836</v>
      </c>
      <c r="B1561" t="s">
        <v>486</v>
      </c>
      <c r="C1561" s="315" t="s">
        <v>214</v>
      </c>
      <c r="D1561" s="315" t="s">
        <v>213</v>
      </c>
      <c r="E1561" s="315" t="s">
        <v>214</v>
      </c>
      <c r="F1561" s="315" t="s">
        <v>214</v>
      </c>
      <c r="G1561" s="315" t="s">
        <v>213</v>
      </c>
      <c r="H1561" s="315" t="s">
        <v>213</v>
      </c>
      <c r="I1561" s="315" t="s">
        <v>213</v>
      </c>
      <c r="J1561" s="315" t="s">
        <v>213</v>
      </c>
      <c r="K1561" s="315" t="s">
        <v>213</v>
      </c>
      <c r="L1561" s="315" t="s">
        <v>213</v>
      </c>
      <c r="M1561" s="315"/>
      <c r="N1561" s="315"/>
      <c r="O1561" s="315"/>
      <c r="P1561" s="315"/>
      <c r="Q1561" s="315"/>
      <c r="R1561" s="315"/>
      <c r="S1561" s="315"/>
      <c r="T1561" s="315"/>
      <c r="U1561" s="315"/>
      <c r="V1561" s="315"/>
      <c r="W1561" s="315"/>
      <c r="X1561" s="315"/>
      <c r="Y1561" s="315"/>
      <c r="Z1561" s="315"/>
      <c r="AA1561" s="315"/>
      <c r="AB1561" s="315"/>
      <c r="AC1561" s="315"/>
      <c r="AD1561" s="315"/>
      <c r="AE1561" s="315"/>
      <c r="AF1561" s="315"/>
      <c r="AG1561" s="315"/>
      <c r="AH1561" s="315"/>
      <c r="AI1561" s="315"/>
      <c r="AJ1561" s="315"/>
      <c r="AK1561" s="315"/>
      <c r="AL1561" s="315"/>
      <c r="AM1561" s="315"/>
      <c r="AN1561" s="315"/>
      <c r="AO1561" s="315"/>
      <c r="AP1561" s="316"/>
      <c r="AQ1561"/>
      <c r="AR1561" s="299"/>
      <c r="AS1561" s="271"/>
    </row>
    <row r="1562" spans="1:45" s="272" customFormat="1" ht="22.8" x14ac:dyDescent="0.4">
      <c r="A1562" s="334">
        <v>216837</v>
      </c>
      <c r="B1562" t="s">
        <v>486</v>
      </c>
      <c r="C1562" s="315" t="s">
        <v>214</v>
      </c>
      <c r="D1562" s="315" t="s">
        <v>214</v>
      </c>
      <c r="E1562" s="315" t="s">
        <v>214</v>
      </c>
      <c r="F1562" s="315" t="s">
        <v>213</v>
      </c>
      <c r="G1562" s="315" t="s">
        <v>213</v>
      </c>
      <c r="H1562" s="315" t="s">
        <v>213</v>
      </c>
      <c r="I1562" s="315" t="s">
        <v>213</v>
      </c>
      <c r="J1562" s="315" t="s">
        <v>213</v>
      </c>
      <c r="K1562" s="315" t="s">
        <v>213</v>
      </c>
      <c r="L1562" s="315" t="s">
        <v>213</v>
      </c>
      <c r="M1562" s="315"/>
      <c r="N1562" s="315"/>
      <c r="O1562" s="315"/>
      <c r="P1562" s="315"/>
      <c r="Q1562" s="315"/>
      <c r="R1562" s="315"/>
      <c r="S1562" s="315"/>
      <c r="T1562" s="315"/>
      <c r="U1562" s="315"/>
      <c r="V1562" s="315"/>
      <c r="W1562" s="315"/>
      <c r="X1562" s="315"/>
      <c r="Y1562" s="315"/>
      <c r="Z1562" s="315"/>
      <c r="AA1562" s="315"/>
      <c r="AB1562" s="315"/>
      <c r="AC1562" s="315"/>
      <c r="AD1562" s="315"/>
      <c r="AE1562" s="315"/>
      <c r="AF1562" s="315"/>
      <c r="AG1562" s="315"/>
      <c r="AH1562" s="315"/>
      <c r="AI1562" s="315"/>
      <c r="AJ1562" s="315"/>
      <c r="AK1562" s="315"/>
      <c r="AL1562" s="315"/>
      <c r="AM1562" s="315"/>
      <c r="AN1562" s="315"/>
      <c r="AO1562" s="315"/>
      <c r="AP1562" s="316"/>
      <c r="AQ1562"/>
      <c r="AR1562" s="299"/>
      <c r="AS1562" s="271"/>
    </row>
    <row r="1563" spans="1:45" s="272" customFormat="1" ht="22.8" x14ac:dyDescent="0.4">
      <c r="A1563" s="334">
        <v>216838</v>
      </c>
      <c r="B1563" t="s">
        <v>486</v>
      </c>
      <c r="C1563" s="315" t="s">
        <v>214</v>
      </c>
      <c r="D1563" s="315" t="s">
        <v>214</v>
      </c>
      <c r="E1563" s="315" t="s">
        <v>214</v>
      </c>
      <c r="F1563" s="315" t="s">
        <v>214</v>
      </c>
      <c r="G1563" s="315" t="s">
        <v>213</v>
      </c>
      <c r="H1563" s="315" t="s">
        <v>213</v>
      </c>
      <c r="I1563" s="315" t="s">
        <v>213</v>
      </c>
      <c r="J1563" s="315" t="s">
        <v>214</v>
      </c>
      <c r="K1563" s="315" t="s">
        <v>214</v>
      </c>
      <c r="L1563" s="315" t="s">
        <v>213</v>
      </c>
      <c r="M1563" s="315"/>
      <c r="N1563" s="315"/>
      <c r="O1563" s="315"/>
      <c r="P1563" s="315"/>
      <c r="Q1563" s="315"/>
      <c r="R1563" s="315"/>
      <c r="S1563" s="315"/>
      <c r="T1563" s="315"/>
      <c r="U1563" s="315"/>
      <c r="V1563" s="315"/>
      <c r="W1563" s="315"/>
      <c r="X1563" s="315"/>
      <c r="Y1563" s="315"/>
      <c r="Z1563" s="315"/>
      <c r="AA1563" s="315"/>
      <c r="AB1563" s="315"/>
      <c r="AC1563" s="315"/>
      <c r="AD1563" s="315"/>
      <c r="AE1563" s="315"/>
      <c r="AF1563" s="315"/>
      <c r="AG1563" s="315"/>
      <c r="AH1563" s="315"/>
      <c r="AI1563" s="315"/>
      <c r="AJ1563" s="315"/>
      <c r="AK1563" s="315"/>
      <c r="AL1563" s="315"/>
      <c r="AM1563" s="315"/>
      <c r="AN1563" s="315"/>
      <c r="AO1563" s="315"/>
      <c r="AP1563" s="316"/>
      <c r="AQ1563"/>
      <c r="AR1563" s="299"/>
      <c r="AS1563" s="271"/>
    </row>
    <row r="1564" spans="1:45" s="272" customFormat="1" ht="22.8" x14ac:dyDescent="0.4">
      <c r="A1564" s="332">
        <v>216839</v>
      </c>
      <c r="B1564" t="s">
        <v>3632</v>
      </c>
      <c r="C1564" t="s">
        <v>214</v>
      </c>
      <c r="D1564" t="s">
        <v>214</v>
      </c>
      <c r="E1564" t="s">
        <v>214</v>
      </c>
      <c r="F1564" t="s">
        <v>212</v>
      </c>
      <c r="G1564" t="s">
        <v>214</v>
      </c>
      <c r="H1564" t="s">
        <v>214</v>
      </c>
      <c r="I1564" t="s">
        <v>214</v>
      </c>
      <c r="J1564" t="s">
        <v>214</v>
      </c>
      <c r="K1564" t="s">
        <v>214</v>
      </c>
      <c r="L1564" t="s">
        <v>212</v>
      </c>
      <c r="M1564" t="s">
        <v>212</v>
      </c>
      <c r="N1564" t="s">
        <v>214</v>
      </c>
      <c r="O1564" t="s">
        <v>212</v>
      </c>
      <c r="P1564" t="s">
        <v>214</v>
      </c>
      <c r="Q1564" t="s">
        <v>214</v>
      </c>
      <c r="R1564" t="s">
        <v>214</v>
      </c>
      <c r="S1564" t="s">
        <v>213</v>
      </c>
      <c r="T1564" t="s">
        <v>214</v>
      </c>
      <c r="U1564" t="s">
        <v>214</v>
      </c>
      <c r="V1564" t="s">
        <v>214</v>
      </c>
      <c r="W1564"/>
      <c r="X1564"/>
      <c r="Y1564"/>
      <c r="Z1564"/>
      <c r="AA1564"/>
      <c r="AB1564"/>
      <c r="AC1564"/>
      <c r="AD1564"/>
      <c r="AE1564"/>
      <c r="AF1564"/>
      <c r="AG1564"/>
      <c r="AH1564"/>
      <c r="AI1564"/>
      <c r="AJ1564"/>
      <c r="AK1564"/>
      <c r="AL1564"/>
      <c r="AM1564"/>
      <c r="AN1564"/>
      <c r="AO1564"/>
      <c r="AP1564" s="317"/>
      <c r="AQ1564"/>
      <c r="AR1564" s="299"/>
      <c r="AS1564" s="273"/>
    </row>
    <row r="1565" spans="1:45" s="272" customFormat="1" ht="22.8" x14ac:dyDescent="0.4">
      <c r="A1565" s="332">
        <v>216840</v>
      </c>
      <c r="B1565" t="s">
        <v>488</v>
      </c>
      <c r="C1565" t="s">
        <v>212</v>
      </c>
      <c r="D1565" t="s">
        <v>214</v>
      </c>
      <c r="E1565" t="s">
        <v>214</v>
      </c>
      <c r="F1565" t="s">
        <v>212</v>
      </c>
      <c r="G1565" t="s">
        <v>213</v>
      </c>
      <c r="H1565" t="s">
        <v>214</v>
      </c>
      <c r="I1565" t="s">
        <v>214</v>
      </c>
      <c r="J1565" t="s">
        <v>214</v>
      </c>
      <c r="K1565" t="s">
        <v>214</v>
      </c>
      <c r="L1565" t="s">
        <v>214</v>
      </c>
      <c r="M1565" t="s">
        <v>214</v>
      </c>
      <c r="N1565" t="s">
        <v>212</v>
      </c>
      <c r="O1565" t="s">
        <v>212</v>
      </c>
      <c r="P1565" t="s">
        <v>214</v>
      </c>
      <c r="Q1565" t="s">
        <v>213</v>
      </c>
      <c r="R1565" t="s">
        <v>214</v>
      </c>
      <c r="S1565" t="s">
        <v>213</v>
      </c>
      <c r="T1565" t="s">
        <v>214</v>
      </c>
      <c r="U1565" t="s">
        <v>214</v>
      </c>
      <c r="V1565" t="s">
        <v>214</v>
      </c>
      <c r="W1565" t="s">
        <v>213</v>
      </c>
      <c r="X1565" t="s">
        <v>213</v>
      </c>
      <c r="Y1565" t="s">
        <v>213</v>
      </c>
      <c r="Z1565" t="s">
        <v>213</v>
      </c>
      <c r="AA1565" t="s">
        <v>213</v>
      </c>
      <c r="AB1565"/>
      <c r="AC1565"/>
      <c r="AD1565"/>
      <c r="AE1565"/>
      <c r="AF1565"/>
      <c r="AG1565"/>
      <c r="AH1565"/>
      <c r="AI1565"/>
      <c r="AJ1565"/>
      <c r="AK1565"/>
      <c r="AL1565"/>
      <c r="AM1565"/>
      <c r="AN1565"/>
      <c r="AO1565"/>
      <c r="AP1565" s="317"/>
      <c r="AQ1565"/>
      <c r="AR1565" s="299"/>
      <c r="AS1565" s="273"/>
    </row>
    <row r="1566" spans="1:45" s="272" customFormat="1" ht="22.8" x14ac:dyDescent="0.4">
      <c r="A1566" s="332">
        <v>216841</v>
      </c>
      <c r="B1566" t="s">
        <v>488</v>
      </c>
      <c r="C1566" t="s">
        <v>214</v>
      </c>
      <c r="D1566" t="s">
        <v>214</v>
      </c>
      <c r="E1566" t="s">
        <v>212</v>
      </c>
      <c r="F1566" t="s">
        <v>212</v>
      </c>
      <c r="G1566" t="s">
        <v>212</v>
      </c>
      <c r="H1566" t="s">
        <v>214</v>
      </c>
      <c r="I1566" t="s">
        <v>214</v>
      </c>
      <c r="J1566" t="s">
        <v>214</v>
      </c>
      <c r="K1566" t="s">
        <v>214</v>
      </c>
      <c r="L1566" t="s">
        <v>213</v>
      </c>
      <c r="M1566" t="s">
        <v>214</v>
      </c>
      <c r="N1566" t="s">
        <v>214</v>
      </c>
      <c r="O1566" t="s">
        <v>214</v>
      </c>
      <c r="P1566" t="s">
        <v>214</v>
      </c>
      <c r="Q1566" t="s">
        <v>213</v>
      </c>
      <c r="R1566" t="s">
        <v>214</v>
      </c>
      <c r="S1566" t="s">
        <v>213</v>
      </c>
      <c r="T1566" t="s">
        <v>214</v>
      </c>
      <c r="U1566" t="s">
        <v>214</v>
      </c>
      <c r="V1566" t="s">
        <v>214</v>
      </c>
      <c r="W1566" t="s">
        <v>213</v>
      </c>
      <c r="X1566" t="s">
        <v>213</v>
      </c>
      <c r="Y1566" t="s">
        <v>213</v>
      </c>
      <c r="Z1566" t="s">
        <v>213</v>
      </c>
      <c r="AA1566" t="s">
        <v>213</v>
      </c>
      <c r="AB1566"/>
      <c r="AC1566"/>
      <c r="AD1566"/>
      <c r="AE1566"/>
      <c r="AF1566"/>
      <c r="AG1566"/>
      <c r="AH1566"/>
      <c r="AI1566"/>
      <c r="AJ1566"/>
      <c r="AK1566"/>
      <c r="AL1566"/>
      <c r="AM1566"/>
      <c r="AN1566"/>
      <c r="AO1566"/>
      <c r="AP1566" s="317"/>
      <c r="AQ1566"/>
      <c r="AR1566" s="299"/>
      <c r="AS1566" s="271"/>
    </row>
    <row r="1567" spans="1:45" s="272" customFormat="1" ht="22.8" x14ac:dyDescent="0.4">
      <c r="A1567" s="332">
        <v>216842</v>
      </c>
      <c r="B1567" t="s">
        <v>487</v>
      </c>
      <c r="C1567" t="s">
        <v>212</v>
      </c>
      <c r="D1567" t="s">
        <v>214</v>
      </c>
      <c r="E1567" t="s">
        <v>214</v>
      </c>
      <c r="F1567" t="s">
        <v>212</v>
      </c>
      <c r="G1567" t="s">
        <v>213</v>
      </c>
      <c r="H1567" t="s">
        <v>213</v>
      </c>
      <c r="I1567" t="s">
        <v>214</v>
      </c>
      <c r="J1567" t="s">
        <v>213</v>
      </c>
      <c r="K1567" t="s">
        <v>214</v>
      </c>
      <c r="L1567" t="s">
        <v>214</v>
      </c>
      <c r="M1567" t="s">
        <v>214</v>
      </c>
      <c r="N1567" t="s">
        <v>214</v>
      </c>
      <c r="O1567" t="s">
        <v>214</v>
      </c>
      <c r="P1567" t="s">
        <v>214</v>
      </c>
      <c r="Q1567" t="s">
        <v>214</v>
      </c>
      <c r="R1567" s="315" t="s">
        <v>213</v>
      </c>
      <c r="S1567" s="315" t="s">
        <v>213</v>
      </c>
      <c r="T1567" s="315" t="s">
        <v>213</v>
      </c>
      <c r="U1567" s="315" t="s">
        <v>213</v>
      </c>
      <c r="V1567" s="315" t="s">
        <v>213</v>
      </c>
      <c r="W1567"/>
      <c r="X1567"/>
      <c r="Y1567"/>
      <c r="Z1567"/>
      <c r="AA1567"/>
      <c r="AB1567"/>
      <c r="AC1567"/>
      <c r="AD1567"/>
      <c r="AE1567"/>
      <c r="AF1567"/>
      <c r="AG1567"/>
      <c r="AH1567"/>
      <c r="AI1567"/>
      <c r="AJ1567"/>
      <c r="AK1567"/>
      <c r="AL1567"/>
      <c r="AM1567"/>
      <c r="AN1567"/>
      <c r="AO1567"/>
      <c r="AP1567" s="317"/>
      <c r="AQ1567"/>
      <c r="AR1567" s="299"/>
      <c r="AS1567" s="271"/>
    </row>
    <row r="1568" spans="1:45" s="272" customFormat="1" ht="22.8" x14ac:dyDescent="0.4">
      <c r="A1568" s="332">
        <v>216843</v>
      </c>
      <c r="B1568" t="s">
        <v>489</v>
      </c>
      <c r="C1568" t="s">
        <v>212</v>
      </c>
      <c r="D1568" t="s">
        <v>214</v>
      </c>
      <c r="E1568" t="s">
        <v>212</v>
      </c>
      <c r="F1568" t="s">
        <v>212</v>
      </c>
      <c r="G1568" t="s">
        <v>212</v>
      </c>
      <c r="H1568" t="s">
        <v>214</v>
      </c>
      <c r="I1568" t="s">
        <v>214</v>
      </c>
      <c r="J1568" t="s">
        <v>214</v>
      </c>
      <c r="K1568" t="s">
        <v>212</v>
      </c>
      <c r="L1568" t="s">
        <v>212</v>
      </c>
      <c r="M1568" t="s">
        <v>213</v>
      </c>
      <c r="N1568" t="s">
        <v>213</v>
      </c>
      <c r="O1568" t="s">
        <v>213</v>
      </c>
      <c r="P1568" t="s">
        <v>213</v>
      </c>
      <c r="Q1568" t="s">
        <v>213</v>
      </c>
      <c r="R1568"/>
      <c r="S1568"/>
      <c r="T1568"/>
      <c r="U1568"/>
      <c r="V1568"/>
      <c r="W1568"/>
      <c r="X1568"/>
      <c r="Y1568"/>
      <c r="Z1568"/>
      <c r="AA1568"/>
      <c r="AB1568"/>
      <c r="AC1568"/>
      <c r="AD1568"/>
      <c r="AE1568"/>
      <c r="AF1568"/>
      <c r="AG1568"/>
      <c r="AH1568"/>
      <c r="AI1568"/>
      <c r="AJ1568"/>
      <c r="AK1568"/>
      <c r="AL1568"/>
      <c r="AM1568"/>
      <c r="AN1568"/>
      <c r="AO1568"/>
      <c r="AP1568" s="317"/>
      <c r="AQ1568"/>
      <c r="AR1568" s="299"/>
      <c r="AS1568" s="271"/>
    </row>
    <row r="1569" spans="1:45" s="272" customFormat="1" ht="22.8" x14ac:dyDescent="0.4">
      <c r="A1569" s="334">
        <v>216845</v>
      </c>
      <c r="B1569" t="s">
        <v>486</v>
      </c>
      <c r="C1569" s="315" t="s">
        <v>213</v>
      </c>
      <c r="D1569" s="315" t="s">
        <v>214</v>
      </c>
      <c r="E1569" s="315" t="s">
        <v>214</v>
      </c>
      <c r="F1569" s="315" t="s">
        <v>213</v>
      </c>
      <c r="G1569" s="315" t="s">
        <v>213</v>
      </c>
      <c r="H1569" s="315" t="s">
        <v>213</v>
      </c>
      <c r="I1569" s="315" t="s">
        <v>213</v>
      </c>
      <c r="J1569" s="315" t="s">
        <v>213</v>
      </c>
      <c r="K1569" s="315" t="s">
        <v>213</v>
      </c>
      <c r="L1569" s="315" t="s">
        <v>213</v>
      </c>
      <c r="M1569" s="315"/>
      <c r="N1569" s="315"/>
      <c r="O1569" s="315"/>
      <c r="P1569" s="315"/>
      <c r="Q1569" s="315"/>
      <c r="R1569" s="315"/>
      <c r="S1569" s="315"/>
      <c r="T1569" s="315"/>
      <c r="U1569" s="315"/>
      <c r="V1569" s="315"/>
      <c r="W1569" s="315"/>
      <c r="X1569" s="315"/>
      <c r="Y1569" s="315"/>
      <c r="Z1569" s="315"/>
      <c r="AA1569" s="315"/>
      <c r="AB1569" s="315"/>
      <c r="AC1569" s="315"/>
      <c r="AD1569" s="315"/>
      <c r="AE1569" s="315"/>
      <c r="AF1569" s="315"/>
      <c r="AG1569" s="315"/>
      <c r="AH1569" s="315"/>
      <c r="AI1569" s="315"/>
      <c r="AJ1569" s="315"/>
      <c r="AK1569" s="315"/>
      <c r="AL1569" s="315"/>
      <c r="AM1569" s="315"/>
      <c r="AN1569" s="315"/>
      <c r="AO1569" s="315"/>
      <c r="AP1569" s="316"/>
      <c r="AQ1569"/>
      <c r="AR1569" s="299"/>
      <c r="AS1569" s="271"/>
    </row>
    <row r="1570" spans="1:45" s="272" customFormat="1" ht="22.8" x14ac:dyDescent="0.4">
      <c r="A1570" s="334">
        <v>216846</v>
      </c>
      <c r="B1570" t="s">
        <v>486</v>
      </c>
      <c r="C1570" s="315" t="s">
        <v>214</v>
      </c>
      <c r="D1570" s="315" t="s">
        <v>214</v>
      </c>
      <c r="E1570" s="315" t="s">
        <v>213</v>
      </c>
      <c r="F1570" s="315" t="s">
        <v>213</v>
      </c>
      <c r="G1570" s="315" t="s">
        <v>213</v>
      </c>
      <c r="H1570" s="315" t="s">
        <v>213</v>
      </c>
      <c r="I1570" s="315" t="s">
        <v>213</v>
      </c>
      <c r="J1570" s="315" t="s">
        <v>213</v>
      </c>
      <c r="K1570" s="315" t="s">
        <v>213</v>
      </c>
      <c r="L1570" s="315" t="s">
        <v>213</v>
      </c>
      <c r="M1570" s="315"/>
      <c r="N1570" s="315"/>
      <c r="O1570" s="315"/>
      <c r="P1570" s="315"/>
      <c r="Q1570" s="315"/>
      <c r="R1570" s="315"/>
      <c r="S1570" s="315"/>
      <c r="T1570" s="315"/>
      <c r="U1570" s="315"/>
      <c r="V1570" s="315"/>
      <c r="W1570" s="315"/>
      <c r="X1570" s="315"/>
      <c r="Y1570" s="315"/>
      <c r="Z1570" s="315"/>
      <c r="AA1570" s="315"/>
      <c r="AB1570" s="315"/>
      <c r="AC1570" s="315"/>
      <c r="AD1570" s="315"/>
      <c r="AE1570" s="315"/>
      <c r="AF1570" s="315"/>
      <c r="AG1570" s="315"/>
      <c r="AH1570" s="315"/>
      <c r="AI1570" s="315"/>
      <c r="AJ1570" s="315"/>
      <c r="AK1570" s="315"/>
      <c r="AL1570" s="315"/>
      <c r="AM1570" s="315"/>
      <c r="AN1570" s="315"/>
      <c r="AO1570" s="315"/>
      <c r="AP1570" s="316"/>
      <c r="AQ1570"/>
      <c r="AR1570" s="299"/>
      <c r="AS1570" s="271"/>
    </row>
    <row r="1571" spans="1:45" s="272" customFormat="1" ht="22.8" x14ac:dyDescent="0.4">
      <c r="A1571" s="334">
        <v>216847</v>
      </c>
      <c r="B1571" t="s">
        <v>486</v>
      </c>
      <c r="C1571" s="315" t="s">
        <v>214</v>
      </c>
      <c r="D1571" s="315" t="s">
        <v>214</v>
      </c>
      <c r="E1571" s="315" t="s">
        <v>214</v>
      </c>
      <c r="F1571" s="315" t="s">
        <v>214</v>
      </c>
      <c r="G1571" s="315" t="s">
        <v>213</v>
      </c>
      <c r="H1571" s="315" t="s">
        <v>213</v>
      </c>
      <c r="I1571" s="315" t="s">
        <v>213</v>
      </c>
      <c r="J1571" s="315" t="s">
        <v>213</v>
      </c>
      <c r="K1571" s="315" t="s">
        <v>213</v>
      </c>
      <c r="L1571" s="315" t="s">
        <v>213</v>
      </c>
      <c r="M1571" s="315"/>
      <c r="N1571" s="315"/>
      <c r="O1571" s="315"/>
      <c r="P1571" s="315"/>
      <c r="Q1571" s="315"/>
      <c r="R1571" s="315"/>
      <c r="S1571" s="315"/>
      <c r="T1571" s="315"/>
      <c r="U1571" s="315"/>
      <c r="V1571" s="315"/>
      <c r="W1571" s="315"/>
      <c r="X1571" s="315"/>
      <c r="Y1571" s="315"/>
      <c r="Z1571" s="315"/>
      <c r="AA1571" s="315"/>
      <c r="AB1571" s="315"/>
      <c r="AC1571" s="315"/>
      <c r="AD1571" s="315"/>
      <c r="AE1571" s="315"/>
      <c r="AF1571" s="315"/>
      <c r="AG1571" s="315"/>
      <c r="AH1571" s="315"/>
      <c r="AI1571" s="315"/>
      <c r="AJ1571" s="315"/>
      <c r="AK1571" s="315"/>
      <c r="AL1571" s="315"/>
      <c r="AM1571" s="315"/>
      <c r="AN1571" s="315"/>
      <c r="AO1571" s="315"/>
      <c r="AP1571" s="316"/>
      <c r="AQ1571"/>
      <c r="AR1571" s="299"/>
      <c r="AS1571" s="271"/>
    </row>
    <row r="1572" spans="1:45" s="272" customFormat="1" ht="22.8" x14ac:dyDescent="0.4">
      <c r="A1572" s="332">
        <v>216848</v>
      </c>
      <c r="B1572" t="s">
        <v>486</v>
      </c>
      <c r="C1572" t="s">
        <v>214</v>
      </c>
      <c r="D1572" t="s">
        <v>214</v>
      </c>
      <c r="E1572" t="s">
        <v>214</v>
      </c>
      <c r="F1572" t="s">
        <v>214</v>
      </c>
      <c r="G1572" t="s">
        <v>213</v>
      </c>
      <c r="H1572" t="s">
        <v>214</v>
      </c>
      <c r="I1572" t="s">
        <v>213</v>
      </c>
      <c r="J1572" t="s">
        <v>214</v>
      </c>
      <c r="K1572" t="s">
        <v>213</v>
      </c>
      <c r="L1572" t="s">
        <v>213</v>
      </c>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s="317"/>
      <c r="AQ1572"/>
      <c r="AR1572" s="299"/>
      <c r="AS1572" s="273"/>
    </row>
    <row r="1573" spans="1:45" s="272" customFormat="1" ht="22.8" x14ac:dyDescent="0.4">
      <c r="A1573" s="332">
        <v>216849</v>
      </c>
      <c r="B1573" t="s">
        <v>488</v>
      </c>
      <c r="C1573" t="s">
        <v>212</v>
      </c>
      <c r="D1573" t="s">
        <v>212</v>
      </c>
      <c r="E1573" t="s">
        <v>214</v>
      </c>
      <c r="F1573" t="s">
        <v>212</v>
      </c>
      <c r="G1573" t="s">
        <v>214</v>
      </c>
      <c r="H1573" t="s">
        <v>214</v>
      </c>
      <c r="I1573" t="s">
        <v>212</v>
      </c>
      <c r="J1573" t="s">
        <v>212</v>
      </c>
      <c r="K1573" t="s">
        <v>212</v>
      </c>
      <c r="L1573" t="s">
        <v>212</v>
      </c>
      <c r="M1573" t="s">
        <v>214</v>
      </c>
      <c r="N1573" t="s">
        <v>212</v>
      </c>
      <c r="O1573" t="s">
        <v>212</v>
      </c>
      <c r="P1573" t="s">
        <v>214</v>
      </c>
      <c r="Q1573" t="s">
        <v>212</v>
      </c>
      <c r="R1573" t="s">
        <v>214</v>
      </c>
      <c r="S1573" t="s">
        <v>214</v>
      </c>
      <c r="T1573" t="s">
        <v>214</v>
      </c>
      <c r="U1573" t="s">
        <v>214</v>
      </c>
      <c r="V1573" t="s">
        <v>214</v>
      </c>
      <c r="W1573" t="s">
        <v>213</v>
      </c>
      <c r="X1573" t="s">
        <v>213</v>
      </c>
      <c r="Y1573" t="s">
        <v>213</v>
      </c>
      <c r="Z1573" t="s">
        <v>213</v>
      </c>
      <c r="AA1573" t="s">
        <v>213</v>
      </c>
      <c r="AB1573"/>
      <c r="AC1573"/>
      <c r="AD1573"/>
      <c r="AE1573"/>
      <c r="AF1573"/>
      <c r="AG1573"/>
      <c r="AH1573"/>
      <c r="AI1573"/>
      <c r="AJ1573"/>
      <c r="AK1573"/>
      <c r="AL1573"/>
      <c r="AM1573"/>
      <c r="AN1573"/>
      <c r="AO1573"/>
      <c r="AP1573" s="317"/>
      <c r="AQ1573"/>
      <c r="AR1573" s="299"/>
      <c r="AS1573" s="271"/>
    </row>
    <row r="1574" spans="1:45" s="272" customFormat="1" ht="24" x14ac:dyDescent="0.5">
      <c r="A1574" s="333">
        <v>216850</v>
      </c>
      <c r="B1574" t="s">
        <v>486</v>
      </c>
      <c r="C1574" s="272" t="s">
        <v>214</v>
      </c>
      <c r="D1574" s="272" t="s">
        <v>212</v>
      </c>
      <c r="E1574" s="272" t="s">
        <v>212</v>
      </c>
      <c r="F1574" s="272" t="s">
        <v>214</v>
      </c>
      <c r="G1574" s="272" t="s">
        <v>212</v>
      </c>
      <c r="H1574" s="272" t="s">
        <v>213</v>
      </c>
      <c r="I1574" s="272" t="s">
        <v>214</v>
      </c>
      <c r="J1574" s="272" t="s">
        <v>214</v>
      </c>
      <c r="K1574" s="272" t="s">
        <v>212</v>
      </c>
      <c r="L1574" s="272" t="s">
        <v>214</v>
      </c>
      <c r="AP1574" s="317"/>
      <c r="AQ1574"/>
      <c r="AR1574" s="299"/>
      <c r="AS1574" s="271"/>
    </row>
    <row r="1575" spans="1:45" s="272" customFormat="1" ht="22.8" x14ac:dyDescent="0.4">
      <c r="A1575" s="334">
        <v>216851</v>
      </c>
      <c r="B1575" t="s">
        <v>486</v>
      </c>
      <c r="C1575" s="315" t="s">
        <v>214</v>
      </c>
      <c r="D1575" s="315" t="s">
        <v>213</v>
      </c>
      <c r="E1575" s="315" t="s">
        <v>213</v>
      </c>
      <c r="F1575" s="315" t="s">
        <v>214</v>
      </c>
      <c r="G1575" s="315" t="s">
        <v>213</v>
      </c>
      <c r="H1575" s="315" t="s">
        <v>213</v>
      </c>
      <c r="I1575" s="315" t="s">
        <v>213</v>
      </c>
      <c r="J1575" s="315" t="s">
        <v>213</v>
      </c>
      <c r="K1575" s="315" t="s">
        <v>213</v>
      </c>
      <c r="L1575" s="315" t="s">
        <v>213</v>
      </c>
      <c r="M1575" s="315"/>
      <c r="N1575" s="315"/>
      <c r="O1575" s="315"/>
      <c r="P1575" s="315"/>
      <c r="Q1575" s="315"/>
      <c r="R1575" s="315"/>
      <c r="S1575" s="315"/>
      <c r="T1575" s="315"/>
      <c r="U1575" s="315"/>
      <c r="V1575" s="315"/>
      <c r="W1575" s="315"/>
      <c r="X1575" s="315"/>
      <c r="Y1575" s="315"/>
      <c r="Z1575" s="315"/>
      <c r="AA1575" s="315"/>
      <c r="AB1575" s="315"/>
      <c r="AC1575" s="315"/>
      <c r="AD1575" s="315"/>
      <c r="AE1575" s="315"/>
      <c r="AF1575" s="315"/>
      <c r="AG1575" s="315"/>
      <c r="AH1575" s="315"/>
      <c r="AI1575" s="315"/>
      <c r="AJ1575" s="315"/>
      <c r="AK1575" s="315"/>
      <c r="AL1575" s="315"/>
      <c r="AM1575" s="315"/>
      <c r="AN1575" s="315"/>
      <c r="AO1575" s="315"/>
      <c r="AP1575" s="316"/>
      <c r="AQ1575"/>
      <c r="AR1575" s="299"/>
      <c r="AS1575" s="271"/>
    </row>
    <row r="1576" spans="1:45" s="272" customFormat="1" ht="24" x14ac:dyDescent="0.5">
      <c r="A1576" s="336">
        <v>216852</v>
      </c>
      <c r="B1576" t="s">
        <v>486</v>
      </c>
      <c r="C1576" s="272" t="s">
        <v>212</v>
      </c>
      <c r="D1576" s="272" t="s">
        <v>213</v>
      </c>
      <c r="E1576" s="272" t="s">
        <v>212</v>
      </c>
      <c r="F1576" s="272" t="s">
        <v>212</v>
      </c>
      <c r="G1576" s="272" t="s">
        <v>213</v>
      </c>
      <c r="H1576" s="272" t="s">
        <v>213</v>
      </c>
      <c r="I1576" s="272" t="s">
        <v>213</v>
      </c>
      <c r="J1576" s="272" t="s">
        <v>213</v>
      </c>
      <c r="K1576" s="272" t="s">
        <v>213</v>
      </c>
      <c r="L1576" s="272" t="s">
        <v>213</v>
      </c>
      <c r="AP1576" s="317"/>
      <c r="AQ1576"/>
      <c r="AR1576" s="299"/>
      <c r="AS1576" s="271"/>
    </row>
    <row r="1577" spans="1:45" s="272" customFormat="1" ht="22.8" x14ac:dyDescent="0.4">
      <c r="A1577" s="334">
        <v>216853</v>
      </c>
      <c r="B1577" t="s">
        <v>486</v>
      </c>
      <c r="C1577" s="315" t="s">
        <v>214</v>
      </c>
      <c r="D1577" s="315" t="s">
        <v>214</v>
      </c>
      <c r="E1577" s="315" t="s">
        <v>214</v>
      </c>
      <c r="F1577" s="315" t="s">
        <v>213</v>
      </c>
      <c r="G1577" s="315" t="s">
        <v>213</v>
      </c>
      <c r="H1577" s="315" t="s">
        <v>213</v>
      </c>
      <c r="I1577" s="315" t="s">
        <v>213</v>
      </c>
      <c r="J1577" s="315" t="s">
        <v>213</v>
      </c>
      <c r="K1577" s="315" t="s">
        <v>213</v>
      </c>
      <c r="L1577" s="315" t="s">
        <v>213</v>
      </c>
      <c r="M1577" s="315"/>
      <c r="N1577" s="315"/>
      <c r="O1577" s="315"/>
      <c r="P1577" s="315"/>
      <c r="Q1577" s="315"/>
      <c r="R1577" s="315"/>
      <c r="S1577" s="315"/>
      <c r="T1577" s="315"/>
      <c r="U1577" s="315"/>
      <c r="V1577" s="315"/>
      <c r="W1577" s="315"/>
      <c r="X1577" s="315"/>
      <c r="Y1577" s="315"/>
      <c r="Z1577" s="315"/>
      <c r="AA1577" s="315"/>
      <c r="AB1577" s="315"/>
      <c r="AC1577" s="315"/>
      <c r="AD1577" s="315"/>
      <c r="AE1577" s="315"/>
      <c r="AF1577" s="315"/>
      <c r="AG1577" s="315"/>
      <c r="AH1577" s="315"/>
      <c r="AI1577" s="315"/>
      <c r="AJ1577" s="315"/>
      <c r="AK1577" s="315"/>
      <c r="AL1577" s="315"/>
      <c r="AM1577" s="315"/>
      <c r="AN1577" s="315"/>
      <c r="AO1577" s="315"/>
      <c r="AP1577" s="316"/>
      <c r="AQ1577"/>
      <c r="AR1577" s="299"/>
      <c r="AS1577" s="271"/>
    </row>
    <row r="1578" spans="1:45" s="272" customFormat="1" ht="24" x14ac:dyDescent="0.5">
      <c r="A1578" s="333">
        <v>216854</v>
      </c>
      <c r="B1578" t="s">
        <v>486</v>
      </c>
      <c r="C1578" s="272" t="s">
        <v>214</v>
      </c>
      <c r="D1578" s="272" t="s">
        <v>214</v>
      </c>
      <c r="E1578" s="272" t="s">
        <v>213</v>
      </c>
      <c r="F1578" s="272" t="s">
        <v>214</v>
      </c>
      <c r="G1578" s="272" t="s">
        <v>213</v>
      </c>
      <c r="H1578" s="272" t="s">
        <v>213</v>
      </c>
      <c r="I1578" s="272" t="s">
        <v>213</v>
      </c>
      <c r="J1578" s="272" t="s">
        <v>213</v>
      </c>
      <c r="K1578" s="272" t="s">
        <v>213</v>
      </c>
      <c r="L1578" s="272" t="s">
        <v>213</v>
      </c>
      <c r="AP1578" s="317"/>
      <c r="AQ1578"/>
      <c r="AR1578" s="299"/>
      <c r="AS1578" s="271"/>
    </row>
    <row r="1579" spans="1:45" s="272" customFormat="1" ht="22.8" x14ac:dyDescent="0.4">
      <c r="A1579" s="332">
        <v>216855</v>
      </c>
      <c r="B1579" t="s">
        <v>3632</v>
      </c>
      <c r="C1579" t="s">
        <v>212</v>
      </c>
      <c r="D1579" t="s">
        <v>214</v>
      </c>
      <c r="E1579" t="s">
        <v>214</v>
      </c>
      <c r="F1579" t="s">
        <v>214</v>
      </c>
      <c r="G1579" t="s">
        <v>213</v>
      </c>
      <c r="H1579" t="s">
        <v>214</v>
      </c>
      <c r="I1579" t="s">
        <v>212</v>
      </c>
      <c r="J1579" t="s">
        <v>214</v>
      </c>
      <c r="K1579" t="s">
        <v>214</v>
      </c>
      <c r="L1579" t="s">
        <v>214</v>
      </c>
      <c r="M1579" t="s">
        <v>214</v>
      </c>
      <c r="N1579" t="s">
        <v>214</v>
      </c>
      <c r="O1579" t="s">
        <v>214</v>
      </c>
      <c r="P1579" t="s">
        <v>214</v>
      </c>
      <c r="Q1579" t="s">
        <v>214</v>
      </c>
      <c r="R1579" t="s">
        <v>214</v>
      </c>
      <c r="S1579" t="s">
        <v>214</v>
      </c>
      <c r="T1579" t="s">
        <v>214</v>
      </c>
      <c r="U1579" t="s">
        <v>214</v>
      </c>
      <c r="V1579" t="s">
        <v>214</v>
      </c>
      <c r="W1579"/>
      <c r="X1579"/>
      <c r="Y1579"/>
      <c r="Z1579"/>
      <c r="AA1579"/>
      <c r="AB1579"/>
      <c r="AC1579"/>
      <c r="AD1579"/>
      <c r="AE1579"/>
      <c r="AF1579"/>
      <c r="AG1579"/>
      <c r="AH1579"/>
      <c r="AI1579"/>
      <c r="AJ1579"/>
      <c r="AK1579"/>
      <c r="AL1579"/>
      <c r="AM1579"/>
      <c r="AN1579"/>
      <c r="AO1579"/>
      <c r="AP1579" s="317"/>
      <c r="AQ1579"/>
      <c r="AR1579" s="299"/>
      <c r="AS1579" s="271"/>
    </row>
    <row r="1580" spans="1:45" s="272" customFormat="1" ht="22.8" x14ac:dyDescent="0.4">
      <c r="A1580" s="332">
        <v>216856</v>
      </c>
      <c r="B1580" t="s">
        <v>486</v>
      </c>
      <c r="C1580" t="s">
        <v>214</v>
      </c>
      <c r="D1580" t="s">
        <v>212</v>
      </c>
      <c r="E1580" t="s">
        <v>212</v>
      </c>
      <c r="F1580" t="s">
        <v>212</v>
      </c>
      <c r="G1580" t="s">
        <v>212</v>
      </c>
      <c r="H1580" t="s">
        <v>214</v>
      </c>
      <c r="I1580" t="s">
        <v>212</v>
      </c>
      <c r="J1580" t="s">
        <v>212</v>
      </c>
      <c r="K1580" t="s">
        <v>214</v>
      </c>
      <c r="L1580" t="s">
        <v>212</v>
      </c>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s="317"/>
      <c r="AQ1580"/>
      <c r="AR1580" s="299"/>
      <c r="AS1580" s="271"/>
    </row>
    <row r="1581" spans="1:45" s="272" customFormat="1" ht="22.8" x14ac:dyDescent="0.4">
      <c r="A1581" s="332">
        <v>216857</v>
      </c>
      <c r="B1581" t="s">
        <v>486</v>
      </c>
      <c r="C1581" t="s">
        <v>212</v>
      </c>
      <c r="D1581" t="s">
        <v>212</v>
      </c>
      <c r="E1581" t="s">
        <v>212</v>
      </c>
      <c r="F1581" t="s">
        <v>214</v>
      </c>
      <c r="G1581" t="s">
        <v>212</v>
      </c>
      <c r="H1581" t="s">
        <v>212</v>
      </c>
      <c r="I1581" t="s">
        <v>214</v>
      </c>
      <c r="J1581" t="s">
        <v>214</v>
      </c>
      <c r="K1581" t="s">
        <v>214</v>
      </c>
      <c r="L1581" t="s">
        <v>212</v>
      </c>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s="317"/>
      <c r="AQ1581"/>
      <c r="AR1581" s="299"/>
      <c r="AS1581" s="271"/>
    </row>
    <row r="1582" spans="1:45" s="272" customFormat="1" ht="22.8" x14ac:dyDescent="0.4">
      <c r="A1582" s="332">
        <v>216858</v>
      </c>
      <c r="B1582" t="s">
        <v>486</v>
      </c>
      <c r="C1582" t="s">
        <v>212</v>
      </c>
      <c r="D1582" t="s">
        <v>212</v>
      </c>
      <c r="E1582" t="s">
        <v>212</v>
      </c>
      <c r="F1582" t="s">
        <v>212</v>
      </c>
      <c r="G1582" t="s">
        <v>212</v>
      </c>
      <c r="H1582" t="s">
        <v>214</v>
      </c>
      <c r="I1582" t="s">
        <v>212</v>
      </c>
      <c r="J1582" t="s">
        <v>212</v>
      </c>
      <c r="K1582" t="s">
        <v>212</v>
      </c>
      <c r="L1582" t="s">
        <v>214</v>
      </c>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s="317"/>
      <c r="AQ1582"/>
      <c r="AR1582" s="299"/>
      <c r="AS1582" s="273"/>
    </row>
    <row r="1583" spans="1:45" s="272" customFormat="1" ht="22.8" x14ac:dyDescent="0.4">
      <c r="A1583" s="332">
        <v>216859</v>
      </c>
      <c r="B1583" t="s">
        <v>486</v>
      </c>
      <c r="C1583" t="s">
        <v>214</v>
      </c>
      <c r="D1583" t="s">
        <v>212</v>
      </c>
      <c r="E1583" t="s">
        <v>212</v>
      </c>
      <c r="F1583" t="s">
        <v>212</v>
      </c>
      <c r="G1583" t="s">
        <v>214</v>
      </c>
      <c r="H1583" t="s">
        <v>214</v>
      </c>
      <c r="I1583" t="s">
        <v>213</v>
      </c>
      <c r="J1583" t="s">
        <v>214</v>
      </c>
      <c r="K1583" t="s">
        <v>214</v>
      </c>
      <c r="L1583" t="s">
        <v>213</v>
      </c>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s="317"/>
      <c r="AQ1583"/>
      <c r="AR1583" s="299"/>
      <c r="AS1583" s="271"/>
    </row>
    <row r="1584" spans="1:45" s="272" customFormat="1" ht="24" x14ac:dyDescent="0.5">
      <c r="A1584" s="336">
        <v>216861</v>
      </c>
      <c r="B1584" t="s">
        <v>486</v>
      </c>
      <c r="C1584" s="272" t="s">
        <v>214</v>
      </c>
      <c r="D1584" s="272" t="s">
        <v>212</v>
      </c>
      <c r="E1584" s="272" t="s">
        <v>212</v>
      </c>
      <c r="F1584" s="272" t="s">
        <v>212</v>
      </c>
      <c r="G1584" s="272" t="s">
        <v>213</v>
      </c>
      <c r="H1584" s="272" t="s">
        <v>213</v>
      </c>
      <c r="I1584" s="272" t="s">
        <v>213</v>
      </c>
      <c r="J1584" s="272" t="s">
        <v>214</v>
      </c>
      <c r="K1584" s="272" t="s">
        <v>214</v>
      </c>
      <c r="L1584" s="272" t="s">
        <v>214</v>
      </c>
      <c r="AP1584" s="317"/>
      <c r="AQ1584"/>
      <c r="AR1584" s="299"/>
      <c r="AS1584" s="271"/>
    </row>
    <row r="1585" spans="1:45" s="272" customFormat="1" ht="22.8" x14ac:dyDescent="0.4">
      <c r="A1585" s="334">
        <v>216862</v>
      </c>
      <c r="B1585" t="s">
        <v>486</v>
      </c>
      <c r="C1585" s="315" t="s">
        <v>214</v>
      </c>
      <c r="D1585" s="315" t="s">
        <v>213</v>
      </c>
      <c r="E1585" s="315" t="s">
        <v>214</v>
      </c>
      <c r="F1585" s="315" t="s">
        <v>214</v>
      </c>
      <c r="G1585" s="315" t="s">
        <v>213</v>
      </c>
      <c r="H1585" s="315" t="s">
        <v>213</v>
      </c>
      <c r="I1585" s="315" t="s">
        <v>213</v>
      </c>
      <c r="J1585" s="315" t="s">
        <v>213</v>
      </c>
      <c r="K1585" s="315" t="s">
        <v>213</v>
      </c>
      <c r="L1585" s="315" t="s">
        <v>213</v>
      </c>
      <c r="M1585" s="315"/>
      <c r="N1585" s="315"/>
      <c r="O1585" s="315"/>
      <c r="P1585" s="315"/>
      <c r="Q1585" s="315"/>
      <c r="R1585" s="315"/>
      <c r="S1585" s="315"/>
      <c r="T1585" s="315"/>
      <c r="U1585" s="315"/>
      <c r="V1585" s="315"/>
      <c r="W1585" s="315"/>
      <c r="X1585" s="315"/>
      <c r="Y1585" s="315"/>
      <c r="Z1585" s="315"/>
      <c r="AA1585" s="315"/>
      <c r="AB1585" s="315"/>
      <c r="AC1585" s="315"/>
      <c r="AD1585" s="315"/>
      <c r="AE1585" s="315"/>
      <c r="AF1585" s="315"/>
      <c r="AG1585" s="315"/>
      <c r="AH1585" s="315"/>
      <c r="AI1585" s="315"/>
      <c r="AJ1585" s="315"/>
      <c r="AK1585" s="315"/>
      <c r="AL1585" s="315"/>
      <c r="AM1585" s="315"/>
      <c r="AN1585" s="315"/>
      <c r="AO1585" s="315"/>
      <c r="AP1585" s="316"/>
      <c r="AQ1585"/>
      <c r="AR1585" s="299"/>
      <c r="AS1585" s="271"/>
    </row>
    <row r="1586" spans="1:45" s="272" customFormat="1" ht="22.8" x14ac:dyDescent="0.4">
      <c r="A1586" s="334">
        <v>216863</v>
      </c>
      <c r="B1586" t="s">
        <v>486</v>
      </c>
      <c r="C1586" s="315" t="s">
        <v>213</v>
      </c>
      <c r="D1586" s="315" t="s">
        <v>214</v>
      </c>
      <c r="E1586" s="315" t="s">
        <v>214</v>
      </c>
      <c r="F1586" s="315" t="s">
        <v>213</v>
      </c>
      <c r="G1586" s="315" t="s">
        <v>213</v>
      </c>
      <c r="H1586" s="315" t="s">
        <v>213</v>
      </c>
      <c r="I1586" s="315" t="s">
        <v>213</v>
      </c>
      <c r="J1586" s="315" t="s">
        <v>213</v>
      </c>
      <c r="K1586" s="315" t="s">
        <v>213</v>
      </c>
      <c r="L1586" s="315" t="s">
        <v>213</v>
      </c>
      <c r="M1586" s="315"/>
      <c r="N1586" s="315"/>
      <c r="O1586" s="315"/>
      <c r="P1586" s="315"/>
      <c r="Q1586" s="315"/>
      <c r="R1586" s="315"/>
      <c r="S1586" s="315"/>
      <c r="T1586" s="315"/>
      <c r="U1586" s="315"/>
      <c r="V1586" s="315"/>
      <c r="W1586" s="315"/>
      <c r="X1586" s="315"/>
      <c r="Y1586" s="315"/>
      <c r="Z1586" s="315"/>
      <c r="AA1586" s="315"/>
      <c r="AB1586" s="315"/>
      <c r="AC1586" s="315"/>
      <c r="AD1586" s="315"/>
      <c r="AE1586" s="315"/>
      <c r="AF1586" s="315"/>
      <c r="AG1586" s="315"/>
      <c r="AH1586" s="315"/>
      <c r="AI1586" s="315"/>
      <c r="AJ1586" s="315"/>
      <c r="AK1586" s="315"/>
      <c r="AL1586" s="315"/>
      <c r="AM1586" s="315"/>
      <c r="AN1586" s="315"/>
      <c r="AO1586" s="315"/>
      <c r="AP1586" s="316"/>
      <c r="AQ1586"/>
      <c r="AR1586" s="299"/>
      <c r="AS1586" s="271"/>
    </row>
    <row r="1587" spans="1:45" s="272" customFormat="1" ht="22.8" x14ac:dyDescent="0.4">
      <c r="A1587" s="332">
        <v>216864</v>
      </c>
      <c r="B1587" t="s">
        <v>488</v>
      </c>
      <c r="C1587" t="s">
        <v>214</v>
      </c>
      <c r="D1587" t="s">
        <v>214</v>
      </c>
      <c r="E1587" t="s">
        <v>214</v>
      </c>
      <c r="F1587" t="s">
        <v>214</v>
      </c>
      <c r="G1587" t="s">
        <v>213</v>
      </c>
      <c r="H1587" t="s">
        <v>214</v>
      </c>
      <c r="I1587" t="s">
        <v>214</v>
      </c>
      <c r="J1587" t="s">
        <v>214</v>
      </c>
      <c r="K1587" t="s">
        <v>214</v>
      </c>
      <c r="L1587" t="s">
        <v>214</v>
      </c>
      <c r="M1587" t="s">
        <v>214</v>
      </c>
      <c r="N1587" t="s">
        <v>214</v>
      </c>
      <c r="O1587" t="s">
        <v>214</v>
      </c>
      <c r="P1587" t="s">
        <v>214</v>
      </c>
      <c r="Q1587" t="s">
        <v>214</v>
      </c>
      <c r="R1587" t="s">
        <v>214</v>
      </c>
      <c r="S1587" t="s">
        <v>214</v>
      </c>
      <c r="T1587" t="s">
        <v>214</v>
      </c>
      <c r="U1587" t="s">
        <v>214</v>
      </c>
      <c r="V1587" t="s">
        <v>214</v>
      </c>
      <c r="W1587" t="s">
        <v>213</v>
      </c>
      <c r="X1587" t="s">
        <v>213</v>
      </c>
      <c r="Y1587" t="s">
        <v>213</v>
      </c>
      <c r="Z1587" t="s">
        <v>213</v>
      </c>
      <c r="AA1587" t="s">
        <v>213</v>
      </c>
      <c r="AB1587"/>
      <c r="AC1587"/>
      <c r="AD1587"/>
      <c r="AE1587"/>
      <c r="AF1587"/>
      <c r="AG1587"/>
      <c r="AH1587"/>
      <c r="AI1587"/>
      <c r="AJ1587"/>
      <c r="AK1587"/>
      <c r="AL1587"/>
      <c r="AM1587"/>
      <c r="AN1587"/>
      <c r="AO1587"/>
      <c r="AP1587" s="317"/>
      <c r="AQ1587"/>
      <c r="AR1587" s="299"/>
      <c r="AS1587" s="273"/>
    </row>
    <row r="1588" spans="1:45" s="272" customFormat="1" ht="22.8" x14ac:dyDescent="0.4">
      <c r="A1588" s="332">
        <v>216865</v>
      </c>
      <c r="B1588" t="s">
        <v>488</v>
      </c>
      <c r="C1588" t="s">
        <v>214</v>
      </c>
      <c r="D1588" t="s">
        <v>214</v>
      </c>
      <c r="E1588" t="s">
        <v>214</v>
      </c>
      <c r="F1588" t="s">
        <v>214</v>
      </c>
      <c r="G1588" t="s">
        <v>213</v>
      </c>
      <c r="H1588" t="s">
        <v>214</v>
      </c>
      <c r="I1588" t="s">
        <v>214</v>
      </c>
      <c r="J1588" t="s">
        <v>214</v>
      </c>
      <c r="K1588" t="s">
        <v>214</v>
      </c>
      <c r="L1588" t="s">
        <v>214</v>
      </c>
      <c r="M1588" t="s">
        <v>214</v>
      </c>
      <c r="N1588" t="s">
        <v>214</v>
      </c>
      <c r="O1588" t="s">
        <v>214</v>
      </c>
      <c r="P1588" t="s">
        <v>214</v>
      </c>
      <c r="Q1588" t="s">
        <v>214</v>
      </c>
      <c r="R1588" t="s">
        <v>214</v>
      </c>
      <c r="S1588" t="s">
        <v>214</v>
      </c>
      <c r="T1588" t="s">
        <v>214</v>
      </c>
      <c r="U1588" t="s">
        <v>214</v>
      </c>
      <c r="V1588" t="s">
        <v>214</v>
      </c>
      <c r="W1588" t="s">
        <v>213</v>
      </c>
      <c r="X1588" t="s">
        <v>213</v>
      </c>
      <c r="Y1588" t="s">
        <v>213</v>
      </c>
      <c r="Z1588" t="s">
        <v>213</v>
      </c>
      <c r="AA1588" t="s">
        <v>213</v>
      </c>
      <c r="AB1588"/>
      <c r="AC1588"/>
      <c r="AD1588"/>
      <c r="AE1588"/>
      <c r="AF1588"/>
      <c r="AG1588"/>
      <c r="AH1588"/>
      <c r="AI1588"/>
      <c r="AJ1588"/>
      <c r="AK1588"/>
      <c r="AL1588"/>
      <c r="AM1588"/>
      <c r="AN1588"/>
      <c r="AO1588"/>
      <c r="AP1588" s="317"/>
      <c r="AQ1588"/>
      <c r="AR1588" s="299"/>
      <c r="AS1588" s="273"/>
    </row>
    <row r="1589" spans="1:45" s="272" customFormat="1" ht="22.8" x14ac:dyDescent="0.4">
      <c r="A1589" s="334">
        <v>216866</v>
      </c>
      <c r="B1589" t="s">
        <v>486</v>
      </c>
      <c r="C1589" s="315" t="s">
        <v>214</v>
      </c>
      <c r="D1589" s="315" t="s">
        <v>214</v>
      </c>
      <c r="E1589" s="315" t="s">
        <v>214</v>
      </c>
      <c r="F1589" s="315" t="s">
        <v>214</v>
      </c>
      <c r="G1589" s="315" t="s">
        <v>213</v>
      </c>
      <c r="H1589" s="315" t="s">
        <v>213</v>
      </c>
      <c r="I1589" s="315" t="s">
        <v>213</v>
      </c>
      <c r="J1589" s="315" t="s">
        <v>213</v>
      </c>
      <c r="K1589" s="315" t="s">
        <v>213</v>
      </c>
      <c r="L1589" s="315" t="s">
        <v>213</v>
      </c>
      <c r="M1589" s="315"/>
      <c r="N1589" s="315"/>
      <c r="O1589" s="315"/>
      <c r="P1589" s="315"/>
      <c r="Q1589" s="315"/>
      <c r="R1589" s="315"/>
      <c r="S1589" s="315"/>
      <c r="T1589" s="315"/>
      <c r="U1589" s="315"/>
      <c r="V1589" s="315"/>
      <c r="W1589" s="315"/>
      <c r="X1589" s="315"/>
      <c r="Y1589" s="315"/>
      <c r="Z1589" s="315"/>
      <c r="AA1589" s="315"/>
      <c r="AB1589" s="315"/>
      <c r="AC1589" s="315"/>
      <c r="AD1589" s="315"/>
      <c r="AE1589" s="315"/>
      <c r="AF1589" s="315"/>
      <c r="AG1589" s="315"/>
      <c r="AH1589" s="315"/>
      <c r="AI1589" s="315"/>
      <c r="AJ1589" s="315"/>
      <c r="AK1589" s="315"/>
      <c r="AL1589" s="315"/>
      <c r="AM1589" s="315"/>
      <c r="AN1589" s="315"/>
      <c r="AO1589" s="315"/>
      <c r="AP1589" s="316"/>
      <c r="AQ1589"/>
      <c r="AR1589" s="299"/>
      <c r="AS1589" s="273"/>
    </row>
    <row r="1590" spans="1:45" s="272" customFormat="1" ht="22.8" x14ac:dyDescent="0.4">
      <c r="A1590" s="332">
        <v>216867</v>
      </c>
      <c r="B1590" t="s">
        <v>488</v>
      </c>
      <c r="C1590" t="s">
        <v>214</v>
      </c>
      <c r="D1590" t="s">
        <v>214</v>
      </c>
      <c r="E1590" t="s">
        <v>214</v>
      </c>
      <c r="F1590" t="s">
        <v>214</v>
      </c>
      <c r="G1590" t="s">
        <v>213</v>
      </c>
      <c r="H1590" t="s">
        <v>214</v>
      </c>
      <c r="I1590" t="s">
        <v>214</v>
      </c>
      <c r="J1590" t="s">
        <v>214</v>
      </c>
      <c r="K1590" t="s">
        <v>214</v>
      </c>
      <c r="L1590" t="s">
        <v>214</v>
      </c>
      <c r="M1590" t="s">
        <v>212</v>
      </c>
      <c r="N1590" t="s">
        <v>213</v>
      </c>
      <c r="O1590" t="s">
        <v>214</v>
      </c>
      <c r="P1590" t="s">
        <v>214</v>
      </c>
      <c r="Q1590" t="s">
        <v>213</v>
      </c>
      <c r="R1590" t="s">
        <v>214</v>
      </c>
      <c r="S1590" t="s">
        <v>214</v>
      </c>
      <c r="T1590" t="s">
        <v>214</v>
      </c>
      <c r="U1590" t="s">
        <v>214</v>
      </c>
      <c r="V1590" t="s">
        <v>214</v>
      </c>
      <c r="W1590" t="s">
        <v>213</v>
      </c>
      <c r="X1590" t="s">
        <v>213</v>
      </c>
      <c r="Y1590" t="s">
        <v>213</v>
      </c>
      <c r="Z1590" t="s">
        <v>213</v>
      </c>
      <c r="AA1590" t="s">
        <v>213</v>
      </c>
      <c r="AB1590"/>
      <c r="AC1590"/>
      <c r="AD1590"/>
      <c r="AE1590"/>
      <c r="AF1590"/>
      <c r="AG1590"/>
      <c r="AH1590"/>
      <c r="AI1590"/>
      <c r="AJ1590"/>
      <c r="AK1590"/>
      <c r="AL1590"/>
      <c r="AM1590"/>
      <c r="AN1590"/>
      <c r="AO1590"/>
      <c r="AP1590" s="317"/>
      <c r="AQ1590"/>
      <c r="AR1590" s="299"/>
      <c r="AS1590" s="271"/>
    </row>
    <row r="1591" spans="1:45" s="272" customFormat="1" ht="22.8" x14ac:dyDescent="0.4">
      <c r="A1591" s="334">
        <v>216868</v>
      </c>
      <c r="B1591" t="s">
        <v>486</v>
      </c>
      <c r="C1591" s="315" t="s">
        <v>214</v>
      </c>
      <c r="D1591" s="315" t="s">
        <v>213</v>
      </c>
      <c r="E1591" s="315" t="s">
        <v>213</v>
      </c>
      <c r="F1591" s="315" t="s">
        <v>214</v>
      </c>
      <c r="G1591" s="315" t="s">
        <v>213</v>
      </c>
      <c r="H1591" s="315" t="s">
        <v>213</v>
      </c>
      <c r="I1591" s="315" t="s">
        <v>213</v>
      </c>
      <c r="J1591" s="315" t="s">
        <v>213</v>
      </c>
      <c r="K1591" s="315" t="s">
        <v>213</v>
      </c>
      <c r="L1591" s="315" t="s">
        <v>213</v>
      </c>
      <c r="M1591" s="315"/>
      <c r="N1591" s="315"/>
      <c r="O1591" s="315"/>
      <c r="P1591" s="315"/>
      <c r="Q1591" s="315"/>
      <c r="R1591" s="315"/>
      <c r="S1591" s="315"/>
      <c r="T1591" s="315"/>
      <c r="U1591" s="315"/>
      <c r="V1591" s="315"/>
      <c r="W1591" s="315"/>
      <c r="X1591" s="315"/>
      <c r="Y1591" s="315"/>
      <c r="Z1591" s="315"/>
      <c r="AA1591" s="315"/>
      <c r="AB1591" s="315"/>
      <c r="AC1591" s="315"/>
      <c r="AD1591" s="315"/>
      <c r="AE1591" s="315"/>
      <c r="AF1591" s="315"/>
      <c r="AG1591" s="315"/>
      <c r="AH1591" s="315"/>
      <c r="AI1591" s="315"/>
      <c r="AJ1591" s="315"/>
      <c r="AK1591" s="315"/>
      <c r="AL1591" s="315"/>
      <c r="AM1591" s="315"/>
      <c r="AN1591" s="315"/>
      <c r="AO1591" s="315"/>
      <c r="AP1591" s="316"/>
      <c r="AQ1591"/>
      <c r="AR1591" s="299"/>
      <c r="AS1591" s="271"/>
    </row>
    <row r="1592" spans="1:45" s="272" customFormat="1" ht="22.8" x14ac:dyDescent="0.4">
      <c r="A1592" s="334">
        <v>216869</v>
      </c>
      <c r="B1592" t="s">
        <v>3632</v>
      </c>
      <c r="C1592" s="315" t="s">
        <v>213</v>
      </c>
      <c r="D1592" s="315" t="s">
        <v>212</v>
      </c>
      <c r="E1592" s="315" t="s">
        <v>212</v>
      </c>
      <c r="F1592" s="315" t="s">
        <v>212</v>
      </c>
      <c r="G1592" s="315" t="s">
        <v>214</v>
      </c>
      <c r="H1592" s="315" t="s">
        <v>214</v>
      </c>
      <c r="I1592" s="315" t="s">
        <v>214</v>
      </c>
      <c r="J1592" s="315" t="s">
        <v>214</v>
      </c>
      <c r="K1592" s="315" t="s">
        <v>214</v>
      </c>
      <c r="L1592" s="315" t="s">
        <v>213</v>
      </c>
      <c r="M1592" s="315" t="s">
        <v>213</v>
      </c>
      <c r="N1592" s="315" t="s">
        <v>213</v>
      </c>
      <c r="O1592" s="315" t="s">
        <v>213</v>
      </c>
      <c r="P1592" s="315" t="s">
        <v>213</v>
      </c>
      <c r="Q1592" s="315" t="s">
        <v>213</v>
      </c>
      <c r="R1592" s="315" t="s">
        <v>213</v>
      </c>
      <c r="S1592" s="315" t="s">
        <v>213</v>
      </c>
      <c r="T1592" s="315" t="s">
        <v>213</v>
      </c>
      <c r="U1592" s="315" t="s">
        <v>213</v>
      </c>
      <c r="V1592" s="315" t="s">
        <v>213</v>
      </c>
      <c r="W1592" s="315"/>
      <c r="X1592" s="315"/>
      <c r="Y1592" s="315"/>
      <c r="Z1592" s="315"/>
      <c r="AA1592" s="315"/>
      <c r="AB1592" s="315"/>
      <c r="AC1592" s="315"/>
      <c r="AD1592" s="315"/>
      <c r="AE1592" s="315"/>
      <c r="AF1592" s="315"/>
      <c r="AG1592" s="315"/>
      <c r="AH1592" s="315"/>
      <c r="AI1592" s="315"/>
      <c r="AJ1592" s="315"/>
      <c r="AK1592" s="315"/>
      <c r="AL1592" s="315"/>
      <c r="AM1592" s="315"/>
      <c r="AN1592" s="315"/>
      <c r="AO1592" s="315"/>
      <c r="AP1592" s="316"/>
      <c r="AQ1592"/>
      <c r="AR1592" s="299"/>
      <c r="AS1592" s="273"/>
    </row>
    <row r="1593" spans="1:45" s="272" customFormat="1" ht="22.8" x14ac:dyDescent="0.4">
      <c r="A1593" s="334">
        <v>216870</v>
      </c>
      <c r="B1593" t="s">
        <v>486</v>
      </c>
      <c r="C1593" s="315" t="s">
        <v>214</v>
      </c>
      <c r="D1593" s="315" t="s">
        <v>214</v>
      </c>
      <c r="E1593" s="315" t="s">
        <v>214</v>
      </c>
      <c r="F1593" s="315" t="s">
        <v>214</v>
      </c>
      <c r="G1593" s="315" t="s">
        <v>213</v>
      </c>
      <c r="H1593" s="315" t="s">
        <v>213</v>
      </c>
      <c r="I1593" s="315" t="s">
        <v>213</v>
      </c>
      <c r="J1593" s="315" t="s">
        <v>213</v>
      </c>
      <c r="K1593" s="315" t="s">
        <v>213</v>
      </c>
      <c r="L1593" s="315" t="s">
        <v>213</v>
      </c>
      <c r="M1593" s="315"/>
      <c r="N1593" s="315"/>
      <c r="O1593" s="315"/>
      <c r="P1593" s="315"/>
      <c r="Q1593" s="315"/>
      <c r="R1593" s="315"/>
      <c r="S1593" s="315"/>
      <c r="T1593" s="315"/>
      <c r="U1593" s="315"/>
      <c r="V1593" s="315"/>
      <c r="W1593" s="315"/>
      <c r="X1593" s="315"/>
      <c r="Y1593" s="315"/>
      <c r="Z1593" s="315"/>
      <c r="AA1593" s="315"/>
      <c r="AB1593" s="315"/>
      <c r="AC1593" s="315"/>
      <c r="AD1593" s="315"/>
      <c r="AE1593" s="315"/>
      <c r="AF1593" s="315"/>
      <c r="AG1593" s="315"/>
      <c r="AH1593" s="315"/>
      <c r="AI1593" s="315"/>
      <c r="AJ1593" s="315"/>
      <c r="AK1593" s="315"/>
      <c r="AL1593" s="315"/>
      <c r="AM1593" s="315"/>
      <c r="AN1593" s="315"/>
      <c r="AO1593" s="315"/>
      <c r="AP1593" s="316"/>
      <c r="AQ1593"/>
      <c r="AR1593" s="299"/>
      <c r="AS1593" s="273"/>
    </row>
    <row r="1594" spans="1:45" s="272" customFormat="1" ht="22.8" x14ac:dyDescent="0.4">
      <c r="A1594" s="332">
        <v>216871</v>
      </c>
      <c r="B1594" t="s">
        <v>486</v>
      </c>
      <c r="C1594" t="s">
        <v>212</v>
      </c>
      <c r="D1594" t="s">
        <v>212</v>
      </c>
      <c r="E1594" t="s">
        <v>212</v>
      </c>
      <c r="F1594" t="s">
        <v>212</v>
      </c>
      <c r="G1594" t="s">
        <v>212</v>
      </c>
      <c r="H1594" t="s">
        <v>212</v>
      </c>
      <c r="I1594" t="s">
        <v>212</v>
      </c>
      <c r="J1594" t="s">
        <v>212</v>
      </c>
      <c r="K1594" t="s">
        <v>212</v>
      </c>
      <c r="L1594" t="s">
        <v>212</v>
      </c>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s="317"/>
      <c r="AQ1594"/>
      <c r="AR1594" s="299"/>
      <c r="AS1594" s="273"/>
    </row>
    <row r="1595" spans="1:45" s="272" customFormat="1" ht="22.8" x14ac:dyDescent="0.4">
      <c r="A1595" s="334">
        <v>216872</v>
      </c>
      <c r="B1595" t="s">
        <v>486</v>
      </c>
      <c r="C1595" s="315" t="s">
        <v>214</v>
      </c>
      <c r="D1595" s="315" t="s">
        <v>214</v>
      </c>
      <c r="E1595" s="315" t="s">
        <v>214</v>
      </c>
      <c r="F1595" s="315" t="s">
        <v>214</v>
      </c>
      <c r="G1595" s="315" t="s">
        <v>213</v>
      </c>
      <c r="H1595" s="315" t="s">
        <v>213</v>
      </c>
      <c r="I1595" s="315" t="s">
        <v>213</v>
      </c>
      <c r="J1595" s="315" t="s">
        <v>213</v>
      </c>
      <c r="K1595" s="315" t="s">
        <v>213</v>
      </c>
      <c r="L1595" s="315" t="s">
        <v>213</v>
      </c>
      <c r="M1595" s="315"/>
      <c r="N1595" s="315"/>
      <c r="O1595" s="315"/>
      <c r="P1595" s="315"/>
      <c r="Q1595" s="315"/>
      <c r="R1595" s="315"/>
      <c r="S1595" s="315"/>
      <c r="T1595" s="315"/>
      <c r="U1595" s="315"/>
      <c r="V1595" s="315"/>
      <c r="W1595" s="315"/>
      <c r="X1595" s="315"/>
      <c r="Y1595" s="315"/>
      <c r="Z1595" s="315"/>
      <c r="AA1595" s="315"/>
      <c r="AB1595" s="315"/>
      <c r="AC1595" s="315"/>
      <c r="AD1595" s="315"/>
      <c r="AE1595" s="315"/>
      <c r="AF1595" s="315"/>
      <c r="AG1595" s="315"/>
      <c r="AH1595" s="315"/>
      <c r="AI1595" s="315"/>
      <c r="AJ1595" s="315"/>
      <c r="AK1595" s="315"/>
      <c r="AL1595" s="315"/>
      <c r="AM1595" s="315"/>
      <c r="AN1595" s="315"/>
      <c r="AO1595" s="315"/>
      <c r="AP1595" s="316"/>
      <c r="AQ1595"/>
      <c r="AR1595" s="299"/>
      <c r="AS1595" s="271"/>
    </row>
    <row r="1596" spans="1:45" s="272" customFormat="1" ht="22.8" x14ac:dyDescent="0.4">
      <c r="A1596" s="332">
        <v>216873</v>
      </c>
      <c r="B1596" t="s">
        <v>3632</v>
      </c>
      <c r="C1596" t="s">
        <v>213</v>
      </c>
      <c r="D1596" t="s">
        <v>214</v>
      </c>
      <c r="E1596" t="s">
        <v>214</v>
      </c>
      <c r="F1596" t="s">
        <v>212</v>
      </c>
      <c r="G1596" t="s">
        <v>214</v>
      </c>
      <c r="H1596" t="s">
        <v>214</v>
      </c>
      <c r="I1596" t="s">
        <v>214</v>
      </c>
      <c r="J1596" t="s">
        <v>212</v>
      </c>
      <c r="K1596" t="s">
        <v>214</v>
      </c>
      <c r="L1596" t="s">
        <v>214</v>
      </c>
      <c r="M1596" t="s">
        <v>213</v>
      </c>
      <c r="N1596" t="s">
        <v>213</v>
      </c>
      <c r="O1596" t="s">
        <v>214</v>
      </c>
      <c r="P1596" t="s">
        <v>214</v>
      </c>
      <c r="Q1596" t="s">
        <v>213</v>
      </c>
      <c r="R1596" t="s">
        <v>214</v>
      </c>
      <c r="S1596" t="s">
        <v>213</v>
      </c>
      <c r="T1596" t="s">
        <v>214</v>
      </c>
      <c r="U1596" t="s">
        <v>214</v>
      </c>
      <c r="V1596" t="s">
        <v>214</v>
      </c>
      <c r="W1596"/>
      <c r="X1596"/>
      <c r="Y1596"/>
      <c r="Z1596"/>
      <c r="AA1596"/>
      <c r="AB1596"/>
      <c r="AC1596"/>
      <c r="AD1596"/>
      <c r="AE1596"/>
      <c r="AF1596"/>
      <c r="AG1596"/>
      <c r="AH1596"/>
      <c r="AI1596"/>
      <c r="AJ1596"/>
      <c r="AK1596"/>
      <c r="AL1596"/>
      <c r="AM1596"/>
      <c r="AN1596"/>
      <c r="AO1596"/>
      <c r="AP1596" s="317"/>
      <c r="AQ1596"/>
      <c r="AR1596" s="299"/>
      <c r="AS1596" s="271"/>
    </row>
    <row r="1597" spans="1:45" s="272" customFormat="1" ht="22.8" x14ac:dyDescent="0.4">
      <c r="A1597" s="334">
        <v>216874</v>
      </c>
      <c r="B1597" t="s">
        <v>486</v>
      </c>
      <c r="C1597" s="315" t="s">
        <v>214</v>
      </c>
      <c r="D1597" s="315" t="s">
        <v>214</v>
      </c>
      <c r="E1597" s="315" t="s">
        <v>214</v>
      </c>
      <c r="F1597" s="315" t="s">
        <v>213</v>
      </c>
      <c r="G1597" s="315" t="s">
        <v>214</v>
      </c>
      <c r="H1597" s="315" t="s">
        <v>213</v>
      </c>
      <c r="I1597" s="315" t="s">
        <v>214</v>
      </c>
      <c r="J1597" s="315" t="s">
        <v>214</v>
      </c>
      <c r="K1597" s="315" t="s">
        <v>214</v>
      </c>
      <c r="L1597" s="315" t="s">
        <v>213</v>
      </c>
      <c r="M1597" s="315"/>
      <c r="N1597" s="315"/>
      <c r="O1597" s="315"/>
      <c r="P1597" s="315"/>
      <c r="Q1597" s="315"/>
      <c r="R1597" s="315"/>
      <c r="S1597" s="315"/>
      <c r="T1597" s="315"/>
      <c r="U1597" s="315"/>
      <c r="V1597" s="315"/>
      <c r="W1597" s="315"/>
      <c r="X1597" s="315"/>
      <c r="Y1597" s="315"/>
      <c r="Z1597" s="315"/>
      <c r="AA1597" s="315"/>
      <c r="AB1597" s="315"/>
      <c r="AC1597" s="315"/>
      <c r="AD1597" s="315"/>
      <c r="AE1597" s="315"/>
      <c r="AF1597" s="315"/>
      <c r="AG1597" s="315"/>
      <c r="AH1597" s="315"/>
      <c r="AI1597" s="315"/>
      <c r="AJ1597" s="315"/>
      <c r="AK1597" s="315"/>
      <c r="AL1597" s="315"/>
      <c r="AM1597" s="315"/>
      <c r="AN1597" s="315"/>
      <c r="AO1597" s="315"/>
      <c r="AP1597" s="316"/>
      <c r="AQ1597"/>
      <c r="AR1597" s="299"/>
      <c r="AS1597" s="273"/>
    </row>
    <row r="1598" spans="1:45" s="272" customFormat="1" ht="22.8" x14ac:dyDescent="0.4">
      <c r="A1598" s="332">
        <v>216875</v>
      </c>
      <c r="B1598" t="s">
        <v>486</v>
      </c>
      <c r="C1598" t="s">
        <v>212</v>
      </c>
      <c r="D1598" t="s">
        <v>212</v>
      </c>
      <c r="E1598" t="s">
        <v>212</v>
      </c>
      <c r="F1598" t="s">
        <v>212</v>
      </c>
      <c r="G1598" t="s">
        <v>213</v>
      </c>
      <c r="H1598" t="s">
        <v>214</v>
      </c>
      <c r="I1598" t="s">
        <v>214</v>
      </c>
      <c r="J1598" t="s">
        <v>212</v>
      </c>
      <c r="K1598" t="s">
        <v>214</v>
      </c>
      <c r="L1598" t="s">
        <v>214</v>
      </c>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s="317"/>
      <c r="AQ1598"/>
      <c r="AR1598" s="299"/>
      <c r="AS1598" s="271"/>
    </row>
    <row r="1599" spans="1:45" s="272" customFormat="1" ht="22.8" x14ac:dyDescent="0.4">
      <c r="A1599" s="334">
        <v>216876</v>
      </c>
      <c r="B1599" t="s">
        <v>486</v>
      </c>
      <c r="C1599" s="315" t="s">
        <v>214</v>
      </c>
      <c r="D1599" s="315" t="s">
        <v>214</v>
      </c>
      <c r="E1599" s="315" t="s">
        <v>214</v>
      </c>
      <c r="F1599" s="315" t="s">
        <v>214</v>
      </c>
      <c r="G1599" s="315" t="s">
        <v>213</v>
      </c>
      <c r="H1599" s="315" t="s">
        <v>213</v>
      </c>
      <c r="I1599" s="315" t="s">
        <v>213</v>
      </c>
      <c r="J1599" s="315" t="s">
        <v>213</v>
      </c>
      <c r="K1599" s="315" t="s">
        <v>213</v>
      </c>
      <c r="L1599" s="315" t="s">
        <v>213</v>
      </c>
      <c r="M1599" s="315"/>
      <c r="N1599" s="315"/>
      <c r="O1599" s="315"/>
      <c r="P1599" s="315"/>
      <c r="Q1599" s="315"/>
      <c r="R1599" s="315"/>
      <c r="S1599" s="315"/>
      <c r="T1599" s="315"/>
      <c r="U1599" s="315"/>
      <c r="V1599" s="315"/>
      <c r="W1599" s="315"/>
      <c r="X1599" s="315"/>
      <c r="Y1599" s="315"/>
      <c r="Z1599" s="315"/>
      <c r="AA1599" s="315"/>
      <c r="AB1599" s="315"/>
      <c r="AC1599" s="315"/>
      <c r="AD1599" s="315"/>
      <c r="AE1599" s="315"/>
      <c r="AF1599" s="315"/>
      <c r="AG1599" s="315"/>
      <c r="AH1599" s="315"/>
      <c r="AI1599" s="315"/>
      <c r="AJ1599" s="315"/>
      <c r="AK1599" s="315"/>
      <c r="AL1599" s="315"/>
      <c r="AM1599" s="315"/>
      <c r="AN1599" s="315"/>
      <c r="AO1599" s="315"/>
      <c r="AP1599" s="316"/>
      <c r="AQ1599"/>
      <c r="AR1599" s="299"/>
      <c r="AS1599" s="271"/>
    </row>
    <row r="1600" spans="1:45" s="272" customFormat="1" ht="22.8" x14ac:dyDescent="0.4">
      <c r="A1600" s="332">
        <v>216877</v>
      </c>
      <c r="B1600" t="s">
        <v>488</v>
      </c>
      <c r="C1600" t="s">
        <v>214</v>
      </c>
      <c r="D1600" t="s">
        <v>214</v>
      </c>
      <c r="E1600" t="s">
        <v>214</v>
      </c>
      <c r="F1600" t="s">
        <v>212</v>
      </c>
      <c r="G1600" t="s">
        <v>213</v>
      </c>
      <c r="H1600" t="s">
        <v>214</v>
      </c>
      <c r="I1600" t="s">
        <v>212</v>
      </c>
      <c r="J1600" t="s">
        <v>214</v>
      </c>
      <c r="K1600" t="s">
        <v>214</v>
      </c>
      <c r="L1600" t="s">
        <v>212</v>
      </c>
      <c r="M1600" t="s">
        <v>214</v>
      </c>
      <c r="N1600" t="s">
        <v>212</v>
      </c>
      <c r="O1600" t="s">
        <v>212</v>
      </c>
      <c r="P1600" t="s">
        <v>214</v>
      </c>
      <c r="Q1600" t="s">
        <v>212</v>
      </c>
      <c r="R1600" t="s">
        <v>214</v>
      </c>
      <c r="S1600" t="s">
        <v>214</v>
      </c>
      <c r="T1600" t="s">
        <v>214</v>
      </c>
      <c r="U1600" t="s">
        <v>214</v>
      </c>
      <c r="V1600" t="s">
        <v>214</v>
      </c>
      <c r="W1600" t="s">
        <v>213</v>
      </c>
      <c r="X1600" t="s">
        <v>213</v>
      </c>
      <c r="Y1600" t="s">
        <v>213</v>
      </c>
      <c r="Z1600" t="s">
        <v>213</v>
      </c>
      <c r="AA1600" t="s">
        <v>213</v>
      </c>
      <c r="AB1600"/>
      <c r="AC1600"/>
      <c r="AD1600"/>
      <c r="AE1600"/>
      <c r="AF1600"/>
      <c r="AG1600"/>
      <c r="AH1600"/>
      <c r="AI1600"/>
      <c r="AJ1600"/>
      <c r="AK1600"/>
      <c r="AL1600"/>
      <c r="AM1600"/>
      <c r="AN1600"/>
      <c r="AO1600"/>
      <c r="AP1600" s="317"/>
      <c r="AQ1600"/>
      <c r="AR1600" s="299"/>
      <c r="AS1600" s="273"/>
    </row>
    <row r="1601" spans="1:45" s="272" customFormat="1" ht="22.8" x14ac:dyDescent="0.4">
      <c r="A1601" s="332">
        <v>216878</v>
      </c>
      <c r="B1601" t="s">
        <v>488</v>
      </c>
      <c r="C1601" t="s">
        <v>212</v>
      </c>
      <c r="D1601" t="s">
        <v>214</v>
      </c>
      <c r="E1601" t="s">
        <v>214</v>
      </c>
      <c r="F1601" t="s">
        <v>214</v>
      </c>
      <c r="G1601" t="s">
        <v>213</v>
      </c>
      <c r="H1601" t="s">
        <v>214</v>
      </c>
      <c r="I1601" t="s">
        <v>214</v>
      </c>
      <c r="J1601" t="s">
        <v>214</v>
      </c>
      <c r="K1601" t="s">
        <v>214</v>
      </c>
      <c r="L1601" t="s">
        <v>212</v>
      </c>
      <c r="M1601" t="s">
        <v>214</v>
      </c>
      <c r="N1601" t="s">
        <v>214</v>
      </c>
      <c r="O1601" t="s">
        <v>214</v>
      </c>
      <c r="P1601" t="s">
        <v>214</v>
      </c>
      <c r="Q1601" t="s">
        <v>214</v>
      </c>
      <c r="R1601" t="s">
        <v>214</v>
      </c>
      <c r="S1601" t="s">
        <v>214</v>
      </c>
      <c r="T1601" t="s">
        <v>214</v>
      </c>
      <c r="U1601" t="s">
        <v>214</v>
      </c>
      <c r="V1601" t="s">
        <v>214</v>
      </c>
      <c r="W1601" t="s">
        <v>213</v>
      </c>
      <c r="X1601" t="s">
        <v>213</v>
      </c>
      <c r="Y1601" t="s">
        <v>213</v>
      </c>
      <c r="Z1601" t="s">
        <v>213</v>
      </c>
      <c r="AA1601" t="s">
        <v>213</v>
      </c>
      <c r="AB1601"/>
      <c r="AC1601"/>
      <c r="AD1601"/>
      <c r="AE1601"/>
      <c r="AF1601"/>
      <c r="AG1601"/>
      <c r="AH1601"/>
      <c r="AI1601"/>
      <c r="AJ1601"/>
      <c r="AK1601"/>
      <c r="AL1601"/>
      <c r="AM1601"/>
      <c r="AN1601"/>
      <c r="AO1601"/>
      <c r="AP1601" s="317"/>
      <c r="AQ1601"/>
      <c r="AR1601" s="299"/>
      <c r="AS1601" s="271"/>
    </row>
    <row r="1602" spans="1:45" s="272" customFormat="1" ht="22.8" x14ac:dyDescent="0.4">
      <c r="A1602" s="334">
        <v>216879</v>
      </c>
      <c r="B1602" t="s">
        <v>487</v>
      </c>
      <c r="C1602" s="315" t="s">
        <v>214</v>
      </c>
      <c r="D1602" s="315" t="s">
        <v>214</v>
      </c>
      <c r="E1602" s="315" t="s">
        <v>214</v>
      </c>
      <c r="F1602" s="315" t="s">
        <v>214</v>
      </c>
      <c r="G1602" s="315" t="s">
        <v>213</v>
      </c>
      <c r="H1602" s="315" t="s">
        <v>214</v>
      </c>
      <c r="I1602" s="315" t="s">
        <v>214</v>
      </c>
      <c r="J1602" s="315" t="s">
        <v>214</v>
      </c>
      <c r="K1602" s="315" t="s">
        <v>214</v>
      </c>
      <c r="L1602" s="315" t="s">
        <v>214</v>
      </c>
      <c r="M1602" s="315" t="s">
        <v>213</v>
      </c>
      <c r="N1602" s="315" t="s">
        <v>213</v>
      </c>
      <c r="O1602" s="315" t="s">
        <v>213</v>
      </c>
      <c r="P1602" s="315" t="s">
        <v>213</v>
      </c>
      <c r="Q1602" s="315" t="s">
        <v>213</v>
      </c>
      <c r="R1602" s="315" t="s">
        <v>213</v>
      </c>
      <c r="S1602" s="315" t="s">
        <v>213</v>
      </c>
      <c r="T1602" s="315" t="s">
        <v>213</v>
      </c>
      <c r="U1602" s="315" t="s">
        <v>213</v>
      </c>
      <c r="V1602" s="315" t="s">
        <v>213</v>
      </c>
      <c r="W1602" s="315"/>
      <c r="X1602" s="315"/>
      <c r="Y1602" s="315"/>
      <c r="Z1602" s="315"/>
      <c r="AA1602" s="315"/>
      <c r="AB1602" s="315"/>
      <c r="AC1602" s="315"/>
      <c r="AD1602" s="315"/>
      <c r="AE1602" s="315"/>
      <c r="AF1602" s="315"/>
      <c r="AG1602" s="315"/>
      <c r="AH1602" s="315"/>
      <c r="AI1602" s="315"/>
      <c r="AJ1602" s="315"/>
      <c r="AK1602" s="315"/>
      <c r="AL1602" s="315"/>
      <c r="AM1602" s="315"/>
      <c r="AN1602" s="315"/>
      <c r="AO1602" s="315"/>
      <c r="AP1602" s="316"/>
      <c r="AQ1602"/>
      <c r="AR1602" s="299"/>
      <c r="AS1602" s="271"/>
    </row>
    <row r="1603" spans="1:45" s="272" customFormat="1" ht="22.8" x14ac:dyDescent="0.4">
      <c r="A1603" s="334">
        <v>216880</v>
      </c>
      <c r="B1603" t="s">
        <v>486</v>
      </c>
      <c r="C1603" s="315" t="s">
        <v>214</v>
      </c>
      <c r="D1603" s="315" t="s">
        <v>214</v>
      </c>
      <c r="E1603" s="315" t="s">
        <v>214</v>
      </c>
      <c r="F1603" s="315" t="s">
        <v>213</v>
      </c>
      <c r="G1603" s="315" t="s">
        <v>213</v>
      </c>
      <c r="H1603" s="315" t="s">
        <v>213</v>
      </c>
      <c r="I1603" s="315" t="s">
        <v>213</v>
      </c>
      <c r="J1603" s="315" t="s">
        <v>213</v>
      </c>
      <c r="K1603" s="315" t="s">
        <v>213</v>
      </c>
      <c r="L1603" s="315" t="s">
        <v>213</v>
      </c>
      <c r="M1603" s="315"/>
      <c r="N1603" s="315"/>
      <c r="O1603" s="315"/>
      <c r="P1603" s="315"/>
      <c r="Q1603" s="315"/>
      <c r="R1603" s="315"/>
      <c r="S1603" s="315"/>
      <c r="T1603" s="315"/>
      <c r="U1603" s="315"/>
      <c r="V1603" s="315"/>
      <c r="W1603" s="315"/>
      <c r="X1603" s="315"/>
      <c r="Y1603" s="315"/>
      <c r="Z1603" s="315"/>
      <c r="AA1603" s="315"/>
      <c r="AB1603" s="315"/>
      <c r="AC1603" s="315"/>
      <c r="AD1603" s="315"/>
      <c r="AE1603" s="315"/>
      <c r="AF1603" s="315"/>
      <c r="AG1603" s="315"/>
      <c r="AH1603" s="315"/>
      <c r="AI1603" s="315"/>
      <c r="AJ1603" s="315"/>
      <c r="AK1603" s="315"/>
      <c r="AL1603" s="315"/>
      <c r="AM1603" s="315"/>
      <c r="AN1603" s="315"/>
      <c r="AO1603" s="315"/>
      <c r="AP1603" s="316"/>
      <c r="AQ1603"/>
      <c r="AR1603" s="299"/>
      <c r="AS1603" s="273"/>
    </row>
    <row r="1604" spans="1:45" s="272" customFormat="1" ht="22.8" x14ac:dyDescent="0.4">
      <c r="A1604" s="334">
        <v>216881</v>
      </c>
      <c r="B1604" t="s">
        <v>486</v>
      </c>
      <c r="C1604" s="315" t="s">
        <v>214</v>
      </c>
      <c r="D1604" s="315" t="s">
        <v>213</v>
      </c>
      <c r="E1604" s="315" t="s">
        <v>214</v>
      </c>
      <c r="F1604" s="315" t="s">
        <v>214</v>
      </c>
      <c r="G1604" s="315" t="s">
        <v>213</v>
      </c>
      <c r="H1604" s="315" t="s">
        <v>213</v>
      </c>
      <c r="I1604" s="315" t="s">
        <v>213</v>
      </c>
      <c r="J1604" s="315" t="s">
        <v>213</v>
      </c>
      <c r="K1604" s="315" t="s">
        <v>213</v>
      </c>
      <c r="L1604" s="315" t="s">
        <v>213</v>
      </c>
      <c r="M1604" s="315"/>
      <c r="N1604" s="315"/>
      <c r="O1604" s="315"/>
      <c r="P1604" s="315"/>
      <c r="Q1604" s="315"/>
      <c r="R1604" s="315"/>
      <c r="S1604" s="315"/>
      <c r="T1604" s="315"/>
      <c r="U1604" s="315"/>
      <c r="V1604" s="315"/>
      <c r="W1604" s="315"/>
      <c r="X1604" s="315"/>
      <c r="Y1604" s="315"/>
      <c r="Z1604" s="315"/>
      <c r="AA1604" s="315"/>
      <c r="AB1604" s="315"/>
      <c r="AC1604" s="315"/>
      <c r="AD1604" s="315"/>
      <c r="AE1604" s="315"/>
      <c r="AF1604" s="315"/>
      <c r="AG1604" s="315"/>
      <c r="AH1604" s="315"/>
      <c r="AI1604" s="315"/>
      <c r="AJ1604" s="315"/>
      <c r="AK1604" s="315"/>
      <c r="AL1604" s="315"/>
      <c r="AM1604" s="315"/>
      <c r="AN1604" s="315"/>
      <c r="AO1604" s="315"/>
      <c r="AP1604" s="316"/>
      <c r="AQ1604"/>
      <c r="AR1604" s="299"/>
      <c r="AS1604" s="271"/>
    </row>
    <row r="1605" spans="1:45" s="272" customFormat="1" ht="22.8" x14ac:dyDescent="0.4">
      <c r="A1605" s="334">
        <v>216882</v>
      </c>
      <c r="B1605" t="s">
        <v>486</v>
      </c>
      <c r="C1605" s="315" t="s">
        <v>214</v>
      </c>
      <c r="D1605" s="315" t="s">
        <v>214</v>
      </c>
      <c r="E1605" s="315" t="s">
        <v>214</v>
      </c>
      <c r="F1605" s="315" t="s">
        <v>214</v>
      </c>
      <c r="G1605" s="315" t="s">
        <v>213</v>
      </c>
      <c r="H1605" s="315" t="s">
        <v>213</v>
      </c>
      <c r="I1605" s="315" t="s">
        <v>213</v>
      </c>
      <c r="J1605" s="315" t="s">
        <v>213</v>
      </c>
      <c r="K1605" s="315" t="s">
        <v>213</v>
      </c>
      <c r="L1605" s="315" t="s">
        <v>213</v>
      </c>
      <c r="M1605" s="315"/>
      <c r="N1605" s="315"/>
      <c r="O1605" s="315"/>
      <c r="P1605" s="315"/>
      <c r="Q1605" s="315"/>
      <c r="R1605" s="315"/>
      <c r="S1605" s="315"/>
      <c r="T1605" s="315"/>
      <c r="U1605" s="315"/>
      <c r="V1605" s="315"/>
      <c r="W1605" s="315"/>
      <c r="X1605" s="315"/>
      <c r="Y1605" s="315"/>
      <c r="Z1605" s="315"/>
      <c r="AA1605" s="315"/>
      <c r="AB1605" s="315"/>
      <c r="AC1605" s="315"/>
      <c r="AD1605" s="315"/>
      <c r="AE1605" s="315"/>
      <c r="AF1605" s="315"/>
      <c r="AG1605" s="315"/>
      <c r="AH1605" s="315"/>
      <c r="AI1605" s="315"/>
      <c r="AJ1605" s="315"/>
      <c r="AK1605" s="315"/>
      <c r="AL1605" s="315"/>
      <c r="AM1605" s="315"/>
      <c r="AN1605" s="315"/>
      <c r="AO1605" s="315"/>
      <c r="AP1605" s="316"/>
      <c r="AQ1605"/>
      <c r="AR1605" s="299"/>
      <c r="AS1605" s="271"/>
    </row>
    <row r="1606" spans="1:45" s="272" customFormat="1" ht="22.8" x14ac:dyDescent="0.4">
      <c r="A1606" s="332">
        <v>216883</v>
      </c>
      <c r="B1606" t="s">
        <v>3632</v>
      </c>
      <c r="C1606" t="s">
        <v>212</v>
      </c>
      <c r="D1606" t="s">
        <v>214</v>
      </c>
      <c r="E1606" t="s">
        <v>214</v>
      </c>
      <c r="F1606" t="s">
        <v>212</v>
      </c>
      <c r="G1606" t="s">
        <v>212</v>
      </c>
      <c r="H1606" t="s">
        <v>214</v>
      </c>
      <c r="I1606" t="s">
        <v>214</v>
      </c>
      <c r="J1606" t="s">
        <v>214</v>
      </c>
      <c r="K1606" t="s">
        <v>212</v>
      </c>
      <c r="L1606" t="s">
        <v>214</v>
      </c>
      <c r="M1606" t="s">
        <v>212</v>
      </c>
      <c r="N1606" t="s">
        <v>212</v>
      </c>
      <c r="O1606" t="s">
        <v>212</v>
      </c>
      <c r="P1606" t="s">
        <v>212</v>
      </c>
      <c r="Q1606" t="s">
        <v>213</v>
      </c>
      <c r="R1606" t="s">
        <v>214</v>
      </c>
      <c r="S1606" t="s">
        <v>213</v>
      </c>
      <c r="T1606" t="s">
        <v>214</v>
      </c>
      <c r="U1606" t="s">
        <v>214</v>
      </c>
      <c r="V1606" t="s">
        <v>214</v>
      </c>
      <c r="W1606"/>
      <c r="X1606"/>
      <c r="Y1606"/>
      <c r="Z1606"/>
      <c r="AA1606"/>
      <c r="AB1606"/>
      <c r="AC1606"/>
      <c r="AD1606"/>
      <c r="AE1606"/>
      <c r="AF1606"/>
      <c r="AG1606"/>
      <c r="AH1606"/>
      <c r="AI1606"/>
      <c r="AJ1606"/>
      <c r="AK1606"/>
      <c r="AL1606"/>
      <c r="AM1606"/>
      <c r="AN1606"/>
      <c r="AO1606"/>
      <c r="AP1606" s="317"/>
      <c r="AQ1606"/>
      <c r="AR1606" s="299"/>
      <c r="AS1606" s="273"/>
    </row>
    <row r="1607" spans="1:45" s="272" customFormat="1" ht="22.8" x14ac:dyDescent="0.4">
      <c r="A1607" s="334">
        <v>216884</v>
      </c>
      <c r="B1607" t="s">
        <v>486</v>
      </c>
      <c r="C1607" s="315" t="s">
        <v>212</v>
      </c>
      <c r="D1607" s="315" t="s">
        <v>214</v>
      </c>
      <c r="E1607" s="315" t="s">
        <v>212</v>
      </c>
      <c r="F1607" s="315" t="s">
        <v>212</v>
      </c>
      <c r="G1607" s="315" t="s">
        <v>214</v>
      </c>
      <c r="H1607" s="315" t="s">
        <v>214</v>
      </c>
      <c r="I1607" s="315" t="s">
        <v>214</v>
      </c>
      <c r="J1607" s="315" t="s">
        <v>214</v>
      </c>
      <c r="K1607" s="315" t="s">
        <v>214</v>
      </c>
      <c r="L1607" s="315" t="s">
        <v>214</v>
      </c>
      <c r="M1607" s="315"/>
      <c r="N1607" s="315"/>
      <c r="O1607" s="315"/>
      <c r="P1607" s="315"/>
      <c r="Q1607" s="315"/>
      <c r="R1607" s="315"/>
      <c r="S1607" s="315"/>
      <c r="T1607" s="315"/>
      <c r="U1607" s="315"/>
      <c r="V1607" s="315"/>
      <c r="W1607" s="315"/>
      <c r="X1607" s="315"/>
      <c r="Y1607" s="315"/>
      <c r="Z1607" s="315"/>
      <c r="AA1607" s="315"/>
      <c r="AB1607" s="315"/>
      <c r="AC1607" s="315"/>
      <c r="AD1607" s="315"/>
      <c r="AE1607" s="315"/>
      <c r="AF1607" s="315"/>
      <c r="AG1607" s="315"/>
      <c r="AH1607" s="315"/>
      <c r="AI1607" s="315"/>
      <c r="AJ1607" s="315"/>
      <c r="AK1607" s="315"/>
      <c r="AL1607" s="315"/>
      <c r="AM1607" s="315"/>
      <c r="AN1607" s="315"/>
      <c r="AO1607" s="315"/>
      <c r="AP1607" s="316"/>
      <c r="AQ1607"/>
      <c r="AR1607" s="299"/>
      <c r="AS1607" s="271"/>
    </row>
    <row r="1608" spans="1:45" s="272" customFormat="1" ht="22.8" x14ac:dyDescent="0.4">
      <c r="A1608" s="332">
        <v>216885</v>
      </c>
      <c r="B1608" t="s">
        <v>486</v>
      </c>
      <c r="C1608" t="s">
        <v>212</v>
      </c>
      <c r="D1608" t="s">
        <v>212</v>
      </c>
      <c r="E1608" t="s">
        <v>212</v>
      </c>
      <c r="F1608" t="s">
        <v>212</v>
      </c>
      <c r="G1608" t="s">
        <v>212</v>
      </c>
      <c r="H1608" t="s">
        <v>214</v>
      </c>
      <c r="I1608" t="s">
        <v>214</v>
      </c>
      <c r="J1608" t="s">
        <v>212</v>
      </c>
      <c r="K1608" t="s">
        <v>212</v>
      </c>
      <c r="L1608" t="s">
        <v>212</v>
      </c>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s="317"/>
      <c r="AQ1608"/>
      <c r="AR1608" s="299"/>
      <c r="AS1608" s="271"/>
    </row>
    <row r="1609" spans="1:45" s="272" customFormat="1" ht="22.8" x14ac:dyDescent="0.4">
      <c r="A1609" s="332">
        <v>216886</v>
      </c>
      <c r="B1609" t="s">
        <v>487</v>
      </c>
      <c r="C1609" t="s">
        <v>214</v>
      </c>
      <c r="D1609" t="s">
        <v>212</v>
      </c>
      <c r="E1609" t="s">
        <v>212</v>
      </c>
      <c r="F1609" t="s">
        <v>212</v>
      </c>
      <c r="G1609" t="s">
        <v>214</v>
      </c>
      <c r="H1609" t="s">
        <v>214</v>
      </c>
      <c r="I1609" t="s">
        <v>214</v>
      </c>
      <c r="J1609" t="s">
        <v>214</v>
      </c>
      <c r="K1609" t="s">
        <v>214</v>
      </c>
      <c r="L1609" t="s">
        <v>212</v>
      </c>
      <c r="M1609" t="s">
        <v>214</v>
      </c>
      <c r="N1609" t="s">
        <v>213</v>
      </c>
      <c r="O1609" t="s">
        <v>214</v>
      </c>
      <c r="P1609" t="s">
        <v>213</v>
      </c>
      <c r="Q1609" t="s">
        <v>213</v>
      </c>
      <c r="R1609" s="315" t="s">
        <v>213</v>
      </c>
      <c r="S1609" s="315" t="s">
        <v>213</v>
      </c>
      <c r="T1609" s="315" t="s">
        <v>213</v>
      </c>
      <c r="U1609" s="315" t="s">
        <v>213</v>
      </c>
      <c r="V1609" s="315" t="s">
        <v>213</v>
      </c>
      <c r="W1609"/>
      <c r="X1609"/>
      <c r="Y1609"/>
      <c r="Z1609"/>
      <c r="AA1609"/>
      <c r="AB1609"/>
      <c r="AC1609"/>
      <c r="AD1609"/>
      <c r="AE1609"/>
      <c r="AF1609"/>
      <c r="AG1609"/>
      <c r="AH1609"/>
      <c r="AI1609"/>
      <c r="AJ1609"/>
      <c r="AK1609"/>
      <c r="AL1609"/>
      <c r="AM1609"/>
      <c r="AN1609"/>
      <c r="AO1609"/>
      <c r="AP1609" s="317"/>
      <c r="AQ1609"/>
      <c r="AR1609" s="299"/>
      <c r="AS1609" s="271"/>
    </row>
    <row r="1610" spans="1:45" s="272" customFormat="1" ht="22.8" x14ac:dyDescent="0.4">
      <c r="A1610" s="332">
        <v>216887</v>
      </c>
      <c r="B1610" t="s">
        <v>486</v>
      </c>
      <c r="C1610" t="s">
        <v>212</v>
      </c>
      <c r="D1610" t="s">
        <v>212</v>
      </c>
      <c r="E1610" t="s">
        <v>212</v>
      </c>
      <c r="F1610" t="s">
        <v>212</v>
      </c>
      <c r="G1610" t="s">
        <v>212</v>
      </c>
      <c r="H1610" t="s">
        <v>214</v>
      </c>
      <c r="I1610" t="s">
        <v>212</v>
      </c>
      <c r="J1610" t="s">
        <v>212</v>
      </c>
      <c r="K1610" t="s">
        <v>212</v>
      </c>
      <c r="L1610" t="s">
        <v>214</v>
      </c>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s="317"/>
      <c r="AQ1610"/>
      <c r="AR1610" s="299"/>
      <c r="AS1610" s="271"/>
    </row>
    <row r="1611" spans="1:45" s="272" customFormat="1" ht="22.8" x14ac:dyDescent="0.4">
      <c r="A1611" s="332">
        <v>216888</v>
      </c>
      <c r="B1611" t="s">
        <v>488</v>
      </c>
      <c r="C1611" t="s">
        <v>214</v>
      </c>
      <c r="D1611" t="s">
        <v>214</v>
      </c>
      <c r="E1611" t="s">
        <v>214</v>
      </c>
      <c r="F1611" t="s">
        <v>212</v>
      </c>
      <c r="G1611" t="s">
        <v>213</v>
      </c>
      <c r="H1611" t="s">
        <v>214</v>
      </c>
      <c r="I1611" t="s">
        <v>212</v>
      </c>
      <c r="J1611" t="s">
        <v>214</v>
      </c>
      <c r="K1611" t="s">
        <v>214</v>
      </c>
      <c r="L1611" t="s">
        <v>214</v>
      </c>
      <c r="M1611" t="s">
        <v>214</v>
      </c>
      <c r="N1611" t="s">
        <v>214</v>
      </c>
      <c r="O1611" t="s">
        <v>214</v>
      </c>
      <c r="P1611" t="s">
        <v>214</v>
      </c>
      <c r="Q1611" t="s">
        <v>212</v>
      </c>
      <c r="R1611" t="s">
        <v>214</v>
      </c>
      <c r="S1611" t="s">
        <v>214</v>
      </c>
      <c r="T1611" t="s">
        <v>214</v>
      </c>
      <c r="U1611" t="s">
        <v>214</v>
      </c>
      <c r="V1611" t="s">
        <v>214</v>
      </c>
      <c r="W1611" t="s">
        <v>213</v>
      </c>
      <c r="X1611" t="s">
        <v>213</v>
      </c>
      <c r="Y1611" t="s">
        <v>213</v>
      </c>
      <c r="Z1611" t="s">
        <v>213</v>
      </c>
      <c r="AA1611" t="s">
        <v>213</v>
      </c>
      <c r="AB1611"/>
      <c r="AC1611"/>
      <c r="AD1611"/>
      <c r="AE1611"/>
      <c r="AF1611"/>
      <c r="AG1611"/>
      <c r="AH1611"/>
      <c r="AI1611"/>
      <c r="AJ1611"/>
      <c r="AK1611"/>
      <c r="AL1611"/>
      <c r="AM1611"/>
      <c r="AN1611"/>
      <c r="AO1611"/>
      <c r="AP1611" s="317"/>
      <c r="AQ1611"/>
      <c r="AR1611" s="299"/>
      <c r="AS1611" s="271"/>
    </row>
    <row r="1612" spans="1:45" s="272" customFormat="1" ht="22.8" x14ac:dyDescent="0.4">
      <c r="A1612" s="332">
        <v>216889</v>
      </c>
      <c r="B1612" t="s">
        <v>488</v>
      </c>
      <c r="C1612" t="s">
        <v>214</v>
      </c>
      <c r="D1612" t="s">
        <v>214</v>
      </c>
      <c r="E1612" t="s">
        <v>214</v>
      </c>
      <c r="F1612" t="s">
        <v>214</v>
      </c>
      <c r="G1612" t="s">
        <v>213</v>
      </c>
      <c r="H1612" t="s">
        <v>214</v>
      </c>
      <c r="I1612" t="s">
        <v>214</v>
      </c>
      <c r="J1612" t="s">
        <v>214</v>
      </c>
      <c r="K1612" t="s">
        <v>214</v>
      </c>
      <c r="L1612" t="s">
        <v>214</v>
      </c>
      <c r="M1612" t="s">
        <v>214</v>
      </c>
      <c r="N1612" t="s">
        <v>214</v>
      </c>
      <c r="O1612" t="s">
        <v>214</v>
      </c>
      <c r="P1612" t="s">
        <v>214</v>
      </c>
      <c r="Q1612" t="s">
        <v>214</v>
      </c>
      <c r="R1612" t="s">
        <v>214</v>
      </c>
      <c r="S1612" t="s">
        <v>214</v>
      </c>
      <c r="T1612" t="s">
        <v>214</v>
      </c>
      <c r="U1612" t="s">
        <v>214</v>
      </c>
      <c r="V1612" t="s">
        <v>214</v>
      </c>
      <c r="W1612" t="s">
        <v>213</v>
      </c>
      <c r="X1612" t="s">
        <v>213</v>
      </c>
      <c r="Y1612" t="s">
        <v>213</v>
      </c>
      <c r="Z1612" t="s">
        <v>213</v>
      </c>
      <c r="AA1612" t="s">
        <v>213</v>
      </c>
      <c r="AB1612"/>
      <c r="AC1612"/>
      <c r="AD1612"/>
      <c r="AE1612"/>
      <c r="AF1612"/>
      <c r="AG1612"/>
      <c r="AH1612"/>
      <c r="AI1612"/>
      <c r="AJ1612"/>
      <c r="AK1612"/>
      <c r="AL1612"/>
      <c r="AM1612"/>
      <c r="AN1612"/>
      <c r="AO1612"/>
      <c r="AP1612" s="317"/>
      <c r="AQ1612"/>
      <c r="AR1612" s="299"/>
      <c r="AS1612" s="271"/>
    </row>
    <row r="1613" spans="1:45" s="272" customFormat="1" ht="22.8" x14ac:dyDescent="0.4">
      <c r="A1613" s="332">
        <v>216891</v>
      </c>
      <c r="B1613" t="s">
        <v>486</v>
      </c>
      <c r="C1613" t="s">
        <v>212</v>
      </c>
      <c r="D1613" t="s">
        <v>212</v>
      </c>
      <c r="E1613" t="s">
        <v>212</v>
      </c>
      <c r="F1613" t="s">
        <v>214</v>
      </c>
      <c r="G1613" t="s">
        <v>212</v>
      </c>
      <c r="H1613" t="s">
        <v>214</v>
      </c>
      <c r="I1613" t="s">
        <v>214</v>
      </c>
      <c r="J1613" t="s">
        <v>214</v>
      </c>
      <c r="K1613" t="s">
        <v>212</v>
      </c>
      <c r="L1613" t="s">
        <v>214</v>
      </c>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s="317"/>
      <c r="AQ1613"/>
      <c r="AR1613" s="299"/>
      <c r="AS1613" s="271"/>
    </row>
    <row r="1614" spans="1:45" s="272" customFormat="1" ht="22.8" x14ac:dyDescent="0.4">
      <c r="A1614" s="332">
        <v>216892</v>
      </c>
      <c r="B1614" t="s">
        <v>3632</v>
      </c>
      <c r="C1614" t="s">
        <v>214</v>
      </c>
      <c r="D1614" t="s">
        <v>214</v>
      </c>
      <c r="E1614" t="s">
        <v>212</v>
      </c>
      <c r="F1614" t="s">
        <v>214</v>
      </c>
      <c r="G1614" t="s">
        <v>214</v>
      </c>
      <c r="H1614" t="s">
        <v>212</v>
      </c>
      <c r="I1614" t="s">
        <v>213</v>
      </c>
      <c r="J1614" t="s">
        <v>214</v>
      </c>
      <c r="K1614" t="s">
        <v>214</v>
      </c>
      <c r="L1614" t="s">
        <v>212</v>
      </c>
      <c r="M1614" t="s">
        <v>213</v>
      </c>
      <c r="N1614" t="s">
        <v>213</v>
      </c>
      <c r="O1614" t="s">
        <v>212</v>
      </c>
      <c r="P1614" t="s">
        <v>213</v>
      </c>
      <c r="Q1614" t="s">
        <v>212</v>
      </c>
      <c r="R1614" t="s">
        <v>213</v>
      </c>
      <c r="S1614" t="s">
        <v>213</v>
      </c>
      <c r="T1614" t="s">
        <v>213</v>
      </c>
      <c r="U1614" t="s">
        <v>214</v>
      </c>
      <c r="V1614" t="s">
        <v>213</v>
      </c>
      <c r="W1614"/>
      <c r="X1614"/>
      <c r="Y1614"/>
      <c r="Z1614"/>
      <c r="AA1614"/>
      <c r="AB1614"/>
      <c r="AC1614"/>
      <c r="AD1614"/>
      <c r="AE1614"/>
      <c r="AF1614"/>
      <c r="AG1614"/>
      <c r="AH1614"/>
      <c r="AI1614"/>
      <c r="AJ1614"/>
      <c r="AK1614"/>
      <c r="AL1614"/>
      <c r="AM1614"/>
      <c r="AN1614"/>
      <c r="AO1614"/>
      <c r="AP1614" s="317"/>
      <c r="AQ1614"/>
      <c r="AR1614" s="299"/>
      <c r="AS1614" s="273"/>
    </row>
    <row r="1615" spans="1:45" s="272" customFormat="1" ht="22.8" x14ac:dyDescent="0.4">
      <c r="A1615" s="334">
        <v>216893</v>
      </c>
      <c r="B1615" t="s">
        <v>486</v>
      </c>
      <c r="C1615" s="315" t="s">
        <v>212</v>
      </c>
      <c r="D1615" s="315" t="s">
        <v>212</v>
      </c>
      <c r="E1615" s="315" t="s">
        <v>212</v>
      </c>
      <c r="F1615" s="315" t="s">
        <v>212</v>
      </c>
      <c r="G1615" s="315" t="s">
        <v>214</v>
      </c>
      <c r="H1615" s="315" t="s">
        <v>214</v>
      </c>
      <c r="I1615" s="315" t="s">
        <v>214</v>
      </c>
      <c r="J1615" s="315" t="s">
        <v>214</v>
      </c>
      <c r="K1615" s="315" t="s">
        <v>214</v>
      </c>
      <c r="L1615" s="315" t="s">
        <v>214</v>
      </c>
      <c r="M1615" s="315"/>
      <c r="N1615" s="315"/>
      <c r="O1615" s="315"/>
      <c r="P1615" s="315"/>
      <c r="Q1615" s="315"/>
      <c r="R1615" s="315"/>
      <c r="S1615" s="315"/>
      <c r="T1615" s="315"/>
      <c r="U1615" s="315"/>
      <c r="V1615" s="315"/>
      <c r="W1615" s="315"/>
      <c r="X1615" s="315"/>
      <c r="Y1615" s="315"/>
      <c r="Z1615" s="315"/>
      <c r="AA1615" s="315"/>
      <c r="AB1615" s="315"/>
      <c r="AC1615" s="315"/>
      <c r="AD1615" s="315"/>
      <c r="AE1615" s="315"/>
      <c r="AF1615" s="315"/>
      <c r="AG1615" s="315"/>
      <c r="AH1615" s="315"/>
      <c r="AI1615" s="315"/>
      <c r="AJ1615" s="315"/>
      <c r="AK1615" s="315"/>
      <c r="AL1615" s="315"/>
      <c r="AM1615" s="315"/>
      <c r="AN1615" s="315"/>
      <c r="AO1615" s="315"/>
      <c r="AP1615" s="316"/>
      <c r="AQ1615"/>
      <c r="AR1615" s="299"/>
      <c r="AS1615" s="273"/>
    </row>
    <row r="1616" spans="1:45" s="272" customFormat="1" ht="22.8" x14ac:dyDescent="0.4">
      <c r="A1616" s="334">
        <v>216894</v>
      </c>
      <c r="B1616" t="s">
        <v>486</v>
      </c>
      <c r="C1616" s="315" t="s">
        <v>213</v>
      </c>
      <c r="D1616" s="315" t="s">
        <v>213</v>
      </c>
      <c r="E1616" s="315" t="s">
        <v>214</v>
      </c>
      <c r="F1616" s="315" t="s">
        <v>214</v>
      </c>
      <c r="G1616" s="315" t="s">
        <v>213</v>
      </c>
      <c r="H1616" s="315" t="s">
        <v>213</v>
      </c>
      <c r="I1616" s="315" t="s">
        <v>213</v>
      </c>
      <c r="J1616" s="315" t="s">
        <v>213</v>
      </c>
      <c r="K1616" s="315" t="s">
        <v>213</v>
      </c>
      <c r="L1616" s="315" t="s">
        <v>213</v>
      </c>
      <c r="M1616" s="315"/>
      <c r="N1616" s="315"/>
      <c r="O1616" s="315"/>
      <c r="P1616" s="315"/>
      <c r="Q1616" s="315"/>
      <c r="R1616" s="315"/>
      <c r="S1616" s="315"/>
      <c r="T1616" s="315"/>
      <c r="U1616" s="315"/>
      <c r="V1616" s="315"/>
      <c r="W1616" s="315"/>
      <c r="X1616" s="315"/>
      <c r="Y1616" s="315"/>
      <c r="Z1616" s="315"/>
      <c r="AA1616" s="315"/>
      <c r="AB1616" s="315"/>
      <c r="AC1616" s="315"/>
      <c r="AD1616" s="315"/>
      <c r="AE1616" s="315"/>
      <c r="AF1616" s="315"/>
      <c r="AG1616" s="315"/>
      <c r="AH1616" s="315"/>
      <c r="AI1616" s="315"/>
      <c r="AJ1616" s="315"/>
      <c r="AK1616" s="315"/>
      <c r="AL1616" s="315"/>
      <c r="AM1616" s="315"/>
      <c r="AN1616" s="315"/>
      <c r="AO1616" s="315"/>
      <c r="AP1616" s="316"/>
      <c r="AQ1616"/>
      <c r="AR1616" s="299"/>
      <c r="AS1616" s="271"/>
    </row>
    <row r="1617" spans="1:45" s="272" customFormat="1" ht="22.8" x14ac:dyDescent="0.4">
      <c r="A1617" s="332">
        <v>216897</v>
      </c>
      <c r="B1617" t="s">
        <v>486</v>
      </c>
      <c r="C1617" t="s">
        <v>212</v>
      </c>
      <c r="D1617" t="s">
        <v>212</v>
      </c>
      <c r="E1617" t="s">
        <v>212</v>
      </c>
      <c r="F1617" t="s">
        <v>212</v>
      </c>
      <c r="G1617" t="s">
        <v>212</v>
      </c>
      <c r="H1617" t="s">
        <v>214</v>
      </c>
      <c r="I1617" t="s">
        <v>214</v>
      </c>
      <c r="J1617" t="s">
        <v>212</v>
      </c>
      <c r="K1617" t="s">
        <v>214</v>
      </c>
      <c r="L1617" t="s">
        <v>214</v>
      </c>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s="317"/>
      <c r="AQ1617"/>
      <c r="AR1617" s="299"/>
      <c r="AS1617" s="273"/>
    </row>
    <row r="1618" spans="1:45" s="272" customFormat="1" ht="22.8" x14ac:dyDescent="0.4">
      <c r="A1618" s="334">
        <v>216898</v>
      </c>
      <c r="B1618" t="s">
        <v>486</v>
      </c>
      <c r="C1618" s="315" t="s">
        <v>214</v>
      </c>
      <c r="D1618" s="315" t="s">
        <v>214</v>
      </c>
      <c r="E1618" s="315" t="s">
        <v>214</v>
      </c>
      <c r="F1618" s="315" t="s">
        <v>214</v>
      </c>
      <c r="G1618" s="315" t="s">
        <v>213</v>
      </c>
      <c r="H1618" s="315" t="s">
        <v>213</v>
      </c>
      <c r="I1618" s="315" t="s">
        <v>213</v>
      </c>
      <c r="J1618" s="315" t="s">
        <v>213</v>
      </c>
      <c r="K1618" s="315" t="s">
        <v>214</v>
      </c>
      <c r="L1618" s="315" t="s">
        <v>214</v>
      </c>
      <c r="M1618" s="315"/>
      <c r="N1618" s="315"/>
      <c r="O1618" s="315"/>
      <c r="P1618" s="315"/>
      <c r="Q1618" s="315"/>
      <c r="R1618" s="315"/>
      <c r="S1618" s="315"/>
      <c r="T1618" s="315"/>
      <c r="U1618" s="315"/>
      <c r="V1618" s="315"/>
      <c r="W1618" s="315"/>
      <c r="X1618" s="315"/>
      <c r="Y1618" s="315"/>
      <c r="Z1618" s="315"/>
      <c r="AA1618" s="315"/>
      <c r="AB1618" s="315"/>
      <c r="AC1618" s="315"/>
      <c r="AD1618" s="315"/>
      <c r="AE1618" s="315"/>
      <c r="AF1618" s="315"/>
      <c r="AG1618" s="315"/>
      <c r="AH1618" s="315"/>
      <c r="AI1618" s="315"/>
      <c r="AJ1618" s="315"/>
      <c r="AK1618" s="315"/>
      <c r="AL1618" s="315"/>
      <c r="AM1618" s="315"/>
      <c r="AN1618" s="315"/>
      <c r="AO1618" s="315"/>
      <c r="AP1618" s="316"/>
      <c r="AQ1618"/>
      <c r="AR1618" s="299"/>
      <c r="AS1618" s="271"/>
    </row>
    <row r="1619" spans="1:45" s="272" customFormat="1" ht="22.8" x14ac:dyDescent="0.4">
      <c r="A1619" s="332">
        <v>216899</v>
      </c>
      <c r="B1619" t="s">
        <v>3632</v>
      </c>
      <c r="C1619" t="s">
        <v>213</v>
      </c>
      <c r="D1619" t="s">
        <v>212</v>
      </c>
      <c r="E1619" t="s">
        <v>214</v>
      </c>
      <c r="F1619" t="s">
        <v>212</v>
      </c>
      <c r="G1619" t="s">
        <v>212</v>
      </c>
      <c r="H1619" t="s">
        <v>212</v>
      </c>
      <c r="I1619" t="s">
        <v>212</v>
      </c>
      <c r="J1619" t="s">
        <v>214</v>
      </c>
      <c r="K1619" t="s">
        <v>214</v>
      </c>
      <c r="L1619" t="s">
        <v>212</v>
      </c>
      <c r="M1619" t="s">
        <v>213</v>
      </c>
      <c r="N1619" t="s">
        <v>212</v>
      </c>
      <c r="O1619" t="s">
        <v>213</v>
      </c>
      <c r="P1619" t="s">
        <v>213</v>
      </c>
      <c r="Q1619" t="s">
        <v>214</v>
      </c>
      <c r="R1619" t="s">
        <v>213</v>
      </c>
      <c r="S1619" t="s">
        <v>213</v>
      </c>
      <c r="T1619" t="s">
        <v>214</v>
      </c>
      <c r="U1619" t="s">
        <v>213</v>
      </c>
      <c r="V1619" t="s">
        <v>214</v>
      </c>
      <c r="W1619"/>
      <c r="X1619"/>
      <c r="Y1619"/>
      <c r="Z1619"/>
      <c r="AA1619"/>
      <c r="AB1619"/>
      <c r="AC1619"/>
      <c r="AD1619"/>
      <c r="AE1619"/>
      <c r="AF1619"/>
      <c r="AG1619"/>
      <c r="AH1619"/>
      <c r="AI1619"/>
      <c r="AJ1619"/>
      <c r="AK1619"/>
      <c r="AL1619"/>
      <c r="AM1619"/>
      <c r="AN1619"/>
      <c r="AO1619"/>
      <c r="AP1619" s="317"/>
      <c r="AQ1619"/>
      <c r="AR1619" s="299"/>
      <c r="AS1619" s="271"/>
    </row>
    <row r="1620" spans="1:45" s="272" customFormat="1" ht="22.8" x14ac:dyDescent="0.4">
      <c r="A1620" s="332">
        <v>216900</v>
      </c>
      <c r="B1620" t="s">
        <v>3632</v>
      </c>
      <c r="C1620" t="s">
        <v>214</v>
      </c>
      <c r="D1620" t="s">
        <v>214</v>
      </c>
      <c r="E1620" t="s">
        <v>214</v>
      </c>
      <c r="F1620" t="s">
        <v>214</v>
      </c>
      <c r="G1620" t="s">
        <v>213</v>
      </c>
      <c r="H1620" t="s">
        <v>214</v>
      </c>
      <c r="I1620" t="s">
        <v>213</v>
      </c>
      <c r="J1620" t="s">
        <v>214</v>
      </c>
      <c r="K1620" t="s">
        <v>213</v>
      </c>
      <c r="L1620" t="s">
        <v>213</v>
      </c>
      <c r="M1620" t="s">
        <v>213</v>
      </c>
      <c r="N1620" t="s">
        <v>213</v>
      </c>
      <c r="O1620" t="s">
        <v>213</v>
      </c>
      <c r="P1620" t="s">
        <v>213</v>
      </c>
      <c r="Q1620" t="s">
        <v>213</v>
      </c>
      <c r="R1620" s="315" t="s">
        <v>213</v>
      </c>
      <c r="S1620" s="315" t="s">
        <v>213</v>
      </c>
      <c r="T1620" s="315" t="s">
        <v>213</v>
      </c>
      <c r="U1620" s="315" t="s">
        <v>213</v>
      </c>
      <c r="V1620" s="315" t="s">
        <v>213</v>
      </c>
      <c r="W1620"/>
      <c r="X1620"/>
      <c r="Y1620"/>
      <c r="Z1620"/>
      <c r="AA1620"/>
      <c r="AB1620"/>
      <c r="AC1620"/>
      <c r="AD1620"/>
      <c r="AE1620"/>
      <c r="AF1620"/>
      <c r="AG1620"/>
      <c r="AH1620"/>
      <c r="AI1620"/>
      <c r="AJ1620"/>
      <c r="AK1620"/>
      <c r="AL1620"/>
      <c r="AM1620"/>
      <c r="AN1620"/>
      <c r="AO1620"/>
      <c r="AP1620" s="317"/>
      <c r="AQ1620"/>
      <c r="AR1620" s="299"/>
      <c r="AS1620" s="273"/>
    </row>
    <row r="1621" spans="1:45" s="272" customFormat="1" ht="22.8" x14ac:dyDescent="0.4">
      <c r="A1621" s="332">
        <v>216901</v>
      </c>
      <c r="B1621" t="s">
        <v>486</v>
      </c>
      <c r="C1621" t="s">
        <v>212</v>
      </c>
      <c r="D1621" t="s">
        <v>214</v>
      </c>
      <c r="E1621" t="s">
        <v>212</v>
      </c>
      <c r="F1621" t="s">
        <v>212</v>
      </c>
      <c r="G1621" t="s">
        <v>214</v>
      </c>
      <c r="H1621" t="s">
        <v>214</v>
      </c>
      <c r="I1621" t="s">
        <v>213</v>
      </c>
      <c r="J1621" t="s">
        <v>212</v>
      </c>
      <c r="K1621" t="s">
        <v>212</v>
      </c>
      <c r="L1621" t="s">
        <v>213</v>
      </c>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s="317"/>
      <c r="AQ1621"/>
      <c r="AR1621" s="299"/>
      <c r="AS1621" s="273"/>
    </row>
    <row r="1622" spans="1:45" s="272" customFormat="1" ht="22.8" x14ac:dyDescent="0.4">
      <c r="A1622" s="332">
        <v>216902</v>
      </c>
      <c r="B1622" t="s">
        <v>488</v>
      </c>
      <c r="C1622" t="s">
        <v>214</v>
      </c>
      <c r="D1622" t="s">
        <v>214</v>
      </c>
      <c r="E1622" t="s">
        <v>214</v>
      </c>
      <c r="F1622" t="s">
        <v>212</v>
      </c>
      <c r="G1622" t="s">
        <v>213</v>
      </c>
      <c r="H1622" t="s">
        <v>214</v>
      </c>
      <c r="I1622" t="s">
        <v>212</v>
      </c>
      <c r="J1622" t="s">
        <v>214</v>
      </c>
      <c r="K1622" t="s">
        <v>214</v>
      </c>
      <c r="L1622" t="s">
        <v>214</v>
      </c>
      <c r="M1622" t="s">
        <v>214</v>
      </c>
      <c r="N1622" t="s">
        <v>214</v>
      </c>
      <c r="O1622" t="s">
        <v>212</v>
      </c>
      <c r="P1622" t="s">
        <v>214</v>
      </c>
      <c r="Q1622" t="s">
        <v>214</v>
      </c>
      <c r="R1622" t="s">
        <v>214</v>
      </c>
      <c r="S1622" t="s">
        <v>214</v>
      </c>
      <c r="T1622" t="s">
        <v>214</v>
      </c>
      <c r="U1622" t="s">
        <v>214</v>
      </c>
      <c r="V1622" t="s">
        <v>214</v>
      </c>
      <c r="W1622" t="s">
        <v>213</v>
      </c>
      <c r="X1622" t="s">
        <v>213</v>
      </c>
      <c r="Y1622" t="s">
        <v>213</v>
      </c>
      <c r="Z1622" t="s">
        <v>213</v>
      </c>
      <c r="AA1622" t="s">
        <v>213</v>
      </c>
      <c r="AB1622"/>
      <c r="AC1622"/>
      <c r="AD1622"/>
      <c r="AE1622"/>
      <c r="AF1622"/>
      <c r="AG1622"/>
      <c r="AH1622"/>
      <c r="AI1622"/>
      <c r="AJ1622"/>
      <c r="AK1622"/>
      <c r="AL1622"/>
      <c r="AM1622"/>
      <c r="AN1622"/>
      <c r="AO1622"/>
      <c r="AP1622" s="317"/>
      <c r="AQ1622"/>
      <c r="AR1622" s="299"/>
      <c r="AS1622" s="271"/>
    </row>
    <row r="1623" spans="1:45" s="272" customFormat="1" ht="22.8" x14ac:dyDescent="0.4">
      <c r="A1623" s="334">
        <v>216903</v>
      </c>
      <c r="B1623" t="s">
        <v>486</v>
      </c>
      <c r="C1623" s="315" t="s">
        <v>214</v>
      </c>
      <c r="D1623" s="315" t="s">
        <v>214</v>
      </c>
      <c r="E1623" s="315" t="s">
        <v>214</v>
      </c>
      <c r="F1623" s="315" t="s">
        <v>214</v>
      </c>
      <c r="G1623" s="315" t="s">
        <v>213</v>
      </c>
      <c r="H1623" s="315" t="s">
        <v>213</v>
      </c>
      <c r="I1623" s="315" t="s">
        <v>213</v>
      </c>
      <c r="J1623" s="315" t="s">
        <v>213</v>
      </c>
      <c r="K1623" s="315" t="s">
        <v>213</v>
      </c>
      <c r="L1623" s="315" t="s">
        <v>213</v>
      </c>
      <c r="M1623" s="315"/>
      <c r="N1623" s="315"/>
      <c r="O1623" s="315"/>
      <c r="P1623" s="315"/>
      <c r="Q1623" s="315"/>
      <c r="R1623" s="315"/>
      <c r="S1623" s="315"/>
      <c r="T1623" s="315"/>
      <c r="U1623" s="315"/>
      <c r="V1623" s="315"/>
      <c r="W1623" s="315"/>
      <c r="X1623" s="315"/>
      <c r="Y1623" s="315"/>
      <c r="Z1623" s="315"/>
      <c r="AA1623" s="315"/>
      <c r="AB1623" s="315"/>
      <c r="AC1623" s="315"/>
      <c r="AD1623" s="315"/>
      <c r="AE1623" s="315"/>
      <c r="AF1623" s="315"/>
      <c r="AG1623" s="315"/>
      <c r="AH1623" s="315"/>
      <c r="AI1623" s="315"/>
      <c r="AJ1623" s="315"/>
      <c r="AK1623" s="315"/>
      <c r="AL1623" s="315"/>
      <c r="AM1623" s="315"/>
      <c r="AN1623" s="315"/>
      <c r="AO1623" s="315"/>
      <c r="AP1623" s="316"/>
      <c r="AQ1623"/>
      <c r="AR1623" s="299"/>
      <c r="AS1623" s="271"/>
    </row>
    <row r="1624" spans="1:45" s="272" customFormat="1" ht="22.8" x14ac:dyDescent="0.4">
      <c r="A1624" s="332">
        <v>216904</v>
      </c>
      <c r="B1624" t="s">
        <v>486</v>
      </c>
      <c r="C1624" t="s">
        <v>212</v>
      </c>
      <c r="D1624" t="s">
        <v>214</v>
      </c>
      <c r="E1624" t="s">
        <v>212</v>
      </c>
      <c r="F1624" t="s">
        <v>212</v>
      </c>
      <c r="G1624" t="s">
        <v>213</v>
      </c>
      <c r="H1624" t="s">
        <v>213</v>
      </c>
      <c r="I1624" t="s">
        <v>214</v>
      </c>
      <c r="J1624" t="s">
        <v>212</v>
      </c>
      <c r="K1624" t="s">
        <v>214</v>
      </c>
      <c r="L1624" t="s">
        <v>214</v>
      </c>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s="317"/>
      <c r="AQ1624"/>
      <c r="AR1624" s="299"/>
      <c r="AS1624" s="271"/>
    </row>
    <row r="1625" spans="1:45" s="272" customFormat="1" ht="22.8" x14ac:dyDescent="0.4">
      <c r="A1625" s="334">
        <v>216905</v>
      </c>
      <c r="B1625" t="s">
        <v>486</v>
      </c>
      <c r="C1625" s="315" t="s">
        <v>212</v>
      </c>
      <c r="D1625" s="315" t="s">
        <v>212</v>
      </c>
      <c r="E1625" s="315" t="s">
        <v>212</v>
      </c>
      <c r="F1625" s="315" t="s">
        <v>212</v>
      </c>
      <c r="G1625" s="315" t="s">
        <v>214</v>
      </c>
      <c r="H1625" s="315" t="s">
        <v>213</v>
      </c>
      <c r="I1625" s="315" t="s">
        <v>213</v>
      </c>
      <c r="J1625" s="315" t="s">
        <v>213</v>
      </c>
      <c r="K1625" s="315" t="s">
        <v>213</v>
      </c>
      <c r="L1625" s="315" t="s">
        <v>213</v>
      </c>
      <c r="M1625" s="315"/>
      <c r="N1625" s="315"/>
      <c r="O1625" s="315"/>
      <c r="P1625" s="315"/>
      <c r="Q1625" s="315"/>
      <c r="R1625" s="315"/>
      <c r="S1625" s="315"/>
      <c r="T1625" s="315"/>
      <c r="U1625" s="315"/>
      <c r="V1625" s="315"/>
      <c r="W1625" s="315"/>
      <c r="X1625" s="315"/>
      <c r="Y1625" s="315"/>
      <c r="Z1625" s="315"/>
      <c r="AA1625" s="315"/>
      <c r="AB1625" s="315"/>
      <c r="AC1625" s="315"/>
      <c r="AD1625" s="315"/>
      <c r="AE1625" s="315"/>
      <c r="AF1625" s="315"/>
      <c r="AG1625" s="315"/>
      <c r="AH1625" s="315"/>
      <c r="AI1625" s="315"/>
      <c r="AJ1625" s="315"/>
      <c r="AK1625" s="315"/>
      <c r="AL1625" s="315"/>
      <c r="AM1625" s="315"/>
      <c r="AN1625" s="315"/>
      <c r="AO1625" s="315"/>
      <c r="AP1625" s="316"/>
      <c r="AQ1625"/>
      <c r="AR1625" s="299"/>
      <c r="AS1625" s="273"/>
    </row>
    <row r="1626" spans="1:45" s="272" customFormat="1" ht="22.8" x14ac:dyDescent="0.4">
      <c r="A1626" s="332">
        <v>216906</v>
      </c>
      <c r="B1626" t="s">
        <v>486</v>
      </c>
      <c r="C1626" t="s">
        <v>212</v>
      </c>
      <c r="D1626" t="s">
        <v>212</v>
      </c>
      <c r="E1626" t="s">
        <v>212</v>
      </c>
      <c r="F1626" t="s">
        <v>213</v>
      </c>
      <c r="G1626" t="s">
        <v>213</v>
      </c>
      <c r="H1626" t="s">
        <v>213</v>
      </c>
      <c r="I1626" t="s">
        <v>213</v>
      </c>
      <c r="J1626" t="s">
        <v>213</v>
      </c>
      <c r="K1626" t="s">
        <v>212</v>
      </c>
      <c r="L1626" t="s">
        <v>213</v>
      </c>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s="317"/>
      <c r="AQ1626"/>
      <c r="AR1626" s="299"/>
      <c r="AS1626" s="271"/>
    </row>
    <row r="1627" spans="1:45" s="272" customFormat="1" ht="24" x14ac:dyDescent="0.5">
      <c r="A1627" s="336">
        <v>216907</v>
      </c>
      <c r="B1627" t="s">
        <v>486</v>
      </c>
      <c r="C1627" s="271" t="s">
        <v>214</v>
      </c>
      <c r="D1627" s="271" t="s">
        <v>214</v>
      </c>
      <c r="E1627" s="271" t="s">
        <v>214</v>
      </c>
      <c r="F1627" s="271" t="s">
        <v>212</v>
      </c>
      <c r="G1627" s="271" t="s">
        <v>214</v>
      </c>
      <c r="H1627" s="271" t="s">
        <v>214</v>
      </c>
      <c r="I1627" s="271" t="s">
        <v>212</v>
      </c>
      <c r="J1627" s="271" t="s">
        <v>212</v>
      </c>
      <c r="K1627" s="271" t="s">
        <v>212</v>
      </c>
      <c r="L1627" s="271" t="s">
        <v>213</v>
      </c>
      <c r="M1627" s="271"/>
      <c r="N1627" s="271"/>
      <c r="O1627" s="271"/>
      <c r="P1627" s="271"/>
      <c r="Q1627" s="271"/>
      <c r="R1627" s="271"/>
      <c r="S1627" s="271"/>
      <c r="T1627" s="271"/>
      <c r="U1627" s="271"/>
      <c r="V1627" s="271"/>
      <c r="W1627" s="271"/>
      <c r="X1627" s="271"/>
      <c r="Y1627" s="271"/>
      <c r="Z1627" s="271"/>
      <c r="AA1627" s="271"/>
      <c r="AB1627" s="271"/>
      <c r="AC1627" s="271"/>
      <c r="AD1627" s="271"/>
      <c r="AE1627" s="271"/>
      <c r="AF1627" s="271"/>
      <c r="AG1627" s="271"/>
      <c r="AH1627" s="271"/>
      <c r="AI1627" s="271"/>
      <c r="AJ1627" s="271"/>
      <c r="AK1627" s="271"/>
      <c r="AL1627" s="271"/>
      <c r="AM1627" s="271"/>
      <c r="AN1627" s="271"/>
      <c r="AO1627" s="271"/>
      <c r="AP1627" s="322"/>
      <c r="AQ1627"/>
      <c r="AR1627" s="299"/>
      <c r="AS1627" s="271"/>
    </row>
    <row r="1628" spans="1:45" s="272" customFormat="1" ht="22.8" x14ac:dyDescent="0.4">
      <c r="A1628" s="332">
        <v>216908</v>
      </c>
      <c r="B1628" t="s">
        <v>3632</v>
      </c>
      <c r="C1628" t="s">
        <v>212</v>
      </c>
      <c r="D1628" t="s">
        <v>214</v>
      </c>
      <c r="E1628" t="s">
        <v>212</v>
      </c>
      <c r="F1628" t="s">
        <v>212</v>
      </c>
      <c r="G1628" t="s">
        <v>213</v>
      </c>
      <c r="H1628" t="s">
        <v>214</v>
      </c>
      <c r="I1628" t="s">
        <v>214</v>
      </c>
      <c r="J1628" t="s">
        <v>212</v>
      </c>
      <c r="K1628" t="s">
        <v>214</v>
      </c>
      <c r="L1628" t="s">
        <v>212</v>
      </c>
      <c r="M1628" t="s">
        <v>214</v>
      </c>
      <c r="N1628" t="s">
        <v>212</v>
      </c>
      <c r="O1628" t="s">
        <v>212</v>
      </c>
      <c r="P1628" t="s">
        <v>214</v>
      </c>
      <c r="Q1628" t="s">
        <v>212</v>
      </c>
      <c r="R1628" t="s">
        <v>214</v>
      </c>
      <c r="S1628" t="s">
        <v>214</v>
      </c>
      <c r="T1628" t="s">
        <v>214</v>
      </c>
      <c r="U1628" t="s">
        <v>214</v>
      </c>
      <c r="V1628" t="s">
        <v>214</v>
      </c>
      <c r="W1628"/>
      <c r="X1628"/>
      <c r="Y1628"/>
      <c r="Z1628"/>
      <c r="AA1628"/>
      <c r="AB1628"/>
      <c r="AC1628"/>
      <c r="AD1628"/>
      <c r="AE1628"/>
      <c r="AF1628"/>
      <c r="AG1628"/>
      <c r="AH1628"/>
      <c r="AI1628"/>
      <c r="AJ1628"/>
      <c r="AK1628"/>
      <c r="AL1628"/>
      <c r="AM1628"/>
      <c r="AN1628"/>
      <c r="AO1628"/>
      <c r="AP1628" s="317"/>
      <c r="AQ1628"/>
      <c r="AR1628" s="299"/>
      <c r="AS1628" s="271"/>
    </row>
    <row r="1629" spans="1:45" s="272" customFormat="1" ht="22.8" x14ac:dyDescent="0.4">
      <c r="A1629" s="334">
        <v>216909</v>
      </c>
      <c r="B1629" t="s">
        <v>486</v>
      </c>
      <c r="C1629" s="315" t="s">
        <v>213</v>
      </c>
      <c r="D1629" s="315" t="s">
        <v>214</v>
      </c>
      <c r="E1629" s="315" t="s">
        <v>214</v>
      </c>
      <c r="F1629" s="315" t="s">
        <v>213</v>
      </c>
      <c r="G1629" s="315" t="s">
        <v>213</v>
      </c>
      <c r="H1629" s="315" t="s">
        <v>213</v>
      </c>
      <c r="I1629" s="315" t="s">
        <v>213</v>
      </c>
      <c r="J1629" s="315" t="s">
        <v>213</v>
      </c>
      <c r="K1629" s="315" t="s">
        <v>213</v>
      </c>
      <c r="L1629" s="315" t="s">
        <v>213</v>
      </c>
      <c r="M1629" s="315"/>
      <c r="N1629" s="315"/>
      <c r="O1629" s="315"/>
      <c r="P1629" s="315"/>
      <c r="Q1629" s="315"/>
      <c r="R1629" s="315"/>
      <c r="S1629" s="315"/>
      <c r="T1629" s="315"/>
      <c r="U1629" s="315"/>
      <c r="V1629" s="315"/>
      <c r="W1629" s="315"/>
      <c r="X1629" s="315"/>
      <c r="Y1629" s="315"/>
      <c r="Z1629" s="315"/>
      <c r="AA1629" s="315"/>
      <c r="AB1629" s="315"/>
      <c r="AC1629" s="315"/>
      <c r="AD1629" s="315"/>
      <c r="AE1629" s="315"/>
      <c r="AF1629" s="315"/>
      <c r="AG1629" s="315"/>
      <c r="AH1629" s="315"/>
      <c r="AI1629" s="315"/>
      <c r="AJ1629" s="315"/>
      <c r="AK1629" s="315"/>
      <c r="AL1629" s="315"/>
      <c r="AM1629" s="315"/>
      <c r="AN1629" s="315"/>
      <c r="AO1629" s="315"/>
      <c r="AP1629" s="316"/>
      <c r="AQ1629"/>
      <c r="AR1629" s="299"/>
      <c r="AS1629" s="271"/>
    </row>
    <row r="1630" spans="1:45" s="272" customFormat="1" ht="22.8" x14ac:dyDescent="0.4">
      <c r="A1630" s="334">
        <v>216910</v>
      </c>
      <c r="B1630" t="s">
        <v>486</v>
      </c>
      <c r="C1630" s="315" t="s">
        <v>214</v>
      </c>
      <c r="D1630" s="315" t="s">
        <v>214</v>
      </c>
      <c r="E1630" s="315" t="s">
        <v>214</v>
      </c>
      <c r="F1630" s="315" t="s">
        <v>214</v>
      </c>
      <c r="G1630" s="315" t="s">
        <v>213</v>
      </c>
      <c r="H1630" s="315" t="s">
        <v>213</v>
      </c>
      <c r="I1630" s="315" t="s">
        <v>213</v>
      </c>
      <c r="J1630" s="315" t="s">
        <v>213</v>
      </c>
      <c r="K1630" s="315" t="s">
        <v>213</v>
      </c>
      <c r="L1630" s="315" t="s">
        <v>213</v>
      </c>
      <c r="M1630" s="315"/>
      <c r="N1630" s="315"/>
      <c r="O1630" s="315"/>
      <c r="P1630" s="315"/>
      <c r="Q1630" s="315"/>
      <c r="R1630" s="315"/>
      <c r="S1630" s="315"/>
      <c r="T1630" s="315"/>
      <c r="U1630" s="315"/>
      <c r="V1630" s="315"/>
      <c r="W1630" s="315"/>
      <c r="X1630" s="315"/>
      <c r="Y1630" s="315"/>
      <c r="Z1630" s="315"/>
      <c r="AA1630" s="315"/>
      <c r="AB1630" s="315"/>
      <c r="AC1630" s="315"/>
      <c r="AD1630" s="315"/>
      <c r="AE1630" s="315"/>
      <c r="AF1630" s="315"/>
      <c r="AG1630" s="315"/>
      <c r="AH1630" s="315"/>
      <c r="AI1630" s="315"/>
      <c r="AJ1630" s="315"/>
      <c r="AK1630" s="315"/>
      <c r="AL1630" s="315"/>
      <c r="AM1630" s="315"/>
      <c r="AN1630" s="315"/>
      <c r="AO1630" s="315"/>
      <c r="AP1630" s="316"/>
      <c r="AQ1630"/>
      <c r="AR1630" s="299"/>
      <c r="AS1630" s="273"/>
    </row>
    <row r="1631" spans="1:45" s="272" customFormat="1" ht="22.8" x14ac:dyDescent="0.4">
      <c r="A1631" s="332">
        <v>216912</v>
      </c>
      <c r="B1631" t="s">
        <v>3632</v>
      </c>
      <c r="C1631" t="s">
        <v>212</v>
      </c>
      <c r="D1631" t="s">
        <v>214</v>
      </c>
      <c r="E1631" t="s">
        <v>214</v>
      </c>
      <c r="F1631" t="s">
        <v>212</v>
      </c>
      <c r="G1631" t="s">
        <v>212</v>
      </c>
      <c r="H1631" t="s">
        <v>212</v>
      </c>
      <c r="I1631" t="s">
        <v>212</v>
      </c>
      <c r="J1631" t="s">
        <v>214</v>
      </c>
      <c r="K1631" t="s">
        <v>212</v>
      </c>
      <c r="L1631" t="s">
        <v>212</v>
      </c>
      <c r="M1631" t="s">
        <v>214</v>
      </c>
      <c r="N1631" t="s">
        <v>214</v>
      </c>
      <c r="O1631" t="s">
        <v>214</v>
      </c>
      <c r="P1631" t="s">
        <v>214</v>
      </c>
      <c r="Q1631" t="s">
        <v>214</v>
      </c>
      <c r="R1631" s="315" t="s">
        <v>213</v>
      </c>
      <c r="S1631" s="315" t="s">
        <v>213</v>
      </c>
      <c r="T1631" s="315" t="s">
        <v>213</v>
      </c>
      <c r="U1631" s="315" t="s">
        <v>213</v>
      </c>
      <c r="V1631" s="315" t="s">
        <v>213</v>
      </c>
      <c r="W1631"/>
      <c r="X1631"/>
      <c r="Y1631"/>
      <c r="Z1631"/>
      <c r="AA1631"/>
      <c r="AB1631"/>
      <c r="AC1631"/>
      <c r="AD1631"/>
      <c r="AE1631"/>
      <c r="AF1631"/>
      <c r="AG1631"/>
      <c r="AH1631"/>
      <c r="AI1631"/>
      <c r="AJ1631"/>
      <c r="AK1631"/>
      <c r="AL1631"/>
      <c r="AM1631"/>
      <c r="AN1631"/>
      <c r="AO1631"/>
      <c r="AP1631" s="317"/>
      <c r="AQ1631"/>
      <c r="AR1631" s="299"/>
      <c r="AS1631" s="273"/>
    </row>
    <row r="1632" spans="1:45" s="272" customFormat="1" ht="24" x14ac:dyDescent="0.5">
      <c r="A1632" s="333">
        <v>216913</v>
      </c>
      <c r="B1632" t="s">
        <v>3632</v>
      </c>
      <c r="C1632" s="272" t="s">
        <v>214</v>
      </c>
      <c r="D1632" s="272" t="s">
        <v>214</v>
      </c>
      <c r="E1632" s="272" t="s">
        <v>214</v>
      </c>
      <c r="F1632" s="272" t="s">
        <v>212</v>
      </c>
      <c r="G1632" s="272" t="s">
        <v>214</v>
      </c>
      <c r="H1632" s="272" t="s">
        <v>213</v>
      </c>
      <c r="I1632" s="272" t="s">
        <v>213</v>
      </c>
      <c r="J1632" s="272" t="s">
        <v>214</v>
      </c>
      <c r="K1632" s="272" t="s">
        <v>214</v>
      </c>
      <c r="L1632" s="272" t="s">
        <v>213</v>
      </c>
      <c r="M1632" s="272" t="s">
        <v>214</v>
      </c>
      <c r="N1632" s="272" t="s">
        <v>213</v>
      </c>
      <c r="O1632" s="272" t="s">
        <v>214</v>
      </c>
      <c r="P1632" s="272" t="s">
        <v>213</v>
      </c>
      <c r="Q1632" s="272" t="s">
        <v>213</v>
      </c>
      <c r="R1632" s="272" t="s">
        <v>213</v>
      </c>
      <c r="S1632" s="272" t="s">
        <v>213</v>
      </c>
      <c r="T1632" s="272" t="s">
        <v>213</v>
      </c>
      <c r="U1632" s="272" t="s">
        <v>213</v>
      </c>
      <c r="V1632" s="272" t="s">
        <v>213</v>
      </c>
      <c r="AP1632" s="317"/>
      <c r="AQ1632"/>
      <c r="AR1632" s="299"/>
      <c r="AS1632" s="271"/>
    </row>
    <row r="1633" spans="1:45" s="272" customFormat="1" ht="22.8" x14ac:dyDescent="0.4">
      <c r="A1633" s="334">
        <v>216915</v>
      </c>
      <c r="B1633" t="s">
        <v>486</v>
      </c>
      <c r="C1633" s="315" t="s">
        <v>214</v>
      </c>
      <c r="D1633" s="315" t="s">
        <v>214</v>
      </c>
      <c r="E1633" s="315" t="s">
        <v>214</v>
      </c>
      <c r="F1633" s="315" t="s">
        <v>213</v>
      </c>
      <c r="G1633" s="315" t="s">
        <v>213</v>
      </c>
      <c r="H1633" s="315" t="s">
        <v>213</v>
      </c>
      <c r="I1633" s="315" t="s">
        <v>213</v>
      </c>
      <c r="J1633" s="315" t="s">
        <v>213</v>
      </c>
      <c r="K1633" s="315" t="s">
        <v>213</v>
      </c>
      <c r="L1633" s="315" t="s">
        <v>213</v>
      </c>
      <c r="M1633" s="315"/>
      <c r="N1633" s="315"/>
      <c r="O1633" s="315"/>
      <c r="P1633" s="315"/>
      <c r="Q1633" s="315"/>
      <c r="R1633" s="315"/>
      <c r="S1633" s="315"/>
      <c r="T1633" s="315"/>
      <c r="U1633" s="315"/>
      <c r="V1633" s="315"/>
      <c r="W1633" s="315"/>
      <c r="X1633" s="315"/>
      <c r="Y1633" s="315"/>
      <c r="Z1633" s="315"/>
      <c r="AA1633" s="315"/>
      <c r="AB1633" s="315"/>
      <c r="AC1633" s="315"/>
      <c r="AD1633" s="315"/>
      <c r="AE1633" s="315"/>
      <c r="AF1633" s="315"/>
      <c r="AG1633" s="315"/>
      <c r="AH1633" s="315"/>
      <c r="AI1633" s="315"/>
      <c r="AJ1633" s="315"/>
      <c r="AK1633" s="315"/>
      <c r="AL1633" s="315"/>
      <c r="AM1633" s="315"/>
      <c r="AN1633" s="315"/>
      <c r="AO1633" s="315"/>
      <c r="AP1633" s="316"/>
      <c r="AQ1633"/>
      <c r="AR1633" s="299"/>
      <c r="AS1633" s="273"/>
    </row>
    <row r="1634" spans="1:45" s="272" customFormat="1" ht="24" x14ac:dyDescent="0.5">
      <c r="A1634" s="333">
        <v>216916</v>
      </c>
      <c r="B1634" t="s">
        <v>486</v>
      </c>
      <c r="C1634" s="272" t="s">
        <v>213</v>
      </c>
      <c r="D1634" s="272" t="s">
        <v>214</v>
      </c>
      <c r="E1634" s="272" t="s">
        <v>214</v>
      </c>
      <c r="F1634" s="272" t="s">
        <v>212</v>
      </c>
      <c r="G1634" s="272" t="s">
        <v>214</v>
      </c>
      <c r="H1634" s="272" t="s">
        <v>212</v>
      </c>
      <c r="I1634" s="272" t="s">
        <v>213</v>
      </c>
      <c r="J1634" s="272" t="s">
        <v>212</v>
      </c>
      <c r="K1634" s="272" t="s">
        <v>212</v>
      </c>
      <c r="L1634" s="272" t="s">
        <v>213</v>
      </c>
      <c r="AP1634" s="317"/>
      <c r="AQ1634"/>
      <c r="AR1634" s="299"/>
      <c r="AS1634" s="273"/>
    </row>
    <row r="1635" spans="1:45" s="272" customFormat="1" ht="22.8" x14ac:dyDescent="0.4">
      <c r="A1635" s="334">
        <v>216917</v>
      </c>
      <c r="B1635" t="s">
        <v>486</v>
      </c>
      <c r="C1635" s="315" t="s">
        <v>213</v>
      </c>
      <c r="D1635" s="315" t="s">
        <v>214</v>
      </c>
      <c r="E1635" s="315" t="s">
        <v>214</v>
      </c>
      <c r="F1635" s="315" t="s">
        <v>213</v>
      </c>
      <c r="G1635" s="315" t="s">
        <v>213</v>
      </c>
      <c r="H1635" s="315" t="s">
        <v>213</v>
      </c>
      <c r="I1635" s="315" t="s">
        <v>213</v>
      </c>
      <c r="J1635" s="315" t="s">
        <v>213</v>
      </c>
      <c r="K1635" s="315" t="s">
        <v>213</v>
      </c>
      <c r="L1635" s="315" t="s">
        <v>213</v>
      </c>
      <c r="M1635" s="315"/>
      <c r="N1635" s="315"/>
      <c r="O1635" s="315"/>
      <c r="P1635" s="315"/>
      <c r="Q1635" s="315"/>
      <c r="R1635" s="315"/>
      <c r="S1635" s="315"/>
      <c r="T1635" s="315"/>
      <c r="U1635" s="315"/>
      <c r="V1635" s="315"/>
      <c r="W1635" s="315"/>
      <c r="X1635" s="315"/>
      <c r="Y1635" s="315"/>
      <c r="Z1635" s="315"/>
      <c r="AA1635" s="315"/>
      <c r="AB1635" s="315"/>
      <c r="AC1635" s="315"/>
      <c r="AD1635" s="315"/>
      <c r="AE1635" s="315"/>
      <c r="AF1635" s="315"/>
      <c r="AG1635" s="315"/>
      <c r="AH1635" s="315"/>
      <c r="AI1635" s="315"/>
      <c r="AJ1635" s="315"/>
      <c r="AK1635" s="315"/>
      <c r="AL1635" s="315"/>
      <c r="AM1635" s="315"/>
      <c r="AN1635" s="315"/>
      <c r="AO1635" s="315"/>
      <c r="AP1635" s="316"/>
      <c r="AQ1635"/>
      <c r="AR1635" s="299"/>
      <c r="AS1635" s="273"/>
    </row>
    <row r="1636" spans="1:45" s="272" customFormat="1" ht="24" x14ac:dyDescent="0.5">
      <c r="A1636" s="333">
        <v>216918</v>
      </c>
      <c r="B1636" t="s">
        <v>486</v>
      </c>
      <c r="C1636" s="271" t="s">
        <v>214</v>
      </c>
      <c r="D1636" s="271" t="s">
        <v>214</v>
      </c>
      <c r="E1636" s="271" t="s">
        <v>214</v>
      </c>
      <c r="F1636" s="271" t="s">
        <v>4177</v>
      </c>
      <c r="G1636" s="271" t="s">
        <v>4177</v>
      </c>
      <c r="H1636" s="271" t="s">
        <v>213</v>
      </c>
      <c r="I1636" s="271" t="s">
        <v>213</v>
      </c>
      <c r="J1636" s="271" t="s">
        <v>214</v>
      </c>
      <c r="K1636" s="271" t="s">
        <v>214</v>
      </c>
      <c r="L1636" s="271" t="s">
        <v>213</v>
      </c>
      <c r="M1636" s="271"/>
      <c r="N1636" s="271"/>
      <c r="O1636" s="271"/>
      <c r="P1636" s="271"/>
      <c r="Q1636" s="271"/>
      <c r="R1636" s="271"/>
      <c r="S1636" s="271"/>
      <c r="T1636" s="271"/>
      <c r="U1636" s="271"/>
      <c r="V1636" s="271"/>
      <c r="W1636" s="271"/>
      <c r="X1636" s="271"/>
      <c r="Y1636" s="271"/>
      <c r="Z1636" s="271"/>
      <c r="AA1636" s="271"/>
      <c r="AB1636" s="271"/>
      <c r="AC1636" s="271"/>
      <c r="AD1636" s="271"/>
      <c r="AE1636" s="271"/>
      <c r="AF1636" s="271"/>
      <c r="AG1636" s="271"/>
      <c r="AH1636" s="271"/>
      <c r="AI1636" s="271"/>
      <c r="AJ1636" s="271"/>
      <c r="AK1636" s="271"/>
      <c r="AL1636" s="271"/>
      <c r="AM1636" s="271"/>
      <c r="AN1636" s="271"/>
      <c r="AO1636" s="271"/>
      <c r="AP1636" s="322"/>
      <c r="AQ1636"/>
      <c r="AR1636" s="299"/>
      <c r="AS1636" s="273"/>
    </row>
    <row r="1637" spans="1:45" s="272" customFormat="1" ht="22.8" x14ac:dyDescent="0.4">
      <c r="A1637" s="334">
        <v>216919</v>
      </c>
      <c r="B1637" t="s">
        <v>486</v>
      </c>
      <c r="C1637" s="315" t="s">
        <v>214</v>
      </c>
      <c r="D1637" s="315" t="s">
        <v>213</v>
      </c>
      <c r="E1637" s="315" t="s">
        <v>214</v>
      </c>
      <c r="F1637" s="315" t="s">
        <v>213</v>
      </c>
      <c r="G1637" s="315" t="s">
        <v>213</v>
      </c>
      <c r="H1637" s="315" t="s">
        <v>213</v>
      </c>
      <c r="I1637" s="315" t="s">
        <v>213</v>
      </c>
      <c r="J1637" s="315" t="s">
        <v>213</v>
      </c>
      <c r="K1637" s="315" t="s">
        <v>213</v>
      </c>
      <c r="L1637" s="315" t="s">
        <v>213</v>
      </c>
      <c r="M1637" s="315"/>
      <c r="N1637" s="315"/>
      <c r="O1637" s="315"/>
      <c r="P1637" s="315"/>
      <c r="Q1637" s="315"/>
      <c r="R1637" s="315"/>
      <c r="S1637" s="315"/>
      <c r="T1637" s="315"/>
      <c r="U1637" s="315"/>
      <c r="V1637" s="315"/>
      <c r="W1637" s="315"/>
      <c r="X1637" s="315"/>
      <c r="Y1637" s="315"/>
      <c r="Z1637" s="315"/>
      <c r="AA1637" s="315"/>
      <c r="AB1637" s="315"/>
      <c r="AC1637" s="315"/>
      <c r="AD1637" s="315"/>
      <c r="AE1637" s="315"/>
      <c r="AF1637" s="315"/>
      <c r="AG1637" s="315"/>
      <c r="AH1637" s="315"/>
      <c r="AI1637" s="315"/>
      <c r="AJ1637" s="315"/>
      <c r="AK1637" s="315"/>
      <c r="AL1637" s="315"/>
      <c r="AM1637" s="315"/>
      <c r="AN1637" s="315"/>
      <c r="AO1637" s="315"/>
      <c r="AP1637" s="316"/>
      <c r="AQ1637"/>
      <c r="AR1637" s="299"/>
      <c r="AS1637" s="339"/>
    </row>
    <row r="1638" spans="1:45" s="272" customFormat="1" ht="22.8" x14ac:dyDescent="0.4">
      <c r="A1638" s="332">
        <v>216920</v>
      </c>
      <c r="B1638" t="s">
        <v>489</v>
      </c>
      <c r="C1638" t="s">
        <v>214</v>
      </c>
      <c r="D1638" t="s">
        <v>212</v>
      </c>
      <c r="E1638" t="s">
        <v>212</v>
      </c>
      <c r="F1638" t="s">
        <v>212</v>
      </c>
      <c r="G1638" t="s">
        <v>214</v>
      </c>
      <c r="H1638" t="s">
        <v>212</v>
      </c>
      <c r="I1638" t="s">
        <v>212</v>
      </c>
      <c r="J1638" t="s">
        <v>214</v>
      </c>
      <c r="K1638" t="s">
        <v>212</v>
      </c>
      <c r="L1638" t="s">
        <v>212</v>
      </c>
      <c r="M1638" t="s">
        <v>213</v>
      </c>
      <c r="N1638" t="s">
        <v>213</v>
      </c>
      <c r="O1638" t="s">
        <v>213</v>
      </c>
      <c r="P1638" t="s">
        <v>213</v>
      </c>
      <c r="Q1638" t="s">
        <v>213</v>
      </c>
      <c r="R1638"/>
      <c r="S1638"/>
      <c r="T1638"/>
      <c r="U1638"/>
      <c r="V1638"/>
      <c r="W1638"/>
      <c r="X1638"/>
      <c r="Y1638"/>
      <c r="Z1638"/>
      <c r="AA1638"/>
      <c r="AB1638"/>
      <c r="AC1638"/>
      <c r="AD1638"/>
      <c r="AE1638"/>
      <c r="AF1638"/>
      <c r="AG1638"/>
      <c r="AH1638"/>
      <c r="AI1638"/>
      <c r="AJ1638"/>
      <c r="AK1638"/>
      <c r="AL1638"/>
      <c r="AM1638"/>
      <c r="AN1638"/>
      <c r="AO1638"/>
      <c r="AP1638" s="317"/>
      <c r="AQ1638"/>
      <c r="AR1638" s="299"/>
      <c r="AS1638" s="278"/>
    </row>
    <row r="1639" spans="1:45" s="272" customFormat="1" ht="22.8" x14ac:dyDescent="0.4">
      <c r="A1639" s="332">
        <v>216921</v>
      </c>
      <c r="B1639" t="s">
        <v>488</v>
      </c>
      <c r="C1639" t="s">
        <v>214</v>
      </c>
      <c r="D1639" t="s">
        <v>214</v>
      </c>
      <c r="E1639" t="s">
        <v>214</v>
      </c>
      <c r="F1639" t="s">
        <v>212</v>
      </c>
      <c r="G1639" t="s">
        <v>213</v>
      </c>
      <c r="H1639" t="s">
        <v>214</v>
      </c>
      <c r="I1639" t="s">
        <v>214</v>
      </c>
      <c r="J1639" t="s">
        <v>214</v>
      </c>
      <c r="K1639" t="s">
        <v>214</v>
      </c>
      <c r="L1639" t="s">
        <v>214</v>
      </c>
      <c r="M1639" t="s">
        <v>214</v>
      </c>
      <c r="N1639" t="s">
        <v>214</v>
      </c>
      <c r="O1639" t="s">
        <v>214</v>
      </c>
      <c r="P1639" t="s">
        <v>214</v>
      </c>
      <c r="Q1639" t="s">
        <v>212</v>
      </c>
      <c r="R1639" t="s">
        <v>214</v>
      </c>
      <c r="S1639" t="s">
        <v>214</v>
      </c>
      <c r="T1639" t="s">
        <v>214</v>
      </c>
      <c r="U1639" t="s">
        <v>214</v>
      </c>
      <c r="V1639" t="s">
        <v>214</v>
      </c>
      <c r="W1639" t="s">
        <v>213</v>
      </c>
      <c r="X1639" t="s">
        <v>213</v>
      </c>
      <c r="Y1639" t="s">
        <v>213</v>
      </c>
      <c r="Z1639" t="s">
        <v>213</v>
      </c>
      <c r="AA1639" t="s">
        <v>213</v>
      </c>
      <c r="AB1639"/>
      <c r="AC1639"/>
      <c r="AD1639"/>
      <c r="AE1639"/>
      <c r="AF1639"/>
      <c r="AG1639"/>
      <c r="AH1639"/>
      <c r="AI1639"/>
      <c r="AJ1639"/>
      <c r="AK1639"/>
      <c r="AL1639"/>
      <c r="AM1639"/>
      <c r="AN1639"/>
      <c r="AO1639"/>
      <c r="AP1639" s="317"/>
      <c r="AQ1639"/>
      <c r="AR1639" s="299"/>
      <c r="AS1639" s="278"/>
    </row>
    <row r="1640" spans="1:45" s="272" customFormat="1" ht="22.8" x14ac:dyDescent="0.4">
      <c r="A1640" s="332">
        <v>216922</v>
      </c>
      <c r="B1640" t="s">
        <v>488</v>
      </c>
      <c r="C1640" t="s">
        <v>214</v>
      </c>
      <c r="D1640" t="s">
        <v>214</v>
      </c>
      <c r="E1640" t="s">
        <v>214</v>
      </c>
      <c r="F1640" t="s">
        <v>214</v>
      </c>
      <c r="G1640" t="s">
        <v>213</v>
      </c>
      <c r="H1640" t="s">
        <v>214</v>
      </c>
      <c r="I1640" t="s">
        <v>214</v>
      </c>
      <c r="J1640" t="s">
        <v>214</v>
      </c>
      <c r="K1640" t="s">
        <v>214</v>
      </c>
      <c r="L1640" t="s">
        <v>214</v>
      </c>
      <c r="M1640" t="s">
        <v>214</v>
      </c>
      <c r="N1640" t="s">
        <v>214</v>
      </c>
      <c r="O1640" t="s">
        <v>212</v>
      </c>
      <c r="P1640" t="s">
        <v>214</v>
      </c>
      <c r="Q1640" t="s">
        <v>214</v>
      </c>
      <c r="R1640" t="s">
        <v>214</v>
      </c>
      <c r="S1640" t="s">
        <v>214</v>
      </c>
      <c r="T1640" t="s">
        <v>214</v>
      </c>
      <c r="U1640" t="s">
        <v>214</v>
      </c>
      <c r="V1640" t="s">
        <v>214</v>
      </c>
      <c r="W1640" t="s">
        <v>213</v>
      </c>
      <c r="X1640" t="s">
        <v>213</v>
      </c>
      <c r="Y1640" t="s">
        <v>213</v>
      </c>
      <c r="Z1640" t="s">
        <v>213</v>
      </c>
      <c r="AA1640" t="s">
        <v>213</v>
      </c>
      <c r="AB1640"/>
      <c r="AC1640"/>
      <c r="AD1640"/>
      <c r="AE1640"/>
      <c r="AF1640"/>
      <c r="AG1640"/>
      <c r="AH1640"/>
      <c r="AI1640"/>
      <c r="AJ1640"/>
      <c r="AK1640"/>
      <c r="AL1640"/>
      <c r="AM1640"/>
      <c r="AN1640"/>
      <c r="AO1640"/>
      <c r="AP1640" s="317"/>
      <c r="AQ1640"/>
      <c r="AR1640" s="299"/>
      <c r="AS1640" s="278"/>
    </row>
    <row r="1641" spans="1:45" s="272" customFormat="1" ht="22.8" x14ac:dyDescent="0.4">
      <c r="A1641" s="332">
        <v>216923</v>
      </c>
      <c r="B1641" t="s">
        <v>488</v>
      </c>
      <c r="C1641" t="s">
        <v>214</v>
      </c>
      <c r="D1641" t="s">
        <v>214</v>
      </c>
      <c r="E1641" t="s">
        <v>214</v>
      </c>
      <c r="F1641" t="s">
        <v>214</v>
      </c>
      <c r="G1641" t="s">
        <v>213</v>
      </c>
      <c r="H1641" t="s">
        <v>214</v>
      </c>
      <c r="I1641" t="s">
        <v>212</v>
      </c>
      <c r="J1641" t="s">
        <v>214</v>
      </c>
      <c r="K1641" t="s">
        <v>214</v>
      </c>
      <c r="L1641" t="s">
        <v>212</v>
      </c>
      <c r="M1641" t="s">
        <v>214</v>
      </c>
      <c r="N1641" t="s">
        <v>214</v>
      </c>
      <c r="O1641" t="s">
        <v>212</v>
      </c>
      <c r="P1641" t="s">
        <v>214</v>
      </c>
      <c r="Q1641" t="s">
        <v>214</v>
      </c>
      <c r="R1641" t="s">
        <v>214</v>
      </c>
      <c r="S1641" t="s">
        <v>214</v>
      </c>
      <c r="T1641" t="s">
        <v>214</v>
      </c>
      <c r="U1641" t="s">
        <v>214</v>
      </c>
      <c r="V1641" t="s">
        <v>214</v>
      </c>
      <c r="W1641" t="s">
        <v>213</v>
      </c>
      <c r="X1641" t="s">
        <v>213</v>
      </c>
      <c r="Y1641" t="s">
        <v>213</v>
      </c>
      <c r="Z1641" t="s">
        <v>213</v>
      </c>
      <c r="AA1641" t="s">
        <v>213</v>
      </c>
      <c r="AB1641"/>
      <c r="AC1641"/>
      <c r="AD1641"/>
      <c r="AE1641"/>
      <c r="AF1641"/>
      <c r="AG1641"/>
      <c r="AH1641"/>
      <c r="AI1641"/>
      <c r="AJ1641"/>
      <c r="AK1641"/>
      <c r="AL1641"/>
      <c r="AM1641"/>
      <c r="AN1641"/>
      <c r="AO1641"/>
      <c r="AP1641" s="317"/>
      <c r="AQ1641"/>
      <c r="AR1641" s="299"/>
      <c r="AS1641" s="275"/>
    </row>
    <row r="1642" spans="1:45" s="272" customFormat="1" ht="22.8" x14ac:dyDescent="0.4">
      <c r="A1642" s="332">
        <v>216924</v>
      </c>
      <c r="B1642" t="s">
        <v>488</v>
      </c>
      <c r="C1642" t="s">
        <v>212</v>
      </c>
      <c r="D1642" t="s">
        <v>214</v>
      </c>
      <c r="E1642" t="s">
        <v>214</v>
      </c>
      <c r="F1642" t="s">
        <v>214</v>
      </c>
      <c r="G1642" t="s">
        <v>213</v>
      </c>
      <c r="H1642" t="s">
        <v>214</v>
      </c>
      <c r="I1642" t="s">
        <v>214</v>
      </c>
      <c r="J1642" t="s">
        <v>214</v>
      </c>
      <c r="K1642" t="s">
        <v>214</v>
      </c>
      <c r="L1642" t="s">
        <v>214</v>
      </c>
      <c r="M1642" t="s">
        <v>214</v>
      </c>
      <c r="N1642" t="s">
        <v>214</v>
      </c>
      <c r="O1642" t="s">
        <v>214</v>
      </c>
      <c r="P1642" t="s">
        <v>214</v>
      </c>
      <c r="Q1642" t="s">
        <v>214</v>
      </c>
      <c r="R1642" t="s">
        <v>214</v>
      </c>
      <c r="S1642" t="s">
        <v>214</v>
      </c>
      <c r="T1642" t="s">
        <v>214</v>
      </c>
      <c r="U1642" t="s">
        <v>214</v>
      </c>
      <c r="V1642" t="s">
        <v>214</v>
      </c>
      <c r="W1642" t="s">
        <v>213</v>
      </c>
      <c r="X1642" t="s">
        <v>213</v>
      </c>
      <c r="Y1642" t="s">
        <v>213</v>
      </c>
      <c r="Z1642" t="s">
        <v>213</v>
      </c>
      <c r="AA1642" t="s">
        <v>213</v>
      </c>
      <c r="AB1642"/>
      <c r="AC1642"/>
      <c r="AD1642"/>
      <c r="AE1642"/>
      <c r="AF1642"/>
      <c r="AG1642"/>
      <c r="AH1642"/>
      <c r="AI1642"/>
      <c r="AJ1642"/>
      <c r="AK1642"/>
      <c r="AL1642"/>
      <c r="AM1642"/>
      <c r="AN1642"/>
      <c r="AO1642"/>
      <c r="AP1642" s="317"/>
      <c r="AQ1642"/>
      <c r="AR1642" s="299"/>
      <c r="AS1642" s="278"/>
    </row>
    <row r="1643" spans="1:45" s="272" customFormat="1" ht="22.8" x14ac:dyDescent="0.4">
      <c r="A1643" s="334">
        <v>216925</v>
      </c>
      <c r="B1643" t="s">
        <v>486</v>
      </c>
      <c r="C1643" s="315" t="s">
        <v>214</v>
      </c>
      <c r="D1643" s="315" t="s">
        <v>214</v>
      </c>
      <c r="E1643" s="315" t="s">
        <v>214</v>
      </c>
      <c r="F1643" s="315" t="s">
        <v>214</v>
      </c>
      <c r="G1643" s="315" t="s">
        <v>213</v>
      </c>
      <c r="H1643" s="315" t="s">
        <v>213</v>
      </c>
      <c r="I1643" s="315" t="s">
        <v>213</v>
      </c>
      <c r="J1643" s="315" t="s">
        <v>213</v>
      </c>
      <c r="K1643" s="315" t="s">
        <v>213</v>
      </c>
      <c r="L1643" s="315" t="s">
        <v>213</v>
      </c>
      <c r="M1643" s="315"/>
      <c r="N1643" s="315"/>
      <c r="O1643" s="315"/>
      <c r="P1643" s="315"/>
      <c r="Q1643" s="315"/>
      <c r="R1643" s="315"/>
      <c r="S1643" s="315"/>
      <c r="T1643" s="315"/>
      <c r="U1643" s="315"/>
      <c r="V1643" s="315"/>
      <c r="W1643" s="315"/>
      <c r="X1643" s="315"/>
      <c r="Y1643" s="315"/>
      <c r="Z1643" s="315"/>
      <c r="AA1643" s="315"/>
      <c r="AB1643" s="315"/>
      <c r="AC1643" s="315"/>
      <c r="AD1643" s="315"/>
      <c r="AE1643" s="315"/>
      <c r="AF1643" s="315"/>
      <c r="AG1643" s="315"/>
      <c r="AH1643" s="315"/>
      <c r="AI1643" s="315"/>
      <c r="AJ1643" s="315"/>
      <c r="AK1643" s="315"/>
      <c r="AL1643" s="315"/>
      <c r="AM1643" s="315"/>
      <c r="AN1643" s="315"/>
      <c r="AO1643" s="315"/>
      <c r="AP1643" s="316"/>
      <c r="AQ1643"/>
      <c r="AR1643" s="299"/>
      <c r="AS1643" s="278"/>
    </row>
    <row r="1644" spans="1:45" s="272" customFormat="1" ht="22.8" x14ac:dyDescent="0.4">
      <c r="A1644" s="332">
        <v>216926</v>
      </c>
      <c r="B1644" t="s">
        <v>488</v>
      </c>
      <c r="C1644" t="s">
        <v>212</v>
      </c>
      <c r="D1644" t="s">
        <v>214</v>
      </c>
      <c r="E1644" t="s">
        <v>214</v>
      </c>
      <c r="F1644" t="s">
        <v>214</v>
      </c>
      <c r="G1644" t="s">
        <v>213</v>
      </c>
      <c r="H1644" t="s">
        <v>214</v>
      </c>
      <c r="I1644" t="s">
        <v>212</v>
      </c>
      <c r="J1644" t="s">
        <v>214</v>
      </c>
      <c r="K1644" t="s">
        <v>214</v>
      </c>
      <c r="L1644" t="s">
        <v>214</v>
      </c>
      <c r="M1644" t="s">
        <v>214</v>
      </c>
      <c r="N1644" t="s">
        <v>212</v>
      </c>
      <c r="O1644" t="s">
        <v>214</v>
      </c>
      <c r="P1644" t="s">
        <v>214</v>
      </c>
      <c r="Q1644" t="s">
        <v>214</v>
      </c>
      <c r="R1644" t="s">
        <v>214</v>
      </c>
      <c r="S1644" t="s">
        <v>214</v>
      </c>
      <c r="T1644" t="s">
        <v>214</v>
      </c>
      <c r="U1644" t="s">
        <v>214</v>
      </c>
      <c r="V1644" t="s">
        <v>214</v>
      </c>
      <c r="W1644" t="s">
        <v>213</v>
      </c>
      <c r="X1644" t="s">
        <v>213</v>
      </c>
      <c r="Y1644" t="s">
        <v>213</v>
      </c>
      <c r="Z1644" t="s">
        <v>213</v>
      </c>
      <c r="AA1644" t="s">
        <v>213</v>
      </c>
      <c r="AB1644"/>
      <c r="AC1644"/>
      <c r="AD1644"/>
      <c r="AE1644"/>
      <c r="AF1644"/>
      <c r="AG1644"/>
      <c r="AH1644"/>
      <c r="AI1644"/>
      <c r="AJ1644"/>
      <c r="AK1644"/>
      <c r="AL1644"/>
      <c r="AM1644"/>
      <c r="AN1644"/>
      <c r="AO1644"/>
      <c r="AP1644" s="317"/>
      <c r="AQ1644"/>
      <c r="AR1644" s="299"/>
      <c r="AS1644" s="278"/>
    </row>
    <row r="1645" spans="1:45" s="272" customFormat="1" ht="22.8" x14ac:dyDescent="0.4">
      <c r="A1645" s="334">
        <v>216927</v>
      </c>
      <c r="B1645" t="s">
        <v>486</v>
      </c>
      <c r="C1645" s="315" t="s">
        <v>214</v>
      </c>
      <c r="D1645" s="315" t="s">
        <v>213</v>
      </c>
      <c r="E1645" s="315" t="s">
        <v>214</v>
      </c>
      <c r="F1645" s="315" t="s">
        <v>213</v>
      </c>
      <c r="G1645" s="315" t="s">
        <v>213</v>
      </c>
      <c r="H1645" s="315" t="s">
        <v>213</v>
      </c>
      <c r="I1645" s="315" t="s">
        <v>213</v>
      </c>
      <c r="J1645" s="315" t="s">
        <v>213</v>
      </c>
      <c r="K1645" s="315" t="s">
        <v>213</v>
      </c>
      <c r="L1645" s="315" t="s">
        <v>213</v>
      </c>
      <c r="M1645" s="315"/>
      <c r="N1645" s="315"/>
      <c r="O1645" s="315"/>
      <c r="P1645" s="315"/>
      <c r="Q1645" s="315"/>
      <c r="R1645" s="315"/>
      <c r="S1645" s="315"/>
      <c r="T1645" s="315"/>
      <c r="U1645" s="315"/>
      <c r="V1645" s="315"/>
      <c r="W1645" s="315"/>
      <c r="X1645" s="315"/>
      <c r="Y1645" s="315"/>
      <c r="Z1645" s="315"/>
      <c r="AA1645" s="315"/>
      <c r="AB1645" s="315"/>
      <c r="AC1645" s="315"/>
      <c r="AD1645" s="315"/>
      <c r="AE1645" s="315"/>
      <c r="AF1645" s="315"/>
      <c r="AG1645" s="315"/>
      <c r="AH1645" s="315"/>
      <c r="AI1645" s="315"/>
      <c r="AJ1645" s="315"/>
      <c r="AK1645" s="315"/>
      <c r="AL1645" s="315"/>
      <c r="AM1645" s="315"/>
      <c r="AN1645" s="315"/>
      <c r="AO1645" s="315"/>
      <c r="AP1645" s="316"/>
      <c r="AQ1645"/>
      <c r="AR1645" s="299"/>
      <c r="AS1645" s="278"/>
    </row>
    <row r="1646" spans="1:45" s="272" customFormat="1" ht="22.8" x14ac:dyDescent="0.4">
      <c r="A1646" s="334">
        <v>216928</v>
      </c>
      <c r="B1646" t="s">
        <v>486</v>
      </c>
      <c r="C1646" s="315" t="s">
        <v>213</v>
      </c>
      <c r="D1646" s="315" t="s">
        <v>214</v>
      </c>
      <c r="E1646" s="315" t="s">
        <v>214</v>
      </c>
      <c r="F1646" s="315" t="s">
        <v>213</v>
      </c>
      <c r="G1646" s="315" t="s">
        <v>213</v>
      </c>
      <c r="H1646" s="315" t="s">
        <v>213</v>
      </c>
      <c r="I1646" s="315" t="s">
        <v>213</v>
      </c>
      <c r="J1646" s="315" t="s">
        <v>213</v>
      </c>
      <c r="K1646" s="315" t="s">
        <v>213</v>
      </c>
      <c r="L1646" s="315" t="s">
        <v>213</v>
      </c>
      <c r="M1646" s="315"/>
      <c r="N1646" s="315"/>
      <c r="O1646" s="315"/>
      <c r="P1646" s="315"/>
      <c r="Q1646" s="315"/>
      <c r="R1646" s="315"/>
      <c r="S1646" s="315"/>
      <c r="T1646" s="315"/>
      <c r="U1646" s="315"/>
      <c r="V1646" s="315"/>
      <c r="W1646" s="315"/>
      <c r="X1646" s="315"/>
      <c r="Y1646" s="315"/>
      <c r="Z1646" s="315"/>
      <c r="AA1646" s="315"/>
      <c r="AB1646" s="315"/>
      <c r="AC1646" s="315"/>
      <c r="AD1646" s="315"/>
      <c r="AE1646" s="315"/>
      <c r="AF1646" s="315"/>
      <c r="AG1646" s="315"/>
      <c r="AH1646" s="315"/>
      <c r="AI1646" s="315"/>
      <c r="AJ1646" s="315"/>
      <c r="AK1646" s="315"/>
      <c r="AL1646" s="315"/>
      <c r="AM1646" s="315"/>
      <c r="AN1646" s="315"/>
      <c r="AO1646" s="315"/>
      <c r="AP1646" s="316"/>
      <c r="AQ1646"/>
      <c r="AR1646" s="299"/>
      <c r="AS1646" s="275"/>
    </row>
    <row r="1647" spans="1:45" s="272" customFormat="1" ht="22.8" x14ac:dyDescent="0.4">
      <c r="A1647" s="332">
        <v>216929</v>
      </c>
      <c r="B1647" t="s">
        <v>489</v>
      </c>
      <c r="C1647" t="s">
        <v>214</v>
      </c>
      <c r="D1647" t="s">
        <v>212</v>
      </c>
      <c r="E1647" t="s">
        <v>212</v>
      </c>
      <c r="F1647" t="s">
        <v>212</v>
      </c>
      <c r="G1647" t="s">
        <v>213</v>
      </c>
      <c r="H1647" t="s">
        <v>214</v>
      </c>
      <c r="I1647" t="s">
        <v>212</v>
      </c>
      <c r="J1647" t="s">
        <v>214</v>
      </c>
      <c r="K1647" t="s">
        <v>214</v>
      </c>
      <c r="L1647" t="s">
        <v>212</v>
      </c>
      <c r="M1647" t="s">
        <v>213</v>
      </c>
      <c r="N1647" t="s">
        <v>213</v>
      </c>
      <c r="O1647" t="s">
        <v>213</v>
      </c>
      <c r="P1647" t="s">
        <v>213</v>
      </c>
      <c r="Q1647" t="s">
        <v>213</v>
      </c>
      <c r="R1647"/>
      <c r="S1647"/>
      <c r="T1647"/>
      <c r="U1647"/>
      <c r="V1647"/>
      <c r="W1647"/>
      <c r="X1647"/>
      <c r="Y1647"/>
      <c r="Z1647"/>
      <c r="AA1647"/>
      <c r="AB1647"/>
      <c r="AC1647"/>
      <c r="AD1647"/>
      <c r="AE1647"/>
      <c r="AF1647"/>
      <c r="AG1647"/>
      <c r="AH1647"/>
      <c r="AI1647"/>
      <c r="AJ1647"/>
      <c r="AK1647"/>
      <c r="AL1647"/>
      <c r="AM1647"/>
      <c r="AN1647"/>
      <c r="AO1647"/>
      <c r="AP1647" s="317"/>
      <c r="AQ1647"/>
      <c r="AR1647" s="299"/>
      <c r="AS1647" s="278"/>
    </row>
    <row r="1648" spans="1:45" s="272" customFormat="1" ht="22.8" x14ac:dyDescent="0.4">
      <c r="A1648" s="334">
        <v>216930</v>
      </c>
      <c r="B1648" t="s">
        <v>486</v>
      </c>
      <c r="C1648" s="315" t="s">
        <v>214</v>
      </c>
      <c r="D1648" s="315" t="s">
        <v>213</v>
      </c>
      <c r="E1648" s="315" t="s">
        <v>214</v>
      </c>
      <c r="F1648" s="315" t="s">
        <v>214</v>
      </c>
      <c r="G1648" s="315" t="s">
        <v>213</v>
      </c>
      <c r="H1648" s="315" t="s">
        <v>213</v>
      </c>
      <c r="I1648" s="315" t="s">
        <v>213</v>
      </c>
      <c r="J1648" s="315" t="s">
        <v>213</v>
      </c>
      <c r="K1648" s="315" t="s">
        <v>213</v>
      </c>
      <c r="L1648" s="315" t="s">
        <v>213</v>
      </c>
      <c r="M1648" s="315"/>
      <c r="N1648" s="315"/>
      <c r="O1648" s="315"/>
      <c r="P1648" s="315"/>
      <c r="Q1648" s="315"/>
      <c r="R1648" s="315"/>
      <c r="S1648" s="315"/>
      <c r="T1648" s="315"/>
      <c r="U1648" s="315"/>
      <c r="V1648" s="315"/>
      <c r="W1648" s="315"/>
      <c r="X1648" s="315"/>
      <c r="Y1648" s="315"/>
      <c r="Z1648" s="315"/>
      <c r="AA1648" s="315"/>
      <c r="AB1648" s="315"/>
      <c r="AC1648" s="315"/>
      <c r="AD1648" s="315"/>
      <c r="AE1648" s="315"/>
      <c r="AF1648" s="315"/>
      <c r="AG1648" s="315"/>
      <c r="AH1648" s="315"/>
      <c r="AI1648" s="315"/>
      <c r="AJ1648" s="315"/>
      <c r="AK1648" s="315"/>
      <c r="AL1648" s="315"/>
      <c r="AM1648" s="315"/>
      <c r="AN1648" s="315"/>
      <c r="AO1648" s="315"/>
      <c r="AP1648" s="316"/>
      <c r="AQ1648"/>
      <c r="AR1648" s="299"/>
      <c r="AS1648" s="278"/>
    </row>
    <row r="1649" spans="1:45" s="272" customFormat="1" ht="24" x14ac:dyDescent="0.5">
      <c r="A1649" s="333">
        <v>216931</v>
      </c>
      <c r="B1649" t="s">
        <v>486</v>
      </c>
      <c r="C1649" s="272" t="s">
        <v>214</v>
      </c>
      <c r="D1649" s="272" t="s">
        <v>212</v>
      </c>
      <c r="E1649" s="272" t="s">
        <v>214</v>
      </c>
      <c r="F1649" s="272" t="s">
        <v>214</v>
      </c>
      <c r="G1649" s="272" t="s">
        <v>214</v>
      </c>
      <c r="H1649" s="272" t="s">
        <v>213</v>
      </c>
      <c r="I1649" s="272" t="s">
        <v>213</v>
      </c>
      <c r="J1649" s="272" t="s">
        <v>213</v>
      </c>
      <c r="K1649" s="272" t="s">
        <v>213</v>
      </c>
      <c r="L1649" s="272" t="s">
        <v>213</v>
      </c>
      <c r="AP1649" s="317"/>
      <c r="AQ1649"/>
      <c r="AR1649" s="299"/>
      <c r="AS1649" s="278"/>
    </row>
    <row r="1650" spans="1:45" s="272" customFormat="1" ht="22.8" x14ac:dyDescent="0.4">
      <c r="A1650" s="332">
        <v>216932</v>
      </c>
      <c r="B1650" t="s">
        <v>486</v>
      </c>
      <c r="C1650" t="s">
        <v>214</v>
      </c>
      <c r="D1650" t="s">
        <v>212</v>
      </c>
      <c r="E1650" t="s">
        <v>212</v>
      </c>
      <c r="F1650" t="s">
        <v>212</v>
      </c>
      <c r="G1650" t="s">
        <v>213</v>
      </c>
      <c r="H1650" t="s">
        <v>213</v>
      </c>
      <c r="I1650" t="s">
        <v>213</v>
      </c>
      <c r="J1650" t="s">
        <v>213</v>
      </c>
      <c r="K1650" t="s">
        <v>213</v>
      </c>
      <c r="L1650" t="s">
        <v>213</v>
      </c>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s="317"/>
      <c r="AQ1650"/>
      <c r="AR1650" s="299"/>
      <c r="AS1650" s="278"/>
    </row>
    <row r="1651" spans="1:45" s="272" customFormat="1" ht="22.8" x14ac:dyDescent="0.4">
      <c r="A1651" s="332">
        <v>216933</v>
      </c>
      <c r="B1651" t="s">
        <v>486</v>
      </c>
      <c r="C1651" t="s">
        <v>212</v>
      </c>
      <c r="D1651" t="s">
        <v>212</v>
      </c>
      <c r="E1651" t="s">
        <v>212</v>
      </c>
      <c r="F1651" t="s">
        <v>212</v>
      </c>
      <c r="G1651" t="s">
        <v>212</v>
      </c>
      <c r="H1651" t="s">
        <v>214</v>
      </c>
      <c r="I1651" t="s">
        <v>212</v>
      </c>
      <c r="J1651" t="s">
        <v>212</v>
      </c>
      <c r="K1651" t="s">
        <v>212</v>
      </c>
      <c r="L1651" t="s">
        <v>212</v>
      </c>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s="317"/>
      <c r="AQ1651"/>
      <c r="AR1651" s="299"/>
      <c r="AS1651" s="275"/>
    </row>
    <row r="1652" spans="1:45" s="272" customFormat="1" ht="22.8" x14ac:dyDescent="0.4">
      <c r="A1652" s="334">
        <v>216934</v>
      </c>
      <c r="B1652" t="s">
        <v>486</v>
      </c>
      <c r="C1652" s="315" t="s">
        <v>213</v>
      </c>
      <c r="D1652" s="315" t="s">
        <v>213</v>
      </c>
      <c r="E1652" s="315" t="s">
        <v>214</v>
      </c>
      <c r="F1652" s="315" t="s">
        <v>214</v>
      </c>
      <c r="G1652" s="315" t="s">
        <v>213</v>
      </c>
      <c r="H1652" s="315" t="s">
        <v>213</v>
      </c>
      <c r="I1652" s="315" t="s">
        <v>213</v>
      </c>
      <c r="J1652" s="315" t="s">
        <v>213</v>
      </c>
      <c r="K1652" s="315" t="s">
        <v>213</v>
      </c>
      <c r="L1652" s="315" t="s">
        <v>213</v>
      </c>
      <c r="M1652" s="315"/>
      <c r="N1652" s="315"/>
      <c r="O1652" s="315"/>
      <c r="P1652" s="315"/>
      <c r="Q1652" s="315"/>
      <c r="R1652" s="315"/>
      <c r="S1652" s="315"/>
      <c r="T1652" s="315"/>
      <c r="U1652" s="315"/>
      <c r="V1652" s="315"/>
      <c r="W1652" s="315"/>
      <c r="X1652" s="315"/>
      <c r="Y1652" s="315"/>
      <c r="Z1652" s="315"/>
      <c r="AA1652" s="315"/>
      <c r="AB1652" s="315"/>
      <c r="AC1652" s="315"/>
      <c r="AD1652" s="315"/>
      <c r="AE1652" s="315"/>
      <c r="AF1652" s="315"/>
      <c r="AG1652" s="315"/>
      <c r="AH1652" s="315"/>
      <c r="AI1652" s="315"/>
      <c r="AJ1652" s="315"/>
      <c r="AK1652" s="315"/>
      <c r="AL1652" s="315"/>
      <c r="AM1652" s="315"/>
      <c r="AN1652" s="315"/>
      <c r="AO1652" s="315"/>
      <c r="AP1652" s="316"/>
      <c r="AQ1652"/>
      <c r="AR1652" s="299"/>
      <c r="AS1652" s="278"/>
    </row>
    <row r="1653" spans="1:45" s="272" customFormat="1" ht="22.8" x14ac:dyDescent="0.4">
      <c r="A1653" s="334">
        <v>216935</v>
      </c>
      <c r="B1653" t="s">
        <v>486</v>
      </c>
      <c r="C1653" s="315" t="s">
        <v>214</v>
      </c>
      <c r="D1653" s="315" t="s">
        <v>214</v>
      </c>
      <c r="E1653" s="315" t="s">
        <v>214</v>
      </c>
      <c r="F1653" s="315" t="s">
        <v>214</v>
      </c>
      <c r="G1653" s="315" t="s">
        <v>213</v>
      </c>
      <c r="H1653" s="315" t="s">
        <v>213</v>
      </c>
      <c r="I1653" s="315" t="s">
        <v>213</v>
      </c>
      <c r="J1653" s="315" t="s">
        <v>213</v>
      </c>
      <c r="K1653" s="315" t="s">
        <v>213</v>
      </c>
      <c r="L1653" s="315" t="s">
        <v>213</v>
      </c>
      <c r="M1653" s="315"/>
      <c r="N1653" s="315"/>
      <c r="O1653" s="315"/>
      <c r="P1653" s="315"/>
      <c r="Q1653" s="315"/>
      <c r="R1653" s="315"/>
      <c r="S1653" s="315"/>
      <c r="T1653" s="315"/>
      <c r="U1653" s="315"/>
      <c r="V1653" s="315"/>
      <c r="W1653" s="315"/>
      <c r="X1653" s="315"/>
      <c r="Y1653" s="315"/>
      <c r="Z1653" s="315"/>
      <c r="AA1653" s="315"/>
      <c r="AB1653" s="315"/>
      <c r="AC1653" s="315"/>
      <c r="AD1653" s="315"/>
      <c r="AE1653" s="315"/>
      <c r="AF1653" s="315"/>
      <c r="AG1653" s="315"/>
      <c r="AH1653" s="315"/>
      <c r="AI1653" s="315"/>
      <c r="AJ1653" s="315"/>
      <c r="AK1653" s="315"/>
      <c r="AL1653" s="315"/>
      <c r="AM1653" s="315"/>
      <c r="AN1653" s="315"/>
      <c r="AO1653" s="315"/>
      <c r="AP1653" s="316"/>
      <c r="AQ1653"/>
      <c r="AR1653" s="299"/>
      <c r="AS1653" s="275"/>
    </row>
    <row r="1654" spans="1:45" s="272" customFormat="1" ht="22.8" x14ac:dyDescent="0.4">
      <c r="A1654" s="332">
        <v>216936</v>
      </c>
      <c r="B1654" t="s">
        <v>489</v>
      </c>
      <c r="C1654" t="s">
        <v>212</v>
      </c>
      <c r="D1654" t="s">
        <v>212</v>
      </c>
      <c r="E1654" t="s">
        <v>212</v>
      </c>
      <c r="F1654" t="s">
        <v>212</v>
      </c>
      <c r="G1654" t="s">
        <v>214</v>
      </c>
      <c r="H1654" t="s">
        <v>214</v>
      </c>
      <c r="I1654" t="s">
        <v>214</v>
      </c>
      <c r="J1654" t="s">
        <v>214</v>
      </c>
      <c r="K1654" t="s">
        <v>214</v>
      </c>
      <c r="L1654" t="s">
        <v>214</v>
      </c>
      <c r="M1654" t="s">
        <v>213</v>
      </c>
      <c r="N1654" t="s">
        <v>213</v>
      </c>
      <c r="O1654" t="s">
        <v>213</v>
      </c>
      <c r="P1654" t="s">
        <v>213</v>
      </c>
      <c r="Q1654" t="s">
        <v>213</v>
      </c>
      <c r="R1654"/>
      <c r="S1654"/>
      <c r="T1654"/>
      <c r="U1654"/>
      <c r="V1654"/>
      <c r="W1654"/>
      <c r="X1654"/>
      <c r="Y1654"/>
      <c r="Z1654"/>
      <c r="AA1654"/>
      <c r="AB1654"/>
      <c r="AC1654"/>
      <c r="AD1654"/>
      <c r="AE1654"/>
      <c r="AF1654"/>
      <c r="AG1654"/>
      <c r="AH1654"/>
      <c r="AI1654"/>
      <c r="AJ1654"/>
      <c r="AK1654"/>
      <c r="AL1654"/>
      <c r="AM1654"/>
      <c r="AN1654"/>
      <c r="AO1654"/>
      <c r="AP1654" s="317"/>
      <c r="AQ1654"/>
      <c r="AR1654" s="299"/>
      <c r="AS1654" s="278"/>
    </row>
    <row r="1655" spans="1:45" s="272" customFormat="1" ht="22.8" x14ac:dyDescent="0.4">
      <c r="A1655" s="334">
        <v>216937</v>
      </c>
      <c r="B1655" t="s">
        <v>486</v>
      </c>
      <c r="C1655" s="315" t="s">
        <v>212</v>
      </c>
      <c r="D1655" s="315" t="s">
        <v>212</v>
      </c>
      <c r="E1655" s="315" t="s">
        <v>213</v>
      </c>
      <c r="F1655" s="315" t="s">
        <v>213</v>
      </c>
      <c r="G1655" s="315" t="s">
        <v>213</v>
      </c>
      <c r="H1655" s="315" t="s">
        <v>213</v>
      </c>
      <c r="I1655" s="315" t="s">
        <v>213</v>
      </c>
      <c r="J1655" s="315" t="s">
        <v>213</v>
      </c>
      <c r="K1655" s="315" t="s">
        <v>213</v>
      </c>
      <c r="L1655" s="315" t="s">
        <v>213</v>
      </c>
      <c r="M1655" s="315"/>
      <c r="N1655" s="315"/>
      <c r="O1655" s="315"/>
      <c r="P1655" s="315"/>
      <c r="Q1655" s="315"/>
      <c r="R1655" s="315"/>
      <c r="S1655" s="315"/>
      <c r="T1655" s="315"/>
      <c r="U1655" s="315"/>
      <c r="V1655" s="315"/>
      <c r="W1655" s="315"/>
      <c r="X1655" s="315"/>
      <c r="Y1655" s="315"/>
      <c r="Z1655" s="315"/>
      <c r="AA1655" s="315"/>
      <c r="AB1655" s="315"/>
      <c r="AC1655" s="315"/>
      <c r="AD1655" s="315"/>
      <c r="AE1655" s="315"/>
      <c r="AF1655" s="315"/>
      <c r="AG1655" s="315"/>
      <c r="AH1655" s="315"/>
      <c r="AI1655" s="315"/>
      <c r="AJ1655" s="315"/>
      <c r="AK1655" s="315"/>
      <c r="AL1655" s="315"/>
      <c r="AM1655" s="315"/>
      <c r="AN1655" s="315"/>
      <c r="AO1655" s="315"/>
      <c r="AP1655" s="316"/>
      <c r="AQ1655"/>
      <c r="AR1655" s="299"/>
      <c r="AS1655" s="275"/>
    </row>
    <row r="1656" spans="1:45" s="272" customFormat="1" ht="22.8" x14ac:dyDescent="0.4">
      <c r="A1656" s="332">
        <v>216938</v>
      </c>
      <c r="B1656" t="s">
        <v>488</v>
      </c>
      <c r="C1656" t="s">
        <v>214</v>
      </c>
      <c r="D1656" t="s">
        <v>214</v>
      </c>
      <c r="E1656" t="s">
        <v>214</v>
      </c>
      <c r="F1656" t="s">
        <v>214</v>
      </c>
      <c r="G1656" t="s">
        <v>214</v>
      </c>
      <c r="H1656" t="s">
        <v>214</v>
      </c>
      <c r="I1656" t="s">
        <v>214</v>
      </c>
      <c r="J1656" t="s">
        <v>214</v>
      </c>
      <c r="K1656" t="s">
        <v>214</v>
      </c>
      <c r="L1656" t="s">
        <v>214</v>
      </c>
      <c r="M1656" t="s">
        <v>214</v>
      </c>
      <c r="N1656" t="s">
        <v>214</v>
      </c>
      <c r="O1656" t="s">
        <v>214</v>
      </c>
      <c r="P1656" t="s">
        <v>214</v>
      </c>
      <c r="Q1656" t="s">
        <v>214</v>
      </c>
      <c r="R1656" t="s">
        <v>214</v>
      </c>
      <c r="S1656" t="s">
        <v>214</v>
      </c>
      <c r="T1656" t="s">
        <v>214</v>
      </c>
      <c r="U1656" t="s">
        <v>214</v>
      </c>
      <c r="V1656" t="s">
        <v>214</v>
      </c>
      <c r="W1656" t="s">
        <v>213</v>
      </c>
      <c r="X1656" t="s">
        <v>213</v>
      </c>
      <c r="Y1656" t="s">
        <v>213</v>
      </c>
      <c r="Z1656" t="s">
        <v>213</v>
      </c>
      <c r="AA1656" t="s">
        <v>213</v>
      </c>
      <c r="AB1656"/>
      <c r="AC1656"/>
      <c r="AD1656"/>
      <c r="AE1656"/>
      <c r="AF1656"/>
      <c r="AG1656"/>
      <c r="AH1656"/>
      <c r="AI1656"/>
      <c r="AJ1656"/>
      <c r="AK1656"/>
      <c r="AL1656"/>
      <c r="AM1656"/>
      <c r="AN1656"/>
      <c r="AO1656"/>
      <c r="AP1656" s="317"/>
      <c r="AQ1656"/>
      <c r="AR1656" s="299"/>
      <c r="AS1656" s="275"/>
    </row>
    <row r="1657" spans="1:45" s="272" customFormat="1" ht="22.8" x14ac:dyDescent="0.4">
      <c r="A1657" s="332">
        <v>216939</v>
      </c>
      <c r="B1657" t="s">
        <v>3632</v>
      </c>
      <c r="C1657" t="s">
        <v>212</v>
      </c>
      <c r="D1657" t="s">
        <v>214</v>
      </c>
      <c r="E1657" t="s">
        <v>214</v>
      </c>
      <c r="F1657" t="s">
        <v>212</v>
      </c>
      <c r="G1657" t="s">
        <v>213</v>
      </c>
      <c r="H1657" t="s">
        <v>212</v>
      </c>
      <c r="I1657" t="s">
        <v>212</v>
      </c>
      <c r="J1657" t="s">
        <v>212</v>
      </c>
      <c r="K1657" t="s">
        <v>212</v>
      </c>
      <c r="L1657" t="s">
        <v>212</v>
      </c>
      <c r="M1657" t="s">
        <v>212</v>
      </c>
      <c r="N1657" t="s">
        <v>212</v>
      </c>
      <c r="O1657" t="s">
        <v>212</v>
      </c>
      <c r="P1657" t="s">
        <v>212</v>
      </c>
      <c r="Q1657" t="s">
        <v>212</v>
      </c>
      <c r="R1657" t="s">
        <v>214</v>
      </c>
      <c r="S1657" t="s">
        <v>214</v>
      </c>
      <c r="T1657" t="s">
        <v>214</v>
      </c>
      <c r="U1657" t="s">
        <v>213</v>
      </c>
      <c r="V1657" t="s">
        <v>213</v>
      </c>
      <c r="W1657"/>
      <c r="X1657"/>
      <c r="Y1657"/>
      <c r="Z1657"/>
      <c r="AA1657"/>
      <c r="AB1657"/>
      <c r="AC1657"/>
      <c r="AD1657"/>
      <c r="AE1657"/>
      <c r="AF1657"/>
      <c r="AG1657"/>
      <c r="AH1657"/>
      <c r="AI1657"/>
      <c r="AJ1657"/>
      <c r="AK1657"/>
      <c r="AL1657"/>
      <c r="AM1657"/>
      <c r="AN1657"/>
      <c r="AO1657"/>
      <c r="AP1657" s="317"/>
      <c r="AQ1657"/>
      <c r="AR1657" s="299"/>
      <c r="AS1657" s="278"/>
    </row>
    <row r="1658" spans="1:45" s="272" customFormat="1" ht="22.8" x14ac:dyDescent="0.4">
      <c r="A1658" s="332">
        <v>216940</v>
      </c>
      <c r="B1658" t="s">
        <v>3632</v>
      </c>
      <c r="C1658" t="s">
        <v>212</v>
      </c>
      <c r="D1658" t="s">
        <v>214</v>
      </c>
      <c r="E1658" t="s">
        <v>212</v>
      </c>
      <c r="F1658" t="s">
        <v>212</v>
      </c>
      <c r="G1658" t="s">
        <v>212</v>
      </c>
      <c r="H1658" t="s">
        <v>212</v>
      </c>
      <c r="I1658" t="s">
        <v>212</v>
      </c>
      <c r="J1658" t="s">
        <v>214</v>
      </c>
      <c r="K1658" t="s">
        <v>212</v>
      </c>
      <c r="L1658" t="s">
        <v>212</v>
      </c>
      <c r="M1658" t="s">
        <v>214</v>
      </c>
      <c r="N1658" t="s">
        <v>212</v>
      </c>
      <c r="O1658" t="s">
        <v>212</v>
      </c>
      <c r="P1658" t="s">
        <v>212</v>
      </c>
      <c r="Q1658" t="s">
        <v>212</v>
      </c>
      <c r="R1658" t="s">
        <v>214</v>
      </c>
      <c r="S1658" t="s">
        <v>214</v>
      </c>
      <c r="T1658" t="s">
        <v>214</v>
      </c>
      <c r="U1658" t="s">
        <v>214</v>
      </c>
      <c r="V1658" t="s">
        <v>214</v>
      </c>
      <c r="W1658"/>
      <c r="X1658"/>
      <c r="Y1658"/>
      <c r="Z1658"/>
      <c r="AA1658"/>
      <c r="AB1658"/>
      <c r="AC1658"/>
      <c r="AD1658"/>
      <c r="AE1658"/>
      <c r="AF1658"/>
      <c r="AG1658"/>
      <c r="AH1658"/>
      <c r="AI1658"/>
      <c r="AJ1658"/>
      <c r="AK1658"/>
      <c r="AL1658"/>
      <c r="AM1658"/>
      <c r="AN1658"/>
      <c r="AO1658"/>
      <c r="AP1658" s="317"/>
      <c r="AQ1658"/>
      <c r="AR1658" s="299"/>
      <c r="AS1658" s="275"/>
    </row>
    <row r="1659" spans="1:45" s="272" customFormat="1" ht="24" x14ac:dyDescent="0.5">
      <c r="A1659" s="333">
        <v>216941</v>
      </c>
      <c r="B1659" t="s">
        <v>486</v>
      </c>
      <c r="C1659" s="271" t="s">
        <v>213</v>
      </c>
      <c r="D1659" s="271" t="s">
        <v>214</v>
      </c>
      <c r="E1659" s="271" t="s">
        <v>212</v>
      </c>
      <c r="F1659" s="271" t="s">
        <v>213</v>
      </c>
      <c r="G1659" s="271" t="s">
        <v>214</v>
      </c>
      <c r="H1659" s="271" t="s">
        <v>213</v>
      </c>
      <c r="I1659" s="271" t="s">
        <v>213</v>
      </c>
      <c r="J1659" s="271" t="s">
        <v>214</v>
      </c>
      <c r="K1659" s="271" t="s">
        <v>214</v>
      </c>
      <c r="L1659" s="271" t="s">
        <v>213</v>
      </c>
      <c r="M1659" s="271"/>
      <c r="N1659" s="271"/>
      <c r="O1659" s="271"/>
      <c r="P1659" s="271"/>
      <c r="Q1659" s="271"/>
      <c r="R1659" s="271"/>
      <c r="S1659" s="271"/>
      <c r="T1659" s="271"/>
      <c r="U1659" s="271"/>
      <c r="V1659" s="271"/>
      <c r="W1659" s="271"/>
      <c r="X1659" s="271"/>
      <c r="Y1659" s="271"/>
      <c r="Z1659" s="271"/>
      <c r="AA1659" s="271"/>
      <c r="AB1659" s="271"/>
      <c r="AC1659" s="271"/>
      <c r="AD1659" s="271"/>
      <c r="AE1659" s="271"/>
      <c r="AF1659" s="271"/>
      <c r="AG1659" s="271"/>
      <c r="AH1659" s="271"/>
      <c r="AI1659" s="271"/>
      <c r="AJ1659" s="271"/>
      <c r="AK1659" s="271"/>
      <c r="AL1659" s="271"/>
      <c r="AM1659" s="271"/>
      <c r="AN1659" s="271"/>
      <c r="AO1659" s="271"/>
      <c r="AP1659" s="322"/>
      <c r="AQ1659"/>
      <c r="AR1659" s="299"/>
      <c r="AS1659" s="275"/>
    </row>
    <row r="1660" spans="1:45" s="272" customFormat="1" ht="22.8" x14ac:dyDescent="0.4">
      <c r="A1660" s="332">
        <v>216942</v>
      </c>
      <c r="B1660" t="s">
        <v>488</v>
      </c>
      <c r="C1660" t="s">
        <v>212</v>
      </c>
      <c r="D1660" t="s">
        <v>214</v>
      </c>
      <c r="E1660" t="s">
        <v>212</v>
      </c>
      <c r="F1660" t="s">
        <v>212</v>
      </c>
      <c r="G1660" t="s">
        <v>213</v>
      </c>
      <c r="H1660" t="s">
        <v>214</v>
      </c>
      <c r="I1660" t="s">
        <v>214</v>
      </c>
      <c r="J1660" t="s">
        <v>214</v>
      </c>
      <c r="K1660" t="s">
        <v>212</v>
      </c>
      <c r="L1660" t="s">
        <v>214</v>
      </c>
      <c r="M1660" t="s">
        <v>212</v>
      </c>
      <c r="N1660" t="s">
        <v>212</v>
      </c>
      <c r="O1660" t="s">
        <v>212</v>
      </c>
      <c r="P1660" t="s">
        <v>212</v>
      </c>
      <c r="Q1660" t="s">
        <v>214</v>
      </c>
      <c r="R1660" t="s">
        <v>214</v>
      </c>
      <c r="S1660" t="s">
        <v>214</v>
      </c>
      <c r="T1660" t="s">
        <v>214</v>
      </c>
      <c r="U1660" t="s">
        <v>214</v>
      </c>
      <c r="V1660" t="s">
        <v>214</v>
      </c>
      <c r="W1660" t="s">
        <v>213</v>
      </c>
      <c r="X1660" t="s">
        <v>213</v>
      </c>
      <c r="Y1660" t="s">
        <v>213</v>
      </c>
      <c r="Z1660" t="s">
        <v>213</v>
      </c>
      <c r="AA1660" t="s">
        <v>213</v>
      </c>
      <c r="AB1660"/>
      <c r="AC1660"/>
      <c r="AD1660"/>
      <c r="AE1660"/>
      <c r="AF1660"/>
      <c r="AG1660"/>
      <c r="AH1660"/>
      <c r="AI1660"/>
      <c r="AJ1660"/>
      <c r="AK1660"/>
      <c r="AL1660"/>
      <c r="AM1660"/>
      <c r="AN1660"/>
      <c r="AO1660"/>
      <c r="AP1660" s="317"/>
      <c r="AQ1660"/>
      <c r="AR1660" s="299"/>
      <c r="AS1660" s="275"/>
    </row>
    <row r="1661" spans="1:45" s="272" customFormat="1" ht="24" x14ac:dyDescent="0.5">
      <c r="A1661" s="333">
        <v>216943</v>
      </c>
      <c r="B1661" t="s">
        <v>487</v>
      </c>
      <c r="C1661" s="272" t="s">
        <v>212</v>
      </c>
      <c r="D1661" s="272" t="s">
        <v>214</v>
      </c>
      <c r="E1661" s="272" t="s">
        <v>214</v>
      </c>
      <c r="F1661" s="272" t="s">
        <v>212</v>
      </c>
      <c r="G1661" s="272" t="s">
        <v>214</v>
      </c>
      <c r="H1661" s="272" t="s">
        <v>213</v>
      </c>
      <c r="I1661" s="272" t="s">
        <v>212</v>
      </c>
      <c r="J1661" s="272" t="s">
        <v>214</v>
      </c>
      <c r="K1661" s="272" t="s">
        <v>214</v>
      </c>
      <c r="L1661" s="272" t="s">
        <v>214</v>
      </c>
      <c r="M1661" s="272" t="s">
        <v>214</v>
      </c>
      <c r="N1661" s="272" t="s">
        <v>214</v>
      </c>
      <c r="O1661" s="272" t="s">
        <v>214</v>
      </c>
      <c r="P1661" s="272" t="s">
        <v>213</v>
      </c>
      <c r="Q1661" s="272" t="s">
        <v>214</v>
      </c>
      <c r="R1661" s="272" t="s">
        <v>213</v>
      </c>
      <c r="S1661" s="272" t="s">
        <v>213</v>
      </c>
      <c r="T1661" s="272" t="s">
        <v>213</v>
      </c>
      <c r="U1661" s="272" t="s">
        <v>213</v>
      </c>
      <c r="V1661" s="272" t="s">
        <v>213</v>
      </c>
      <c r="AP1661" s="317"/>
      <c r="AQ1661"/>
      <c r="AR1661" s="299"/>
      <c r="AS1661" s="278"/>
    </row>
    <row r="1662" spans="1:45" s="272" customFormat="1" ht="22.8" x14ac:dyDescent="0.4">
      <c r="A1662" s="334">
        <v>216944</v>
      </c>
      <c r="B1662" t="s">
        <v>486</v>
      </c>
      <c r="C1662" s="315" t="s">
        <v>214</v>
      </c>
      <c r="D1662" s="315" t="s">
        <v>214</v>
      </c>
      <c r="E1662" s="315" t="s">
        <v>214</v>
      </c>
      <c r="F1662" s="315" t="s">
        <v>214</v>
      </c>
      <c r="G1662" s="315" t="s">
        <v>213</v>
      </c>
      <c r="H1662" s="315" t="s">
        <v>213</v>
      </c>
      <c r="I1662" s="315" t="s">
        <v>213</v>
      </c>
      <c r="J1662" s="315" t="s">
        <v>213</v>
      </c>
      <c r="K1662" s="315" t="s">
        <v>213</v>
      </c>
      <c r="L1662" s="315" t="s">
        <v>213</v>
      </c>
      <c r="M1662" s="315"/>
      <c r="N1662" s="315"/>
      <c r="O1662" s="315"/>
      <c r="P1662" s="315"/>
      <c r="Q1662" s="315"/>
      <c r="R1662" s="315"/>
      <c r="S1662" s="315"/>
      <c r="T1662" s="315"/>
      <c r="U1662" s="315"/>
      <c r="V1662" s="315"/>
      <c r="W1662" s="315"/>
      <c r="X1662" s="315"/>
      <c r="Y1662" s="315"/>
      <c r="Z1662" s="315"/>
      <c r="AA1662" s="315"/>
      <c r="AB1662" s="315"/>
      <c r="AC1662" s="315"/>
      <c r="AD1662" s="315"/>
      <c r="AE1662" s="315"/>
      <c r="AF1662" s="315"/>
      <c r="AG1662" s="315"/>
      <c r="AH1662" s="315"/>
      <c r="AI1662" s="315"/>
      <c r="AJ1662" s="315"/>
      <c r="AK1662" s="315"/>
      <c r="AL1662" s="315"/>
      <c r="AM1662" s="315"/>
      <c r="AN1662" s="315"/>
      <c r="AO1662" s="315"/>
      <c r="AP1662" s="316"/>
      <c r="AQ1662"/>
      <c r="AR1662" s="299"/>
      <c r="AS1662" s="275"/>
    </row>
    <row r="1663" spans="1:45" s="272" customFormat="1" ht="22.8" x14ac:dyDescent="0.4">
      <c r="A1663" s="332">
        <v>216945</v>
      </c>
      <c r="B1663" t="s">
        <v>3632</v>
      </c>
      <c r="C1663" t="s">
        <v>212</v>
      </c>
      <c r="D1663" t="s">
        <v>214</v>
      </c>
      <c r="E1663" t="s">
        <v>214</v>
      </c>
      <c r="F1663" t="s">
        <v>214</v>
      </c>
      <c r="G1663" t="s">
        <v>214</v>
      </c>
      <c r="H1663" t="s">
        <v>214</v>
      </c>
      <c r="I1663" t="s">
        <v>214</v>
      </c>
      <c r="J1663" t="s">
        <v>214</v>
      </c>
      <c r="K1663" t="s">
        <v>214</v>
      </c>
      <c r="L1663" t="s">
        <v>212</v>
      </c>
      <c r="M1663" t="s">
        <v>214</v>
      </c>
      <c r="N1663" t="s">
        <v>214</v>
      </c>
      <c r="O1663" t="s">
        <v>214</v>
      </c>
      <c r="P1663" t="s">
        <v>214</v>
      </c>
      <c r="Q1663" t="s">
        <v>214</v>
      </c>
      <c r="R1663" t="s">
        <v>213</v>
      </c>
      <c r="S1663" t="s">
        <v>213</v>
      </c>
      <c r="T1663" t="s">
        <v>213</v>
      </c>
      <c r="U1663" t="s">
        <v>213</v>
      </c>
      <c r="V1663" t="s">
        <v>213</v>
      </c>
      <c r="W1663"/>
      <c r="X1663"/>
      <c r="Y1663"/>
      <c r="Z1663"/>
      <c r="AA1663"/>
      <c r="AB1663"/>
      <c r="AC1663"/>
      <c r="AD1663"/>
      <c r="AE1663"/>
      <c r="AF1663"/>
      <c r="AG1663"/>
      <c r="AH1663"/>
      <c r="AI1663"/>
      <c r="AJ1663"/>
      <c r="AK1663"/>
      <c r="AL1663"/>
      <c r="AM1663"/>
      <c r="AN1663"/>
      <c r="AO1663"/>
      <c r="AP1663" s="317"/>
      <c r="AQ1663"/>
      <c r="AR1663" s="299"/>
      <c r="AS1663" s="275"/>
    </row>
    <row r="1664" spans="1:45" s="272" customFormat="1" ht="22.8" x14ac:dyDescent="0.4">
      <c r="A1664" s="332">
        <v>216946</v>
      </c>
      <c r="B1664" t="s">
        <v>486</v>
      </c>
      <c r="C1664" t="s">
        <v>214</v>
      </c>
      <c r="D1664" t="s">
        <v>212</v>
      </c>
      <c r="E1664" t="s">
        <v>212</v>
      </c>
      <c r="F1664" t="s">
        <v>212</v>
      </c>
      <c r="G1664" t="s">
        <v>212</v>
      </c>
      <c r="H1664" t="s">
        <v>212</v>
      </c>
      <c r="I1664" t="s">
        <v>212</v>
      </c>
      <c r="J1664" t="s">
        <v>214</v>
      </c>
      <c r="K1664" t="s">
        <v>212</v>
      </c>
      <c r="L1664" t="s">
        <v>212</v>
      </c>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s="317"/>
      <c r="AQ1664"/>
      <c r="AR1664" s="299"/>
      <c r="AS1664" s="275"/>
    </row>
    <row r="1665" spans="1:45" s="272" customFormat="1" ht="22.8" x14ac:dyDescent="0.4">
      <c r="A1665" s="332">
        <v>216947</v>
      </c>
      <c r="B1665" t="s">
        <v>488</v>
      </c>
      <c r="C1665" t="s">
        <v>214</v>
      </c>
      <c r="D1665" t="s">
        <v>214</v>
      </c>
      <c r="E1665" t="s">
        <v>214</v>
      </c>
      <c r="F1665" t="s">
        <v>214</v>
      </c>
      <c r="G1665" t="s">
        <v>214</v>
      </c>
      <c r="H1665" t="s">
        <v>214</v>
      </c>
      <c r="I1665" t="s">
        <v>214</v>
      </c>
      <c r="J1665" t="s">
        <v>214</v>
      </c>
      <c r="K1665" t="s">
        <v>214</v>
      </c>
      <c r="L1665" t="s">
        <v>214</v>
      </c>
      <c r="M1665" t="s">
        <v>214</v>
      </c>
      <c r="N1665" t="s">
        <v>212</v>
      </c>
      <c r="O1665" t="s">
        <v>214</v>
      </c>
      <c r="P1665" t="s">
        <v>214</v>
      </c>
      <c r="Q1665" t="s">
        <v>212</v>
      </c>
      <c r="R1665" t="s">
        <v>214</v>
      </c>
      <c r="S1665" t="s">
        <v>214</v>
      </c>
      <c r="T1665" t="s">
        <v>214</v>
      </c>
      <c r="U1665" t="s">
        <v>214</v>
      </c>
      <c r="V1665" t="s">
        <v>214</v>
      </c>
      <c r="W1665" t="s">
        <v>213</v>
      </c>
      <c r="X1665" t="s">
        <v>213</v>
      </c>
      <c r="Y1665" t="s">
        <v>213</v>
      </c>
      <c r="Z1665" t="s">
        <v>213</v>
      </c>
      <c r="AA1665" t="s">
        <v>213</v>
      </c>
      <c r="AB1665"/>
      <c r="AC1665"/>
      <c r="AD1665"/>
      <c r="AE1665"/>
      <c r="AF1665"/>
      <c r="AG1665"/>
      <c r="AH1665"/>
      <c r="AI1665"/>
      <c r="AJ1665"/>
      <c r="AK1665"/>
      <c r="AL1665"/>
      <c r="AM1665"/>
      <c r="AN1665"/>
      <c r="AO1665"/>
      <c r="AP1665" s="317"/>
      <c r="AQ1665"/>
      <c r="AR1665" s="299"/>
      <c r="AS1665" s="275"/>
    </row>
    <row r="1666" spans="1:45" s="272" customFormat="1" ht="24" x14ac:dyDescent="0.5">
      <c r="A1666" s="333">
        <v>216948</v>
      </c>
      <c r="B1666" t="s">
        <v>486</v>
      </c>
      <c r="C1666" s="271" t="s">
        <v>214</v>
      </c>
      <c r="D1666" s="271" t="s">
        <v>214</v>
      </c>
      <c r="E1666" s="271" t="s">
        <v>214</v>
      </c>
      <c r="F1666" s="271" t="s">
        <v>213</v>
      </c>
      <c r="G1666" s="271" t="s">
        <v>213</v>
      </c>
      <c r="H1666" s="271" t="s">
        <v>213</v>
      </c>
      <c r="I1666" s="271" t="s">
        <v>213</v>
      </c>
      <c r="J1666" s="271" t="s">
        <v>214</v>
      </c>
      <c r="K1666" s="271" t="s">
        <v>213</v>
      </c>
      <c r="L1666" s="271" t="s">
        <v>213</v>
      </c>
      <c r="M1666" s="271"/>
      <c r="N1666" s="271"/>
      <c r="O1666" s="271"/>
      <c r="P1666" s="271"/>
      <c r="Q1666" s="271"/>
      <c r="R1666" s="271"/>
      <c r="S1666" s="271"/>
      <c r="T1666" s="271"/>
      <c r="U1666" s="271"/>
      <c r="V1666" s="271"/>
      <c r="W1666" s="271"/>
      <c r="X1666" s="271"/>
      <c r="Y1666" s="271"/>
      <c r="Z1666" s="271"/>
      <c r="AA1666" s="271"/>
      <c r="AB1666" s="271"/>
      <c r="AC1666" s="271"/>
      <c r="AD1666" s="271"/>
      <c r="AE1666" s="271"/>
      <c r="AF1666" s="271"/>
      <c r="AG1666" s="271"/>
      <c r="AH1666" s="271"/>
      <c r="AI1666" s="271"/>
      <c r="AJ1666" s="271"/>
      <c r="AK1666" s="271"/>
      <c r="AL1666" s="271"/>
      <c r="AM1666" s="271"/>
      <c r="AN1666" s="271"/>
      <c r="AO1666" s="271"/>
      <c r="AP1666" s="322"/>
      <c r="AQ1666"/>
      <c r="AR1666" s="299"/>
      <c r="AS1666" s="275"/>
    </row>
    <row r="1667" spans="1:45" s="272" customFormat="1" ht="22.8" x14ac:dyDescent="0.4">
      <c r="A1667" s="334">
        <v>216949</v>
      </c>
      <c r="B1667" t="s">
        <v>486</v>
      </c>
      <c r="C1667" s="315" t="s">
        <v>214</v>
      </c>
      <c r="D1667" s="315" t="s">
        <v>214</v>
      </c>
      <c r="E1667" s="315" t="s">
        <v>214</v>
      </c>
      <c r="F1667" s="315" t="s">
        <v>214</v>
      </c>
      <c r="G1667" s="315" t="s">
        <v>214</v>
      </c>
      <c r="H1667" s="315" t="s">
        <v>213</v>
      </c>
      <c r="I1667" s="315" t="s">
        <v>213</v>
      </c>
      <c r="J1667" s="315" t="s">
        <v>213</v>
      </c>
      <c r="K1667" s="315" t="s">
        <v>213</v>
      </c>
      <c r="L1667" s="315" t="s">
        <v>213</v>
      </c>
      <c r="M1667" s="315"/>
      <c r="N1667" s="315"/>
      <c r="O1667" s="315"/>
      <c r="P1667" s="315"/>
      <c r="Q1667" s="315"/>
      <c r="R1667" s="315"/>
      <c r="S1667" s="315"/>
      <c r="T1667" s="315"/>
      <c r="U1667" s="315"/>
      <c r="V1667" s="315"/>
      <c r="W1667" s="315"/>
      <c r="X1667" s="315"/>
      <c r="Y1667" s="315"/>
      <c r="Z1667" s="315"/>
      <c r="AA1667" s="315"/>
      <c r="AB1667" s="315"/>
      <c r="AC1667" s="315"/>
      <c r="AD1667" s="315"/>
      <c r="AE1667" s="315"/>
      <c r="AF1667" s="315"/>
      <c r="AG1667" s="315"/>
      <c r="AH1667" s="315"/>
      <c r="AI1667" s="315"/>
      <c r="AJ1667" s="315"/>
      <c r="AK1667" s="315"/>
      <c r="AL1667" s="315"/>
      <c r="AM1667" s="315"/>
      <c r="AN1667" s="315"/>
      <c r="AO1667" s="315"/>
      <c r="AP1667" s="316"/>
      <c r="AQ1667"/>
      <c r="AR1667" s="299"/>
      <c r="AS1667" s="275"/>
    </row>
    <row r="1668" spans="1:45" s="272" customFormat="1" ht="22.8" x14ac:dyDescent="0.4">
      <c r="A1668" s="332">
        <v>216950</v>
      </c>
      <c r="B1668" t="s">
        <v>488</v>
      </c>
      <c r="C1668" t="s">
        <v>214</v>
      </c>
      <c r="D1668" t="s">
        <v>214</v>
      </c>
      <c r="E1668" t="s">
        <v>212</v>
      </c>
      <c r="F1668" t="s">
        <v>212</v>
      </c>
      <c r="G1668" t="s">
        <v>212</v>
      </c>
      <c r="H1668" t="s">
        <v>214</v>
      </c>
      <c r="I1668" t="s">
        <v>214</v>
      </c>
      <c r="J1668" t="s">
        <v>214</v>
      </c>
      <c r="K1668" t="s">
        <v>214</v>
      </c>
      <c r="L1668" t="s">
        <v>212</v>
      </c>
      <c r="M1668" t="s">
        <v>212</v>
      </c>
      <c r="N1668" t="s">
        <v>212</v>
      </c>
      <c r="O1668" t="s">
        <v>214</v>
      </c>
      <c r="P1668" t="s">
        <v>214</v>
      </c>
      <c r="Q1668" t="s">
        <v>214</v>
      </c>
      <c r="R1668" t="s">
        <v>214</v>
      </c>
      <c r="S1668" t="s">
        <v>214</v>
      </c>
      <c r="T1668" t="s">
        <v>214</v>
      </c>
      <c r="U1668" t="s">
        <v>214</v>
      </c>
      <c r="V1668" t="s">
        <v>214</v>
      </c>
      <c r="W1668" t="s">
        <v>213</v>
      </c>
      <c r="X1668" t="s">
        <v>213</v>
      </c>
      <c r="Y1668" t="s">
        <v>213</v>
      </c>
      <c r="Z1668" t="s">
        <v>213</v>
      </c>
      <c r="AA1668" t="s">
        <v>213</v>
      </c>
      <c r="AB1668"/>
      <c r="AC1668"/>
      <c r="AD1668"/>
      <c r="AE1668"/>
      <c r="AF1668"/>
      <c r="AG1668"/>
      <c r="AH1668"/>
      <c r="AI1668"/>
      <c r="AJ1668"/>
      <c r="AK1668"/>
      <c r="AL1668"/>
      <c r="AM1668"/>
      <c r="AN1668"/>
      <c r="AO1668"/>
      <c r="AP1668" s="317"/>
      <c r="AQ1668"/>
      <c r="AR1668" s="299"/>
      <c r="AS1668" s="275"/>
    </row>
    <row r="1669" spans="1:45" s="272" customFormat="1" ht="22.8" x14ac:dyDescent="0.4">
      <c r="A1669" s="332">
        <v>216951</v>
      </c>
      <c r="B1669" t="s">
        <v>488</v>
      </c>
      <c r="C1669" t="s">
        <v>214</v>
      </c>
      <c r="D1669" t="s">
        <v>214</v>
      </c>
      <c r="E1669" t="s">
        <v>214</v>
      </c>
      <c r="F1669" t="s">
        <v>214</v>
      </c>
      <c r="G1669" t="s">
        <v>213</v>
      </c>
      <c r="H1669" t="s">
        <v>214</v>
      </c>
      <c r="I1669" t="s">
        <v>214</v>
      </c>
      <c r="J1669" t="s">
        <v>214</v>
      </c>
      <c r="K1669" t="s">
        <v>214</v>
      </c>
      <c r="L1669" t="s">
        <v>214</v>
      </c>
      <c r="M1669" t="s">
        <v>214</v>
      </c>
      <c r="N1669" t="s">
        <v>214</v>
      </c>
      <c r="O1669" t="s">
        <v>214</v>
      </c>
      <c r="P1669" t="s">
        <v>214</v>
      </c>
      <c r="Q1669" t="s">
        <v>214</v>
      </c>
      <c r="R1669" t="s">
        <v>213</v>
      </c>
      <c r="S1669" t="s">
        <v>214</v>
      </c>
      <c r="T1669" t="s">
        <v>214</v>
      </c>
      <c r="U1669" t="s">
        <v>214</v>
      </c>
      <c r="V1669" t="s">
        <v>214</v>
      </c>
      <c r="W1669" t="s">
        <v>213</v>
      </c>
      <c r="X1669" t="s">
        <v>213</v>
      </c>
      <c r="Y1669" t="s">
        <v>213</v>
      </c>
      <c r="Z1669" t="s">
        <v>213</v>
      </c>
      <c r="AA1669" t="s">
        <v>213</v>
      </c>
      <c r="AB1669"/>
      <c r="AC1669"/>
      <c r="AD1669"/>
      <c r="AE1669"/>
      <c r="AF1669"/>
      <c r="AG1669"/>
      <c r="AH1669"/>
      <c r="AI1669"/>
      <c r="AJ1669"/>
      <c r="AK1669"/>
      <c r="AL1669"/>
      <c r="AM1669"/>
      <c r="AN1669"/>
      <c r="AO1669"/>
      <c r="AP1669" s="317"/>
      <c r="AQ1669"/>
      <c r="AR1669" s="299"/>
      <c r="AS1669" s="275"/>
    </row>
    <row r="1670" spans="1:45" s="272" customFormat="1" ht="22.8" x14ac:dyDescent="0.4">
      <c r="A1670" s="332">
        <v>216952</v>
      </c>
      <c r="B1670" t="s">
        <v>3632</v>
      </c>
      <c r="C1670" t="s">
        <v>212</v>
      </c>
      <c r="D1670" t="s">
        <v>214</v>
      </c>
      <c r="E1670" t="s">
        <v>214</v>
      </c>
      <c r="F1670" t="s">
        <v>214</v>
      </c>
      <c r="G1670" t="s">
        <v>214</v>
      </c>
      <c r="H1670" t="s">
        <v>214</v>
      </c>
      <c r="I1670" t="s">
        <v>214</v>
      </c>
      <c r="J1670" t="s">
        <v>214</v>
      </c>
      <c r="K1670" t="s">
        <v>212</v>
      </c>
      <c r="L1670" t="s">
        <v>212</v>
      </c>
      <c r="M1670" t="s">
        <v>214</v>
      </c>
      <c r="N1670" t="s">
        <v>214</v>
      </c>
      <c r="O1670" t="s">
        <v>212</v>
      </c>
      <c r="P1670" t="s">
        <v>212</v>
      </c>
      <c r="Q1670" t="s">
        <v>212</v>
      </c>
      <c r="R1670" t="s">
        <v>214</v>
      </c>
      <c r="S1670" t="s">
        <v>214</v>
      </c>
      <c r="T1670" t="s">
        <v>214</v>
      </c>
      <c r="U1670" t="s">
        <v>214</v>
      </c>
      <c r="V1670" t="s">
        <v>214</v>
      </c>
      <c r="W1670"/>
      <c r="X1670"/>
      <c r="Y1670"/>
      <c r="Z1670"/>
      <c r="AA1670"/>
      <c r="AB1670"/>
      <c r="AC1670"/>
      <c r="AD1670"/>
      <c r="AE1670"/>
      <c r="AF1670"/>
      <c r="AG1670"/>
      <c r="AH1670"/>
      <c r="AI1670"/>
      <c r="AJ1670"/>
      <c r="AK1670"/>
      <c r="AL1670"/>
      <c r="AM1670"/>
      <c r="AN1670"/>
      <c r="AO1670"/>
      <c r="AP1670" s="317"/>
      <c r="AQ1670"/>
      <c r="AR1670" s="299"/>
      <c r="AS1670" s="278"/>
    </row>
    <row r="1671" spans="1:45" s="272" customFormat="1" ht="22.8" x14ac:dyDescent="0.4">
      <c r="A1671" s="332">
        <v>216953</v>
      </c>
      <c r="B1671" t="s">
        <v>486</v>
      </c>
      <c r="C1671" t="s">
        <v>212</v>
      </c>
      <c r="D1671" t="s">
        <v>212</v>
      </c>
      <c r="E1671" t="s">
        <v>212</v>
      </c>
      <c r="F1671" t="s">
        <v>212</v>
      </c>
      <c r="G1671" t="s">
        <v>212</v>
      </c>
      <c r="H1671" t="s">
        <v>212</v>
      </c>
      <c r="I1671" t="s">
        <v>212</v>
      </c>
      <c r="J1671" t="s">
        <v>212</v>
      </c>
      <c r="K1671" t="s">
        <v>212</v>
      </c>
      <c r="L1671" t="s">
        <v>212</v>
      </c>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s="317"/>
      <c r="AQ1671"/>
      <c r="AR1671" s="299"/>
      <c r="AS1671" s="278"/>
    </row>
    <row r="1672" spans="1:45" s="272" customFormat="1" ht="24" x14ac:dyDescent="0.5">
      <c r="A1672" s="333">
        <v>216954</v>
      </c>
      <c r="B1672" t="s">
        <v>486</v>
      </c>
      <c r="C1672" s="271" t="s">
        <v>212</v>
      </c>
      <c r="D1672" s="271" t="s">
        <v>212</v>
      </c>
      <c r="E1672" s="271" t="s">
        <v>214</v>
      </c>
      <c r="F1672" s="271" t="s">
        <v>212</v>
      </c>
      <c r="G1672" s="271" t="s">
        <v>214</v>
      </c>
      <c r="H1672" s="271" t="s">
        <v>212</v>
      </c>
      <c r="I1672" s="271" t="s">
        <v>214</v>
      </c>
      <c r="J1672" s="271" t="s">
        <v>212</v>
      </c>
      <c r="K1672" s="271" t="s">
        <v>214</v>
      </c>
      <c r="L1672" s="271" t="s">
        <v>214</v>
      </c>
      <c r="M1672" s="271"/>
      <c r="N1672" s="271"/>
      <c r="O1672" s="271"/>
      <c r="P1672" s="271"/>
      <c r="Q1672" s="271"/>
      <c r="R1672" s="271"/>
      <c r="S1672" s="271"/>
      <c r="T1672" s="271"/>
      <c r="U1672" s="271"/>
      <c r="V1672" s="271"/>
      <c r="W1672" s="271"/>
      <c r="X1672" s="271"/>
      <c r="Y1672" s="271"/>
      <c r="Z1672" s="271"/>
      <c r="AA1672" s="271"/>
      <c r="AB1672" s="271"/>
      <c r="AC1672" s="271"/>
      <c r="AD1672" s="271"/>
      <c r="AE1672" s="271"/>
      <c r="AF1672" s="271"/>
      <c r="AG1672" s="271"/>
      <c r="AH1672" s="271"/>
      <c r="AI1672" s="271"/>
      <c r="AJ1672" s="271"/>
      <c r="AK1672" s="271"/>
      <c r="AL1672" s="271"/>
      <c r="AM1672" s="271"/>
      <c r="AN1672" s="271"/>
      <c r="AO1672" s="271"/>
      <c r="AP1672" s="322"/>
      <c r="AQ1672"/>
      <c r="AR1672" s="299"/>
      <c r="AS1672" s="275"/>
    </row>
    <row r="1673" spans="1:45" s="272" customFormat="1" ht="22.8" x14ac:dyDescent="0.4">
      <c r="A1673" s="334">
        <v>216956</v>
      </c>
      <c r="B1673" t="s">
        <v>486</v>
      </c>
      <c r="C1673" s="315" t="s">
        <v>213</v>
      </c>
      <c r="D1673" s="315" t="s">
        <v>213</v>
      </c>
      <c r="E1673" s="315" t="s">
        <v>214</v>
      </c>
      <c r="F1673" s="315" t="s">
        <v>214</v>
      </c>
      <c r="G1673" s="315" t="s">
        <v>213</v>
      </c>
      <c r="H1673" s="315" t="s">
        <v>213</v>
      </c>
      <c r="I1673" s="315" t="s">
        <v>213</v>
      </c>
      <c r="J1673" s="315" t="s">
        <v>213</v>
      </c>
      <c r="K1673" s="315" t="s">
        <v>213</v>
      </c>
      <c r="L1673" s="315" t="s">
        <v>213</v>
      </c>
      <c r="M1673" s="315"/>
      <c r="N1673" s="315"/>
      <c r="O1673" s="315"/>
      <c r="P1673" s="315"/>
      <c r="Q1673" s="315"/>
      <c r="R1673" s="315"/>
      <c r="S1673" s="315"/>
      <c r="T1673" s="315"/>
      <c r="U1673" s="315"/>
      <c r="V1673" s="315"/>
      <c r="W1673" s="315"/>
      <c r="X1673" s="315"/>
      <c r="Y1673" s="315"/>
      <c r="Z1673" s="315"/>
      <c r="AA1673" s="315"/>
      <c r="AB1673" s="315"/>
      <c r="AC1673" s="315"/>
      <c r="AD1673" s="315"/>
      <c r="AE1673" s="315"/>
      <c r="AF1673" s="315"/>
      <c r="AG1673" s="315"/>
      <c r="AH1673" s="315"/>
      <c r="AI1673" s="315"/>
      <c r="AJ1673" s="315"/>
      <c r="AK1673" s="315"/>
      <c r="AL1673" s="315"/>
      <c r="AM1673" s="315"/>
      <c r="AN1673" s="315"/>
      <c r="AO1673" s="315"/>
      <c r="AP1673" s="316"/>
      <c r="AQ1673"/>
      <c r="AR1673" s="299"/>
      <c r="AS1673" s="278"/>
    </row>
    <row r="1674" spans="1:45" s="272" customFormat="1" ht="22.8" x14ac:dyDescent="0.4">
      <c r="A1674" s="332">
        <v>216957</v>
      </c>
      <c r="B1674" t="s">
        <v>486</v>
      </c>
      <c r="C1674" t="s">
        <v>212</v>
      </c>
      <c r="D1674" t="s">
        <v>212</v>
      </c>
      <c r="E1674" t="s">
        <v>212</v>
      </c>
      <c r="F1674" t="s">
        <v>212</v>
      </c>
      <c r="G1674" t="s">
        <v>212</v>
      </c>
      <c r="H1674" t="s">
        <v>213</v>
      </c>
      <c r="I1674" t="s">
        <v>214</v>
      </c>
      <c r="J1674" t="s">
        <v>214</v>
      </c>
      <c r="K1674" t="s">
        <v>214</v>
      </c>
      <c r="L1674" t="s">
        <v>214</v>
      </c>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s="317"/>
      <c r="AQ1674"/>
      <c r="AR1674" s="299"/>
      <c r="AS1674" s="275"/>
    </row>
    <row r="1675" spans="1:45" s="272" customFormat="1" ht="22.8" x14ac:dyDescent="0.4">
      <c r="A1675" s="332">
        <v>216958</v>
      </c>
      <c r="B1675" t="s">
        <v>488</v>
      </c>
      <c r="C1675" t="s">
        <v>213</v>
      </c>
      <c r="D1675" t="s">
        <v>214</v>
      </c>
      <c r="E1675" t="s">
        <v>214</v>
      </c>
      <c r="F1675" t="s">
        <v>214</v>
      </c>
      <c r="G1675" t="s">
        <v>214</v>
      </c>
      <c r="H1675" t="s">
        <v>214</v>
      </c>
      <c r="I1675" t="s">
        <v>214</v>
      </c>
      <c r="J1675" t="s">
        <v>214</v>
      </c>
      <c r="K1675" t="s">
        <v>214</v>
      </c>
      <c r="L1675" t="s">
        <v>212</v>
      </c>
      <c r="M1675" t="s">
        <v>214</v>
      </c>
      <c r="N1675" t="s">
        <v>212</v>
      </c>
      <c r="O1675" t="s">
        <v>212</v>
      </c>
      <c r="P1675" t="s">
        <v>214</v>
      </c>
      <c r="Q1675" t="s">
        <v>214</v>
      </c>
      <c r="R1675" t="s">
        <v>214</v>
      </c>
      <c r="S1675" t="s">
        <v>214</v>
      </c>
      <c r="T1675" t="s">
        <v>214</v>
      </c>
      <c r="U1675" t="s">
        <v>214</v>
      </c>
      <c r="V1675" t="s">
        <v>214</v>
      </c>
      <c r="W1675" t="s">
        <v>213</v>
      </c>
      <c r="X1675" t="s">
        <v>213</v>
      </c>
      <c r="Y1675" t="s">
        <v>213</v>
      </c>
      <c r="Z1675" t="s">
        <v>213</v>
      </c>
      <c r="AA1675" t="s">
        <v>213</v>
      </c>
      <c r="AB1675"/>
      <c r="AC1675"/>
      <c r="AD1675"/>
      <c r="AE1675"/>
      <c r="AF1675"/>
      <c r="AG1675"/>
      <c r="AH1675"/>
      <c r="AI1675"/>
      <c r="AJ1675"/>
      <c r="AK1675"/>
      <c r="AL1675"/>
      <c r="AM1675"/>
      <c r="AN1675"/>
      <c r="AO1675"/>
      <c r="AP1675" s="317"/>
      <c r="AQ1675"/>
      <c r="AR1675" s="299"/>
      <c r="AS1675" s="278"/>
    </row>
    <row r="1676" spans="1:45" s="272" customFormat="1" ht="22.8" x14ac:dyDescent="0.4">
      <c r="A1676" s="332">
        <v>216959</v>
      </c>
      <c r="B1676" t="s">
        <v>3632</v>
      </c>
      <c r="C1676" t="s">
        <v>214</v>
      </c>
      <c r="D1676" t="s">
        <v>214</v>
      </c>
      <c r="E1676" t="s">
        <v>214</v>
      </c>
      <c r="F1676" t="s">
        <v>213</v>
      </c>
      <c r="G1676" t="s">
        <v>213</v>
      </c>
      <c r="H1676" t="s">
        <v>214</v>
      </c>
      <c r="I1676" t="s">
        <v>214</v>
      </c>
      <c r="J1676" t="s">
        <v>214</v>
      </c>
      <c r="K1676" t="s">
        <v>212</v>
      </c>
      <c r="L1676" t="s">
        <v>213</v>
      </c>
      <c r="M1676" t="s">
        <v>214</v>
      </c>
      <c r="N1676" t="s">
        <v>214</v>
      </c>
      <c r="O1676" t="s">
        <v>214</v>
      </c>
      <c r="P1676" t="s">
        <v>214</v>
      </c>
      <c r="Q1676" t="s">
        <v>213</v>
      </c>
      <c r="R1676" t="s">
        <v>214</v>
      </c>
      <c r="S1676" t="s">
        <v>214</v>
      </c>
      <c r="T1676" t="s">
        <v>214</v>
      </c>
      <c r="U1676" t="s">
        <v>214</v>
      </c>
      <c r="V1676" t="s">
        <v>214</v>
      </c>
      <c r="W1676"/>
      <c r="X1676"/>
      <c r="Y1676"/>
      <c r="Z1676"/>
      <c r="AA1676"/>
      <c r="AB1676"/>
      <c r="AC1676"/>
      <c r="AD1676"/>
      <c r="AE1676"/>
      <c r="AF1676"/>
      <c r="AG1676"/>
      <c r="AH1676"/>
      <c r="AI1676"/>
      <c r="AJ1676"/>
      <c r="AK1676"/>
      <c r="AL1676"/>
      <c r="AM1676"/>
      <c r="AN1676"/>
      <c r="AO1676"/>
      <c r="AP1676" s="317"/>
      <c r="AQ1676"/>
      <c r="AR1676" s="299"/>
      <c r="AS1676" s="278"/>
    </row>
    <row r="1677" spans="1:45" s="272" customFormat="1" ht="24" x14ac:dyDescent="0.5">
      <c r="A1677" s="336">
        <v>216960</v>
      </c>
      <c r="B1677" t="s">
        <v>486</v>
      </c>
      <c r="C1677" s="271" t="s">
        <v>212</v>
      </c>
      <c r="D1677" s="271" t="s">
        <v>212</v>
      </c>
      <c r="E1677" s="271" t="s">
        <v>212</v>
      </c>
      <c r="F1677" s="271" t="s">
        <v>212</v>
      </c>
      <c r="G1677" s="271" t="s">
        <v>214</v>
      </c>
      <c r="H1677" s="271" t="s">
        <v>213</v>
      </c>
      <c r="I1677" s="271" t="s">
        <v>213</v>
      </c>
      <c r="J1677" s="271" t="s">
        <v>214</v>
      </c>
      <c r="K1677" s="271" t="s">
        <v>214</v>
      </c>
      <c r="L1677" s="271" t="s">
        <v>214</v>
      </c>
      <c r="M1677" s="271"/>
      <c r="N1677" s="271"/>
      <c r="O1677" s="271"/>
      <c r="P1677" s="271"/>
      <c r="Q1677" s="271"/>
      <c r="R1677" s="271"/>
      <c r="S1677" s="271"/>
      <c r="T1677" s="271"/>
      <c r="U1677" s="271"/>
      <c r="V1677" s="271"/>
      <c r="W1677" s="271"/>
      <c r="X1677" s="271"/>
      <c r="Y1677" s="271"/>
      <c r="Z1677" s="271"/>
      <c r="AA1677" s="271"/>
      <c r="AB1677" s="271"/>
      <c r="AC1677" s="271"/>
      <c r="AD1677" s="271"/>
      <c r="AE1677" s="271"/>
      <c r="AF1677" s="271"/>
      <c r="AG1677" s="271"/>
      <c r="AH1677" s="271"/>
      <c r="AI1677" s="271"/>
      <c r="AJ1677" s="271"/>
      <c r="AK1677" s="271"/>
      <c r="AL1677" s="271"/>
      <c r="AM1677" s="271"/>
      <c r="AN1677" s="271"/>
      <c r="AO1677" s="271"/>
      <c r="AP1677" s="322"/>
      <c r="AQ1677"/>
      <c r="AR1677" s="299"/>
      <c r="AS1677" s="275"/>
    </row>
    <row r="1678" spans="1:45" s="272" customFormat="1" ht="22.8" x14ac:dyDescent="0.4">
      <c r="A1678" s="332">
        <v>216961</v>
      </c>
      <c r="B1678" t="s">
        <v>486</v>
      </c>
      <c r="C1678" t="s">
        <v>214</v>
      </c>
      <c r="D1678" t="s">
        <v>214</v>
      </c>
      <c r="E1678" t="s">
        <v>212</v>
      </c>
      <c r="F1678" t="s">
        <v>214</v>
      </c>
      <c r="G1678" t="s">
        <v>214</v>
      </c>
      <c r="H1678" t="s">
        <v>214</v>
      </c>
      <c r="I1678" t="s">
        <v>214</v>
      </c>
      <c r="J1678" t="s">
        <v>214</v>
      </c>
      <c r="K1678" t="s">
        <v>212</v>
      </c>
      <c r="L1678" t="s">
        <v>214</v>
      </c>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s="317"/>
      <c r="AQ1678"/>
      <c r="AR1678" s="299"/>
      <c r="AS1678" s="275"/>
    </row>
    <row r="1679" spans="1:45" s="272" customFormat="1" ht="24" x14ac:dyDescent="0.5">
      <c r="A1679" s="333">
        <v>216962</v>
      </c>
      <c r="B1679" t="s">
        <v>3632</v>
      </c>
      <c r="C1679" s="271" t="s">
        <v>214</v>
      </c>
      <c r="D1679" s="271" t="s">
        <v>212</v>
      </c>
      <c r="E1679" s="271" t="s">
        <v>214</v>
      </c>
      <c r="F1679" s="271" t="s">
        <v>212</v>
      </c>
      <c r="G1679" s="271" t="s">
        <v>213</v>
      </c>
      <c r="H1679" s="271" t="s">
        <v>214</v>
      </c>
      <c r="I1679" s="271" t="s">
        <v>214</v>
      </c>
      <c r="J1679" s="271" t="s">
        <v>214</v>
      </c>
      <c r="K1679" s="271" t="s">
        <v>212</v>
      </c>
      <c r="L1679" s="271" t="s">
        <v>213</v>
      </c>
      <c r="M1679" s="271" t="s">
        <v>214</v>
      </c>
      <c r="N1679" s="271" t="s">
        <v>214</v>
      </c>
      <c r="O1679" s="271" t="s">
        <v>214</v>
      </c>
      <c r="P1679" s="271" t="s">
        <v>214</v>
      </c>
      <c r="Q1679" s="271" t="s">
        <v>214</v>
      </c>
      <c r="R1679" s="271" t="s">
        <v>213</v>
      </c>
      <c r="S1679" s="271" t="s">
        <v>213</v>
      </c>
      <c r="T1679" s="271" t="s">
        <v>213</v>
      </c>
      <c r="U1679" s="271" t="s">
        <v>213</v>
      </c>
      <c r="V1679" s="271" t="s">
        <v>213</v>
      </c>
      <c r="W1679" s="271"/>
      <c r="X1679" s="271"/>
      <c r="Y1679" s="271"/>
      <c r="Z1679" s="271"/>
      <c r="AA1679" s="271"/>
      <c r="AB1679" s="271"/>
      <c r="AC1679" s="271"/>
      <c r="AD1679" s="271"/>
      <c r="AE1679" s="271"/>
      <c r="AF1679" s="271"/>
      <c r="AG1679" s="271"/>
      <c r="AH1679" s="271"/>
      <c r="AI1679" s="271"/>
      <c r="AJ1679" s="271"/>
      <c r="AK1679" s="271"/>
      <c r="AL1679" s="271"/>
      <c r="AM1679" s="271"/>
      <c r="AN1679" s="271"/>
      <c r="AO1679" s="271"/>
      <c r="AP1679" s="322"/>
      <c r="AQ1679"/>
      <c r="AR1679" s="299"/>
      <c r="AS1679" s="278"/>
    </row>
    <row r="1680" spans="1:45" s="272" customFormat="1" ht="22.8" x14ac:dyDescent="0.4">
      <c r="A1680" s="332">
        <v>216963</v>
      </c>
      <c r="B1680" t="s">
        <v>3632</v>
      </c>
      <c r="C1680" t="s">
        <v>214</v>
      </c>
      <c r="D1680" t="s">
        <v>214</v>
      </c>
      <c r="E1680" t="s">
        <v>214</v>
      </c>
      <c r="F1680" t="s">
        <v>214</v>
      </c>
      <c r="G1680" t="s">
        <v>214</v>
      </c>
      <c r="H1680" t="s">
        <v>214</v>
      </c>
      <c r="I1680" t="s">
        <v>214</v>
      </c>
      <c r="J1680" t="s">
        <v>214</v>
      </c>
      <c r="K1680" t="s">
        <v>214</v>
      </c>
      <c r="L1680" t="s">
        <v>214</v>
      </c>
      <c r="M1680" t="s">
        <v>213</v>
      </c>
      <c r="N1680" t="s">
        <v>214</v>
      </c>
      <c r="O1680" t="s">
        <v>214</v>
      </c>
      <c r="P1680" t="s">
        <v>213</v>
      </c>
      <c r="Q1680" t="s">
        <v>214</v>
      </c>
      <c r="R1680" t="s">
        <v>213</v>
      </c>
      <c r="S1680" t="s">
        <v>213</v>
      </c>
      <c r="T1680" t="s">
        <v>213</v>
      </c>
      <c r="U1680" t="s">
        <v>213</v>
      </c>
      <c r="V1680" t="s">
        <v>213</v>
      </c>
      <c r="W1680"/>
      <c r="X1680"/>
      <c r="Y1680"/>
      <c r="Z1680"/>
      <c r="AA1680"/>
      <c r="AB1680"/>
      <c r="AC1680"/>
      <c r="AD1680"/>
      <c r="AE1680"/>
      <c r="AF1680"/>
      <c r="AG1680"/>
      <c r="AH1680"/>
      <c r="AI1680"/>
      <c r="AJ1680"/>
      <c r="AK1680"/>
      <c r="AL1680"/>
      <c r="AM1680"/>
      <c r="AN1680"/>
      <c r="AO1680"/>
      <c r="AP1680" s="317"/>
      <c r="AQ1680"/>
      <c r="AR1680" s="299"/>
      <c r="AS1680" s="278"/>
    </row>
    <row r="1681" spans="1:45" s="272" customFormat="1" ht="24" x14ac:dyDescent="0.5">
      <c r="A1681" s="333">
        <v>216964</v>
      </c>
      <c r="B1681" t="s">
        <v>486</v>
      </c>
      <c r="C1681" s="272" t="s">
        <v>214</v>
      </c>
      <c r="D1681" s="272" t="s">
        <v>214</v>
      </c>
      <c r="E1681" s="272" t="s">
        <v>214</v>
      </c>
      <c r="F1681" s="272" t="s">
        <v>214</v>
      </c>
      <c r="G1681" s="272" t="s">
        <v>214</v>
      </c>
      <c r="H1681" s="272" t="s">
        <v>213</v>
      </c>
      <c r="I1681" s="272" t="s">
        <v>213</v>
      </c>
      <c r="J1681" s="272" t="s">
        <v>213</v>
      </c>
      <c r="K1681" s="272" t="s">
        <v>213</v>
      </c>
      <c r="L1681" s="272" t="s">
        <v>213</v>
      </c>
      <c r="AP1681" s="317"/>
      <c r="AQ1681"/>
      <c r="AR1681" s="299"/>
      <c r="AS1681" s="278"/>
    </row>
    <row r="1682" spans="1:45" s="272" customFormat="1" ht="22.8" x14ac:dyDescent="0.4">
      <c r="A1682" s="332">
        <v>216965</v>
      </c>
      <c r="B1682" t="s">
        <v>488</v>
      </c>
      <c r="C1682" t="s">
        <v>214</v>
      </c>
      <c r="D1682" t="s">
        <v>214</v>
      </c>
      <c r="E1682" t="s">
        <v>214</v>
      </c>
      <c r="F1682" t="s">
        <v>214</v>
      </c>
      <c r="G1682" t="s">
        <v>213</v>
      </c>
      <c r="H1682" t="s">
        <v>213</v>
      </c>
      <c r="I1682" t="s">
        <v>214</v>
      </c>
      <c r="J1682" t="s">
        <v>214</v>
      </c>
      <c r="K1682" t="s">
        <v>214</v>
      </c>
      <c r="L1682" t="s">
        <v>214</v>
      </c>
      <c r="M1682" t="s">
        <v>214</v>
      </c>
      <c r="N1682" t="s">
        <v>214</v>
      </c>
      <c r="O1682" t="s">
        <v>214</v>
      </c>
      <c r="P1682" t="s">
        <v>214</v>
      </c>
      <c r="Q1682" t="s">
        <v>214</v>
      </c>
      <c r="R1682" t="s">
        <v>214</v>
      </c>
      <c r="S1682" t="s">
        <v>214</v>
      </c>
      <c r="T1682" t="s">
        <v>214</v>
      </c>
      <c r="U1682" t="s">
        <v>214</v>
      </c>
      <c r="V1682" t="s">
        <v>214</v>
      </c>
      <c r="W1682" t="s">
        <v>213</v>
      </c>
      <c r="X1682" t="s">
        <v>213</v>
      </c>
      <c r="Y1682" t="s">
        <v>213</v>
      </c>
      <c r="Z1682" t="s">
        <v>213</v>
      </c>
      <c r="AA1682" t="s">
        <v>213</v>
      </c>
      <c r="AB1682"/>
      <c r="AC1682"/>
      <c r="AD1682"/>
      <c r="AE1682"/>
      <c r="AF1682"/>
      <c r="AG1682"/>
      <c r="AH1682"/>
      <c r="AI1682"/>
      <c r="AJ1682"/>
      <c r="AK1682"/>
      <c r="AL1682"/>
      <c r="AM1682"/>
      <c r="AN1682"/>
      <c r="AO1682"/>
      <c r="AP1682" s="317"/>
      <c r="AQ1682"/>
      <c r="AR1682" s="299"/>
      <c r="AS1682" s="275"/>
    </row>
    <row r="1683" spans="1:45" s="272" customFormat="1" ht="24" x14ac:dyDescent="0.5">
      <c r="A1683" s="333">
        <v>216966</v>
      </c>
      <c r="B1683" t="s">
        <v>486</v>
      </c>
      <c r="C1683" s="271" t="s">
        <v>214</v>
      </c>
      <c r="D1683" s="271" t="s">
        <v>212</v>
      </c>
      <c r="E1683" s="271" t="s">
        <v>214</v>
      </c>
      <c r="F1683" s="271" t="s">
        <v>214</v>
      </c>
      <c r="G1683" s="271" t="s">
        <v>213</v>
      </c>
      <c r="H1683" s="271" t="s">
        <v>214</v>
      </c>
      <c r="I1683" s="271" t="s">
        <v>213</v>
      </c>
      <c r="J1683" s="271" t="s">
        <v>214</v>
      </c>
      <c r="K1683" s="271" t="s">
        <v>213</v>
      </c>
      <c r="L1683" s="271" t="s">
        <v>213</v>
      </c>
      <c r="M1683" s="271"/>
      <c r="N1683" s="271"/>
      <c r="O1683" s="271"/>
      <c r="P1683" s="271"/>
      <c r="Q1683" s="271"/>
      <c r="R1683" s="271"/>
      <c r="S1683" s="271"/>
      <c r="T1683" s="271"/>
      <c r="U1683" s="271"/>
      <c r="V1683" s="271"/>
      <c r="W1683" s="271"/>
      <c r="X1683" s="271"/>
      <c r="Y1683" s="271"/>
      <c r="Z1683" s="271"/>
      <c r="AA1683" s="271"/>
      <c r="AB1683" s="271"/>
      <c r="AC1683" s="271"/>
      <c r="AD1683" s="271"/>
      <c r="AE1683" s="271"/>
      <c r="AF1683" s="271"/>
      <c r="AG1683" s="271"/>
      <c r="AH1683" s="271"/>
      <c r="AI1683" s="271"/>
      <c r="AJ1683" s="271"/>
      <c r="AK1683" s="271"/>
      <c r="AL1683" s="271"/>
      <c r="AM1683" s="271"/>
      <c r="AN1683" s="271"/>
      <c r="AO1683" s="271"/>
      <c r="AP1683" s="322"/>
      <c r="AQ1683"/>
      <c r="AR1683" s="299"/>
      <c r="AS1683" s="278"/>
    </row>
    <row r="1684" spans="1:45" s="272" customFormat="1" ht="24" x14ac:dyDescent="0.5">
      <c r="A1684" s="333">
        <v>216967</v>
      </c>
      <c r="B1684" t="s">
        <v>486</v>
      </c>
      <c r="C1684" s="272" t="s">
        <v>214</v>
      </c>
      <c r="D1684" s="272" t="s">
        <v>214</v>
      </c>
      <c r="E1684" s="272" t="s">
        <v>212</v>
      </c>
      <c r="F1684" s="272" t="s">
        <v>214</v>
      </c>
      <c r="G1684" s="272" t="s">
        <v>213</v>
      </c>
      <c r="H1684" s="272" t="s">
        <v>214</v>
      </c>
      <c r="I1684" s="272" t="s">
        <v>214</v>
      </c>
      <c r="J1684" s="272" t="s">
        <v>214</v>
      </c>
      <c r="K1684" s="272" t="s">
        <v>214</v>
      </c>
      <c r="L1684" s="272" t="s">
        <v>214</v>
      </c>
      <c r="AP1684" s="317"/>
      <c r="AQ1684"/>
      <c r="AR1684" s="299"/>
      <c r="AS1684" s="275"/>
    </row>
    <row r="1685" spans="1:45" s="272" customFormat="1" ht="22.8" x14ac:dyDescent="0.4">
      <c r="A1685" s="334">
        <v>216968</v>
      </c>
      <c r="B1685" t="s">
        <v>486</v>
      </c>
      <c r="C1685" s="315" t="s">
        <v>214</v>
      </c>
      <c r="D1685" s="315" t="s">
        <v>213</v>
      </c>
      <c r="E1685" s="315" t="s">
        <v>214</v>
      </c>
      <c r="F1685" s="315" t="s">
        <v>214</v>
      </c>
      <c r="G1685" s="315" t="s">
        <v>213</v>
      </c>
      <c r="H1685" s="315" t="s">
        <v>213</v>
      </c>
      <c r="I1685" s="315" t="s">
        <v>213</v>
      </c>
      <c r="J1685" s="315" t="s">
        <v>213</v>
      </c>
      <c r="K1685" s="315" t="s">
        <v>213</v>
      </c>
      <c r="L1685" s="315" t="s">
        <v>213</v>
      </c>
      <c r="M1685" s="315"/>
      <c r="N1685" s="315"/>
      <c r="O1685" s="315"/>
      <c r="P1685" s="315"/>
      <c r="Q1685" s="315"/>
      <c r="R1685" s="315"/>
      <c r="S1685" s="315"/>
      <c r="T1685" s="315"/>
      <c r="U1685" s="315"/>
      <c r="V1685" s="315"/>
      <c r="W1685" s="315"/>
      <c r="X1685" s="315"/>
      <c r="Y1685" s="315"/>
      <c r="Z1685" s="315"/>
      <c r="AA1685" s="315"/>
      <c r="AB1685" s="315"/>
      <c r="AC1685" s="315"/>
      <c r="AD1685" s="315"/>
      <c r="AE1685" s="315"/>
      <c r="AF1685" s="315"/>
      <c r="AG1685" s="315"/>
      <c r="AH1685" s="315"/>
      <c r="AI1685" s="315"/>
      <c r="AJ1685" s="315"/>
      <c r="AK1685" s="315"/>
      <c r="AL1685" s="315"/>
      <c r="AM1685" s="315"/>
      <c r="AN1685" s="315"/>
      <c r="AO1685" s="315"/>
      <c r="AP1685" s="316"/>
      <c r="AQ1685"/>
      <c r="AR1685" s="299"/>
      <c r="AS1685" s="275"/>
    </row>
    <row r="1686" spans="1:45" s="272" customFormat="1" ht="22.8" x14ac:dyDescent="0.4">
      <c r="A1686" s="332">
        <v>216969</v>
      </c>
      <c r="B1686" t="s">
        <v>3632</v>
      </c>
      <c r="C1686" t="s">
        <v>214</v>
      </c>
      <c r="D1686" t="s">
        <v>214</v>
      </c>
      <c r="E1686" t="s">
        <v>212</v>
      </c>
      <c r="F1686" t="s">
        <v>212</v>
      </c>
      <c r="G1686" t="s">
        <v>213</v>
      </c>
      <c r="H1686" t="s">
        <v>213</v>
      </c>
      <c r="I1686" t="s">
        <v>212</v>
      </c>
      <c r="J1686" t="s">
        <v>214</v>
      </c>
      <c r="K1686" t="s">
        <v>214</v>
      </c>
      <c r="L1686" t="s">
        <v>214</v>
      </c>
      <c r="M1686" t="s">
        <v>212</v>
      </c>
      <c r="N1686" t="s">
        <v>214</v>
      </c>
      <c r="O1686" t="s">
        <v>212</v>
      </c>
      <c r="P1686" t="s">
        <v>214</v>
      </c>
      <c r="Q1686" t="s">
        <v>214</v>
      </c>
      <c r="R1686" t="s">
        <v>214</v>
      </c>
      <c r="S1686" t="s">
        <v>214</v>
      </c>
      <c r="T1686" t="s">
        <v>214</v>
      </c>
      <c r="U1686" t="s">
        <v>214</v>
      </c>
      <c r="V1686" t="s">
        <v>214</v>
      </c>
      <c r="W1686"/>
      <c r="X1686"/>
      <c r="Y1686"/>
      <c r="Z1686"/>
      <c r="AA1686"/>
      <c r="AB1686"/>
      <c r="AC1686"/>
      <c r="AD1686"/>
      <c r="AE1686"/>
      <c r="AF1686"/>
      <c r="AG1686"/>
      <c r="AH1686"/>
      <c r="AI1686"/>
      <c r="AJ1686"/>
      <c r="AK1686"/>
      <c r="AL1686"/>
      <c r="AM1686"/>
      <c r="AN1686"/>
      <c r="AO1686"/>
      <c r="AP1686" s="317"/>
      <c r="AQ1686"/>
      <c r="AR1686" s="299"/>
      <c r="AS1686" s="278"/>
    </row>
    <row r="1687" spans="1:45" s="272" customFormat="1" ht="22.8" x14ac:dyDescent="0.4">
      <c r="A1687" s="332">
        <v>216970</v>
      </c>
      <c r="B1687" t="s">
        <v>486</v>
      </c>
      <c r="C1687" t="s">
        <v>214</v>
      </c>
      <c r="D1687" t="s">
        <v>214</v>
      </c>
      <c r="E1687" t="s">
        <v>214</v>
      </c>
      <c r="F1687" t="s">
        <v>214</v>
      </c>
      <c r="G1687" t="s">
        <v>214</v>
      </c>
      <c r="H1687" t="s">
        <v>213</v>
      </c>
      <c r="I1687" t="s">
        <v>213</v>
      </c>
      <c r="J1687" t="s">
        <v>213</v>
      </c>
      <c r="K1687" t="s">
        <v>214</v>
      </c>
      <c r="L1687" t="s">
        <v>213</v>
      </c>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s="317"/>
      <c r="AQ1687"/>
      <c r="AR1687" s="299"/>
      <c r="AS1687" s="275"/>
    </row>
    <row r="1688" spans="1:45" s="272" customFormat="1" ht="24" x14ac:dyDescent="0.5">
      <c r="A1688" s="333">
        <v>216971</v>
      </c>
      <c r="B1688" t="s">
        <v>486</v>
      </c>
      <c r="C1688" s="272" t="s">
        <v>213</v>
      </c>
      <c r="D1688" s="272" t="s">
        <v>214</v>
      </c>
      <c r="E1688" s="272" t="s">
        <v>214</v>
      </c>
      <c r="F1688" s="272" t="s">
        <v>214</v>
      </c>
      <c r="G1688" s="272" t="s">
        <v>213</v>
      </c>
      <c r="H1688" s="272" t="s">
        <v>213</v>
      </c>
      <c r="I1688" s="272" t="s">
        <v>213</v>
      </c>
      <c r="J1688" s="272" t="s">
        <v>213</v>
      </c>
      <c r="K1688" s="272" t="s">
        <v>213</v>
      </c>
      <c r="L1688" s="272" t="s">
        <v>213</v>
      </c>
      <c r="AP1688" s="317"/>
      <c r="AQ1688"/>
      <c r="AR1688" s="299"/>
      <c r="AS1688" s="275"/>
    </row>
    <row r="1689" spans="1:45" s="272" customFormat="1" ht="22.8" x14ac:dyDescent="0.4">
      <c r="A1689" s="332">
        <v>216972</v>
      </c>
      <c r="B1689" t="s">
        <v>486</v>
      </c>
      <c r="C1689" t="s">
        <v>214</v>
      </c>
      <c r="D1689" t="s">
        <v>214</v>
      </c>
      <c r="E1689" t="s">
        <v>214</v>
      </c>
      <c r="F1689" t="s">
        <v>214</v>
      </c>
      <c r="G1689" t="s">
        <v>214</v>
      </c>
      <c r="H1689" t="s">
        <v>213</v>
      </c>
      <c r="I1689" t="s">
        <v>213</v>
      </c>
      <c r="J1689" t="s">
        <v>213</v>
      </c>
      <c r="K1689" t="s">
        <v>213</v>
      </c>
      <c r="L1689" t="s">
        <v>213</v>
      </c>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s="317"/>
      <c r="AQ1689"/>
      <c r="AR1689" s="299"/>
      <c r="AS1689" s="275"/>
    </row>
    <row r="1690" spans="1:45" s="272" customFormat="1" ht="22.8" x14ac:dyDescent="0.4">
      <c r="A1690" s="332">
        <v>216973</v>
      </c>
      <c r="B1690" t="s">
        <v>486</v>
      </c>
      <c r="C1690" t="s">
        <v>212</v>
      </c>
      <c r="D1690" t="s">
        <v>213</v>
      </c>
      <c r="E1690" t="s">
        <v>212</v>
      </c>
      <c r="F1690" t="s">
        <v>213</v>
      </c>
      <c r="G1690" t="s">
        <v>213</v>
      </c>
      <c r="H1690" t="s">
        <v>213</v>
      </c>
      <c r="I1690" t="s">
        <v>213</v>
      </c>
      <c r="J1690" t="s">
        <v>213</v>
      </c>
      <c r="K1690" t="s">
        <v>213</v>
      </c>
      <c r="L1690" t="s">
        <v>213</v>
      </c>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s="317"/>
      <c r="AQ1690"/>
      <c r="AR1690" s="299"/>
      <c r="AS1690" s="275"/>
    </row>
    <row r="1691" spans="1:45" s="272" customFormat="1" ht="22.8" x14ac:dyDescent="0.4">
      <c r="A1691" s="332">
        <v>216974</v>
      </c>
      <c r="B1691" t="s">
        <v>489</v>
      </c>
      <c r="C1691" t="s">
        <v>213</v>
      </c>
      <c r="D1691" t="s">
        <v>214</v>
      </c>
      <c r="E1691" t="s">
        <v>214</v>
      </c>
      <c r="F1691" t="s">
        <v>213</v>
      </c>
      <c r="G1691" t="s">
        <v>214</v>
      </c>
      <c r="H1691" t="s">
        <v>214</v>
      </c>
      <c r="I1691" t="s">
        <v>214</v>
      </c>
      <c r="J1691" t="s">
        <v>214</v>
      </c>
      <c r="K1691" t="s">
        <v>214</v>
      </c>
      <c r="L1691" t="s">
        <v>214</v>
      </c>
      <c r="M1691" t="s">
        <v>213</v>
      </c>
      <c r="N1691" t="s">
        <v>213</v>
      </c>
      <c r="O1691" t="s">
        <v>213</v>
      </c>
      <c r="P1691" t="s">
        <v>213</v>
      </c>
      <c r="Q1691" t="s">
        <v>213</v>
      </c>
      <c r="R1691"/>
      <c r="S1691"/>
      <c r="T1691"/>
      <c r="U1691"/>
      <c r="V1691"/>
      <c r="W1691"/>
      <c r="X1691"/>
      <c r="Y1691"/>
      <c r="Z1691"/>
      <c r="AA1691"/>
      <c r="AB1691"/>
      <c r="AC1691"/>
      <c r="AD1691"/>
      <c r="AE1691"/>
      <c r="AF1691"/>
      <c r="AG1691"/>
      <c r="AH1691"/>
      <c r="AI1691"/>
      <c r="AJ1691"/>
      <c r="AK1691"/>
      <c r="AL1691"/>
      <c r="AM1691"/>
      <c r="AN1691"/>
      <c r="AO1691"/>
      <c r="AP1691" s="317"/>
      <c r="AQ1691"/>
      <c r="AR1691" s="299"/>
      <c r="AS1691" s="275"/>
    </row>
    <row r="1692" spans="1:45" s="272" customFormat="1" ht="22.8" x14ac:dyDescent="0.4">
      <c r="A1692" s="332">
        <v>216975</v>
      </c>
      <c r="B1692" t="s">
        <v>486</v>
      </c>
      <c r="C1692" t="s">
        <v>213</v>
      </c>
      <c r="D1692" t="s">
        <v>214</v>
      </c>
      <c r="E1692" t="s">
        <v>212</v>
      </c>
      <c r="F1692" t="s">
        <v>214</v>
      </c>
      <c r="G1692" t="s">
        <v>212</v>
      </c>
      <c r="H1692" t="s">
        <v>213</v>
      </c>
      <c r="I1692" t="s">
        <v>213</v>
      </c>
      <c r="J1692" t="s">
        <v>214</v>
      </c>
      <c r="K1692" t="s">
        <v>214</v>
      </c>
      <c r="L1692" t="s">
        <v>214</v>
      </c>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s="317"/>
      <c r="AQ1692"/>
      <c r="AR1692" s="299"/>
      <c r="AS1692" s="275"/>
    </row>
    <row r="1693" spans="1:45" s="272" customFormat="1" ht="24" x14ac:dyDescent="0.5">
      <c r="A1693" s="333">
        <v>216976</v>
      </c>
      <c r="B1693" t="s">
        <v>486</v>
      </c>
      <c r="C1693" s="272" t="s">
        <v>213</v>
      </c>
      <c r="D1693" s="272" t="s">
        <v>213</v>
      </c>
      <c r="E1693" s="272" t="s">
        <v>214</v>
      </c>
      <c r="F1693" s="272" t="s">
        <v>213</v>
      </c>
      <c r="G1693" s="272" t="s">
        <v>214</v>
      </c>
      <c r="H1693" s="272" t="s">
        <v>213</v>
      </c>
      <c r="I1693" s="272" t="s">
        <v>213</v>
      </c>
      <c r="J1693" s="272" t="s">
        <v>213</v>
      </c>
      <c r="K1693" s="272" t="s">
        <v>213</v>
      </c>
      <c r="L1693" s="272" t="s">
        <v>213</v>
      </c>
      <c r="AP1693" s="317"/>
      <c r="AQ1693"/>
      <c r="AR1693" s="299"/>
      <c r="AS1693" s="278"/>
    </row>
    <row r="1694" spans="1:45" s="272" customFormat="1" ht="22.8" x14ac:dyDescent="0.4">
      <c r="A1694" s="332">
        <v>216977</v>
      </c>
      <c r="B1694" t="s">
        <v>489</v>
      </c>
      <c r="C1694" t="s">
        <v>214</v>
      </c>
      <c r="D1694" t="s">
        <v>214</v>
      </c>
      <c r="E1694" t="s">
        <v>214</v>
      </c>
      <c r="F1694" t="s">
        <v>214</v>
      </c>
      <c r="G1694" t="s">
        <v>214</v>
      </c>
      <c r="H1694" t="s">
        <v>214</v>
      </c>
      <c r="I1694" t="s">
        <v>214</v>
      </c>
      <c r="J1694" t="s">
        <v>214</v>
      </c>
      <c r="K1694" t="s">
        <v>214</v>
      </c>
      <c r="L1694" t="s">
        <v>214</v>
      </c>
      <c r="M1694" t="s">
        <v>213</v>
      </c>
      <c r="N1694" t="s">
        <v>213</v>
      </c>
      <c r="O1694" t="s">
        <v>213</v>
      </c>
      <c r="P1694" t="s">
        <v>213</v>
      </c>
      <c r="Q1694" t="s">
        <v>213</v>
      </c>
      <c r="R1694"/>
      <c r="S1694"/>
      <c r="T1694"/>
      <c r="U1694"/>
      <c r="V1694"/>
      <c r="W1694"/>
      <c r="X1694"/>
      <c r="Y1694"/>
      <c r="Z1694"/>
      <c r="AA1694"/>
      <c r="AB1694"/>
      <c r="AC1694"/>
      <c r="AD1694"/>
      <c r="AE1694"/>
      <c r="AF1694"/>
      <c r="AG1694"/>
      <c r="AH1694"/>
      <c r="AI1694"/>
      <c r="AJ1694"/>
      <c r="AK1694"/>
      <c r="AL1694"/>
      <c r="AM1694"/>
      <c r="AN1694"/>
      <c r="AO1694"/>
      <c r="AP1694" s="317"/>
      <c r="AQ1694"/>
      <c r="AR1694" s="299"/>
      <c r="AS1694" s="278"/>
    </row>
    <row r="1695" spans="1:45" s="272" customFormat="1" ht="22.8" x14ac:dyDescent="0.4">
      <c r="A1695" s="332">
        <v>216978</v>
      </c>
      <c r="B1695" t="s">
        <v>489</v>
      </c>
      <c r="C1695" t="s">
        <v>212</v>
      </c>
      <c r="D1695" t="s">
        <v>214</v>
      </c>
      <c r="E1695" t="s">
        <v>212</v>
      </c>
      <c r="F1695" t="s">
        <v>212</v>
      </c>
      <c r="G1695" t="s">
        <v>212</v>
      </c>
      <c r="H1695" t="s">
        <v>214</v>
      </c>
      <c r="I1695" t="s">
        <v>214</v>
      </c>
      <c r="J1695" t="s">
        <v>214</v>
      </c>
      <c r="K1695" t="s">
        <v>214</v>
      </c>
      <c r="L1695" t="s">
        <v>214</v>
      </c>
      <c r="M1695" t="s">
        <v>213</v>
      </c>
      <c r="N1695" t="s">
        <v>213</v>
      </c>
      <c r="O1695" t="s">
        <v>213</v>
      </c>
      <c r="P1695" t="s">
        <v>213</v>
      </c>
      <c r="Q1695" t="s">
        <v>213</v>
      </c>
      <c r="R1695"/>
      <c r="S1695"/>
      <c r="T1695"/>
      <c r="U1695"/>
      <c r="V1695"/>
      <c r="W1695"/>
      <c r="X1695"/>
      <c r="Y1695"/>
      <c r="Z1695"/>
      <c r="AA1695"/>
      <c r="AB1695"/>
      <c r="AC1695"/>
      <c r="AD1695"/>
      <c r="AE1695"/>
      <c r="AF1695"/>
      <c r="AG1695"/>
      <c r="AH1695"/>
      <c r="AI1695"/>
      <c r="AJ1695"/>
      <c r="AK1695"/>
      <c r="AL1695"/>
      <c r="AM1695"/>
      <c r="AN1695"/>
      <c r="AO1695"/>
      <c r="AP1695" s="317"/>
      <c r="AQ1695"/>
      <c r="AR1695" s="299"/>
      <c r="AS1695" s="278"/>
    </row>
    <row r="1696" spans="1:45" s="272" customFormat="1" ht="22.8" x14ac:dyDescent="0.4">
      <c r="A1696" s="332">
        <v>216979</v>
      </c>
      <c r="B1696" t="s">
        <v>489</v>
      </c>
      <c r="C1696" t="s">
        <v>214</v>
      </c>
      <c r="D1696" t="s">
        <v>214</v>
      </c>
      <c r="E1696" t="s">
        <v>214</v>
      </c>
      <c r="F1696" t="s">
        <v>214</v>
      </c>
      <c r="G1696" t="s">
        <v>214</v>
      </c>
      <c r="H1696" t="s">
        <v>214</v>
      </c>
      <c r="I1696" t="s">
        <v>213</v>
      </c>
      <c r="J1696" t="s">
        <v>214</v>
      </c>
      <c r="K1696" t="s">
        <v>214</v>
      </c>
      <c r="L1696" t="s">
        <v>213</v>
      </c>
      <c r="M1696" t="s">
        <v>213</v>
      </c>
      <c r="N1696" t="s">
        <v>213</v>
      </c>
      <c r="O1696" t="s">
        <v>213</v>
      </c>
      <c r="P1696" t="s">
        <v>213</v>
      </c>
      <c r="Q1696" t="s">
        <v>213</v>
      </c>
      <c r="R1696"/>
      <c r="S1696"/>
      <c r="T1696"/>
      <c r="U1696"/>
      <c r="V1696"/>
      <c r="W1696"/>
      <c r="X1696"/>
      <c r="Y1696"/>
      <c r="Z1696"/>
      <c r="AA1696"/>
      <c r="AB1696"/>
      <c r="AC1696"/>
      <c r="AD1696"/>
      <c r="AE1696"/>
      <c r="AF1696"/>
      <c r="AG1696"/>
      <c r="AH1696"/>
      <c r="AI1696"/>
      <c r="AJ1696"/>
      <c r="AK1696"/>
      <c r="AL1696"/>
      <c r="AM1696"/>
      <c r="AN1696"/>
      <c r="AO1696"/>
      <c r="AP1696" s="317"/>
      <c r="AQ1696"/>
      <c r="AR1696" s="299"/>
      <c r="AS1696" s="278"/>
    </row>
    <row r="1697" spans="1:47" s="272" customFormat="1" ht="22.8" x14ac:dyDescent="0.4">
      <c r="A1697" s="332">
        <v>216980</v>
      </c>
      <c r="B1697" t="s">
        <v>486</v>
      </c>
      <c r="C1697" t="s">
        <v>212</v>
      </c>
      <c r="D1697" t="s">
        <v>214</v>
      </c>
      <c r="E1697" t="s">
        <v>214</v>
      </c>
      <c r="F1697" t="s">
        <v>212</v>
      </c>
      <c r="G1697" t="s">
        <v>214</v>
      </c>
      <c r="H1697" t="s">
        <v>214</v>
      </c>
      <c r="I1697" t="s">
        <v>214</v>
      </c>
      <c r="J1697" t="s">
        <v>214</v>
      </c>
      <c r="K1697" t="s">
        <v>214</v>
      </c>
      <c r="L1697" t="s">
        <v>214</v>
      </c>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s="317"/>
      <c r="AQ1697"/>
      <c r="AR1697" s="299"/>
      <c r="AS1697" s="275"/>
    </row>
    <row r="1698" spans="1:47" s="272" customFormat="1" ht="22.8" x14ac:dyDescent="0.4">
      <c r="A1698" s="332">
        <v>216981</v>
      </c>
      <c r="B1698" t="s">
        <v>486</v>
      </c>
      <c r="C1698" t="s">
        <v>214</v>
      </c>
      <c r="D1698" t="s">
        <v>214</v>
      </c>
      <c r="E1698" t="s">
        <v>214</v>
      </c>
      <c r="F1698" t="s">
        <v>214</v>
      </c>
      <c r="G1698" t="s">
        <v>214</v>
      </c>
      <c r="H1698" t="s">
        <v>213</v>
      </c>
      <c r="I1698" t="s">
        <v>213</v>
      </c>
      <c r="J1698" t="s">
        <v>213</v>
      </c>
      <c r="K1698" t="s">
        <v>214</v>
      </c>
      <c r="L1698" t="s">
        <v>213</v>
      </c>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s="317"/>
      <c r="AQ1698"/>
      <c r="AR1698" s="299"/>
      <c r="AS1698" s="275"/>
      <c r="AU1698" s="273"/>
    </row>
    <row r="1699" spans="1:47" s="272" customFormat="1" ht="24" x14ac:dyDescent="0.5">
      <c r="A1699" s="333">
        <v>216982</v>
      </c>
      <c r="B1699" t="s">
        <v>486</v>
      </c>
      <c r="C1699" s="272" t="s">
        <v>213</v>
      </c>
      <c r="D1699" s="272" t="s">
        <v>214</v>
      </c>
      <c r="E1699" s="272" t="s">
        <v>214</v>
      </c>
      <c r="F1699" s="272" t="s">
        <v>213</v>
      </c>
      <c r="G1699" s="272" t="s">
        <v>213</v>
      </c>
      <c r="H1699" s="272" t="s">
        <v>213</v>
      </c>
      <c r="I1699" s="272" t="s">
        <v>213</v>
      </c>
      <c r="J1699" s="272" t="s">
        <v>213</v>
      </c>
      <c r="K1699" s="272" t="s">
        <v>213</v>
      </c>
      <c r="L1699" s="272" t="s">
        <v>213</v>
      </c>
      <c r="AP1699" s="317"/>
      <c r="AQ1699"/>
      <c r="AR1699" s="299"/>
      <c r="AS1699" s="278"/>
      <c r="AU1699" s="273"/>
    </row>
    <row r="1700" spans="1:47" s="272" customFormat="1" ht="22.8" x14ac:dyDescent="0.4">
      <c r="A1700" s="332">
        <v>216983</v>
      </c>
      <c r="B1700" t="s">
        <v>489</v>
      </c>
      <c r="C1700" t="s">
        <v>212</v>
      </c>
      <c r="D1700" t="s">
        <v>214</v>
      </c>
      <c r="E1700" t="s">
        <v>214</v>
      </c>
      <c r="F1700" t="s">
        <v>212</v>
      </c>
      <c r="G1700" t="s">
        <v>214</v>
      </c>
      <c r="H1700" t="s">
        <v>214</v>
      </c>
      <c r="I1700" t="s">
        <v>214</v>
      </c>
      <c r="J1700" t="s">
        <v>214</v>
      </c>
      <c r="K1700" t="s">
        <v>214</v>
      </c>
      <c r="L1700" t="s">
        <v>214</v>
      </c>
      <c r="M1700" t="s">
        <v>213</v>
      </c>
      <c r="N1700" t="s">
        <v>213</v>
      </c>
      <c r="O1700" t="s">
        <v>213</v>
      </c>
      <c r="P1700" t="s">
        <v>213</v>
      </c>
      <c r="Q1700" t="s">
        <v>213</v>
      </c>
      <c r="R1700"/>
      <c r="S1700"/>
      <c r="T1700"/>
      <c r="U1700"/>
      <c r="V1700"/>
      <c r="W1700"/>
      <c r="X1700"/>
      <c r="Y1700"/>
      <c r="Z1700"/>
      <c r="AA1700"/>
      <c r="AB1700"/>
      <c r="AC1700"/>
      <c r="AD1700"/>
      <c r="AE1700"/>
      <c r="AF1700"/>
      <c r="AG1700"/>
      <c r="AH1700"/>
      <c r="AI1700"/>
      <c r="AJ1700"/>
      <c r="AK1700"/>
      <c r="AL1700"/>
      <c r="AM1700"/>
      <c r="AN1700"/>
      <c r="AO1700"/>
      <c r="AP1700" s="317"/>
      <c r="AQ1700"/>
      <c r="AR1700" s="299"/>
      <c r="AS1700" s="275"/>
      <c r="AU1700" s="273"/>
    </row>
    <row r="1701" spans="1:47" s="272" customFormat="1" ht="24" x14ac:dyDescent="0.5">
      <c r="A1701" s="333">
        <v>216984</v>
      </c>
      <c r="B1701" t="s">
        <v>486</v>
      </c>
      <c r="C1701" s="272" t="s">
        <v>214</v>
      </c>
      <c r="D1701" s="272" t="s">
        <v>214</v>
      </c>
      <c r="E1701" s="272" t="s">
        <v>214</v>
      </c>
      <c r="F1701" s="272" t="s">
        <v>214</v>
      </c>
      <c r="G1701" s="272" t="s">
        <v>214</v>
      </c>
      <c r="H1701" s="272" t="s">
        <v>213</v>
      </c>
      <c r="I1701" s="272" t="s">
        <v>213</v>
      </c>
      <c r="J1701" s="272" t="s">
        <v>213</v>
      </c>
      <c r="K1701" s="272" t="s">
        <v>213</v>
      </c>
      <c r="L1701" s="272" t="s">
        <v>213</v>
      </c>
      <c r="AP1701" s="317"/>
      <c r="AQ1701"/>
      <c r="AR1701" s="299"/>
      <c r="AS1701" s="278"/>
    </row>
    <row r="1702" spans="1:47" s="272" customFormat="1" ht="24" x14ac:dyDescent="0.5">
      <c r="A1702" s="333">
        <v>216985</v>
      </c>
      <c r="B1702" t="s">
        <v>486</v>
      </c>
      <c r="C1702" s="271" t="s">
        <v>214</v>
      </c>
      <c r="D1702" s="271" t="s">
        <v>214</v>
      </c>
      <c r="E1702" s="271" t="s">
        <v>214</v>
      </c>
      <c r="F1702" s="271" t="s">
        <v>214</v>
      </c>
      <c r="G1702" s="271" t="s">
        <v>214</v>
      </c>
      <c r="H1702" s="271" t="s">
        <v>213</v>
      </c>
      <c r="I1702" s="271" t="s">
        <v>213</v>
      </c>
      <c r="J1702" s="271" t="s">
        <v>213</v>
      </c>
      <c r="K1702" s="271" t="s">
        <v>213</v>
      </c>
      <c r="L1702" s="271" t="s">
        <v>213</v>
      </c>
      <c r="M1702" s="271"/>
      <c r="N1702" s="271"/>
      <c r="O1702" s="271"/>
      <c r="P1702" s="271"/>
      <c r="Q1702" s="271"/>
      <c r="R1702" s="271"/>
      <c r="S1702" s="271"/>
      <c r="T1702" s="271"/>
      <c r="U1702" s="271"/>
      <c r="V1702" s="271"/>
      <c r="W1702" s="271"/>
      <c r="X1702" s="271"/>
      <c r="Y1702" s="271"/>
      <c r="Z1702" s="271"/>
      <c r="AA1702" s="271"/>
      <c r="AB1702" s="271"/>
      <c r="AC1702" s="271"/>
      <c r="AD1702" s="271"/>
      <c r="AE1702" s="271"/>
      <c r="AF1702" s="271"/>
      <c r="AG1702" s="271"/>
      <c r="AH1702" s="271"/>
      <c r="AI1702" s="271"/>
      <c r="AJ1702" s="271"/>
      <c r="AK1702" s="271"/>
      <c r="AL1702" s="271"/>
      <c r="AM1702" s="271"/>
      <c r="AN1702" s="271"/>
      <c r="AO1702" s="271"/>
      <c r="AP1702" s="322"/>
      <c r="AQ1702"/>
      <c r="AR1702" s="299"/>
      <c r="AS1702" s="275"/>
    </row>
    <row r="1703" spans="1:47" s="272" customFormat="1" ht="22.8" x14ac:dyDescent="0.4">
      <c r="A1703" s="332">
        <v>216986</v>
      </c>
      <c r="B1703" t="s">
        <v>489</v>
      </c>
      <c r="C1703" t="s">
        <v>212</v>
      </c>
      <c r="D1703" t="s">
        <v>214</v>
      </c>
      <c r="E1703" t="s">
        <v>214</v>
      </c>
      <c r="F1703" t="s">
        <v>212</v>
      </c>
      <c r="G1703" t="s">
        <v>214</v>
      </c>
      <c r="H1703" t="s">
        <v>214</v>
      </c>
      <c r="I1703" t="s">
        <v>214</v>
      </c>
      <c r="J1703" t="s">
        <v>214</v>
      </c>
      <c r="K1703" t="s">
        <v>214</v>
      </c>
      <c r="L1703" t="s">
        <v>214</v>
      </c>
      <c r="M1703" t="s">
        <v>213</v>
      </c>
      <c r="N1703" t="s">
        <v>213</v>
      </c>
      <c r="O1703" t="s">
        <v>213</v>
      </c>
      <c r="P1703" t="s">
        <v>213</v>
      </c>
      <c r="Q1703" t="s">
        <v>213</v>
      </c>
      <c r="R1703"/>
      <c r="S1703"/>
      <c r="T1703"/>
      <c r="U1703"/>
      <c r="V1703"/>
      <c r="W1703"/>
      <c r="X1703"/>
      <c r="Y1703"/>
      <c r="Z1703"/>
      <c r="AA1703"/>
      <c r="AB1703"/>
      <c r="AC1703"/>
      <c r="AD1703"/>
      <c r="AE1703"/>
      <c r="AF1703"/>
      <c r="AG1703"/>
      <c r="AH1703"/>
      <c r="AI1703"/>
      <c r="AJ1703"/>
      <c r="AK1703"/>
      <c r="AL1703"/>
      <c r="AM1703"/>
      <c r="AN1703"/>
      <c r="AO1703"/>
      <c r="AP1703" s="317"/>
      <c r="AQ1703"/>
      <c r="AR1703" s="299"/>
      <c r="AS1703" s="278"/>
      <c r="AU1703" s="273"/>
    </row>
    <row r="1704" spans="1:47" s="272" customFormat="1" ht="22.8" x14ac:dyDescent="0.4">
      <c r="A1704" s="332">
        <v>216987</v>
      </c>
      <c r="B1704" t="s">
        <v>489</v>
      </c>
      <c r="C1704" t="s">
        <v>214</v>
      </c>
      <c r="D1704" t="s">
        <v>214</v>
      </c>
      <c r="E1704" t="s">
        <v>214</v>
      </c>
      <c r="F1704" t="s">
        <v>212</v>
      </c>
      <c r="G1704" t="s">
        <v>212</v>
      </c>
      <c r="H1704" t="s">
        <v>214</v>
      </c>
      <c r="I1704" t="s">
        <v>214</v>
      </c>
      <c r="J1704" t="s">
        <v>214</v>
      </c>
      <c r="K1704" t="s">
        <v>214</v>
      </c>
      <c r="L1704" t="s">
        <v>214</v>
      </c>
      <c r="M1704" t="s">
        <v>213</v>
      </c>
      <c r="N1704" t="s">
        <v>213</v>
      </c>
      <c r="O1704" t="s">
        <v>213</v>
      </c>
      <c r="P1704" t="s">
        <v>213</v>
      </c>
      <c r="Q1704" t="s">
        <v>213</v>
      </c>
      <c r="R1704"/>
      <c r="S1704"/>
      <c r="T1704"/>
      <c r="U1704"/>
      <c r="V1704"/>
      <c r="W1704"/>
      <c r="X1704"/>
      <c r="Y1704"/>
      <c r="Z1704"/>
      <c r="AA1704"/>
      <c r="AB1704"/>
      <c r="AC1704"/>
      <c r="AD1704"/>
      <c r="AE1704"/>
      <c r="AF1704"/>
      <c r="AG1704"/>
      <c r="AH1704"/>
      <c r="AI1704"/>
      <c r="AJ1704"/>
      <c r="AK1704"/>
      <c r="AL1704"/>
      <c r="AM1704"/>
      <c r="AN1704"/>
      <c r="AO1704"/>
      <c r="AP1704" s="317"/>
      <c r="AQ1704"/>
      <c r="AR1704" s="299"/>
      <c r="AS1704" s="278"/>
      <c r="AU1704" s="273"/>
    </row>
    <row r="1705" spans="1:47" s="272" customFormat="1" ht="22.8" x14ac:dyDescent="0.4">
      <c r="A1705" s="332">
        <v>216988</v>
      </c>
      <c r="B1705" t="s">
        <v>489</v>
      </c>
      <c r="C1705" t="s">
        <v>214</v>
      </c>
      <c r="D1705" t="s">
        <v>214</v>
      </c>
      <c r="E1705" t="s">
        <v>214</v>
      </c>
      <c r="F1705" t="s">
        <v>214</v>
      </c>
      <c r="G1705" t="s">
        <v>214</v>
      </c>
      <c r="H1705" t="s">
        <v>214</v>
      </c>
      <c r="I1705" t="s">
        <v>214</v>
      </c>
      <c r="J1705" t="s">
        <v>214</v>
      </c>
      <c r="K1705" t="s">
        <v>214</v>
      </c>
      <c r="L1705" t="s">
        <v>214</v>
      </c>
      <c r="M1705" t="s">
        <v>213</v>
      </c>
      <c r="N1705" t="s">
        <v>213</v>
      </c>
      <c r="O1705" t="s">
        <v>213</v>
      </c>
      <c r="P1705" t="s">
        <v>213</v>
      </c>
      <c r="Q1705" t="s">
        <v>213</v>
      </c>
      <c r="R1705"/>
      <c r="S1705"/>
      <c r="T1705"/>
      <c r="U1705"/>
      <c r="V1705"/>
      <c r="W1705"/>
      <c r="X1705"/>
      <c r="Y1705"/>
      <c r="Z1705"/>
      <c r="AA1705"/>
      <c r="AB1705"/>
      <c r="AC1705"/>
      <c r="AD1705"/>
      <c r="AE1705"/>
      <c r="AF1705"/>
      <c r="AG1705"/>
      <c r="AH1705"/>
      <c r="AI1705"/>
      <c r="AJ1705"/>
      <c r="AK1705"/>
      <c r="AL1705"/>
      <c r="AM1705"/>
      <c r="AN1705"/>
      <c r="AO1705"/>
      <c r="AP1705" s="317"/>
      <c r="AQ1705"/>
      <c r="AR1705" s="299"/>
      <c r="AS1705" s="275"/>
    </row>
    <row r="1706" spans="1:47" s="272" customFormat="1" ht="22.8" x14ac:dyDescent="0.4">
      <c r="A1706" s="332">
        <v>216989</v>
      </c>
      <c r="B1706" t="s">
        <v>486</v>
      </c>
      <c r="C1706" t="s">
        <v>214</v>
      </c>
      <c r="D1706" t="s">
        <v>214</v>
      </c>
      <c r="E1706" t="s">
        <v>214</v>
      </c>
      <c r="F1706" t="s">
        <v>214</v>
      </c>
      <c r="G1706" t="s">
        <v>214</v>
      </c>
      <c r="H1706" s="315" t="s">
        <v>213</v>
      </c>
      <c r="I1706" s="315" t="s">
        <v>213</v>
      </c>
      <c r="J1706" s="315" t="s">
        <v>213</v>
      </c>
      <c r="K1706" s="315" t="s">
        <v>213</v>
      </c>
      <c r="L1706" s="315" t="s">
        <v>213</v>
      </c>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s="317"/>
      <c r="AQ1706"/>
      <c r="AR1706" s="299"/>
      <c r="AS1706" s="275"/>
      <c r="AU1706" s="273"/>
    </row>
    <row r="1707" spans="1:47" s="272" customFormat="1" ht="22.8" x14ac:dyDescent="0.4">
      <c r="A1707" s="332">
        <v>216990</v>
      </c>
      <c r="B1707" t="s">
        <v>486</v>
      </c>
      <c r="C1707" t="s">
        <v>214</v>
      </c>
      <c r="D1707" t="s">
        <v>214</v>
      </c>
      <c r="E1707" t="s">
        <v>214</v>
      </c>
      <c r="F1707" t="s">
        <v>214</v>
      </c>
      <c r="G1707" t="s">
        <v>212</v>
      </c>
      <c r="H1707" t="s">
        <v>214</v>
      </c>
      <c r="I1707" t="s">
        <v>214</v>
      </c>
      <c r="J1707" t="s">
        <v>214</v>
      </c>
      <c r="K1707" t="s">
        <v>214</v>
      </c>
      <c r="L1707" t="s">
        <v>214</v>
      </c>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s="317"/>
      <c r="AQ1707"/>
      <c r="AR1707" s="299"/>
      <c r="AS1707" s="275"/>
      <c r="AU1707" s="273"/>
    </row>
    <row r="1708" spans="1:47" s="272" customFormat="1" ht="24" x14ac:dyDescent="0.5">
      <c r="A1708" s="336">
        <v>216991</v>
      </c>
      <c r="B1708" t="s">
        <v>486</v>
      </c>
      <c r="C1708" s="271" t="s">
        <v>214</v>
      </c>
      <c r="D1708" s="271" t="s">
        <v>214</v>
      </c>
      <c r="E1708" s="271" t="s">
        <v>214</v>
      </c>
      <c r="F1708" s="271" t="s">
        <v>214</v>
      </c>
      <c r="G1708" s="271" t="s">
        <v>213</v>
      </c>
      <c r="H1708" s="271" t="s">
        <v>213</v>
      </c>
      <c r="I1708" s="271" t="s">
        <v>213</v>
      </c>
      <c r="J1708" s="271" t="s">
        <v>213</v>
      </c>
      <c r="K1708" s="271" t="s">
        <v>213</v>
      </c>
      <c r="L1708" s="271" t="s">
        <v>213</v>
      </c>
      <c r="M1708" s="271"/>
      <c r="N1708" s="271"/>
      <c r="O1708" s="271"/>
      <c r="P1708" s="271"/>
      <c r="Q1708" s="271"/>
      <c r="R1708" s="271"/>
      <c r="S1708" s="271"/>
      <c r="T1708" s="271"/>
      <c r="U1708" s="271"/>
      <c r="V1708" s="271"/>
      <c r="W1708" s="271"/>
      <c r="X1708" s="271"/>
      <c r="Y1708" s="271"/>
      <c r="Z1708" s="271"/>
      <c r="AA1708" s="271"/>
      <c r="AB1708" s="271"/>
      <c r="AC1708" s="271"/>
      <c r="AD1708" s="271"/>
      <c r="AE1708" s="271"/>
      <c r="AF1708" s="271"/>
      <c r="AG1708" s="271"/>
      <c r="AH1708" s="271"/>
      <c r="AI1708" s="271"/>
      <c r="AJ1708" s="271"/>
      <c r="AK1708" s="271"/>
      <c r="AL1708" s="271"/>
      <c r="AM1708" s="271"/>
      <c r="AN1708" s="271"/>
      <c r="AO1708" s="271"/>
      <c r="AP1708" s="322"/>
      <c r="AQ1708"/>
      <c r="AR1708" s="299"/>
      <c r="AS1708" s="275"/>
      <c r="AU1708" s="273"/>
    </row>
    <row r="1709" spans="1:47" s="272" customFormat="1" ht="24" x14ac:dyDescent="0.5">
      <c r="A1709" s="333">
        <v>216992</v>
      </c>
      <c r="B1709" t="s">
        <v>486</v>
      </c>
      <c r="C1709" s="272" t="s">
        <v>214</v>
      </c>
      <c r="D1709" s="272" t="s">
        <v>214</v>
      </c>
      <c r="E1709" s="272" t="s">
        <v>214</v>
      </c>
      <c r="F1709" s="272" t="s">
        <v>214</v>
      </c>
      <c r="G1709" s="272" t="s">
        <v>214</v>
      </c>
      <c r="H1709" s="272" t="s">
        <v>213</v>
      </c>
      <c r="I1709" s="272" t="s">
        <v>213</v>
      </c>
      <c r="J1709" s="272" t="s">
        <v>213</v>
      </c>
      <c r="K1709" s="272" t="s">
        <v>213</v>
      </c>
      <c r="L1709" s="272" t="s">
        <v>213</v>
      </c>
      <c r="AP1709" s="317"/>
      <c r="AQ1709"/>
      <c r="AR1709" s="299"/>
      <c r="AS1709" s="275"/>
    </row>
    <row r="1710" spans="1:47" s="272" customFormat="1" ht="22.8" x14ac:dyDescent="0.4">
      <c r="A1710" s="332">
        <v>216993</v>
      </c>
      <c r="B1710" t="s">
        <v>489</v>
      </c>
      <c r="C1710" t="s">
        <v>212</v>
      </c>
      <c r="D1710" t="s">
        <v>214</v>
      </c>
      <c r="E1710" t="s">
        <v>212</v>
      </c>
      <c r="F1710" t="s">
        <v>212</v>
      </c>
      <c r="G1710" t="s">
        <v>212</v>
      </c>
      <c r="H1710" t="s">
        <v>214</v>
      </c>
      <c r="I1710" t="s">
        <v>214</v>
      </c>
      <c r="J1710" t="s">
        <v>214</v>
      </c>
      <c r="K1710" t="s">
        <v>214</v>
      </c>
      <c r="L1710" t="s">
        <v>214</v>
      </c>
      <c r="M1710" t="s">
        <v>213</v>
      </c>
      <c r="N1710" t="s">
        <v>213</v>
      </c>
      <c r="O1710" t="s">
        <v>213</v>
      </c>
      <c r="P1710" t="s">
        <v>213</v>
      </c>
      <c r="Q1710" t="s">
        <v>213</v>
      </c>
      <c r="R1710"/>
      <c r="S1710"/>
      <c r="T1710"/>
      <c r="U1710"/>
      <c r="V1710"/>
      <c r="W1710"/>
      <c r="X1710"/>
      <c r="Y1710"/>
      <c r="Z1710"/>
      <c r="AA1710"/>
      <c r="AB1710"/>
      <c r="AC1710"/>
      <c r="AD1710"/>
      <c r="AE1710"/>
      <c r="AF1710"/>
      <c r="AG1710"/>
      <c r="AH1710"/>
      <c r="AI1710"/>
      <c r="AJ1710"/>
      <c r="AK1710"/>
      <c r="AL1710"/>
      <c r="AM1710"/>
      <c r="AN1710"/>
      <c r="AO1710"/>
      <c r="AP1710" s="317"/>
      <c r="AQ1710"/>
      <c r="AR1710" s="299"/>
      <c r="AS1710" s="275"/>
    </row>
    <row r="1711" spans="1:47" s="272" customFormat="1" ht="24" x14ac:dyDescent="0.5">
      <c r="A1711" s="333">
        <v>216994</v>
      </c>
      <c r="B1711" t="s">
        <v>486</v>
      </c>
      <c r="C1711" s="271" t="s">
        <v>214</v>
      </c>
      <c r="D1711" s="271" t="s">
        <v>214</v>
      </c>
      <c r="E1711" s="271" t="s">
        <v>214</v>
      </c>
      <c r="F1711" s="271" t="s">
        <v>214</v>
      </c>
      <c r="G1711" s="271" t="s">
        <v>214</v>
      </c>
      <c r="H1711" s="271" t="s">
        <v>213</v>
      </c>
      <c r="I1711" s="271" t="s">
        <v>213</v>
      </c>
      <c r="J1711" s="271" t="s">
        <v>213</v>
      </c>
      <c r="K1711" s="271" t="s">
        <v>213</v>
      </c>
      <c r="L1711" s="271" t="s">
        <v>213</v>
      </c>
      <c r="M1711" s="271"/>
      <c r="N1711" s="271"/>
      <c r="O1711" s="271"/>
      <c r="P1711" s="271"/>
      <c r="Q1711" s="271"/>
      <c r="R1711" s="271"/>
      <c r="S1711" s="271"/>
      <c r="T1711" s="271"/>
      <c r="U1711" s="271"/>
      <c r="V1711" s="271"/>
      <c r="W1711" s="271"/>
      <c r="X1711" s="271"/>
      <c r="Y1711" s="271"/>
      <c r="Z1711" s="271"/>
      <c r="AA1711" s="271"/>
      <c r="AB1711" s="271"/>
      <c r="AC1711" s="271"/>
      <c r="AD1711" s="271"/>
      <c r="AE1711" s="271"/>
      <c r="AF1711" s="271"/>
      <c r="AG1711" s="271"/>
      <c r="AH1711" s="271"/>
      <c r="AI1711" s="271"/>
      <c r="AJ1711" s="271"/>
      <c r="AK1711" s="271"/>
      <c r="AL1711" s="271"/>
      <c r="AM1711" s="271"/>
      <c r="AN1711" s="271"/>
      <c r="AO1711" s="271"/>
      <c r="AP1711" s="322"/>
      <c r="AQ1711"/>
      <c r="AR1711" s="299"/>
      <c r="AS1711" s="275"/>
    </row>
    <row r="1712" spans="1:47" s="272" customFormat="1" ht="24" x14ac:dyDescent="0.5">
      <c r="A1712" s="333">
        <v>216995</v>
      </c>
      <c r="B1712" t="s">
        <v>486</v>
      </c>
      <c r="C1712" s="272" t="s">
        <v>214</v>
      </c>
      <c r="D1712" s="272" t="s">
        <v>214</v>
      </c>
      <c r="E1712" s="272" t="s">
        <v>214</v>
      </c>
      <c r="F1712" s="272" t="s">
        <v>214</v>
      </c>
      <c r="G1712" s="272" t="s">
        <v>214</v>
      </c>
      <c r="H1712" s="272" t="s">
        <v>213</v>
      </c>
      <c r="I1712" s="272" t="s">
        <v>213</v>
      </c>
      <c r="J1712" s="272" t="s">
        <v>213</v>
      </c>
      <c r="K1712" s="272" t="s">
        <v>213</v>
      </c>
      <c r="L1712" s="272" t="s">
        <v>213</v>
      </c>
      <c r="AP1712" s="317"/>
      <c r="AQ1712"/>
      <c r="AR1712" s="299"/>
      <c r="AS1712" s="275"/>
    </row>
    <row r="1713" spans="1:47" s="272" customFormat="1" ht="22.8" x14ac:dyDescent="0.4">
      <c r="A1713" s="332">
        <v>216996</v>
      </c>
      <c r="B1713" t="s">
        <v>486</v>
      </c>
      <c r="C1713" t="s">
        <v>212</v>
      </c>
      <c r="D1713" t="s">
        <v>212</v>
      </c>
      <c r="E1713" t="s">
        <v>214</v>
      </c>
      <c r="F1713" t="s">
        <v>214</v>
      </c>
      <c r="G1713" t="s">
        <v>212</v>
      </c>
      <c r="H1713" t="s">
        <v>214</v>
      </c>
      <c r="I1713" t="s">
        <v>213</v>
      </c>
      <c r="J1713" t="s">
        <v>214</v>
      </c>
      <c r="K1713" t="s">
        <v>214</v>
      </c>
      <c r="L1713" t="s">
        <v>213</v>
      </c>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s="317"/>
      <c r="AQ1713"/>
      <c r="AR1713" s="299"/>
      <c r="AS1713" s="278"/>
      <c r="AU1713" s="273"/>
    </row>
    <row r="1714" spans="1:47" s="272" customFormat="1" ht="24" x14ac:dyDescent="0.5">
      <c r="A1714" s="333">
        <v>216997</v>
      </c>
      <c r="B1714" t="s">
        <v>486</v>
      </c>
      <c r="C1714" s="271" t="s">
        <v>214</v>
      </c>
      <c r="D1714" s="271" t="s">
        <v>214</v>
      </c>
      <c r="E1714" s="271" t="s">
        <v>214</v>
      </c>
      <c r="F1714" s="271" t="s">
        <v>214</v>
      </c>
      <c r="G1714" s="271" t="s">
        <v>214</v>
      </c>
      <c r="H1714" s="271" t="s">
        <v>213</v>
      </c>
      <c r="I1714" s="271" t="s">
        <v>213</v>
      </c>
      <c r="J1714" s="271" t="s">
        <v>213</v>
      </c>
      <c r="K1714" s="271" t="s">
        <v>213</v>
      </c>
      <c r="L1714" s="271" t="s">
        <v>213</v>
      </c>
      <c r="M1714" s="271"/>
      <c r="N1714" s="271"/>
      <c r="O1714" s="271"/>
      <c r="P1714" s="271"/>
      <c r="Q1714" s="271"/>
      <c r="R1714" s="271"/>
      <c r="S1714" s="271"/>
      <c r="T1714" s="271"/>
      <c r="U1714" s="271"/>
      <c r="V1714" s="271"/>
      <c r="W1714" s="271"/>
      <c r="X1714" s="271"/>
      <c r="Y1714" s="271"/>
      <c r="Z1714" s="271"/>
      <c r="AA1714" s="271"/>
      <c r="AB1714" s="271"/>
      <c r="AC1714" s="271"/>
      <c r="AD1714" s="271"/>
      <c r="AE1714" s="271"/>
      <c r="AF1714" s="271"/>
      <c r="AG1714" s="271"/>
      <c r="AH1714" s="271"/>
      <c r="AI1714" s="271"/>
      <c r="AJ1714" s="271"/>
      <c r="AK1714" s="271"/>
      <c r="AL1714" s="271"/>
      <c r="AM1714" s="271"/>
      <c r="AN1714" s="271"/>
      <c r="AO1714" s="271"/>
      <c r="AP1714" s="322"/>
      <c r="AQ1714"/>
      <c r="AR1714" s="299"/>
      <c r="AS1714" s="278"/>
      <c r="AU1714" s="273"/>
    </row>
    <row r="1715" spans="1:47" s="272" customFormat="1" ht="22.8" x14ac:dyDescent="0.4">
      <c r="A1715" s="332">
        <v>216998</v>
      </c>
      <c r="B1715" t="s">
        <v>489</v>
      </c>
      <c r="C1715" t="s">
        <v>214</v>
      </c>
      <c r="D1715" t="s">
        <v>214</v>
      </c>
      <c r="E1715" t="s">
        <v>212</v>
      </c>
      <c r="F1715" t="s">
        <v>214</v>
      </c>
      <c r="G1715" t="s">
        <v>214</v>
      </c>
      <c r="H1715" t="s">
        <v>214</v>
      </c>
      <c r="I1715" t="s">
        <v>214</v>
      </c>
      <c r="J1715" t="s">
        <v>214</v>
      </c>
      <c r="K1715" t="s">
        <v>214</v>
      </c>
      <c r="L1715" t="s">
        <v>214</v>
      </c>
      <c r="M1715" t="s">
        <v>213</v>
      </c>
      <c r="N1715" t="s">
        <v>213</v>
      </c>
      <c r="O1715" t="s">
        <v>213</v>
      </c>
      <c r="P1715" t="s">
        <v>213</v>
      </c>
      <c r="Q1715" t="s">
        <v>213</v>
      </c>
      <c r="R1715"/>
      <c r="S1715"/>
      <c r="T1715"/>
      <c r="U1715"/>
      <c r="V1715"/>
      <c r="W1715"/>
      <c r="X1715"/>
      <c r="Y1715"/>
      <c r="Z1715"/>
      <c r="AA1715"/>
      <c r="AB1715"/>
      <c r="AC1715"/>
      <c r="AD1715"/>
      <c r="AE1715"/>
      <c r="AF1715"/>
      <c r="AG1715"/>
      <c r="AH1715"/>
      <c r="AI1715"/>
      <c r="AJ1715"/>
      <c r="AK1715"/>
      <c r="AL1715"/>
      <c r="AM1715"/>
      <c r="AN1715"/>
      <c r="AO1715"/>
      <c r="AP1715" s="317"/>
      <c r="AQ1715"/>
      <c r="AR1715" s="299"/>
      <c r="AS1715" s="275"/>
      <c r="AU1715" s="273"/>
    </row>
    <row r="1716" spans="1:47" s="272" customFormat="1" ht="22.8" x14ac:dyDescent="0.4">
      <c r="A1716" s="332">
        <v>216999</v>
      </c>
      <c r="B1716" t="s">
        <v>489</v>
      </c>
      <c r="C1716" t="s">
        <v>214</v>
      </c>
      <c r="D1716" t="s">
        <v>214</v>
      </c>
      <c r="E1716" t="s">
        <v>212</v>
      </c>
      <c r="F1716" t="s">
        <v>212</v>
      </c>
      <c r="G1716" t="s">
        <v>214</v>
      </c>
      <c r="H1716" t="s">
        <v>214</v>
      </c>
      <c r="I1716" t="s">
        <v>214</v>
      </c>
      <c r="J1716" t="s">
        <v>214</v>
      </c>
      <c r="K1716" t="s">
        <v>214</v>
      </c>
      <c r="L1716" t="s">
        <v>214</v>
      </c>
      <c r="M1716" t="s">
        <v>213</v>
      </c>
      <c r="N1716" t="s">
        <v>213</v>
      </c>
      <c r="O1716" t="s">
        <v>213</v>
      </c>
      <c r="P1716" t="s">
        <v>213</v>
      </c>
      <c r="Q1716" t="s">
        <v>213</v>
      </c>
      <c r="R1716"/>
      <c r="S1716"/>
      <c r="T1716"/>
      <c r="U1716"/>
      <c r="V1716"/>
      <c r="W1716"/>
      <c r="X1716"/>
      <c r="Y1716"/>
      <c r="Z1716"/>
      <c r="AA1716"/>
      <c r="AB1716"/>
      <c r="AC1716"/>
      <c r="AD1716"/>
      <c r="AE1716"/>
      <c r="AF1716"/>
      <c r="AG1716"/>
      <c r="AH1716"/>
      <c r="AI1716"/>
      <c r="AJ1716"/>
      <c r="AK1716"/>
      <c r="AL1716"/>
      <c r="AM1716"/>
      <c r="AN1716"/>
      <c r="AO1716"/>
      <c r="AP1716" s="317"/>
      <c r="AQ1716"/>
      <c r="AR1716" s="299"/>
      <c r="AS1716" s="275"/>
    </row>
    <row r="1717" spans="1:47" s="272" customFormat="1" ht="24" x14ac:dyDescent="0.5">
      <c r="A1717" s="333">
        <v>217000</v>
      </c>
      <c r="B1717" t="s">
        <v>486</v>
      </c>
      <c r="C1717" s="272" t="s">
        <v>213</v>
      </c>
      <c r="D1717" s="272" t="s">
        <v>214</v>
      </c>
      <c r="E1717" s="272" t="s">
        <v>214</v>
      </c>
      <c r="F1717" s="272" t="s">
        <v>214</v>
      </c>
      <c r="G1717" s="272" t="s">
        <v>213</v>
      </c>
      <c r="H1717" s="272" t="s">
        <v>213</v>
      </c>
      <c r="I1717" s="272" t="s">
        <v>213</v>
      </c>
      <c r="J1717" s="272" t="s">
        <v>213</v>
      </c>
      <c r="K1717" s="272" t="s">
        <v>213</v>
      </c>
      <c r="L1717" s="272" t="s">
        <v>213</v>
      </c>
      <c r="AP1717" s="317"/>
      <c r="AQ1717"/>
      <c r="AR1717" s="299"/>
      <c r="AS1717" s="275"/>
      <c r="AU1717" s="273"/>
    </row>
    <row r="1718" spans="1:47" s="272" customFormat="1" ht="22.8" x14ac:dyDescent="0.4">
      <c r="A1718" s="332">
        <v>217001</v>
      </c>
      <c r="B1718" t="s">
        <v>486</v>
      </c>
      <c r="C1718" t="s">
        <v>213</v>
      </c>
      <c r="D1718" t="s">
        <v>214</v>
      </c>
      <c r="E1718" t="s">
        <v>214</v>
      </c>
      <c r="F1718" t="s">
        <v>214</v>
      </c>
      <c r="G1718" t="s">
        <v>213</v>
      </c>
      <c r="H1718" s="315" t="s">
        <v>213</v>
      </c>
      <c r="I1718" s="315" t="s">
        <v>213</v>
      </c>
      <c r="J1718" s="315" t="s">
        <v>213</v>
      </c>
      <c r="K1718" s="315" t="s">
        <v>213</v>
      </c>
      <c r="L1718" s="315" t="s">
        <v>213</v>
      </c>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s="317"/>
      <c r="AQ1718"/>
      <c r="AR1718" s="299"/>
      <c r="AS1718" s="278"/>
      <c r="AU1718" s="273"/>
    </row>
    <row r="1719" spans="1:47" s="272" customFormat="1" ht="22.8" x14ac:dyDescent="0.4">
      <c r="A1719" s="332">
        <v>217002</v>
      </c>
      <c r="B1719" t="s">
        <v>489</v>
      </c>
      <c r="C1719" t="s">
        <v>212</v>
      </c>
      <c r="D1719" t="s">
        <v>214</v>
      </c>
      <c r="E1719" t="s">
        <v>214</v>
      </c>
      <c r="F1719" t="s">
        <v>214</v>
      </c>
      <c r="G1719" t="s">
        <v>214</v>
      </c>
      <c r="H1719" t="s">
        <v>214</v>
      </c>
      <c r="I1719" t="s">
        <v>214</v>
      </c>
      <c r="J1719" t="s">
        <v>214</v>
      </c>
      <c r="K1719" t="s">
        <v>214</v>
      </c>
      <c r="L1719" t="s">
        <v>214</v>
      </c>
      <c r="M1719" t="s">
        <v>213</v>
      </c>
      <c r="N1719" t="s">
        <v>213</v>
      </c>
      <c r="O1719" t="s">
        <v>213</v>
      </c>
      <c r="P1719" t="s">
        <v>213</v>
      </c>
      <c r="Q1719" t="s">
        <v>213</v>
      </c>
      <c r="R1719"/>
      <c r="S1719"/>
      <c r="T1719"/>
      <c r="U1719"/>
      <c r="V1719"/>
      <c r="W1719"/>
      <c r="X1719"/>
      <c r="Y1719"/>
      <c r="Z1719"/>
      <c r="AA1719"/>
      <c r="AB1719"/>
      <c r="AC1719"/>
      <c r="AD1719"/>
      <c r="AE1719"/>
      <c r="AF1719"/>
      <c r="AG1719"/>
      <c r="AH1719"/>
      <c r="AI1719"/>
      <c r="AJ1719"/>
      <c r="AK1719"/>
      <c r="AL1719"/>
      <c r="AM1719"/>
      <c r="AN1719"/>
      <c r="AO1719"/>
      <c r="AP1719" s="317"/>
      <c r="AQ1719"/>
      <c r="AR1719" s="299"/>
      <c r="AS1719" s="275"/>
      <c r="AU1719" s="273"/>
    </row>
    <row r="1720" spans="1:47" s="272" customFormat="1" ht="22.8" x14ac:dyDescent="0.4">
      <c r="A1720" s="332">
        <v>217003</v>
      </c>
      <c r="B1720" t="s">
        <v>489</v>
      </c>
      <c r="C1720" t="s">
        <v>212</v>
      </c>
      <c r="D1720" t="s">
        <v>214</v>
      </c>
      <c r="E1720" t="s">
        <v>214</v>
      </c>
      <c r="F1720" t="s">
        <v>212</v>
      </c>
      <c r="G1720" t="s">
        <v>214</v>
      </c>
      <c r="H1720" t="s">
        <v>214</v>
      </c>
      <c r="I1720" t="s">
        <v>214</v>
      </c>
      <c r="J1720" t="s">
        <v>214</v>
      </c>
      <c r="K1720" t="s">
        <v>214</v>
      </c>
      <c r="L1720" t="s">
        <v>214</v>
      </c>
      <c r="M1720" t="s">
        <v>213</v>
      </c>
      <c r="N1720" t="s">
        <v>213</v>
      </c>
      <c r="O1720" t="s">
        <v>213</v>
      </c>
      <c r="P1720" t="s">
        <v>213</v>
      </c>
      <c r="Q1720" t="s">
        <v>213</v>
      </c>
      <c r="R1720"/>
      <c r="S1720"/>
      <c r="T1720"/>
      <c r="U1720"/>
      <c r="V1720"/>
      <c r="W1720"/>
      <c r="X1720"/>
      <c r="Y1720"/>
      <c r="Z1720"/>
      <c r="AA1720"/>
      <c r="AB1720"/>
      <c r="AC1720"/>
      <c r="AD1720"/>
      <c r="AE1720"/>
      <c r="AF1720"/>
      <c r="AG1720"/>
      <c r="AH1720"/>
      <c r="AI1720"/>
      <c r="AJ1720"/>
      <c r="AK1720"/>
      <c r="AL1720"/>
      <c r="AM1720"/>
      <c r="AN1720"/>
      <c r="AO1720"/>
      <c r="AP1720" s="317"/>
      <c r="AQ1720"/>
      <c r="AR1720" s="299"/>
      <c r="AS1720" s="275"/>
    </row>
    <row r="1721" spans="1:47" s="272" customFormat="1" ht="22.8" x14ac:dyDescent="0.4">
      <c r="A1721" s="332">
        <v>217004</v>
      </c>
      <c r="B1721" t="s">
        <v>486</v>
      </c>
      <c r="C1721" t="s">
        <v>213</v>
      </c>
      <c r="D1721" t="s">
        <v>212</v>
      </c>
      <c r="E1721" t="s">
        <v>212</v>
      </c>
      <c r="F1721" t="s">
        <v>213</v>
      </c>
      <c r="G1721" t="s">
        <v>212</v>
      </c>
      <c r="H1721" t="s">
        <v>213</v>
      </c>
      <c r="I1721" t="s">
        <v>214</v>
      </c>
      <c r="J1721" t="s">
        <v>214</v>
      </c>
      <c r="K1721" t="s">
        <v>214</v>
      </c>
      <c r="L1721" t="s">
        <v>213</v>
      </c>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s="317"/>
      <c r="AQ1721"/>
      <c r="AR1721" s="299"/>
      <c r="AS1721" s="278"/>
      <c r="AU1721" s="273"/>
    </row>
    <row r="1722" spans="1:47" s="272" customFormat="1" ht="24" x14ac:dyDescent="0.5">
      <c r="A1722" s="333">
        <v>217005</v>
      </c>
      <c r="B1722" t="s">
        <v>486</v>
      </c>
      <c r="C1722" s="272" t="s">
        <v>214</v>
      </c>
      <c r="D1722" s="272" t="s">
        <v>214</v>
      </c>
      <c r="E1722" s="272" t="s">
        <v>214</v>
      </c>
      <c r="F1722" s="272" t="s">
        <v>214</v>
      </c>
      <c r="G1722" s="272" t="s">
        <v>214</v>
      </c>
      <c r="H1722" s="272" t="s">
        <v>213</v>
      </c>
      <c r="I1722" s="272" t="s">
        <v>213</v>
      </c>
      <c r="J1722" s="272" t="s">
        <v>213</v>
      </c>
      <c r="K1722" s="272" t="s">
        <v>213</v>
      </c>
      <c r="L1722" s="272" t="s">
        <v>213</v>
      </c>
      <c r="AP1722" s="317"/>
      <c r="AQ1722"/>
      <c r="AR1722" s="299"/>
      <c r="AS1722" s="275"/>
    </row>
    <row r="1723" spans="1:47" s="272" customFormat="1" ht="22.8" x14ac:dyDescent="0.4">
      <c r="A1723" s="332">
        <v>217006</v>
      </c>
      <c r="B1723" t="s">
        <v>489</v>
      </c>
      <c r="C1723" t="s">
        <v>212</v>
      </c>
      <c r="D1723" t="s">
        <v>213</v>
      </c>
      <c r="E1723" t="s">
        <v>212</v>
      </c>
      <c r="F1723" t="s">
        <v>212</v>
      </c>
      <c r="G1723" t="s">
        <v>213</v>
      </c>
      <c r="H1723" t="s">
        <v>213</v>
      </c>
      <c r="I1723" t="s">
        <v>214</v>
      </c>
      <c r="J1723" t="s">
        <v>214</v>
      </c>
      <c r="K1723" t="s">
        <v>214</v>
      </c>
      <c r="L1723" t="s">
        <v>213</v>
      </c>
      <c r="M1723" t="s">
        <v>213</v>
      </c>
      <c r="N1723" t="s">
        <v>213</v>
      </c>
      <c r="O1723" t="s">
        <v>213</v>
      </c>
      <c r="P1723" t="s">
        <v>213</v>
      </c>
      <c r="Q1723" t="s">
        <v>213</v>
      </c>
      <c r="R1723"/>
      <c r="S1723"/>
      <c r="T1723"/>
      <c r="U1723"/>
      <c r="V1723"/>
      <c r="W1723"/>
      <c r="X1723"/>
      <c r="Y1723"/>
      <c r="Z1723"/>
      <c r="AA1723"/>
      <c r="AB1723"/>
      <c r="AC1723"/>
      <c r="AD1723"/>
      <c r="AE1723"/>
      <c r="AF1723"/>
      <c r="AG1723"/>
      <c r="AH1723"/>
      <c r="AI1723"/>
      <c r="AJ1723"/>
      <c r="AK1723"/>
      <c r="AL1723"/>
      <c r="AM1723"/>
      <c r="AN1723"/>
      <c r="AO1723"/>
      <c r="AP1723" s="317"/>
      <c r="AQ1723"/>
      <c r="AR1723" s="299"/>
      <c r="AS1723" s="275"/>
    </row>
    <row r="1724" spans="1:47" s="272" customFormat="1" ht="22.8" x14ac:dyDescent="0.4">
      <c r="A1724" s="332">
        <v>217007</v>
      </c>
      <c r="B1724" t="s">
        <v>489</v>
      </c>
      <c r="C1724" t="s">
        <v>214</v>
      </c>
      <c r="D1724" t="s">
        <v>214</v>
      </c>
      <c r="E1724" t="s">
        <v>214</v>
      </c>
      <c r="F1724" t="s">
        <v>214</v>
      </c>
      <c r="G1724" t="s">
        <v>214</v>
      </c>
      <c r="H1724" t="s">
        <v>214</v>
      </c>
      <c r="I1724" t="s">
        <v>214</v>
      </c>
      <c r="J1724" t="s">
        <v>214</v>
      </c>
      <c r="K1724" t="s">
        <v>214</v>
      </c>
      <c r="L1724" t="s">
        <v>214</v>
      </c>
      <c r="M1724" t="s">
        <v>213</v>
      </c>
      <c r="N1724" t="s">
        <v>213</v>
      </c>
      <c r="O1724" t="s">
        <v>213</v>
      </c>
      <c r="P1724" t="s">
        <v>213</v>
      </c>
      <c r="Q1724" t="s">
        <v>213</v>
      </c>
      <c r="R1724"/>
      <c r="S1724"/>
      <c r="T1724"/>
      <c r="U1724"/>
      <c r="V1724"/>
      <c r="W1724"/>
      <c r="X1724"/>
      <c r="Y1724"/>
      <c r="Z1724"/>
      <c r="AA1724"/>
      <c r="AB1724"/>
      <c r="AC1724"/>
      <c r="AD1724"/>
      <c r="AE1724"/>
      <c r="AF1724"/>
      <c r="AG1724"/>
      <c r="AH1724"/>
      <c r="AI1724"/>
      <c r="AJ1724"/>
      <c r="AK1724"/>
      <c r="AL1724"/>
      <c r="AM1724"/>
      <c r="AN1724"/>
      <c r="AO1724"/>
      <c r="AP1724" s="317"/>
      <c r="AQ1724"/>
      <c r="AR1724" s="299"/>
      <c r="AS1724" s="278"/>
      <c r="AU1724" s="273"/>
    </row>
    <row r="1725" spans="1:47" s="272" customFormat="1" ht="22.8" x14ac:dyDescent="0.4">
      <c r="A1725" s="332">
        <v>217008</v>
      </c>
      <c r="B1725" t="s">
        <v>489</v>
      </c>
      <c r="C1725" t="s">
        <v>214</v>
      </c>
      <c r="D1725" t="s">
        <v>214</v>
      </c>
      <c r="E1725" t="s">
        <v>214</v>
      </c>
      <c r="F1725" t="s">
        <v>214</v>
      </c>
      <c r="G1725" t="s">
        <v>214</v>
      </c>
      <c r="H1725" t="s">
        <v>214</v>
      </c>
      <c r="I1725" t="s">
        <v>214</v>
      </c>
      <c r="J1725" t="s">
        <v>214</v>
      </c>
      <c r="K1725" t="s">
        <v>214</v>
      </c>
      <c r="L1725" t="s">
        <v>214</v>
      </c>
      <c r="M1725" t="s">
        <v>213</v>
      </c>
      <c r="N1725" t="s">
        <v>213</v>
      </c>
      <c r="O1725" t="s">
        <v>213</v>
      </c>
      <c r="P1725" t="s">
        <v>213</v>
      </c>
      <c r="Q1725" t="s">
        <v>213</v>
      </c>
      <c r="R1725"/>
      <c r="S1725"/>
      <c r="T1725"/>
      <c r="U1725"/>
      <c r="V1725"/>
      <c r="W1725"/>
      <c r="X1725"/>
      <c r="Y1725"/>
      <c r="Z1725"/>
      <c r="AA1725"/>
      <c r="AB1725"/>
      <c r="AC1725"/>
      <c r="AD1725"/>
      <c r="AE1725"/>
      <c r="AF1725"/>
      <c r="AG1725"/>
      <c r="AH1725"/>
      <c r="AI1725"/>
      <c r="AJ1725"/>
      <c r="AK1725"/>
      <c r="AL1725"/>
      <c r="AM1725"/>
      <c r="AN1725"/>
      <c r="AO1725"/>
      <c r="AP1725" s="317"/>
      <c r="AQ1725"/>
      <c r="AR1725" s="299"/>
      <c r="AS1725" s="278"/>
      <c r="AU1725" s="273"/>
    </row>
    <row r="1726" spans="1:47" s="272" customFormat="1" ht="22.8" x14ac:dyDescent="0.4">
      <c r="A1726" s="332">
        <v>217009</v>
      </c>
      <c r="B1726" t="s">
        <v>489</v>
      </c>
      <c r="C1726" t="s">
        <v>214</v>
      </c>
      <c r="D1726" t="s">
        <v>214</v>
      </c>
      <c r="E1726" t="s">
        <v>214</v>
      </c>
      <c r="F1726" t="s">
        <v>214</v>
      </c>
      <c r="G1726" t="s">
        <v>212</v>
      </c>
      <c r="H1726" t="s">
        <v>214</v>
      </c>
      <c r="I1726" t="s">
        <v>214</v>
      </c>
      <c r="J1726" t="s">
        <v>214</v>
      </c>
      <c r="K1726" t="s">
        <v>214</v>
      </c>
      <c r="L1726" t="s">
        <v>214</v>
      </c>
      <c r="M1726" t="s">
        <v>213</v>
      </c>
      <c r="N1726" t="s">
        <v>213</v>
      </c>
      <c r="O1726" t="s">
        <v>213</v>
      </c>
      <c r="P1726" t="s">
        <v>213</v>
      </c>
      <c r="Q1726" t="s">
        <v>213</v>
      </c>
      <c r="R1726"/>
      <c r="S1726"/>
      <c r="T1726"/>
      <c r="U1726"/>
      <c r="V1726"/>
      <c r="W1726"/>
      <c r="X1726"/>
      <c r="Y1726"/>
      <c r="Z1726"/>
      <c r="AA1726"/>
      <c r="AB1726"/>
      <c r="AC1726"/>
      <c r="AD1726"/>
      <c r="AE1726"/>
      <c r="AF1726"/>
      <c r="AG1726"/>
      <c r="AH1726"/>
      <c r="AI1726"/>
      <c r="AJ1726"/>
      <c r="AK1726"/>
      <c r="AL1726"/>
      <c r="AM1726"/>
      <c r="AN1726"/>
      <c r="AO1726"/>
      <c r="AP1726" s="317"/>
      <c r="AQ1726"/>
      <c r="AR1726" s="299"/>
      <c r="AS1726" s="278"/>
      <c r="AU1726" s="273"/>
    </row>
    <row r="1727" spans="1:47" s="272" customFormat="1" ht="24" x14ac:dyDescent="0.5">
      <c r="A1727" s="336">
        <v>217010</v>
      </c>
      <c r="B1727" t="s">
        <v>486</v>
      </c>
      <c r="C1727" s="271" t="s">
        <v>214</v>
      </c>
      <c r="D1727" s="271" t="s">
        <v>214</v>
      </c>
      <c r="E1727" s="271" t="s">
        <v>214</v>
      </c>
      <c r="F1727" s="271" t="s">
        <v>214</v>
      </c>
      <c r="G1727" s="271" t="s">
        <v>214</v>
      </c>
      <c r="H1727" s="271" t="s">
        <v>213</v>
      </c>
      <c r="I1727" s="271" t="s">
        <v>213</v>
      </c>
      <c r="J1727" s="271" t="s">
        <v>213</v>
      </c>
      <c r="K1727" s="271" t="s">
        <v>213</v>
      </c>
      <c r="L1727" s="271" t="s">
        <v>213</v>
      </c>
      <c r="M1727" s="271"/>
      <c r="N1727" s="271"/>
      <c r="O1727" s="271"/>
      <c r="P1727" s="271"/>
      <c r="Q1727" s="271"/>
      <c r="R1727" s="271"/>
      <c r="S1727" s="271"/>
      <c r="T1727" s="271"/>
      <c r="U1727" s="271"/>
      <c r="V1727" s="271"/>
      <c r="W1727" s="271"/>
      <c r="X1727" s="271"/>
      <c r="Y1727" s="271"/>
      <c r="Z1727" s="271"/>
      <c r="AA1727" s="271"/>
      <c r="AB1727" s="271"/>
      <c r="AC1727" s="271"/>
      <c r="AD1727" s="271"/>
      <c r="AE1727" s="271"/>
      <c r="AF1727" s="271"/>
      <c r="AG1727" s="271"/>
      <c r="AH1727" s="271"/>
      <c r="AI1727" s="271"/>
      <c r="AJ1727" s="271"/>
      <c r="AK1727" s="271"/>
      <c r="AL1727" s="271"/>
      <c r="AM1727" s="271"/>
      <c r="AN1727" s="271"/>
      <c r="AO1727" s="271"/>
      <c r="AP1727" s="322"/>
      <c r="AQ1727"/>
      <c r="AR1727" s="299"/>
      <c r="AS1727" s="275"/>
      <c r="AU1727" s="273"/>
    </row>
    <row r="1728" spans="1:47" s="272" customFormat="1" ht="22.8" x14ac:dyDescent="0.4">
      <c r="A1728" s="332">
        <v>217011</v>
      </c>
      <c r="B1728" t="s">
        <v>489</v>
      </c>
      <c r="C1728" t="s">
        <v>212</v>
      </c>
      <c r="D1728" t="s">
        <v>214</v>
      </c>
      <c r="E1728" t="s">
        <v>214</v>
      </c>
      <c r="F1728" t="s">
        <v>214</v>
      </c>
      <c r="G1728" t="s">
        <v>214</v>
      </c>
      <c r="H1728" t="s">
        <v>214</v>
      </c>
      <c r="I1728" t="s">
        <v>214</v>
      </c>
      <c r="J1728" t="s">
        <v>214</v>
      </c>
      <c r="K1728" t="s">
        <v>214</v>
      </c>
      <c r="L1728" t="s">
        <v>214</v>
      </c>
      <c r="M1728" t="s">
        <v>213</v>
      </c>
      <c r="N1728" t="s">
        <v>213</v>
      </c>
      <c r="O1728" t="s">
        <v>213</v>
      </c>
      <c r="P1728" t="s">
        <v>213</v>
      </c>
      <c r="Q1728" t="s">
        <v>213</v>
      </c>
      <c r="R1728"/>
      <c r="S1728"/>
      <c r="T1728"/>
      <c r="U1728"/>
      <c r="V1728"/>
      <c r="W1728"/>
      <c r="X1728"/>
      <c r="Y1728"/>
      <c r="Z1728"/>
      <c r="AA1728"/>
      <c r="AB1728"/>
      <c r="AC1728"/>
      <c r="AD1728"/>
      <c r="AE1728"/>
      <c r="AF1728"/>
      <c r="AG1728"/>
      <c r="AH1728"/>
      <c r="AI1728"/>
      <c r="AJ1728"/>
      <c r="AK1728"/>
      <c r="AL1728"/>
      <c r="AM1728"/>
      <c r="AN1728"/>
      <c r="AO1728"/>
      <c r="AP1728" s="317"/>
      <c r="AQ1728"/>
      <c r="AR1728" s="299"/>
      <c r="AS1728" s="278"/>
      <c r="AU1728" s="273"/>
    </row>
    <row r="1729" spans="1:47" s="272" customFormat="1" ht="22.8" x14ac:dyDescent="0.4">
      <c r="A1729" s="332">
        <v>217012</v>
      </c>
      <c r="B1729" t="s">
        <v>486</v>
      </c>
      <c r="C1729" t="s">
        <v>212</v>
      </c>
      <c r="D1729" t="s">
        <v>212</v>
      </c>
      <c r="E1729" t="s">
        <v>212</v>
      </c>
      <c r="F1729" t="s">
        <v>212</v>
      </c>
      <c r="G1729" t="s">
        <v>214</v>
      </c>
      <c r="H1729" t="s">
        <v>213</v>
      </c>
      <c r="I1729" t="s">
        <v>214</v>
      </c>
      <c r="J1729" t="s">
        <v>214</v>
      </c>
      <c r="K1729" t="s">
        <v>214</v>
      </c>
      <c r="L1729" t="s">
        <v>214</v>
      </c>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s="317"/>
      <c r="AQ1729"/>
      <c r="AR1729" s="299"/>
      <c r="AS1729" s="275"/>
      <c r="AU1729" s="273"/>
    </row>
    <row r="1730" spans="1:47" s="272" customFormat="1" ht="25.8" x14ac:dyDescent="0.65">
      <c r="A1730" s="337">
        <v>217013</v>
      </c>
      <c r="B1730" t="s">
        <v>486</v>
      </c>
      <c r="C1730" s="271" t="s">
        <v>214</v>
      </c>
      <c r="D1730" s="271" t="s">
        <v>213</v>
      </c>
      <c r="E1730" s="271" t="s">
        <v>214</v>
      </c>
      <c r="F1730" s="271" t="s">
        <v>213</v>
      </c>
      <c r="G1730" s="271" t="s">
        <v>214</v>
      </c>
      <c r="H1730" s="271" t="s">
        <v>213</v>
      </c>
      <c r="I1730" s="271" t="s">
        <v>213</v>
      </c>
      <c r="J1730" s="271" t="s">
        <v>213</v>
      </c>
      <c r="K1730" s="271" t="s">
        <v>213</v>
      </c>
      <c r="L1730" s="271" t="s">
        <v>213</v>
      </c>
      <c r="M1730" s="271"/>
      <c r="N1730" s="271"/>
      <c r="O1730" s="271"/>
      <c r="P1730" s="271"/>
      <c r="Q1730" s="271"/>
      <c r="R1730" s="271"/>
      <c r="S1730" s="271"/>
      <c r="T1730" s="271"/>
      <c r="U1730" s="271"/>
      <c r="V1730" s="271"/>
      <c r="W1730" s="271"/>
      <c r="X1730" s="271"/>
      <c r="Y1730" s="271"/>
      <c r="Z1730" s="271"/>
      <c r="AA1730" s="271"/>
      <c r="AB1730" s="271"/>
      <c r="AC1730" s="271"/>
      <c r="AD1730" s="271"/>
      <c r="AE1730" s="271"/>
      <c r="AF1730" s="271"/>
      <c r="AG1730" s="271"/>
      <c r="AH1730" s="271"/>
      <c r="AI1730" s="271"/>
      <c r="AJ1730" s="271"/>
      <c r="AK1730" s="271"/>
      <c r="AL1730" s="271"/>
      <c r="AM1730" s="271"/>
      <c r="AN1730" s="271"/>
      <c r="AO1730" s="271"/>
      <c r="AP1730" s="322"/>
      <c r="AQ1730"/>
      <c r="AR1730" s="299"/>
      <c r="AS1730" s="275"/>
    </row>
    <row r="1731" spans="1:47" s="272" customFormat="1" ht="22.8" x14ac:dyDescent="0.4">
      <c r="A1731" s="332">
        <v>217014</v>
      </c>
      <c r="B1731" t="s">
        <v>486</v>
      </c>
      <c r="C1731" t="s">
        <v>212</v>
      </c>
      <c r="D1731" t="s">
        <v>214</v>
      </c>
      <c r="E1731" t="s">
        <v>212</v>
      </c>
      <c r="F1731" t="s">
        <v>212</v>
      </c>
      <c r="G1731" t="s">
        <v>214</v>
      </c>
      <c r="H1731" t="s">
        <v>214</v>
      </c>
      <c r="I1731" t="s">
        <v>214</v>
      </c>
      <c r="J1731" t="s">
        <v>214</v>
      </c>
      <c r="K1731" t="s">
        <v>214</v>
      </c>
      <c r="L1731" t="s">
        <v>214</v>
      </c>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s="317"/>
      <c r="AQ1731"/>
      <c r="AR1731" s="299"/>
      <c r="AS1731" s="278"/>
      <c r="AU1731" s="273"/>
    </row>
    <row r="1732" spans="1:47" s="272" customFormat="1" ht="22.8" x14ac:dyDescent="0.4">
      <c r="A1732" s="332">
        <v>217015</v>
      </c>
      <c r="B1732" t="s">
        <v>489</v>
      </c>
      <c r="C1732" t="s">
        <v>214</v>
      </c>
      <c r="D1732" t="s">
        <v>214</v>
      </c>
      <c r="E1732" t="s">
        <v>214</v>
      </c>
      <c r="F1732" t="s">
        <v>214</v>
      </c>
      <c r="G1732" t="s">
        <v>212</v>
      </c>
      <c r="H1732" t="s">
        <v>214</v>
      </c>
      <c r="I1732" t="s">
        <v>214</v>
      </c>
      <c r="J1732" t="s">
        <v>214</v>
      </c>
      <c r="K1732" t="s">
        <v>214</v>
      </c>
      <c r="L1732" t="s">
        <v>213</v>
      </c>
      <c r="M1732" t="s">
        <v>213</v>
      </c>
      <c r="N1732" t="s">
        <v>213</v>
      </c>
      <c r="O1732" t="s">
        <v>213</v>
      </c>
      <c r="P1732" t="s">
        <v>213</v>
      </c>
      <c r="Q1732" t="s">
        <v>213</v>
      </c>
      <c r="R1732"/>
      <c r="S1732"/>
      <c r="T1732"/>
      <c r="U1732"/>
      <c r="V1732"/>
      <c r="W1732"/>
      <c r="X1732"/>
      <c r="Y1732"/>
      <c r="Z1732"/>
      <c r="AA1732"/>
      <c r="AB1732"/>
      <c r="AC1732"/>
      <c r="AD1732"/>
      <c r="AE1732"/>
      <c r="AF1732"/>
      <c r="AG1732"/>
      <c r="AH1732"/>
      <c r="AI1732"/>
      <c r="AJ1732"/>
      <c r="AK1732"/>
      <c r="AL1732"/>
      <c r="AM1732"/>
      <c r="AN1732"/>
      <c r="AO1732"/>
      <c r="AP1732" s="317"/>
      <c r="AQ1732"/>
      <c r="AR1732" s="299"/>
      <c r="AS1732" s="275"/>
    </row>
    <row r="1733" spans="1:47" s="272" customFormat="1" ht="22.8" x14ac:dyDescent="0.4">
      <c r="A1733" s="332">
        <v>217016</v>
      </c>
      <c r="B1733" t="s">
        <v>489</v>
      </c>
      <c r="C1733" t="s">
        <v>214</v>
      </c>
      <c r="D1733" t="s">
        <v>214</v>
      </c>
      <c r="E1733" t="s">
        <v>214</v>
      </c>
      <c r="F1733" t="s">
        <v>213</v>
      </c>
      <c r="G1733" t="s">
        <v>214</v>
      </c>
      <c r="H1733" t="s">
        <v>214</v>
      </c>
      <c r="I1733" t="s">
        <v>214</v>
      </c>
      <c r="J1733" t="s">
        <v>213</v>
      </c>
      <c r="K1733" t="s">
        <v>214</v>
      </c>
      <c r="L1733" t="s">
        <v>213</v>
      </c>
      <c r="M1733" t="s">
        <v>213</v>
      </c>
      <c r="N1733" t="s">
        <v>213</v>
      </c>
      <c r="O1733" t="s">
        <v>213</v>
      </c>
      <c r="P1733" t="s">
        <v>213</v>
      </c>
      <c r="Q1733" t="s">
        <v>213</v>
      </c>
      <c r="R1733"/>
      <c r="S1733"/>
      <c r="T1733"/>
      <c r="U1733"/>
      <c r="V1733"/>
      <c r="W1733"/>
      <c r="X1733"/>
      <c r="Y1733"/>
      <c r="Z1733"/>
      <c r="AA1733"/>
      <c r="AB1733"/>
      <c r="AC1733"/>
      <c r="AD1733"/>
      <c r="AE1733"/>
      <c r="AF1733"/>
      <c r="AG1733"/>
      <c r="AH1733"/>
      <c r="AI1733"/>
      <c r="AJ1733"/>
      <c r="AK1733"/>
      <c r="AL1733"/>
      <c r="AM1733"/>
      <c r="AN1733"/>
      <c r="AO1733"/>
      <c r="AP1733" s="317"/>
      <c r="AQ1733"/>
      <c r="AR1733" s="299"/>
      <c r="AS1733" s="275"/>
      <c r="AU1733" s="273"/>
    </row>
    <row r="1734" spans="1:47" s="272" customFormat="1" ht="22.8" x14ac:dyDescent="0.4">
      <c r="A1734" s="332">
        <v>217017</v>
      </c>
      <c r="B1734" t="s">
        <v>489</v>
      </c>
      <c r="C1734" t="s">
        <v>214</v>
      </c>
      <c r="D1734" t="s">
        <v>214</v>
      </c>
      <c r="E1734" t="s">
        <v>214</v>
      </c>
      <c r="F1734" t="s">
        <v>212</v>
      </c>
      <c r="G1734" t="s">
        <v>214</v>
      </c>
      <c r="H1734" t="s">
        <v>214</v>
      </c>
      <c r="I1734" t="s">
        <v>213</v>
      </c>
      <c r="J1734" t="s">
        <v>213</v>
      </c>
      <c r="K1734" t="s">
        <v>214</v>
      </c>
      <c r="L1734" t="s">
        <v>214</v>
      </c>
      <c r="M1734" t="s">
        <v>213</v>
      </c>
      <c r="N1734" t="s">
        <v>213</v>
      </c>
      <c r="O1734" t="s">
        <v>213</v>
      </c>
      <c r="P1734" t="s">
        <v>213</v>
      </c>
      <c r="Q1734" t="s">
        <v>213</v>
      </c>
      <c r="R1734"/>
      <c r="S1734"/>
      <c r="T1734"/>
      <c r="U1734"/>
      <c r="V1734"/>
      <c r="W1734"/>
      <c r="X1734"/>
      <c r="Y1734"/>
      <c r="Z1734"/>
      <c r="AA1734"/>
      <c r="AB1734"/>
      <c r="AC1734"/>
      <c r="AD1734"/>
      <c r="AE1734"/>
      <c r="AF1734"/>
      <c r="AG1734"/>
      <c r="AH1734"/>
      <c r="AI1734"/>
      <c r="AJ1734"/>
      <c r="AK1734"/>
      <c r="AL1734"/>
      <c r="AM1734"/>
      <c r="AN1734"/>
      <c r="AO1734"/>
      <c r="AP1734" s="317"/>
      <c r="AQ1734"/>
      <c r="AR1734" s="299"/>
      <c r="AS1734" s="275"/>
      <c r="AU1734" s="273"/>
    </row>
    <row r="1735" spans="1:47" s="272" customFormat="1" ht="22.8" x14ac:dyDescent="0.4">
      <c r="A1735" s="332">
        <v>217018</v>
      </c>
      <c r="B1735" t="s">
        <v>486</v>
      </c>
      <c r="C1735" t="s">
        <v>214</v>
      </c>
      <c r="D1735" t="s">
        <v>214</v>
      </c>
      <c r="E1735" t="s">
        <v>214</v>
      </c>
      <c r="F1735" t="s">
        <v>214</v>
      </c>
      <c r="G1735" t="s">
        <v>214</v>
      </c>
      <c r="H1735" t="s">
        <v>213</v>
      </c>
      <c r="I1735" t="s">
        <v>214</v>
      </c>
      <c r="J1735" t="s">
        <v>214</v>
      </c>
      <c r="K1735" t="s">
        <v>213</v>
      </c>
      <c r="L1735" t="s">
        <v>213</v>
      </c>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s="317"/>
      <c r="AQ1735"/>
      <c r="AR1735" s="299"/>
      <c r="AS1735" s="275"/>
    </row>
    <row r="1736" spans="1:47" s="272" customFormat="1" ht="22.8" x14ac:dyDescent="0.4">
      <c r="A1736" s="332">
        <v>217019</v>
      </c>
      <c r="B1736" t="s">
        <v>486</v>
      </c>
      <c r="C1736" t="s">
        <v>213</v>
      </c>
      <c r="D1736" t="s">
        <v>214</v>
      </c>
      <c r="E1736" t="s">
        <v>214</v>
      </c>
      <c r="F1736" t="s">
        <v>213</v>
      </c>
      <c r="G1736" t="s">
        <v>212</v>
      </c>
      <c r="H1736" t="s">
        <v>213</v>
      </c>
      <c r="I1736" t="s">
        <v>213</v>
      </c>
      <c r="J1736" t="s">
        <v>213</v>
      </c>
      <c r="K1736" t="s">
        <v>213</v>
      </c>
      <c r="L1736" t="s">
        <v>213</v>
      </c>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s="317"/>
      <c r="AQ1736"/>
      <c r="AR1736" s="299"/>
      <c r="AS1736" s="275"/>
      <c r="AU1736" s="273"/>
    </row>
    <row r="1737" spans="1:47" s="272" customFormat="1" ht="22.8" x14ac:dyDescent="0.4">
      <c r="A1737" s="332">
        <v>217020</v>
      </c>
      <c r="B1737" t="s">
        <v>489</v>
      </c>
      <c r="C1737" t="s">
        <v>214</v>
      </c>
      <c r="D1737" t="s">
        <v>214</v>
      </c>
      <c r="E1737" t="s">
        <v>214</v>
      </c>
      <c r="F1737" t="s">
        <v>214</v>
      </c>
      <c r="G1737" t="s">
        <v>214</v>
      </c>
      <c r="H1737" t="s">
        <v>214</v>
      </c>
      <c r="I1737" t="s">
        <v>214</v>
      </c>
      <c r="J1737" t="s">
        <v>214</v>
      </c>
      <c r="K1737" t="s">
        <v>214</v>
      </c>
      <c r="L1737" t="s">
        <v>214</v>
      </c>
      <c r="M1737" t="s">
        <v>213</v>
      </c>
      <c r="N1737" t="s">
        <v>213</v>
      </c>
      <c r="O1737" t="s">
        <v>213</v>
      </c>
      <c r="P1737" t="s">
        <v>213</v>
      </c>
      <c r="Q1737" t="s">
        <v>213</v>
      </c>
      <c r="R1737"/>
      <c r="S1737"/>
      <c r="T1737"/>
      <c r="U1737"/>
      <c r="V1737"/>
      <c r="W1737"/>
      <c r="X1737"/>
      <c r="Y1737"/>
      <c r="Z1737"/>
      <c r="AA1737"/>
      <c r="AB1737"/>
      <c r="AC1737"/>
      <c r="AD1737"/>
      <c r="AE1737"/>
      <c r="AF1737"/>
      <c r="AG1737"/>
      <c r="AH1737"/>
      <c r="AI1737"/>
      <c r="AJ1737"/>
      <c r="AK1737"/>
      <c r="AL1737"/>
      <c r="AM1737"/>
      <c r="AN1737"/>
      <c r="AO1737"/>
      <c r="AP1737" s="317"/>
      <c r="AQ1737"/>
      <c r="AR1737" s="299"/>
      <c r="AS1737" s="278"/>
      <c r="AU1737" s="273"/>
    </row>
    <row r="1738" spans="1:47" s="272" customFormat="1" ht="24" x14ac:dyDescent="0.5">
      <c r="A1738" s="333">
        <v>217021</v>
      </c>
      <c r="B1738" t="s">
        <v>486</v>
      </c>
      <c r="C1738" s="272" t="s">
        <v>213</v>
      </c>
      <c r="D1738" s="272" t="s">
        <v>214</v>
      </c>
      <c r="E1738" s="272" t="s">
        <v>214</v>
      </c>
      <c r="F1738" s="272" t="s">
        <v>213</v>
      </c>
      <c r="G1738" s="272" t="s">
        <v>213</v>
      </c>
      <c r="H1738" s="272" t="s">
        <v>213</v>
      </c>
      <c r="I1738" s="272" t="s">
        <v>213</v>
      </c>
      <c r="J1738" s="272" t="s">
        <v>213</v>
      </c>
      <c r="K1738" s="272" t="s">
        <v>213</v>
      </c>
      <c r="L1738" s="272" t="s">
        <v>213</v>
      </c>
      <c r="AP1738" s="317"/>
      <c r="AQ1738"/>
      <c r="AR1738" s="299"/>
      <c r="AS1738" s="278"/>
      <c r="AU1738" s="273"/>
    </row>
    <row r="1739" spans="1:47" s="272" customFormat="1" ht="22.8" x14ac:dyDescent="0.4">
      <c r="A1739" s="332">
        <v>217022</v>
      </c>
      <c r="B1739" t="s">
        <v>489</v>
      </c>
      <c r="C1739" t="s">
        <v>214</v>
      </c>
      <c r="D1739" t="s">
        <v>214</v>
      </c>
      <c r="E1739" t="s">
        <v>214</v>
      </c>
      <c r="F1739" t="s">
        <v>212</v>
      </c>
      <c r="G1739" t="s">
        <v>214</v>
      </c>
      <c r="H1739" t="s">
        <v>214</v>
      </c>
      <c r="I1739" t="s">
        <v>214</v>
      </c>
      <c r="J1739" t="s">
        <v>214</v>
      </c>
      <c r="K1739" t="s">
        <v>214</v>
      </c>
      <c r="L1739" t="s">
        <v>214</v>
      </c>
      <c r="M1739" t="s">
        <v>213</v>
      </c>
      <c r="N1739" t="s">
        <v>213</v>
      </c>
      <c r="O1739" t="s">
        <v>213</v>
      </c>
      <c r="P1739" t="s">
        <v>213</v>
      </c>
      <c r="Q1739" t="s">
        <v>213</v>
      </c>
      <c r="R1739"/>
      <c r="S1739"/>
      <c r="T1739"/>
      <c r="U1739"/>
      <c r="V1739"/>
      <c r="W1739"/>
      <c r="X1739"/>
      <c r="Y1739"/>
      <c r="Z1739"/>
      <c r="AA1739"/>
      <c r="AB1739"/>
      <c r="AC1739"/>
      <c r="AD1739"/>
      <c r="AE1739"/>
      <c r="AF1739"/>
      <c r="AG1739"/>
      <c r="AH1739"/>
      <c r="AI1739"/>
      <c r="AJ1739"/>
      <c r="AK1739"/>
      <c r="AL1739"/>
      <c r="AM1739"/>
      <c r="AN1739"/>
      <c r="AO1739"/>
      <c r="AP1739" s="317"/>
      <c r="AQ1739"/>
      <c r="AR1739" s="299"/>
      <c r="AS1739" s="278"/>
      <c r="AU1739" s="273"/>
    </row>
    <row r="1740" spans="1:47" s="272" customFormat="1" ht="22.8" x14ac:dyDescent="0.4">
      <c r="A1740" s="332">
        <v>217023</v>
      </c>
      <c r="B1740" t="s">
        <v>486</v>
      </c>
      <c r="C1740" t="s">
        <v>214</v>
      </c>
      <c r="D1740" t="s">
        <v>214</v>
      </c>
      <c r="E1740" t="s">
        <v>214</v>
      </c>
      <c r="F1740" t="s">
        <v>214</v>
      </c>
      <c r="G1740" t="s">
        <v>214</v>
      </c>
      <c r="H1740" t="s">
        <v>213</v>
      </c>
      <c r="I1740" t="s">
        <v>213</v>
      </c>
      <c r="J1740" t="s">
        <v>213</v>
      </c>
      <c r="K1740" t="s">
        <v>213</v>
      </c>
      <c r="L1740" t="s">
        <v>213</v>
      </c>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s="317"/>
      <c r="AQ1740"/>
      <c r="AR1740" s="299"/>
      <c r="AS1740" s="275"/>
      <c r="AU1740" s="273"/>
    </row>
    <row r="1741" spans="1:47" s="272" customFormat="1" ht="24" x14ac:dyDescent="0.5">
      <c r="A1741" s="333">
        <v>217024</v>
      </c>
      <c r="B1741" t="s">
        <v>486</v>
      </c>
      <c r="C1741" s="272" t="s">
        <v>214</v>
      </c>
      <c r="D1741" s="272" t="s">
        <v>214</v>
      </c>
      <c r="E1741" s="272" t="s">
        <v>214</v>
      </c>
      <c r="F1741" s="272" t="s">
        <v>214</v>
      </c>
      <c r="G1741" s="272" t="s">
        <v>214</v>
      </c>
      <c r="H1741" s="272" t="s">
        <v>213</v>
      </c>
      <c r="I1741" s="272" t="s">
        <v>213</v>
      </c>
      <c r="J1741" s="272" t="s">
        <v>213</v>
      </c>
      <c r="K1741" s="272" t="s">
        <v>213</v>
      </c>
      <c r="L1741" s="272" t="s">
        <v>213</v>
      </c>
      <c r="AP1741" s="317"/>
      <c r="AQ1741"/>
      <c r="AR1741" s="299"/>
      <c r="AS1741" s="275"/>
    </row>
    <row r="1742" spans="1:47" s="272" customFormat="1" ht="22.8" x14ac:dyDescent="0.4">
      <c r="A1742" s="332">
        <v>217025</v>
      </c>
      <c r="B1742" t="s">
        <v>489</v>
      </c>
      <c r="C1742" t="s">
        <v>214</v>
      </c>
      <c r="D1742" t="s">
        <v>214</v>
      </c>
      <c r="E1742" t="s">
        <v>214</v>
      </c>
      <c r="F1742" t="s">
        <v>212</v>
      </c>
      <c r="G1742" t="s">
        <v>214</v>
      </c>
      <c r="H1742" t="s">
        <v>214</v>
      </c>
      <c r="I1742" t="s">
        <v>214</v>
      </c>
      <c r="J1742" t="s">
        <v>214</v>
      </c>
      <c r="K1742" t="s">
        <v>214</v>
      </c>
      <c r="L1742" t="s">
        <v>214</v>
      </c>
      <c r="M1742" t="s">
        <v>213</v>
      </c>
      <c r="N1742" t="s">
        <v>213</v>
      </c>
      <c r="O1742" t="s">
        <v>213</v>
      </c>
      <c r="P1742" t="s">
        <v>213</v>
      </c>
      <c r="Q1742" t="s">
        <v>213</v>
      </c>
      <c r="R1742"/>
      <c r="S1742"/>
      <c r="T1742"/>
      <c r="U1742"/>
      <c r="V1742"/>
      <c r="W1742"/>
      <c r="X1742"/>
      <c r="Y1742"/>
      <c r="Z1742"/>
      <c r="AA1742"/>
      <c r="AB1742"/>
      <c r="AC1742"/>
      <c r="AD1742"/>
      <c r="AE1742"/>
      <c r="AF1742"/>
      <c r="AG1742"/>
      <c r="AH1742"/>
      <c r="AI1742"/>
      <c r="AJ1742"/>
      <c r="AK1742"/>
      <c r="AL1742"/>
      <c r="AM1742"/>
      <c r="AN1742"/>
      <c r="AO1742"/>
      <c r="AP1742" s="317"/>
      <c r="AQ1742"/>
      <c r="AR1742" s="299"/>
      <c r="AS1742" s="275"/>
    </row>
    <row r="1743" spans="1:47" s="272" customFormat="1" ht="22.8" x14ac:dyDescent="0.4">
      <c r="A1743" s="332">
        <v>217026</v>
      </c>
      <c r="B1743" t="s">
        <v>489</v>
      </c>
      <c r="C1743" t="s">
        <v>214</v>
      </c>
      <c r="D1743" t="s">
        <v>214</v>
      </c>
      <c r="E1743" t="s">
        <v>214</v>
      </c>
      <c r="F1743" t="s">
        <v>214</v>
      </c>
      <c r="G1743" t="s">
        <v>214</v>
      </c>
      <c r="H1743" t="s">
        <v>214</v>
      </c>
      <c r="I1743" t="s">
        <v>214</v>
      </c>
      <c r="J1743" t="s">
        <v>214</v>
      </c>
      <c r="K1743" t="s">
        <v>214</v>
      </c>
      <c r="L1743" t="s">
        <v>214</v>
      </c>
      <c r="M1743" t="s">
        <v>213</v>
      </c>
      <c r="N1743" t="s">
        <v>213</v>
      </c>
      <c r="O1743" t="s">
        <v>213</v>
      </c>
      <c r="P1743" t="s">
        <v>213</v>
      </c>
      <c r="Q1743" t="s">
        <v>213</v>
      </c>
      <c r="R1743"/>
      <c r="S1743"/>
      <c r="T1743"/>
      <c r="U1743"/>
      <c r="V1743"/>
      <c r="W1743"/>
      <c r="X1743"/>
      <c r="Y1743"/>
      <c r="Z1743"/>
      <c r="AA1743"/>
      <c r="AB1743"/>
      <c r="AC1743"/>
      <c r="AD1743"/>
      <c r="AE1743"/>
      <c r="AF1743"/>
      <c r="AG1743"/>
      <c r="AH1743"/>
      <c r="AI1743"/>
      <c r="AJ1743"/>
      <c r="AK1743"/>
      <c r="AL1743"/>
      <c r="AM1743"/>
      <c r="AN1743"/>
      <c r="AO1743"/>
      <c r="AP1743" s="317"/>
      <c r="AQ1743"/>
      <c r="AR1743" s="299"/>
      <c r="AS1743" s="275"/>
    </row>
    <row r="1744" spans="1:47" s="272" customFormat="1" ht="22.8" x14ac:dyDescent="0.4">
      <c r="A1744" s="332">
        <v>217027</v>
      </c>
      <c r="B1744" t="s">
        <v>486</v>
      </c>
      <c r="C1744" t="s">
        <v>214</v>
      </c>
      <c r="D1744" t="s">
        <v>214</v>
      </c>
      <c r="E1744" t="s">
        <v>212</v>
      </c>
      <c r="F1744" t="s">
        <v>212</v>
      </c>
      <c r="G1744" t="s">
        <v>214</v>
      </c>
      <c r="H1744" t="s">
        <v>214</v>
      </c>
      <c r="I1744" t="s">
        <v>214</v>
      </c>
      <c r="J1744" t="s">
        <v>214</v>
      </c>
      <c r="K1744" t="s">
        <v>214</v>
      </c>
      <c r="L1744" t="s">
        <v>213</v>
      </c>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s="317"/>
      <c r="AQ1744"/>
      <c r="AR1744" s="299"/>
      <c r="AS1744" s="275"/>
    </row>
    <row r="1745" spans="1:47" s="272" customFormat="1" ht="22.8" x14ac:dyDescent="0.4">
      <c r="A1745" s="332">
        <v>217028</v>
      </c>
      <c r="B1745" t="s">
        <v>489</v>
      </c>
      <c r="C1745" t="s">
        <v>212</v>
      </c>
      <c r="D1745" t="s">
        <v>212</v>
      </c>
      <c r="E1745" t="s">
        <v>212</v>
      </c>
      <c r="F1745" t="s">
        <v>212</v>
      </c>
      <c r="G1745" t="s">
        <v>212</v>
      </c>
      <c r="H1745" t="s">
        <v>214</v>
      </c>
      <c r="I1745" t="s">
        <v>214</v>
      </c>
      <c r="J1745" t="s">
        <v>214</v>
      </c>
      <c r="K1745" t="s">
        <v>214</v>
      </c>
      <c r="L1745" t="s">
        <v>214</v>
      </c>
      <c r="M1745" t="s">
        <v>213</v>
      </c>
      <c r="N1745" t="s">
        <v>213</v>
      </c>
      <c r="O1745" t="s">
        <v>213</v>
      </c>
      <c r="P1745" t="s">
        <v>213</v>
      </c>
      <c r="Q1745" t="s">
        <v>213</v>
      </c>
      <c r="R1745"/>
      <c r="S1745"/>
      <c r="T1745"/>
      <c r="U1745"/>
      <c r="V1745"/>
      <c r="W1745"/>
      <c r="X1745"/>
      <c r="Y1745"/>
      <c r="Z1745"/>
      <c r="AA1745"/>
      <c r="AB1745"/>
      <c r="AC1745"/>
      <c r="AD1745"/>
      <c r="AE1745"/>
      <c r="AF1745"/>
      <c r="AG1745"/>
      <c r="AH1745"/>
      <c r="AI1745"/>
      <c r="AJ1745"/>
      <c r="AK1745"/>
      <c r="AL1745"/>
      <c r="AM1745"/>
      <c r="AN1745"/>
      <c r="AO1745"/>
      <c r="AP1745" s="317"/>
      <c r="AQ1745"/>
      <c r="AR1745" s="299"/>
      <c r="AS1745" s="275"/>
    </row>
    <row r="1746" spans="1:47" s="272" customFormat="1" ht="24" x14ac:dyDescent="0.5">
      <c r="A1746" s="333">
        <v>217029</v>
      </c>
      <c r="B1746" t="s">
        <v>486</v>
      </c>
      <c r="C1746" s="272" t="s">
        <v>214</v>
      </c>
      <c r="D1746" s="272" t="s">
        <v>214</v>
      </c>
      <c r="E1746" s="272" t="s">
        <v>213</v>
      </c>
      <c r="F1746" s="272" t="s">
        <v>213</v>
      </c>
      <c r="G1746" s="272" t="s">
        <v>214</v>
      </c>
      <c r="H1746" s="272" t="s">
        <v>213</v>
      </c>
      <c r="I1746" s="272" t="s">
        <v>213</v>
      </c>
      <c r="J1746" s="272" t="s">
        <v>213</v>
      </c>
      <c r="K1746" s="272" t="s">
        <v>213</v>
      </c>
      <c r="L1746" s="272" t="s">
        <v>213</v>
      </c>
      <c r="AP1746" s="317"/>
      <c r="AQ1746"/>
      <c r="AR1746" s="299"/>
      <c r="AS1746" s="278"/>
      <c r="AU1746" s="273"/>
    </row>
    <row r="1747" spans="1:47" s="272" customFormat="1" ht="24" x14ac:dyDescent="0.5">
      <c r="A1747" s="333">
        <v>217030</v>
      </c>
      <c r="B1747" t="s">
        <v>486</v>
      </c>
      <c r="C1747" s="272" t="s">
        <v>214</v>
      </c>
      <c r="D1747" s="272" t="s">
        <v>213</v>
      </c>
      <c r="E1747" s="272" t="s">
        <v>214</v>
      </c>
      <c r="F1747" s="272" t="s">
        <v>213</v>
      </c>
      <c r="G1747" s="272" t="s">
        <v>213</v>
      </c>
      <c r="H1747" s="272" t="s">
        <v>213</v>
      </c>
      <c r="I1747" s="272" t="s">
        <v>213</v>
      </c>
      <c r="J1747" s="272" t="s">
        <v>213</v>
      </c>
      <c r="K1747" s="272" t="s">
        <v>213</v>
      </c>
      <c r="L1747" s="272" t="s">
        <v>213</v>
      </c>
      <c r="AP1747" s="317"/>
      <c r="AQ1747"/>
      <c r="AR1747" s="299"/>
      <c r="AS1747" s="278"/>
      <c r="AU1747" s="273"/>
    </row>
    <row r="1748" spans="1:47" s="272" customFormat="1" ht="24" x14ac:dyDescent="0.5">
      <c r="A1748" s="333">
        <v>217031</v>
      </c>
      <c r="B1748" t="s">
        <v>486</v>
      </c>
      <c r="C1748" s="272" t="s">
        <v>214</v>
      </c>
      <c r="D1748" s="272" t="s">
        <v>214</v>
      </c>
      <c r="E1748" s="272" t="s">
        <v>214</v>
      </c>
      <c r="F1748" s="272" t="s">
        <v>214</v>
      </c>
      <c r="G1748" s="272" t="s">
        <v>214</v>
      </c>
      <c r="H1748" s="272" t="s">
        <v>213</v>
      </c>
      <c r="I1748" s="272" t="s">
        <v>213</v>
      </c>
      <c r="J1748" s="272" t="s">
        <v>213</v>
      </c>
      <c r="K1748" s="272" t="s">
        <v>213</v>
      </c>
      <c r="L1748" s="272" t="s">
        <v>213</v>
      </c>
      <c r="AP1748" s="317"/>
      <c r="AQ1748"/>
      <c r="AR1748" s="299"/>
      <c r="AS1748" s="278"/>
      <c r="AU1748" s="273"/>
    </row>
    <row r="1749" spans="1:47" s="272" customFormat="1" ht="24" x14ac:dyDescent="0.5">
      <c r="A1749" s="336">
        <v>217032</v>
      </c>
      <c r="B1749" t="s">
        <v>486</v>
      </c>
      <c r="C1749" s="272" t="s">
        <v>214</v>
      </c>
      <c r="D1749" s="272" t="s">
        <v>214</v>
      </c>
      <c r="E1749" s="272" t="s">
        <v>214</v>
      </c>
      <c r="F1749" s="272" t="s">
        <v>214</v>
      </c>
      <c r="G1749" s="272" t="s">
        <v>214</v>
      </c>
      <c r="H1749" s="272" t="s">
        <v>213</v>
      </c>
      <c r="I1749" s="272" t="s">
        <v>213</v>
      </c>
      <c r="J1749" s="272" t="s">
        <v>213</v>
      </c>
      <c r="K1749" s="272" t="s">
        <v>213</v>
      </c>
      <c r="L1749" s="272" t="s">
        <v>213</v>
      </c>
      <c r="AP1749" s="317"/>
      <c r="AQ1749"/>
      <c r="AR1749" s="299"/>
      <c r="AS1749" s="275"/>
    </row>
    <row r="1750" spans="1:47" s="272" customFormat="1" ht="22.8" x14ac:dyDescent="0.4">
      <c r="A1750" s="332">
        <v>217033</v>
      </c>
      <c r="B1750" t="s">
        <v>489</v>
      </c>
      <c r="C1750" t="s">
        <v>213</v>
      </c>
      <c r="D1750" t="s">
        <v>214</v>
      </c>
      <c r="E1750" t="s">
        <v>214</v>
      </c>
      <c r="F1750" t="s">
        <v>212</v>
      </c>
      <c r="G1750" t="s">
        <v>213</v>
      </c>
      <c r="H1750" t="s">
        <v>214</v>
      </c>
      <c r="I1750" t="s">
        <v>214</v>
      </c>
      <c r="J1750" t="s">
        <v>214</v>
      </c>
      <c r="K1750" t="s">
        <v>214</v>
      </c>
      <c r="L1750" t="s">
        <v>214</v>
      </c>
      <c r="M1750" t="s">
        <v>213</v>
      </c>
      <c r="N1750" t="s">
        <v>213</v>
      </c>
      <c r="O1750" t="s">
        <v>213</v>
      </c>
      <c r="P1750" t="s">
        <v>213</v>
      </c>
      <c r="Q1750" t="s">
        <v>213</v>
      </c>
      <c r="R1750"/>
      <c r="S1750"/>
      <c r="T1750"/>
      <c r="U1750"/>
      <c r="V1750"/>
      <c r="W1750"/>
      <c r="X1750"/>
      <c r="Y1750"/>
      <c r="Z1750"/>
      <c r="AA1750"/>
      <c r="AB1750"/>
      <c r="AC1750"/>
      <c r="AD1750"/>
      <c r="AE1750"/>
      <c r="AF1750"/>
      <c r="AG1750"/>
      <c r="AH1750"/>
      <c r="AI1750"/>
      <c r="AJ1750"/>
      <c r="AK1750"/>
      <c r="AL1750"/>
      <c r="AM1750"/>
      <c r="AN1750"/>
      <c r="AO1750"/>
      <c r="AP1750" s="317"/>
      <c r="AQ1750"/>
      <c r="AR1750" s="299"/>
      <c r="AS1750" s="278"/>
      <c r="AU1750" s="273"/>
    </row>
    <row r="1751" spans="1:47" s="272" customFormat="1" ht="22.8" x14ac:dyDescent="0.4">
      <c r="A1751" s="332">
        <v>217034</v>
      </c>
      <c r="B1751" t="s">
        <v>489</v>
      </c>
      <c r="C1751" t="s">
        <v>212</v>
      </c>
      <c r="D1751" t="s">
        <v>214</v>
      </c>
      <c r="E1751" t="s">
        <v>214</v>
      </c>
      <c r="F1751" t="s">
        <v>212</v>
      </c>
      <c r="G1751" t="s">
        <v>212</v>
      </c>
      <c r="H1751" t="s">
        <v>214</v>
      </c>
      <c r="I1751" t="s">
        <v>214</v>
      </c>
      <c r="J1751" t="s">
        <v>214</v>
      </c>
      <c r="K1751" t="s">
        <v>214</v>
      </c>
      <c r="L1751" t="s">
        <v>213</v>
      </c>
      <c r="M1751" t="s">
        <v>213</v>
      </c>
      <c r="N1751" t="s">
        <v>213</v>
      </c>
      <c r="O1751" t="s">
        <v>213</v>
      </c>
      <c r="P1751" t="s">
        <v>213</v>
      </c>
      <c r="Q1751" t="s">
        <v>213</v>
      </c>
      <c r="R1751"/>
      <c r="S1751"/>
      <c r="T1751"/>
      <c r="U1751"/>
      <c r="V1751"/>
      <c r="W1751"/>
      <c r="X1751"/>
      <c r="Y1751"/>
      <c r="Z1751"/>
      <c r="AA1751"/>
      <c r="AB1751"/>
      <c r="AC1751"/>
      <c r="AD1751"/>
      <c r="AE1751"/>
      <c r="AF1751"/>
      <c r="AG1751"/>
      <c r="AH1751"/>
      <c r="AI1751"/>
      <c r="AJ1751"/>
      <c r="AK1751"/>
      <c r="AL1751"/>
      <c r="AM1751"/>
      <c r="AN1751"/>
      <c r="AO1751"/>
      <c r="AP1751" s="317"/>
      <c r="AQ1751"/>
      <c r="AR1751" s="299"/>
      <c r="AS1751" s="278"/>
      <c r="AU1751" s="273"/>
    </row>
    <row r="1752" spans="1:47" s="272" customFormat="1" ht="22.8" x14ac:dyDescent="0.4">
      <c r="A1752" s="332">
        <v>217035</v>
      </c>
      <c r="B1752" t="s">
        <v>486</v>
      </c>
      <c r="C1752" t="s">
        <v>212</v>
      </c>
      <c r="D1752" t="s">
        <v>214</v>
      </c>
      <c r="E1752" t="s">
        <v>212</v>
      </c>
      <c r="F1752" t="s">
        <v>212</v>
      </c>
      <c r="G1752" t="s">
        <v>212</v>
      </c>
      <c r="H1752" t="s">
        <v>213</v>
      </c>
      <c r="I1752" t="s">
        <v>213</v>
      </c>
      <c r="J1752" t="s">
        <v>214</v>
      </c>
      <c r="K1752" t="s">
        <v>214</v>
      </c>
      <c r="L1752" t="s">
        <v>213</v>
      </c>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s="317"/>
      <c r="AQ1752"/>
      <c r="AR1752" s="299"/>
      <c r="AS1752" s="275"/>
    </row>
    <row r="1753" spans="1:47" s="272" customFormat="1" ht="22.8" x14ac:dyDescent="0.4">
      <c r="A1753" s="332">
        <v>217036</v>
      </c>
      <c r="B1753" t="s">
        <v>489</v>
      </c>
      <c r="C1753" t="s">
        <v>213</v>
      </c>
      <c r="D1753" t="s">
        <v>214</v>
      </c>
      <c r="E1753" t="s">
        <v>214</v>
      </c>
      <c r="F1753" t="s">
        <v>214</v>
      </c>
      <c r="G1753" t="s">
        <v>214</v>
      </c>
      <c r="H1753" t="s">
        <v>213</v>
      </c>
      <c r="I1753" t="s">
        <v>214</v>
      </c>
      <c r="J1753" t="s">
        <v>214</v>
      </c>
      <c r="K1753" t="s">
        <v>214</v>
      </c>
      <c r="L1753" t="s">
        <v>214</v>
      </c>
      <c r="M1753" t="s">
        <v>213</v>
      </c>
      <c r="N1753" t="s">
        <v>213</v>
      </c>
      <c r="O1753" t="s">
        <v>213</v>
      </c>
      <c r="P1753" t="s">
        <v>213</v>
      </c>
      <c r="Q1753" t="s">
        <v>213</v>
      </c>
      <c r="R1753"/>
      <c r="S1753"/>
      <c r="T1753"/>
      <c r="U1753"/>
      <c r="V1753"/>
      <c r="W1753"/>
      <c r="X1753"/>
      <c r="Y1753"/>
      <c r="Z1753"/>
      <c r="AA1753"/>
      <c r="AB1753"/>
      <c r="AC1753"/>
      <c r="AD1753"/>
      <c r="AE1753"/>
      <c r="AF1753"/>
      <c r="AG1753"/>
      <c r="AH1753"/>
      <c r="AI1753"/>
      <c r="AJ1753"/>
      <c r="AK1753"/>
      <c r="AL1753"/>
      <c r="AM1753"/>
      <c r="AN1753"/>
      <c r="AO1753"/>
      <c r="AP1753" s="317"/>
      <c r="AQ1753"/>
      <c r="AR1753" s="299"/>
      <c r="AS1753" s="275"/>
    </row>
    <row r="1754" spans="1:47" s="272" customFormat="1" ht="22.8" x14ac:dyDescent="0.4">
      <c r="A1754" s="332">
        <v>217037</v>
      </c>
      <c r="B1754" t="s">
        <v>486</v>
      </c>
      <c r="C1754" t="s">
        <v>214</v>
      </c>
      <c r="D1754" t="s">
        <v>214</v>
      </c>
      <c r="E1754" t="s">
        <v>214</v>
      </c>
      <c r="F1754" t="s">
        <v>213</v>
      </c>
      <c r="G1754" t="s">
        <v>212</v>
      </c>
      <c r="H1754" t="s">
        <v>214</v>
      </c>
      <c r="I1754" t="s">
        <v>213</v>
      </c>
      <c r="J1754" t="s">
        <v>213</v>
      </c>
      <c r="K1754" t="s">
        <v>213</v>
      </c>
      <c r="L1754" t="s">
        <v>214</v>
      </c>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s="317"/>
      <c r="AQ1754"/>
      <c r="AR1754" s="299"/>
      <c r="AS1754" s="278"/>
      <c r="AU1754" s="273"/>
    </row>
    <row r="1755" spans="1:47" s="272" customFormat="1" ht="24" x14ac:dyDescent="0.5">
      <c r="A1755" s="333">
        <v>217038</v>
      </c>
      <c r="B1755" t="s">
        <v>486</v>
      </c>
      <c r="C1755" s="271" t="s">
        <v>214</v>
      </c>
      <c r="D1755" s="271" t="s">
        <v>214</v>
      </c>
      <c r="E1755" s="271" t="s">
        <v>214</v>
      </c>
      <c r="F1755" s="271" t="s">
        <v>214</v>
      </c>
      <c r="G1755" s="271" t="s">
        <v>214</v>
      </c>
      <c r="H1755" s="271" t="s">
        <v>213</v>
      </c>
      <c r="I1755" s="271" t="s">
        <v>213</v>
      </c>
      <c r="J1755" s="271" t="s">
        <v>213</v>
      </c>
      <c r="K1755" s="271" t="s">
        <v>213</v>
      </c>
      <c r="L1755" s="271" t="s">
        <v>213</v>
      </c>
      <c r="M1755" s="271"/>
      <c r="N1755" s="271"/>
      <c r="O1755" s="271"/>
      <c r="P1755" s="271"/>
      <c r="Q1755" s="271"/>
      <c r="R1755" s="271"/>
      <c r="S1755" s="271"/>
      <c r="T1755" s="271"/>
      <c r="U1755" s="271"/>
      <c r="V1755" s="271"/>
      <c r="W1755" s="271"/>
      <c r="X1755" s="271"/>
      <c r="Y1755" s="271"/>
      <c r="Z1755" s="271"/>
      <c r="AA1755" s="271"/>
      <c r="AB1755" s="271"/>
      <c r="AC1755" s="271"/>
      <c r="AD1755" s="271"/>
      <c r="AE1755" s="271"/>
      <c r="AF1755" s="271"/>
      <c r="AG1755" s="271"/>
      <c r="AH1755" s="271"/>
      <c r="AI1755" s="271"/>
      <c r="AJ1755" s="271"/>
      <c r="AK1755" s="271"/>
      <c r="AL1755" s="271"/>
      <c r="AM1755" s="271"/>
      <c r="AN1755" s="271"/>
      <c r="AO1755" s="271"/>
      <c r="AP1755" s="322"/>
      <c r="AQ1755"/>
      <c r="AR1755" s="299"/>
      <c r="AS1755" s="278"/>
      <c r="AU1755" s="273"/>
    </row>
    <row r="1756" spans="1:47" s="272" customFormat="1" ht="24" x14ac:dyDescent="0.5">
      <c r="A1756" s="333">
        <v>217039</v>
      </c>
      <c r="B1756" t="s">
        <v>486</v>
      </c>
      <c r="C1756" s="272" t="s">
        <v>214</v>
      </c>
      <c r="D1756" s="272" t="s">
        <v>213</v>
      </c>
      <c r="E1756" s="272" t="s">
        <v>214</v>
      </c>
      <c r="F1756" s="272" t="s">
        <v>213</v>
      </c>
      <c r="G1756" s="272" t="s">
        <v>213</v>
      </c>
      <c r="H1756" s="272" t="s">
        <v>213</v>
      </c>
      <c r="I1756" s="272" t="s">
        <v>213</v>
      </c>
      <c r="J1756" s="272" t="s">
        <v>213</v>
      </c>
      <c r="K1756" s="272" t="s">
        <v>213</v>
      </c>
      <c r="L1756" s="272" t="s">
        <v>213</v>
      </c>
      <c r="AP1756" s="317"/>
      <c r="AQ1756"/>
      <c r="AR1756" s="299"/>
      <c r="AS1756" s="275"/>
      <c r="AU1756" s="273"/>
    </row>
    <row r="1757" spans="1:47" s="272" customFormat="1" ht="22.8" x14ac:dyDescent="0.4">
      <c r="A1757" s="332">
        <v>217040</v>
      </c>
      <c r="B1757" t="s">
        <v>486</v>
      </c>
      <c r="C1757" t="s">
        <v>212</v>
      </c>
      <c r="D1757" t="s">
        <v>214</v>
      </c>
      <c r="E1757" t="s">
        <v>212</v>
      </c>
      <c r="F1757" t="s">
        <v>212</v>
      </c>
      <c r="G1757" t="s">
        <v>212</v>
      </c>
      <c r="H1757" t="s">
        <v>214</v>
      </c>
      <c r="I1757" t="s">
        <v>214</v>
      </c>
      <c r="J1757" t="s">
        <v>214</v>
      </c>
      <c r="K1757" t="s">
        <v>214</v>
      </c>
      <c r="L1757" t="s">
        <v>214</v>
      </c>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s="317"/>
      <c r="AQ1757"/>
      <c r="AR1757" s="299"/>
      <c r="AS1757" s="275"/>
    </row>
    <row r="1758" spans="1:47" s="272" customFormat="1" ht="22.8" x14ac:dyDescent="0.4">
      <c r="A1758" s="332">
        <v>217041</v>
      </c>
      <c r="B1758" t="s">
        <v>489</v>
      </c>
      <c r="C1758" t="s">
        <v>214</v>
      </c>
      <c r="D1758" t="s">
        <v>214</v>
      </c>
      <c r="E1758" t="s">
        <v>214</v>
      </c>
      <c r="F1758" t="s">
        <v>214</v>
      </c>
      <c r="G1758" t="s">
        <v>214</v>
      </c>
      <c r="H1758" t="s">
        <v>214</v>
      </c>
      <c r="I1758" t="s">
        <v>214</v>
      </c>
      <c r="J1758" t="s">
        <v>214</v>
      </c>
      <c r="K1758" t="s">
        <v>214</v>
      </c>
      <c r="L1758" t="s">
        <v>214</v>
      </c>
      <c r="M1758" t="s">
        <v>213</v>
      </c>
      <c r="N1758" t="s">
        <v>213</v>
      </c>
      <c r="O1758" t="s">
        <v>213</v>
      </c>
      <c r="P1758" t="s">
        <v>213</v>
      </c>
      <c r="Q1758" t="s">
        <v>213</v>
      </c>
      <c r="R1758"/>
      <c r="S1758"/>
      <c r="T1758"/>
      <c r="U1758"/>
      <c r="V1758"/>
      <c r="W1758"/>
      <c r="X1758"/>
      <c r="Y1758"/>
      <c r="Z1758"/>
      <c r="AA1758"/>
      <c r="AB1758"/>
      <c r="AC1758"/>
      <c r="AD1758"/>
      <c r="AE1758"/>
      <c r="AF1758"/>
      <c r="AG1758"/>
      <c r="AH1758"/>
      <c r="AI1758"/>
      <c r="AJ1758"/>
      <c r="AK1758"/>
      <c r="AL1758"/>
      <c r="AM1758"/>
      <c r="AN1758"/>
      <c r="AO1758"/>
      <c r="AP1758" s="317"/>
      <c r="AQ1758"/>
      <c r="AR1758" s="299"/>
      <c r="AS1758" s="275"/>
      <c r="AU1758" s="273"/>
    </row>
    <row r="1759" spans="1:47" s="272" customFormat="1" ht="24" x14ac:dyDescent="0.5">
      <c r="A1759" s="333">
        <v>217042</v>
      </c>
      <c r="B1759" t="s">
        <v>486</v>
      </c>
      <c r="C1759" s="272" t="s">
        <v>214</v>
      </c>
      <c r="D1759" s="272" t="s">
        <v>214</v>
      </c>
      <c r="E1759" s="272" t="s">
        <v>214</v>
      </c>
      <c r="F1759" s="272" t="s">
        <v>214</v>
      </c>
      <c r="G1759" s="272" t="s">
        <v>214</v>
      </c>
      <c r="H1759" s="272" t="s">
        <v>213</v>
      </c>
      <c r="I1759" s="272" t="s">
        <v>213</v>
      </c>
      <c r="J1759" s="272" t="s">
        <v>213</v>
      </c>
      <c r="K1759" s="272" t="s">
        <v>213</v>
      </c>
      <c r="L1759" s="272" t="s">
        <v>213</v>
      </c>
      <c r="AP1759" s="317"/>
      <c r="AQ1759"/>
      <c r="AR1759" s="299"/>
      <c r="AS1759" s="275"/>
    </row>
    <row r="1760" spans="1:47" s="272" customFormat="1" ht="24" x14ac:dyDescent="0.5">
      <c r="A1760" s="333">
        <v>217043</v>
      </c>
      <c r="B1760" t="s">
        <v>486</v>
      </c>
      <c r="C1760" s="272" t="s">
        <v>214</v>
      </c>
      <c r="D1760" s="272" t="s">
        <v>214</v>
      </c>
      <c r="E1760" s="272" t="s">
        <v>214</v>
      </c>
      <c r="F1760" s="272" t="s">
        <v>214</v>
      </c>
      <c r="G1760" s="272" t="s">
        <v>214</v>
      </c>
      <c r="H1760" s="272" t="s">
        <v>213</v>
      </c>
      <c r="I1760" s="272" t="s">
        <v>213</v>
      </c>
      <c r="J1760" s="272" t="s">
        <v>213</v>
      </c>
      <c r="K1760" s="272" t="s">
        <v>213</v>
      </c>
      <c r="L1760" s="272" t="s">
        <v>213</v>
      </c>
      <c r="AP1760" s="317"/>
      <c r="AQ1760"/>
      <c r="AR1760" s="299"/>
      <c r="AS1760" s="275"/>
    </row>
    <row r="1761" spans="1:47" s="272" customFormat="1" ht="24" x14ac:dyDescent="0.5">
      <c r="A1761" s="333">
        <v>217044</v>
      </c>
      <c r="B1761" t="s">
        <v>486</v>
      </c>
      <c r="C1761" s="272" t="s">
        <v>214</v>
      </c>
      <c r="D1761" s="272" t="s">
        <v>214</v>
      </c>
      <c r="E1761" s="272" t="s">
        <v>214</v>
      </c>
      <c r="F1761" s="272" t="s">
        <v>214</v>
      </c>
      <c r="G1761" s="272" t="s">
        <v>214</v>
      </c>
      <c r="H1761" s="272" t="s">
        <v>213</v>
      </c>
      <c r="I1761" s="272" t="s">
        <v>213</v>
      </c>
      <c r="J1761" s="272" t="s">
        <v>213</v>
      </c>
      <c r="K1761" s="272" t="s">
        <v>213</v>
      </c>
      <c r="L1761" s="272" t="s">
        <v>213</v>
      </c>
      <c r="AP1761" s="317"/>
      <c r="AQ1761"/>
      <c r="AR1761" s="299"/>
      <c r="AS1761" s="278"/>
      <c r="AU1761" s="273"/>
    </row>
    <row r="1762" spans="1:47" s="272" customFormat="1" ht="22.8" x14ac:dyDescent="0.4">
      <c r="A1762" s="332">
        <v>217045</v>
      </c>
      <c r="B1762" t="s">
        <v>3631</v>
      </c>
      <c r="C1762" t="s">
        <v>212</v>
      </c>
      <c r="D1762" t="s">
        <v>212</v>
      </c>
      <c r="E1762" t="s">
        <v>214</v>
      </c>
      <c r="F1762" t="s">
        <v>212</v>
      </c>
      <c r="G1762" t="s">
        <v>214</v>
      </c>
      <c r="H1762" t="s">
        <v>214</v>
      </c>
      <c r="I1762" t="s">
        <v>214</v>
      </c>
      <c r="J1762" t="s">
        <v>214</v>
      </c>
      <c r="K1762" t="s">
        <v>214</v>
      </c>
      <c r="L1762" t="s">
        <v>214</v>
      </c>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s="317"/>
      <c r="AQ1762"/>
      <c r="AR1762" s="299"/>
      <c r="AS1762" s="275"/>
      <c r="AU1762" s="273"/>
    </row>
    <row r="1763" spans="1:47" s="272" customFormat="1" ht="22.8" x14ac:dyDescent="0.4">
      <c r="A1763" s="332">
        <v>217046</v>
      </c>
      <c r="B1763" t="s">
        <v>486</v>
      </c>
      <c r="C1763" t="s">
        <v>213</v>
      </c>
      <c r="D1763" t="s">
        <v>214</v>
      </c>
      <c r="E1763" t="s">
        <v>214</v>
      </c>
      <c r="F1763" t="s">
        <v>213</v>
      </c>
      <c r="G1763" t="s">
        <v>214</v>
      </c>
      <c r="H1763" t="s">
        <v>214</v>
      </c>
      <c r="I1763" t="s">
        <v>214</v>
      </c>
      <c r="J1763" t="s">
        <v>213</v>
      </c>
      <c r="K1763" t="s">
        <v>213</v>
      </c>
      <c r="L1763" t="s">
        <v>213</v>
      </c>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s="317"/>
      <c r="AQ1763"/>
      <c r="AR1763" s="299"/>
      <c r="AS1763" s="275"/>
      <c r="AU1763" s="273"/>
    </row>
    <row r="1764" spans="1:47" s="272" customFormat="1" ht="24" x14ac:dyDescent="0.5">
      <c r="A1764" s="333">
        <v>217047</v>
      </c>
      <c r="B1764" t="s">
        <v>486</v>
      </c>
      <c r="C1764" s="271" t="s">
        <v>214</v>
      </c>
      <c r="D1764" s="271" t="s">
        <v>214</v>
      </c>
      <c r="E1764" s="271" t="s">
        <v>214</v>
      </c>
      <c r="F1764" s="271" t="s">
        <v>214</v>
      </c>
      <c r="G1764" s="271" t="s">
        <v>214</v>
      </c>
      <c r="H1764" s="271" t="s">
        <v>213</v>
      </c>
      <c r="I1764" s="271" t="s">
        <v>213</v>
      </c>
      <c r="J1764" s="271" t="s">
        <v>213</v>
      </c>
      <c r="K1764" s="271" t="s">
        <v>213</v>
      </c>
      <c r="L1764" s="271" t="s">
        <v>213</v>
      </c>
      <c r="M1764" s="271"/>
      <c r="N1764" s="271"/>
      <c r="O1764" s="271"/>
      <c r="P1764" s="271"/>
      <c r="Q1764" s="271"/>
      <c r="R1764" s="271"/>
      <c r="S1764" s="271"/>
      <c r="T1764" s="271"/>
      <c r="U1764" s="271"/>
      <c r="V1764" s="271"/>
      <c r="W1764" s="271"/>
      <c r="X1764" s="271"/>
      <c r="Y1764" s="271"/>
      <c r="Z1764" s="271"/>
      <c r="AA1764" s="271"/>
      <c r="AB1764" s="271"/>
      <c r="AC1764" s="271"/>
      <c r="AD1764" s="271"/>
      <c r="AE1764" s="271"/>
      <c r="AF1764" s="271"/>
      <c r="AG1764" s="271"/>
      <c r="AH1764" s="271"/>
      <c r="AI1764" s="271"/>
      <c r="AJ1764" s="271"/>
      <c r="AK1764" s="271"/>
      <c r="AL1764" s="271"/>
      <c r="AM1764" s="271"/>
      <c r="AN1764" s="271"/>
      <c r="AO1764" s="271"/>
      <c r="AP1764" s="322"/>
      <c r="AQ1764"/>
      <c r="AR1764" s="299"/>
      <c r="AS1764" s="275"/>
      <c r="AU1764" s="273"/>
    </row>
    <row r="1765" spans="1:47" s="272" customFormat="1" ht="22.8" x14ac:dyDescent="0.4">
      <c r="A1765">
        <v>217048</v>
      </c>
      <c r="B1765" t="s">
        <v>489</v>
      </c>
      <c r="C1765" t="s">
        <v>212</v>
      </c>
      <c r="D1765" t="s">
        <v>212</v>
      </c>
      <c r="E1765" t="s">
        <v>212</v>
      </c>
      <c r="F1765" t="s">
        <v>212</v>
      </c>
      <c r="G1765" t="s">
        <v>214</v>
      </c>
      <c r="H1765" t="s">
        <v>214</v>
      </c>
      <c r="I1765" t="s">
        <v>214</v>
      </c>
      <c r="J1765" t="s">
        <v>214</v>
      </c>
      <c r="K1765" t="s">
        <v>214</v>
      </c>
      <c r="L1765" t="s">
        <v>214</v>
      </c>
      <c r="M1765" t="s">
        <v>213</v>
      </c>
      <c r="N1765" t="s">
        <v>213</v>
      </c>
      <c r="O1765" t="s">
        <v>213</v>
      </c>
      <c r="P1765" t="s">
        <v>213</v>
      </c>
      <c r="Q1765" t="s">
        <v>213</v>
      </c>
      <c r="R1765"/>
      <c r="S1765"/>
      <c r="T1765"/>
      <c r="U1765"/>
      <c r="V1765"/>
      <c r="W1765"/>
      <c r="X1765"/>
      <c r="Y1765"/>
      <c r="Z1765"/>
      <c r="AA1765"/>
      <c r="AB1765"/>
      <c r="AC1765"/>
      <c r="AD1765"/>
      <c r="AE1765"/>
      <c r="AF1765"/>
      <c r="AG1765"/>
      <c r="AH1765"/>
      <c r="AI1765"/>
      <c r="AJ1765"/>
      <c r="AK1765"/>
      <c r="AL1765"/>
      <c r="AM1765"/>
      <c r="AN1765"/>
      <c r="AO1765"/>
      <c r="AP1765" s="317"/>
      <c r="AQ1765"/>
      <c r="AR1765" s="299"/>
      <c r="AS1765" s="275"/>
      <c r="AU1765" s="273"/>
    </row>
    <row r="1766" spans="1:47" s="272" customFormat="1" ht="22.8" x14ac:dyDescent="0.4">
      <c r="A1766">
        <v>217049</v>
      </c>
      <c r="B1766" t="s">
        <v>486</v>
      </c>
      <c r="C1766" t="s">
        <v>214</v>
      </c>
      <c r="D1766" t="s">
        <v>214</v>
      </c>
      <c r="E1766" t="s">
        <v>214</v>
      </c>
      <c r="F1766" t="s">
        <v>213</v>
      </c>
      <c r="G1766" t="s">
        <v>214</v>
      </c>
      <c r="H1766" s="315" t="s">
        <v>213</v>
      </c>
      <c r="I1766" s="315" t="s">
        <v>213</v>
      </c>
      <c r="J1766" s="315" t="s">
        <v>213</v>
      </c>
      <c r="K1766" s="315" t="s">
        <v>213</v>
      </c>
      <c r="L1766" s="315" t="s">
        <v>213</v>
      </c>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s="317"/>
      <c r="AQ1766"/>
      <c r="AR1766" s="299"/>
      <c r="AS1766" s="278"/>
      <c r="AU1766" s="273"/>
    </row>
    <row r="1767" spans="1:47" s="272" customFormat="1" ht="22.8" x14ac:dyDescent="0.4">
      <c r="A1767">
        <v>217050</v>
      </c>
      <c r="B1767" t="s">
        <v>486</v>
      </c>
      <c r="C1767" t="s">
        <v>212</v>
      </c>
      <c r="D1767" t="s">
        <v>212</v>
      </c>
      <c r="E1767" t="s">
        <v>214</v>
      </c>
      <c r="F1767" t="s">
        <v>212</v>
      </c>
      <c r="G1767" t="s">
        <v>212</v>
      </c>
      <c r="H1767" t="s">
        <v>213</v>
      </c>
      <c r="I1767" t="s">
        <v>213</v>
      </c>
      <c r="J1767" t="s">
        <v>213</v>
      </c>
      <c r="K1767" t="s">
        <v>213</v>
      </c>
      <c r="L1767" t="s">
        <v>213</v>
      </c>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s="317"/>
      <c r="AQ1767"/>
      <c r="AR1767" s="299"/>
      <c r="AS1767" s="278"/>
      <c r="AU1767" s="273"/>
    </row>
    <row r="1768" spans="1:47" s="272" customFormat="1" ht="22.8" x14ac:dyDescent="0.4">
      <c r="A1768">
        <v>217051</v>
      </c>
      <c r="B1768" t="s">
        <v>486</v>
      </c>
      <c r="C1768" t="s">
        <v>214</v>
      </c>
      <c r="D1768" t="s">
        <v>214</v>
      </c>
      <c r="E1768" t="s">
        <v>212</v>
      </c>
      <c r="F1768" t="s">
        <v>214</v>
      </c>
      <c r="G1768" t="s">
        <v>212</v>
      </c>
      <c r="H1768" t="s">
        <v>214</v>
      </c>
      <c r="I1768" t="s">
        <v>214</v>
      </c>
      <c r="J1768" t="s">
        <v>214</v>
      </c>
      <c r="K1768" t="s">
        <v>214</v>
      </c>
      <c r="L1768" t="s">
        <v>214</v>
      </c>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s="317"/>
      <c r="AQ1768"/>
      <c r="AR1768" s="299"/>
      <c r="AS1768" s="275"/>
      <c r="AU1768" s="273"/>
    </row>
    <row r="1769" spans="1:47" s="272" customFormat="1" ht="24" x14ac:dyDescent="0.5">
      <c r="A1769" s="321">
        <v>217052</v>
      </c>
      <c r="B1769" t="s">
        <v>486</v>
      </c>
      <c r="C1769" s="272" t="s">
        <v>213</v>
      </c>
      <c r="D1769" s="272" t="s">
        <v>214</v>
      </c>
      <c r="E1769" s="272" t="s">
        <v>214</v>
      </c>
      <c r="F1769" s="272" t="s">
        <v>214</v>
      </c>
      <c r="G1769" s="272" t="s">
        <v>213</v>
      </c>
      <c r="H1769" s="272" t="s">
        <v>213</v>
      </c>
      <c r="I1769" s="272" t="s">
        <v>213</v>
      </c>
      <c r="J1769" s="272" t="s">
        <v>213</v>
      </c>
      <c r="K1769" s="272" t="s">
        <v>213</v>
      </c>
      <c r="L1769" s="272" t="s">
        <v>213</v>
      </c>
      <c r="AP1769" s="317"/>
      <c r="AQ1769"/>
      <c r="AR1769" s="299"/>
      <c r="AS1769" s="275"/>
      <c r="AU1769" s="273"/>
    </row>
    <row r="1770" spans="1:47" s="272" customFormat="1" ht="22.8" x14ac:dyDescent="0.4">
      <c r="A1770">
        <v>217053</v>
      </c>
      <c r="B1770" t="s">
        <v>489</v>
      </c>
      <c r="C1770" t="s">
        <v>212</v>
      </c>
      <c r="D1770" t="s">
        <v>214</v>
      </c>
      <c r="E1770" t="s">
        <v>214</v>
      </c>
      <c r="F1770" t="s">
        <v>214</v>
      </c>
      <c r="G1770" t="s">
        <v>212</v>
      </c>
      <c r="H1770" t="s">
        <v>214</v>
      </c>
      <c r="I1770" t="s">
        <v>214</v>
      </c>
      <c r="J1770" t="s">
        <v>214</v>
      </c>
      <c r="K1770" t="s">
        <v>214</v>
      </c>
      <c r="L1770" t="s">
        <v>214</v>
      </c>
      <c r="M1770" t="s">
        <v>213</v>
      </c>
      <c r="N1770" t="s">
        <v>213</v>
      </c>
      <c r="O1770" t="s">
        <v>213</v>
      </c>
      <c r="P1770" t="s">
        <v>213</v>
      </c>
      <c r="Q1770" t="s">
        <v>213</v>
      </c>
      <c r="R1770"/>
      <c r="S1770"/>
      <c r="T1770"/>
      <c r="U1770"/>
      <c r="V1770"/>
      <c r="W1770"/>
      <c r="X1770"/>
      <c r="Y1770"/>
      <c r="Z1770"/>
      <c r="AA1770"/>
      <c r="AB1770"/>
      <c r="AC1770"/>
      <c r="AD1770"/>
      <c r="AE1770"/>
      <c r="AF1770"/>
      <c r="AG1770"/>
      <c r="AH1770"/>
      <c r="AI1770"/>
      <c r="AJ1770"/>
      <c r="AK1770"/>
      <c r="AL1770"/>
      <c r="AM1770"/>
      <c r="AN1770"/>
      <c r="AO1770"/>
      <c r="AP1770" s="317"/>
      <c r="AQ1770"/>
      <c r="AR1770" s="299"/>
      <c r="AS1770" s="278"/>
      <c r="AU1770" s="273"/>
    </row>
    <row r="1771" spans="1:47" s="272" customFormat="1" ht="22.8" x14ac:dyDescent="0.4">
      <c r="A1771">
        <v>217054</v>
      </c>
      <c r="B1771" t="s">
        <v>486</v>
      </c>
      <c r="C1771" t="s">
        <v>214</v>
      </c>
      <c r="D1771" t="s">
        <v>214</v>
      </c>
      <c r="E1771" t="s">
        <v>214</v>
      </c>
      <c r="F1771" t="s">
        <v>212</v>
      </c>
      <c r="G1771" t="s">
        <v>212</v>
      </c>
      <c r="H1771" t="s">
        <v>214</v>
      </c>
      <c r="I1771" t="s">
        <v>214</v>
      </c>
      <c r="J1771" t="s">
        <v>214</v>
      </c>
      <c r="K1771" t="s">
        <v>214</v>
      </c>
      <c r="L1771" t="s">
        <v>214</v>
      </c>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s="317"/>
      <c r="AQ1771"/>
      <c r="AR1771" s="299"/>
      <c r="AS1771" s="275"/>
      <c r="AU1771" s="273"/>
    </row>
    <row r="1772" spans="1:47" s="272" customFormat="1" ht="22.8" x14ac:dyDescent="0.4">
      <c r="A1772">
        <v>217055</v>
      </c>
      <c r="B1772" t="s">
        <v>489</v>
      </c>
      <c r="C1772" t="s">
        <v>214</v>
      </c>
      <c r="D1772" t="s">
        <v>214</v>
      </c>
      <c r="E1772" t="s">
        <v>214</v>
      </c>
      <c r="F1772" t="s">
        <v>214</v>
      </c>
      <c r="G1772" t="s">
        <v>214</v>
      </c>
      <c r="H1772" t="s">
        <v>214</v>
      </c>
      <c r="I1772" t="s">
        <v>214</v>
      </c>
      <c r="J1772" t="s">
        <v>214</v>
      </c>
      <c r="K1772" t="s">
        <v>214</v>
      </c>
      <c r="L1772" t="s">
        <v>214</v>
      </c>
      <c r="M1772" t="s">
        <v>213</v>
      </c>
      <c r="N1772" t="s">
        <v>213</v>
      </c>
      <c r="O1772" t="s">
        <v>213</v>
      </c>
      <c r="P1772" t="s">
        <v>213</v>
      </c>
      <c r="Q1772" t="s">
        <v>213</v>
      </c>
      <c r="R1772"/>
      <c r="S1772"/>
      <c r="T1772"/>
      <c r="U1772"/>
      <c r="V1772"/>
      <c r="W1772"/>
      <c r="X1772"/>
      <c r="Y1772"/>
      <c r="Z1772"/>
      <c r="AA1772"/>
      <c r="AB1772"/>
      <c r="AC1772"/>
      <c r="AD1772"/>
      <c r="AE1772"/>
      <c r="AF1772"/>
      <c r="AG1772"/>
      <c r="AH1772"/>
      <c r="AI1772"/>
      <c r="AJ1772"/>
      <c r="AK1772"/>
      <c r="AL1772"/>
      <c r="AM1772"/>
      <c r="AN1772"/>
      <c r="AO1772"/>
      <c r="AP1772" s="317"/>
      <c r="AQ1772"/>
      <c r="AR1772" s="299"/>
      <c r="AS1772" s="275"/>
      <c r="AU1772" s="273"/>
    </row>
    <row r="1773" spans="1:47" s="272" customFormat="1" ht="24" x14ac:dyDescent="0.5">
      <c r="A1773" s="321">
        <v>217056</v>
      </c>
      <c r="B1773" t="s">
        <v>486</v>
      </c>
      <c r="C1773" s="272" t="s">
        <v>214</v>
      </c>
      <c r="D1773" s="272" t="s">
        <v>214</v>
      </c>
      <c r="E1773" s="272" t="s">
        <v>214</v>
      </c>
      <c r="F1773" s="272" t="s">
        <v>214</v>
      </c>
      <c r="G1773" s="272" t="s">
        <v>214</v>
      </c>
      <c r="H1773" s="272" t="s">
        <v>213</v>
      </c>
      <c r="I1773" s="272" t="s">
        <v>213</v>
      </c>
      <c r="J1773" s="272" t="s">
        <v>213</v>
      </c>
      <c r="K1773" s="272" t="s">
        <v>213</v>
      </c>
      <c r="L1773" s="272" t="s">
        <v>213</v>
      </c>
      <c r="AP1773" s="317"/>
      <c r="AQ1773"/>
      <c r="AR1773" s="299"/>
      <c r="AS1773" s="278"/>
      <c r="AU1773" s="273"/>
    </row>
    <row r="1774" spans="1:47" s="272" customFormat="1" ht="22.8" x14ac:dyDescent="0.4">
      <c r="A1774">
        <v>217057</v>
      </c>
      <c r="B1774" t="s">
        <v>486</v>
      </c>
      <c r="C1774" t="s">
        <v>212</v>
      </c>
      <c r="D1774" t="s">
        <v>214</v>
      </c>
      <c r="E1774" t="s">
        <v>212</v>
      </c>
      <c r="F1774" t="s">
        <v>212</v>
      </c>
      <c r="G1774" t="s">
        <v>212</v>
      </c>
      <c r="H1774" t="s">
        <v>213</v>
      </c>
      <c r="I1774" t="s">
        <v>213</v>
      </c>
      <c r="J1774" t="s">
        <v>214</v>
      </c>
      <c r="K1774" t="s">
        <v>213</v>
      </c>
      <c r="L1774" t="s">
        <v>213</v>
      </c>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s="317"/>
      <c r="AQ1774"/>
      <c r="AR1774" s="299"/>
      <c r="AS1774" s="275"/>
    </row>
    <row r="1775" spans="1:47" s="272" customFormat="1" ht="24" x14ac:dyDescent="0.5">
      <c r="A1775" s="321">
        <v>217058</v>
      </c>
      <c r="B1775" t="s">
        <v>486</v>
      </c>
      <c r="C1775" s="272" t="s">
        <v>213</v>
      </c>
      <c r="D1775" s="272" t="s">
        <v>214</v>
      </c>
      <c r="E1775" s="272" t="s">
        <v>213</v>
      </c>
      <c r="F1775" s="272" t="s">
        <v>213</v>
      </c>
      <c r="G1775" s="272" t="s">
        <v>214</v>
      </c>
      <c r="H1775" s="272" t="s">
        <v>213</v>
      </c>
      <c r="I1775" s="272" t="s">
        <v>213</v>
      </c>
      <c r="J1775" s="272" t="s">
        <v>213</v>
      </c>
      <c r="K1775" s="272" t="s">
        <v>213</v>
      </c>
      <c r="L1775" s="272" t="s">
        <v>213</v>
      </c>
      <c r="AP1775" s="317"/>
      <c r="AQ1775"/>
      <c r="AR1775" s="299"/>
      <c r="AS1775" s="278"/>
      <c r="AU1775" s="273"/>
    </row>
    <row r="1776" spans="1:47" s="272" customFormat="1" ht="22.8" x14ac:dyDescent="0.4">
      <c r="A1776">
        <v>217059</v>
      </c>
      <c r="B1776" t="s">
        <v>489</v>
      </c>
      <c r="C1776" t="s">
        <v>214</v>
      </c>
      <c r="D1776" t="s">
        <v>214</v>
      </c>
      <c r="E1776" t="s">
        <v>214</v>
      </c>
      <c r="F1776" t="s">
        <v>214</v>
      </c>
      <c r="G1776" t="s">
        <v>214</v>
      </c>
      <c r="H1776" t="s">
        <v>214</v>
      </c>
      <c r="I1776" t="s">
        <v>214</v>
      </c>
      <c r="J1776" t="s">
        <v>214</v>
      </c>
      <c r="K1776" t="s">
        <v>214</v>
      </c>
      <c r="L1776" t="s">
        <v>214</v>
      </c>
      <c r="M1776" t="s">
        <v>213</v>
      </c>
      <c r="N1776" t="s">
        <v>213</v>
      </c>
      <c r="O1776" t="s">
        <v>213</v>
      </c>
      <c r="P1776" t="s">
        <v>213</v>
      </c>
      <c r="Q1776" t="s">
        <v>213</v>
      </c>
      <c r="R1776"/>
      <c r="S1776"/>
      <c r="T1776"/>
      <c r="U1776"/>
      <c r="V1776"/>
      <c r="W1776"/>
      <c r="X1776"/>
      <c r="Y1776"/>
      <c r="Z1776"/>
      <c r="AA1776"/>
      <c r="AB1776"/>
      <c r="AC1776"/>
      <c r="AD1776"/>
      <c r="AE1776"/>
      <c r="AF1776"/>
      <c r="AG1776"/>
      <c r="AH1776"/>
      <c r="AI1776"/>
      <c r="AJ1776"/>
      <c r="AK1776"/>
      <c r="AL1776"/>
      <c r="AM1776"/>
      <c r="AN1776"/>
      <c r="AO1776"/>
      <c r="AP1776" s="317"/>
      <c r="AQ1776"/>
      <c r="AR1776" s="299"/>
      <c r="AS1776" s="275"/>
    </row>
    <row r="1777" spans="1:47" s="272" customFormat="1" ht="22.8" x14ac:dyDescent="0.4">
      <c r="A1777">
        <v>217060</v>
      </c>
      <c r="B1777" t="s">
        <v>486</v>
      </c>
      <c r="C1777" t="s">
        <v>212</v>
      </c>
      <c r="D1777" t="s">
        <v>214</v>
      </c>
      <c r="E1777" t="s">
        <v>212</v>
      </c>
      <c r="F1777" t="s">
        <v>214</v>
      </c>
      <c r="G1777" t="s">
        <v>212</v>
      </c>
      <c r="H1777" t="s">
        <v>213</v>
      </c>
      <c r="I1777" t="s">
        <v>214</v>
      </c>
      <c r="J1777" t="s">
        <v>214</v>
      </c>
      <c r="K1777" t="s">
        <v>214</v>
      </c>
      <c r="L1777" t="s">
        <v>214</v>
      </c>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s="317"/>
      <c r="AQ1777"/>
      <c r="AR1777" s="299"/>
      <c r="AS1777" s="275"/>
      <c r="AU1777" s="273"/>
    </row>
    <row r="1778" spans="1:47" s="272" customFormat="1" ht="22.8" x14ac:dyDescent="0.4">
      <c r="A1778">
        <v>217061</v>
      </c>
      <c r="B1778" t="s">
        <v>486</v>
      </c>
      <c r="C1778" t="s">
        <v>214</v>
      </c>
      <c r="D1778" t="s">
        <v>214</v>
      </c>
      <c r="E1778" t="s">
        <v>214</v>
      </c>
      <c r="F1778" t="s">
        <v>214</v>
      </c>
      <c r="G1778" t="s">
        <v>213</v>
      </c>
      <c r="H1778" t="s">
        <v>214</v>
      </c>
      <c r="I1778" t="s">
        <v>214</v>
      </c>
      <c r="J1778" t="s">
        <v>214</v>
      </c>
      <c r="K1778" t="s">
        <v>214</v>
      </c>
      <c r="L1778" t="s">
        <v>214</v>
      </c>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s="317"/>
      <c r="AQ1778"/>
      <c r="AR1778" s="299"/>
      <c r="AS1778" s="278"/>
      <c r="AU1778" s="273"/>
    </row>
    <row r="1779" spans="1:47" s="272" customFormat="1" ht="24" x14ac:dyDescent="0.5">
      <c r="A1779" s="321">
        <v>217062</v>
      </c>
      <c r="B1779" t="s">
        <v>489</v>
      </c>
      <c r="C1779" s="272" t="s">
        <v>214</v>
      </c>
      <c r="D1779" s="272" t="s">
        <v>214</v>
      </c>
      <c r="E1779" s="272" t="s">
        <v>214</v>
      </c>
      <c r="F1779" s="272" t="s">
        <v>214</v>
      </c>
      <c r="G1779" s="272" t="s">
        <v>214</v>
      </c>
      <c r="H1779" s="272" t="s">
        <v>213</v>
      </c>
      <c r="I1779" s="272" t="s">
        <v>213</v>
      </c>
      <c r="J1779" s="272" t="s">
        <v>213</v>
      </c>
      <c r="K1779" s="272" t="s">
        <v>213</v>
      </c>
      <c r="L1779" s="272" t="s">
        <v>213</v>
      </c>
      <c r="M1779" t="s">
        <v>213</v>
      </c>
      <c r="N1779" t="s">
        <v>213</v>
      </c>
      <c r="O1779" t="s">
        <v>213</v>
      </c>
      <c r="P1779" t="s">
        <v>213</v>
      </c>
      <c r="Q1779" t="s">
        <v>213</v>
      </c>
      <c r="AP1779" s="317"/>
      <c r="AQ1779"/>
      <c r="AR1779" s="299"/>
      <c r="AS1779" s="275"/>
    </row>
    <row r="1780" spans="1:47" s="272" customFormat="1" ht="24" x14ac:dyDescent="0.5">
      <c r="A1780" s="321">
        <v>217063</v>
      </c>
      <c r="B1780" t="s">
        <v>486</v>
      </c>
      <c r="C1780" s="272" t="s">
        <v>214</v>
      </c>
      <c r="D1780" s="272" t="s">
        <v>213</v>
      </c>
      <c r="E1780" s="272" t="s">
        <v>214</v>
      </c>
      <c r="F1780" s="272" t="s">
        <v>214</v>
      </c>
      <c r="G1780" s="272" t="s">
        <v>214</v>
      </c>
      <c r="H1780" s="272" t="s">
        <v>213</v>
      </c>
      <c r="I1780" s="272" t="s">
        <v>213</v>
      </c>
      <c r="J1780" s="272" t="s">
        <v>213</v>
      </c>
      <c r="K1780" s="272" t="s">
        <v>213</v>
      </c>
      <c r="L1780" s="272" t="s">
        <v>213</v>
      </c>
      <c r="AP1780" s="317"/>
      <c r="AQ1780"/>
      <c r="AR1780" s="299"/>
      <c r="AS1780" s="275"/>
      <c r="AU1780" s="273"/>
    </row>
    <row r="1781" spans="1:47" s="272" customFormat="1" ht="22.8" x14ac:dyDescent="0.4">
      <c r="A1781">
        <v>217064</v>
      </c>
      <c r="B1781" t="s">
        <v>486</v>
      </c>
      <c r="C1781" t="s">
        <v>212</v>
      </c>
      <c r="D1781" t="s">
        <v>214</v>
      </c>
      <c r="E1781" t="s">
        <v>214</v>
      </c>
      <c r="F1781" t="s">
        <v>212</v>
      </c>
      <c r="G1781" t="s">
        <v>212</v>
      </c>
      <c r="H1781" t="s">
        <v>214</v>
      </c>
      <c r="I1781" t="s">
        <v>214</v>
      </c>
      <c r="J1781" t="s">
        <v>214</v>
      </c>
      <c r="K1781" t="s">
        <v>214</v>
      </c>
      <c r="L1781" t="s">
        <v>214</v>
      </c>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s="317"/>
      <c r="AQ1781"/>
      <c r="AR1781" s="299"/>
      <c r="AS1781" s="278"/>
      <c r="AU1781" s="273"/>
    </row>
    <row r="1782" spans="1:47" s="272" customFormat="1" ht="22.8" x14ac:dyDescent="0.4">
      <c r="A1782">
        <v>217065</v>
      </c>
      <c r="B1782" t="s">
        <v>486</v>
      </c>
      <c r="C1782" t="s">
        <v>214</v>
      </c>
      <c r="D1782" t="s">
        <v>212</v>
      </c>
      <c r="E1782" t="s">
        <v>212</v>
      </c>
      <c r="F1782" t="s">
        <v>212</v>
      </c>
      <c r="G1782" t="s">
        <v>214</v>
      </c>
      <c r="H1782" t="s">
        <v>213</v>
      </c>
      <c r="I1782" t="s">
        <v>214</v>
      </c>
      <c r="J1782" t="s">
        <v>214</v>
      </c>
      <c r="K1782" t="s">
        <v>214</v>
      </c>
      <c r="L1782" t="s">
        <v>214</v>
      </c>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s="317"/>
      <c r="AQ1782"/>
      <c r="AR1782" s="299"/>
      <c r="AS1782" s="275"/>
      <c r="AU1782" s="273"/>
    </row>
    <row r="1783" spans="1:47" s="272" customFormat="1" ht="22.8" x14ac:dyDescent="0.4">
      <c r="A1783">
        <v>217066</v>
      </c>
      <c r="B1783" t="s">
        <v>489</v>
      </c>
      <c r="C1783" t="s">
        <v>214</v>
      </c>
      <c r="D1783" t="s">
        <v>214</v>
      </c>
      <c r="E1783" t="s">
        <v>214</v>
      </c>
      <c r="F1783" t="s">
        <v>212</v>
      </c>
      <c r="G1783" t="s">
        <v>214</v>
      </c>
      <c r="H1783" t="s">
        <v>214</v>
      </c>
      <c r="I1783" t="s">
        <v>214</v>
      </c>
      <c r="J1783" t="s">
        <v>214</v>
      </c>
      <c r="K1783" t="s">
        <v>214</v>
      </c>
      <c r="L1783" t="s">
        <v>214</v>
      </c>
      <c r="M1783" t="s">
        <v>213</v>
      </c>
      <c r="N1783" t="s">
        <v>213</v>
      </c>
      <c r="O1783" t="s">
        <v>213</v>
      </c>
      <c r="P1783" t="s">
        <v>213</v>
      </c>
      <c r="Q1783" t="s">
        <v>213</v>
      </c>
      <c r="R1783"/>
      <c r="S1783"/>
      <c r="T1783"/>
      <c r="U1783"/>
      <c r="V1783"/>
      <c r="W1783"/>
      <c r="X1783"/>
      <c r="Y1783"/>
      <c r="Z1783"/>
      <c r="AA1783"/>
      <c r="AB1783"/>
      <c r="AC1783"/>
      <c r="AD1783"/>
      <c r="AE1783"/>
      <c r="AF1783"/>
      <c r="AG1783"/>
      <c r="AH1783"/>
      <c r="AI1783"/>
      <c r="AJ1783"/>
      <c r="AK1783"/>
      <c r="AL1783"/>
      <c r="AM1783"/>
      <c r="AN1783"/>
      <c r="AO1783"/>
      <c r="AP1783" s="317"/>
      <c r="AQ1783"/>
      <c r="AR1783" s="299"/>
      <c r="AS1783" s="278"/>
      <c r="AU1783" s="273"/>
    </row>
    <row r="1784" spans="1:47" s="272" customFormat="1" ht="24" x14ac:dyDescent="0.5">
      <c r="A1784" s="321">
        <v>217067</v>
      </c>
      <c r="B1784" t="s">
        <v>486</v>
      </c>
      <c r="C1784" s="272" t="s">
        <v>213</v>
      </c>
      <c r="D1784" s="272" t="s">
        <v>214</v>
      </c>
      <c r="E1784" s="272" t="s">
        <v>214</v>
      </c>
      <c r="F1784" s="272" t="s">
        <v>213</v>
      </c>
      <c r="G1784" s="272" t="s">
        <v>213</v>
      </c>
      <c r="H1784" s="272" t="s">
        <v>213</v>
      </c>
      <c r="I1784" s="272" t="s">
        <v>213</v>
      </c>
      <c r="J1784" s="272" t="s">
        <v>213</v>
      </c>
      <c r="K1784" s="272" t="s">
        <v>213</v>
      </c>
      <c r="L1784" s="272" t="s">
        <v>213</v>
      </c>
      <c r="AP1784" s="317"/>
      <c r="AQ1784"/>
      <c r="AR1784" s="299"/>
      <c r="AS1784" s="278"/>
      <c r="AU1784" s="273"/>
    </row>
    <row r="1785" spans="1:47" s="272" customFormat="1" ht="24" x14ac:dyDescent="0.5">
      <c r="A1785" s="321">
        <v>217068</v>
      </c>
      <c r="B1785" t="s">
        <v>486</v>
      </c>
      <c r="C1785" s="272" t="s">
        <v>214</v>
      </c>
      <c r="D1785" s="272" t="s">
        <v>214</v>
      </c>
      <c r="E1785" s="272" t="s">
        <v>214</v>
      </c>
      <c r="F1785" s="272" t="s">
        <v>214</v>
      </c>
      <c r="G1785" s="272" t="s">
        <v>214</v>
      </c>
      <c r="H1785" s="272" t="s">
        <v>213</v>
      </c>
      <c r="I1785" s="272" t="s">
        <v>213</v>
      </c>
      <c r="J1785" s="272" t="s">
        <v>213</v>
      </c>
      <c r="K1785" s="272" t="s">
        <v>213</v>
      </c>
      <c r="L1785" s="272" t="s">
        <v>213</v>
      </c>
      <c r="AP1785" s="317"/>
      <c r="AQ1785"/>
      <c r="AR1785" s="299"/>
      <c r="AS1785" s="278"/>
      <c r="AU1785" s="273"/>
    </row>
    <row r="1786" spans="1:47" s="272" customFormat="1" ht="22.8" x14ac:dyDescent="0.4">
      <c r="A1786">
        <v>217069</v>
      </c>
      <c r="B1786" t="s">
        <v>489</v>
      </c>
      <c r="C1786" t="s">
        <v>214</v>
      </c>
      <c r="D1786" t="s">
        <v>214</v>
      </c>
      <c r="E1786" t="s">
        <v>212</v>
      </c>
      <c r="F1786" t="s">
        <v>212</v>
      </c>
      <c r="G1786" t="s">
        <v>214</v>
      </c>
      <c r="H1786" t="s">
        <v>214</v>
      </c>
      <c r="I1786" t="s">
        <v>214</v>
      </c>
      <c r="J1786" t="s">
        <v>214</v>
      </c>
      <c r="K1786" t="s">
        <v>214</v>
      </c>
      <c r="L1786" t="s">
        <v>214</v>
      </c>
      <c r="M1786" t="s">
        <v>213</v>
      </c>
      <c r="N1786" t="s">
        <v>213</v>
      </c>
      <c r="O1786" t="s">
        <v>213</v>
      </c>
      <c r="P1786" t="s">
        <v>213</v>
      </c>
      <c r="Q1786" t="s">
        <v>213</v>
      </c>
      <c r="R1786"/>
      <c r="S1786"/>
      <c r="T1786"/>
      <c r="U1786"/>
      <c r="V1786"/>
      <c r="W1786"/>
      <c r="X1786"/>
      <c r="Y1786"/>
      <c r="Z1786"/>
      <c r="AA1786"/>
      <c r="AB1786"/>
      <c r="AC1786"/>
      <c r="AD1786"/>
      <c r="AE1786"/>
      <c r="AF1786"/>
      <c r="AG1786"/>
      <c r="AH1786"/>
      <c r="AI1786"/>
      <c r="AJ1786"/>
      <c r="AK1786"/>
      <c r="AL1786"/>
      <c r="AM1786"/>
      <c r="AN1786"/>
      <c r="AO1786"/>
      <c r="AP1786" s="317"/>
      <c r="AQ1786"/>
      <c r="AR1786" s="299"/>
      <c r="AS1786" s="278"/>
      <c r="AU1786" s="273"/>
    </row>
    <row r="1787" spans="1:47" s="272" customFormat="1" ht="22.8" x14ac:dyDescent="0.4">
      <c r="A1787">
        <v>217070</v>
      </c>
      <c r="B1787" t="s">
        <v>486</v>
      </c>
      <c r="C1787" t="s">
        <v>213</v>
      </c>
      <c r="D1787" t="s">
        <v>214</v>
      </c>
      <c r="E1787" t="s">
        <v>214</v>
      </c>
      <c r="F1787" t="s">
        <v>214</v>
      </c>
      <c r="G1787" t="s">
        <v>214</v>
      </c>
      <c r="H1787" t="s">
        <v>213</v>
      </c>
      <c r="I1787" t="s">
        <v>214</v>
      </c>
      <c r="J1787" t="s">
        <v>214</v>
      </c>
      <c r="K1787" t="s">
        <v>214</v>
      </c>
      <c r="L1787" t="s">
        <v>213</v>
      </c>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s="317"/>
      <c r="AQ1787"/>
      <c r="AR1787" s="299"/>
      <c r="AS1787" s="278"/>
      <c r="AU1787" s="273"/>
    </row>
    <row r="1788" spans="1:47" s="272" customFormat="1" ht="24" x14ac:dyDescent="0.5">
      <c r="A1788" s="321">
        <v>217071</v>
      </c>
      <c r="B1788" t="s">
        <v>486</v>
      </c>
      <c r="C1788" s="272" t="s">
        <v>214</v>
      </c>
      <c r="D1788" s="272" t="s">
        <v>214</v>
      </c>
      <c r="E1788" s="272" t="s">
        <v>214</v>
      </c>
      <c r="F1788" s="272" t="s">
        <v>214</v>
      </c>
      <c r="G1788" s="272" t="s">
        <v>214</v>
      </c>
      <c r="H1788" s="272" t="s">
        <v>213</v>
      </c>
      <c r="I1788" s="272" t="s">
        <v>213</v>
      </c>
      <c r="J1788" s="272" t="s">
        <v>213</v>
      </c>
      <c r="K1788" s="272" t="s">
        <v>213</v>
      </c>
      <c r="L1788" s="272" t="s">
        <v>213</v>
      </c>
      <c r="AP1788" s="317"/>
      <c r="AQ1788"/>
      <c r="AR1788" s="299"/>
      <c r="AS1788" s="275"/>
      <c r="AU1788" s="273"/>
    </row>
    <row r="1789" spans="1:47" s="272" customFormat="1" ht="24" x14ac:dyDescent="0.5">
      <c r="A1789" s="326">
        <v>217072</v>
      </c>
      <c r="B1789" t="s">
        <v>486</v>
      </c>
      <c r="C1789" s="272" t="s">
        <v>214</v>
      </c>
      <c r="D1789" s="272" t="s">
        <v>214</v>
      </c>
      <c r="E1789" s="272" t="s">
        <v>214</v>
      </c>
      <c r="F1789" s="272" t="s">
        <v>214</v>
      </c>
      <c r="G1789" s="272" t="s">
        <v>214</v>
      </c>
      <c r="H1789" s="272" t="s">
        <v>213</v>
      </c>
      <c r="I1789" s="272" t="s">
        <v>213</v>
      </c>
      <c r="J1789" s="272" t="s">
        <v>213</v>
      </c>
      <c r="K1789" s="272" t="s">
        <v>213</v>
      </c>
      <c r="L1789" s="272" t="s">
        <v>213</v>
      </c>
      <c r="AP1789" s="317"/>
      <c r="AQ1789"/>
      <c r="AR1789" s="299"/>
      <c r="AS1789" s="275"/>
    </row>
    <row r="1790" spans="1:47" s="272" customFormat="1" ht="24" x14ac:dyDescent="0.5">
      <c r="A1790" s="321">
        <v>217073</v>
      </c>
      <c r="B1790" t="s">
        <v>486</v>
      </c>
      <c r="C1790" s="272" t="s">
        <v>214</v>
      </c>
      <c r="D1790" s="272" t="s">
        <v>214</v>
      </c>
      <c r="E1790" s="272" t="s">
        <v>214</v>
      </c>
      <c r="F1790" s="272" t="s">
        <v>214</v>
      </c>
      <c r="G1790" s="272" t="s">
        <v>214</v>
      </c>
      <c r="H1790" s="272" t="s">
        <v>213</v>
      </c>
      <c r="I1790" s="272" t="s">
        <v>213</v>
      </c>
      <c r="J1790" s="272" t="s">
        <v>213</v>
      </c>
      <c r="K1790" s="272" t="s">
        <v>213</v>
      </c>
      <c r="L1790" s="272" t="s">
        <v>213</v>
      </c>
      <c r="AP1790" s="317"/>
      <c r="AQ1790"/>
      <c r="AR1790" s="299"/>
      <c r="AS1790" s="278"/>
      <c r="AU1790" s="273"/>
    </row>
    <row r="1791" spans="1:47" s="272" customFormat="1" ht="24" x14ac:dyDescent="0.5">
      <c r="A1791" s="321">
        <v>217074</v>
      </c>
      <c r="B1791" t="s">
        <v>486</v>
      </c>
      <c r="C1791" s="272" t="s">
        <v>214</v>
      </c>
      <c r="D1791" s="272" t="s">
        <v>214</v>
      </c>
      <c r="E1791" s="272" t="s">
        <v>214</v>
      </c>
      <c r="F1791" s="272" t="s">
        <v>214</v>
      </c>
      <c r="G1791" s="272" t="s">
        <v>214</v>
      </c>
      <c r="H1791" s="272" t="s">
        <v>213</v>
      </c>
      <c r="I1791" s="272" t="s">
        <v>213</v>
      </c>
      <c r="J1791" s="272" t="s">
        <v>213</v>
      </c>
      <c r="K1791" s="272" t="s">
        <v>213</v>
      </c>
      <c r="L1791" s="272" t="s">
        <v>213</v>
      </c>
      <c r="AP1791" s="317"/>
      <c r="AQ1791"/>
      <c r="AR1791" s="299"/>
      <c r="AS1791" s="278"/>
      <c r="AU1791" s="273"/>
    </row>
    <row r="1792" spans="1:47" s="272" customFormat="1" ht="22.8" x14ac:dyDescent="0.4">
      <c r="A1792">
        <v>217075</v>
      </c>
      <c r="B1792" t="s">
        <v>489</v>
      </c>
      <c r="C1792" t="s">
        <v>214</v>
      </c>
      <c r="D1792" t="s">
        <v>214</v>
      </c>
      <c r="E1792" t="s">
        <v>214</v>
      </c>
      <c r="F1792" t="s">
        <v>214</v>
      </c>
      <c r="G1792" t="s">
        <v>214</v>
      </c>
      <c r="H1792" t="s">
        <v>214</v>
      </c>
      <c r="I1792" t="s">
        <v>214</v>
      </c>
      <c r="J1792" t="s">
        <v>214</v>
      </c>
      <c r="K1792" t="s">
        <v>214</v>
      </c>
      <c r="L1792" t="s">
        <v>214</v>
      </c>
      <c r="M1792" t="s">
        <v>213</v>
      </c>
      <c r="N1792" t="s">
        <v>213</v>
      </c>
      <c r="O1792" t="s">
        <v>213</v>
      </c>
      <c r="P1792" t="s">
        <v>213</v>
      </c>
      <c r="Q1792" t="s">
        <v>213</v>
      </c>
      <c r="R1792"/>
      <c r="S1792"/>
      <c r="T1792"/>
      <c r="U1792"/>
      <c r="V1792"/>
      <c r="W1792"/>
      <c r="X1792"/>
      <c r="Y1792"/>
      <c r="Z1792"/>
      <c r="AA1792"/>
      <c r="AB1792"/>
      <c r="AC1792"/>
      <c r="AD1792"/>
      <c r="AE1792"/>
      <c r="AF1792"/>
      <c r="AG1792"/>
      <c r="AH1792"/>
      <c r="AI1792"/>
      <c r="AJ1792"/>
      <c r="AK1792"/>
      <c r="AL1792"/>
      <c r="AM1792"/>
      <c r="AN1792"/>
      <c r="AO1792"/>
      <c r="AP1792" s="317"/>
      <c r="AQ1792"/>
      <c r="AR1792" s="299"/>
      <c r="AS1792" s="275"/>
      <c r="AU1792" s="273"/>
    </row>
    <row r="1793" spans="1:47" s="272" customFormat="1" ht="24" x14ac:dyDescent="0.5">
      <c r="A1793" s="321">
        <v>217076</v>
      </c>
      <c r="B1793" t="s">
        <v>486</v>
      </c>
      <c r="C1793" s="272" t="s">
        <v>214</v>
      </c>
      <c r="D1793" s="272" t="s">
        <v>214</v>
      </c>
      <c r="E1793" s="272" t="s">
        <v>214</v>
      </c>
      <c r="F1793" s="272" t="s">
        <v>214</v>
      </c>
      <c r="G1793" s="272" t="s">
        <v>214</v>
      </c>
      <c r="H1793" s="272" t="s">
        <v>213</v>
      </c>
      <c r="I1793" s="272" t="s">
        <v>213</v>
      </c>
      <c r="J1793" s="272" t="s">
        <v>213</v>
      </c>
      <c r="K1793" s="272" t="s">
        <v>213</v>
      </c>
      <c r="L1793" s="272" t="s">
        <v>213</v>
      </c>
      <c r="AP1793" s="317"/>
      <c r="AQ1793"/>
      <c r="AR1793" s="299"/>
      <c r="AS1793" s="275"/>
    </row>
    <row r="1794" spans="1:47" s="272" customFormat="1" ht="22.8" x14ac:dyDescent="0.4">
      <c r="A1794">
        <v>217077</v>
      </c>
      <c r="B1794" t="s">
        <v>486</v>
      </c>
      <c r="C1794" t="s">
        <v>214</v>
      </c>
      <c r="D1794" t="s">
        <v>214</v>
      </c>
      <c r="E1794" t="s">
        <v>214</v>
      </c>
      <c r="F1794" t="s">
        <v>214</v>
      </c>
      <c r="G1794" t="s">
        <v>212</v>
      </c>
      <c r="H1794" t="s">
        <v>214</v>
      </c>
      <c r="I1794" t="s">
        <v>214</v>
      </c>
      <c r="J1794" t="s">
        <v>214</v>
      </c>
      <c r="K1794" t="s">
        <v>214</v>
      </c>
      <c r="L1794" t="s">
        <v>214</v>
      </c>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s="317"/>
      <c r="AQ1794"/>
      <c r="AR1794" s="299"/>
      <c r="AS1794" s="278"/>
      <c r="AU1794" s="273"/>
    </row>
    <row r="1795" spans="1:47" s="272" customFormat="1" ht="22.8" x14ac:dyDescent="0.4">
      <c r="A1795">
        <v>217078</v>
      </c>
      <c r="B1795" t="s">
        <v>489</v>
      </c>
      <c r="C1795" t="s">
        <v>214</v>
      </c>
      <c r="D1795" t="s">
        <v>214</v>
      </c>
      <c r="E1795" t="s">
        <v>214</v>
      </c>
      <c r="F1795" t="s">
        <v>212</v>
      </c>
      <c r="G1795" t="s">
        <v>214</v>
      </c>
      <c r="H1795" t="s">
        <v>214</v>
      </c>
      <c r="I1795" t="s">
        <v>214</v>
      </c>
      <c r="J1795" t="s">
        <v>214</v>
      </c>
      <c r="K1795" t="s">
        <v>214</v>
      </c>
      <c r="L1795" t="s">
        <v>214</v>
      </c>
      <c r="M1795" t="s">
        <v>213</v>
      </c>
      <c r="N1795" t="s">
        <v>213</v>
      </c>
      <c r="O1795" t="s">
        <v>213</v>
      </c>
      <c r="P1795" t="s">
        <v>213</v>
      </c>
      <c r="Q1795" t="s">
        <v>213</v>
      </c>
      <c r="R1795"/>
      <c r="S1795"/>
      <c r="T1795"/>
      <c r="U1795"/>
      <c r="V1795"/>
      <c r="W1795"/>
      <c r="X1795"/>
      <c r="Y1795"/>
      <c r="Z1795"/>
      <c r="AA1795"/>
      <c r="AB1795"/>
      <c r="AC1795"/>
      <c r="AD1795"/>
      <c r="AE1795"/>
      <c r="AF1795"/>
      <c r="AG1795"/>
      <c r="AH1795"/>
      <c r="AI1795"/>
      <c r="AJ1795"/>
      <c r="AK1795"/>
      <c r="AL1795"/>
      <c r="AM1795"/>
      <c r="AN1795"/>
      <c r="AO1795"/>
      <c r="AP1795" s="317"/>
      <c r="AQ1795"/>
      <c r="AR1795" s="299"/>
      <c r="AS1795" s="275"/>
    </row>
    <row r="1796" spans="1:47" s="272" customFormat="1" ht="24" x14ac:dyDescent="0.5">
      <c r="A1796" s="321">
        <v>217079</v>
      </c>
      <c r="B1796" t="s">
        <v>486</v>
      </c>
      <c r="C1796" s="272" t="s">
        <v>214</v>
      </c>
      <c r="D1796" s="272" t="s">
        <v>214</v>
      </c>
      <c r="E1796" s="272" t="s">
        <v>214</v>
      </c>
      <c r="F1796" s="272" t="s">
        <v>214</v>
      </c>
      <c r="G1796" s="272" t="s">
        <v>214</v>
      </c>
      <c r="H1796" s="272" t="s">
        <v>213</v>
      </c>
      <c r="I1796" s="272" t="s">
        <v>213</v>
      </c>
      <c r="J1796" s="272" t="s">
        <v>213</v>
      </c>
      <c r="K1796" s="272" t="s">
        <v>213</v>
      </c>
      <c r="L1796" s="272" t="s">
        <v>213</v>
      </c>
      <c r="AP1796" s="317"/>
      <c r="AQ1796"/>
      <c r="AR1796" s="299"/>
      <c r="AS1796" s="275"/>
    </row>
    <row r="1797" spans="1:47" s="272" customFormat="1" ht="22.8" x14ac:dyDescent="0.4">
      <c r="A1797">
        <v>217080</v>
      </c>
      <c r="B1797" t="s">
        <v>486</v>
      </c>
      <c r="C1797" t="s">
        <v>214</v>
      </c>
      <c r="D1797" t="s">
        <v>214</v>
      </c>
      <c r="E1797" t="s">
        <v>214</v>
      </c>
      <c r="F1797" t="s">
        <v>212</v>
      </c>
      <c r="G1797" t="s">
        <v>212</v>
      </c>
      <c r="H1797" t="s">
        <v>214</v>
      </c>
      <c r="I1797" t="s">
        <v>214</v>
      </c>
      <c r="J1797" t="s">
        <v>214</v>
      </c>
      <c r="K1797" t="s">
        <v>214</v>
      </c>
      <c r="L1797" t="s">
        <v>214</v>
      </c>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s="317"/>
      <c r="AQ1797"/>
      <c r="AR1797" s="299"/>
      <c r="AS1797" s="275"/>
    </row>
    <row r="1798" spans="1:47" s="272" customFormat="1" ht="24" x14ac:dyDescent="0.5">
      <c r="A1798" s="321">
        <v>217081</v>
      </c>
      <c r="B1798" t="s">
        <v>486</v>
      </c>
      <c r="C1798" s="272" t="s">
        <v>214</v>
      </c>
      <c r="D1798" s="272" t="s">
        <v>214</v>
      </c>
      <c r="E1798" s="272" t="s">
        <v>214</v>
      </c>
      <c r="F1798" s="272" t="s">
        <v>214</v>
      </c>
      <c r="G1798" s="272" t="s">
        <v>214</v>
      </c>
      <c r="H1798" s="272" t="s">
        <v>213</v>
      </c>
      <c r="I1798" s="272" t="s">
        <v>213</v>
      </c>
      <c r="J1798" s="272" t="s">
        <v>213</v>
      </c>
      <c r="K1798" s="272" t="s">
        <v>213</v>
      </c>
      <c r="L1798" s="272" t="s">
        <v>213</v>
      </c>
      <c r="AP1798" s="317"/>
      <c r="AQ1798"/>
      <c r="AR1798" s="299"/>
      <c r="AS1798" s="275"/>
    </row>
    <row r="1799" spans="1:47" s="272" customFormat="1" ht="22.8" x14ac:dyDescent="0.4">
      <c r="A1799">
        <v>217082</v>
      </c>
      <c r="B1799" t="s">
        <v>486</v>
      </c>
      <c r="C1799" t="s">
        <v>213</v>
      </c>
      <c r="D1799" t="s">
        <v>214</v>
      </c>
      <c r="E1799" t="s">
        <v>214</v>
      </c>
      <c r="F1799" t="s">
        <v>213</v>
      </c>
      <c r="G1799" t="s">
        <v>213</v>
      </c>
      <c r="H1799" t="s">
        <v>213</v>
      </c>
      <c r="I1799" t="s">
        <v>213</v>
      </c>
      <c r="J1799" t="s">
        <v>213</v>
      </c>
      <c r="K1799" t="s">
        <v>213</v>
      </c>
      <c r="L1799" t="s">
        <v>213</v>
      </c>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s="317"/>
      <c r="AQ1799"/>
      <c r="AR1799" s="299"/>
      <c r="AS1799" s="278"/>
      <c r="AU1799" s="273"/>
    </row>
    <row r="1800" spans="1:47" s="272" customFormat="1" ht="22.8" x14ac:dyDescent="0.4">
      <c r="A1800">
        <v>217083</v>
      </c>
      <c r="B1800" t="s">
        <v>489</v>
      </c>
      <c r="C1800" t="s">
        <v>213</v>
      </c>
      <c r="D1800" t="s">
        <v>214</v>
      </c>
      <c r="E1800" t="s">
        <v>214</v>
      </c>
      <c r="F1800" t="s">
        <v>213</v>
      </c>
      <c r="G1800" t="s">
        <v>214</v>
      </c>
      <c r="H1800" t="s">
        <v>213</v>
      </c>
      <c r="I1800" t="s">
        <v>214</v>
      </c>
      <c r="J1800" t="s">
        <v>214</v>
      </c>
      <c r="K1800" t="s">
        <v>214</v>
      </c>
      <c r="L1800" t="s">
        <v>214</v>
      </c>
      <c r="M1800" t="s">
        <v>213</v>
      </c>
      <c r="N1800" t="s">
        <v>213</v>
      </c>
      <c r="O1800" t="s">
        <v>213</v>
      </c>
      <c r="P1800" t="s">
        <v>213</v>
      </c>
      <c r="Q1800" t="s">
        <v>213</v>
      </c>
      <c r="R1800"/>
      <c r="S1800"/>
      <c r="T1800"/>
      <c r="U1800"/>
      <c r="V1800"/>
      <c r="W1800"/>
      <c r="X1800"/>
      <c r="Y1800"/>
      <c r="Z1800"/>
      <c r="AA1800"/>
      <c r="AB1800"/>
      <c r="AC1800"/>
      <c r="AD1800"/>
      <c r="AE1800"/>
      <c r="AF1800"/>
      <c r="AG1800"/>
      <c r="AH1800"/>
      <c r="AI1800"/>
      <c r="AJ1800"/>
      <c r="AK1800"/>
      <c r="AL1800"/>
      <c r="AM1800"/>
      <c r="AN1800"/>
      <c r="AO1800"/>
      <c r="AP1800" s="317"/>
      <c r="AQ1800"/>
      <c r="AR1800" s="299"/>
      <c r="AS1800" s="275"/>
    </row>
    <row r="1801" spans="1:47" s="272" customFormat="1" ht="22.8" x14ac:dyDescent="0.4">
      <c r="A1801">
        <v>217084</v>
      </c>
      <c r="B1801" t="s">
        <v>486</v>
      </c>
      <c r="C1801" t="s">
        <v>214</v>
      </c>
      <c r="D1801" t="s">
        <v>214</v>
      </c>
      <c r="E1801" t="s">
        <v>214</v>
      </c>
      <c r="F1801" t="s">
        <v>213</v>
      </c>
      <c r="G1801" t="s">
        <v>213</v>
      </c>
      <c r="H1801" s="315" t="s">
        <v>213</v>
      </c>
      <c r="I1801" s="315" t="s">
        <v>213</v>
      </c>
      <c r="J1801" s="315" t="s">
        <v>213</v>
      </c>
      <c r="K1801" s="315" t="s">
        <v>213</v>
      </c>
      <c r="L1801" s="315" t="s">
        <v>213</v>
      </c>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s="317"/>
      <c r="AQ1801"/>
      <c r="AR1801" s="299"/>
      <c r="AS1801" s="278"/>
      <c r="AU1801" s="273"/>
    </row>
    <row r="1802" spans="1:47" s="272" customFormat="1" ht="24" x14ac:dyDescent="0.5">
      <c r="A1802" s="321">
        <v>217085</v>
      </c>
      <c r="B1802" t="s">
        <v>486</v>
      </c>
      <c r="C1802" s="271" t="s">
        <v>214</v>
      </c>
      <c r="D1802" s="271" t="s">
        <v>214</v>
      </c>
      <c r="E1802" s="271" t="s">
        <v>214</v>
      </c>
      <c r="F1802" s="271" t="s">
        <v>214</v>
      </c>
      <c r="G1802" s="271" t="s">
        <v>214</v>
      </c>
      <c r="H1802" s="271" t="s">
        <v>213</v>
      </c>
      <c r="I1802" s="271" t="s">
        <v>213</v>
      </c>
      <c r="J1802" s="271" t="s">
        <v>213</v>
      </c>
      <c r="K1802" s="271" t="s">
        <v>213</v>
      </c>
      <c r="L1802" s="271" t="s">
        <v>213</v>
      </c>
      <c r="M1802" s="271"/>
      <c r="N1802" s="271"/>
      <c r="O1802" s="271"/>
      <c r="P1802" s="271"/>
      <c r="Q1802" s="271"/>
      <c r="R1802" s="271"/>
      <c r="S1802" s="271"/>
      <c r="T1802" s="271"/>
      <c r="U1802" s="271"/>
      <c r="V1802" s="271"/>
      <c r="W1802" s="271"/>
      <c r="X1802" s="271"/>
      <c r="Y1802" s="271"/>
      <c r="Z1802" s="271"/>
      <c r="AA1802" s="271"/>
      <c r="AB1802" s="271"/>
      <c r="AC1802" s="271"/>
      <c r="AD1802" s="271"/>
      <c r="AE1802" s="271"/>
      <c r="AF1802" s="271"/>
      <c r="AG1802" s="271"/>
      <c r="AH1802" s="271"/>
      <c r="AI1802" s="271"/>
      <c r="AJ1802" s="271"/>
      <c r="AK1802" s="271"/>
      <c r="AL1802" s="271"/>
      <c r="AM1802" s="271"/>
      <c r="AN1802" s="271"/>
      <c r="AO1802" s="271"/>
      <c r="AP1802" s="322"/>
      <c r="AQ1802"/>
      <c r="AR1802" s="299"/>
      <c r="AS1802" s="278"/>
      <c r="AU1802" s="273"/>
    </row>
    <row r="1803" spans="1:47" s="272" customFormat="1" ht="22.8" x14ac:dyDescent="0.4">
      <c r="A1803">
        <v>217086</v>
      </c>
      <c r="B1803" t="s">
        <v>489</v>
      </c>
      <c r="C1803" t="s">
        <v>214</v>
      </c>
      <c r="D1803" t="s">
        <v>214</v>
      </c>
      <c r="E1803" t="s">
        <v>214</v>
      </c>
      <c r="F1803" t="s">
        <v>212</v>
      </c>
      <c r="G1803" t="s">
        <v>214</v>
      </c>
      <c r="H1803" t="s">
        <v>214</v>
      </c>
      <c r="I1803" t="s">
        <v>214</v>
      </c>
      <c r="J1803" t="s">
        <v>214</v>
      </c>
      <c r="K1803" t="s">
        <v>214</v>
      </c>
      <c r="L1803" t="s">
        <v>214</v>
      </c>
      <c r="M1803" t="s">
        <v>213</v>
      </c>
      <c r="N1803" t="s">
        <v>213</v>
      </c>
      <c r="O1803" t="s">
        <v>213</v>
      </c>
      <c r="P1803" t="s">
        <v>213</v>
      </c>
      <c r="Q1803" t="s">
        <v>213</v>
      </c>
      <c r="R1803"/>
      <c r="S1803"/>
      <c r="T1803"/>
      <c r="U1803"/>
      <c r="V1803"/>
      <c r="W1803"/>
      <c r="X1803"/>
      <c r="Y1803"/>
      <c r="Z1803"/>
      <c r="AA1803"/>
      <c r="AB1803"/>
      <c r="AC1803"/>
      <c r="AD1803"/>
      <c r="AE1803"/>
      <c r="AF1803"/>
      <c r="AG1803"/>
      <c r="AH1803"/>
      <c r="AI1803"/>
      <c r="AJ1803"/>
      <c r="AK1803"/>
      <c r="AL1803"/>
      <c r="AM1803"/>
      <c r="AN1803"/>
      <c r="AO1803"/>
      <c r="AP1803" s="317"/>
      <c r="AQ1803"/>
      <c r="AR1803" s="299"/>
      <c r="AS1803" s="278"/>
      <c r="AU1803" s="273"/>
    </row>
    <row r="1804" spans="1:47" s="272" customFormat="1" ht="22.8" x14ac:dyDescent="0.4">
      <c r="A1804">
        <v>217087</v>
      </c>
      <c r="B1804" t="s">
        <v>489</v>
      </c>
      <c r="C1804" t="s">
        <v>214</v>
      </c>
      <c r="D1804" t="s">
        <v>214</v>
      </c>
      <c r="E1804" t="s">
        <v>214</v>
      </c>
      <c r="F1804" t="s">
        <v>212</v>
      </c>
      <c r="G1804" t="s">
        <v>214</v>
      </c>
      <c r="H1804" t="s">
        <v>214</v>
      </c>
      <c r="I1804" t="s">
        <v>214</v>
      </c>
      <c r="J1804" t="s">
        <v>214</v>
      </c>
      <c r="K1804" t="s">
        <v>214</v>
      </c>
      <c r="L1804" t="s">
        <v>214</v>
      </c>
      <c r="M1804" t="s">
        <v>213</v>
      </c>
      <c r="N1804" t="s">
        <v>213</v>
      </c>
      <c r="O1804" t="s">
        <v>213</v>
      </c>
      <c r="P1804" t="s">
        <v>213</v>
      </c>
      <c r="Q1804" t="s">
        <v>213</v>
      </c>
      <c r="R1804"/>
      <c r="S1804"/>
      <c r="T1804"/>
      <c r="U1804"/>
      <c r="V1804"/>
      <c r="W1804"/>
      <c r="X1804"/>
      <c r="Y1804"/>
      <c r="Z1804"/>
      <c r="AA1804"/>
      <c r="AB1804"/>
      <c r="AC1804"/>
      <c r="AD1804"/>
      <c r="AE1804"/>
      <c r="AF1804"/>
      <c r="AG1804"/>
      <c r="AH1804"/>
      <c r="AI1804"/>
      <c r="AJ1804"/>
      <c r="AK1804"/>
      <c r="AL1804"/>
      <c r="AM1804"/>
      <c r="AN1804"/>
      <c r="AO1804"/>
      <c r="AP1804" s="317"/>
      <c r="AQ1804"/>
      <c r="AR1804" s="299"/>
      <c r="AS1804" s="278"/>
      <c r="AU1804" s="273"/>
    </row>
    <row r="1805" spans="1:47" s="272" customFormat="1" ht="22.8" x14ac:dyDescent="0.4">
      <c r="A1805">
        <v>217088</v>
      </c>
      <c r="B1805" t="s">
        <v>486</v>
      </c>
      <c r="C1805" t="s">
        <v>212</v>
      </c>
      <c r="D1805" t="s">
        <v>214</v>
      </c>
      <c r="E1805" t="s">
        <v>212</v>
      </c>
      <c r="F1805" t="s">
        <v>212</v>
      </c>
      <c r="G1805" t="s">
        <v>214</v>
      </c>
      <c r="H1805" t="s">
        <v>213</v>
      </c>
      <c r="I1805" t="s">
        <v>213</v>
      </c>
      <c r="J1805" t="s">
        <v>213</v>
      </c>
      <c r="K1805" t="s">
        <v>213</v>
      </c>
      <c r="L1805" t="s">
        <v>213</v>
      </c>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s="317"/>
      <c r="AQ1805"/>
      <c r="AR1805" s="299"/>
      <c r="AS1805" s="278"/>
      <c r="AU1805" s="273"/>
    </row>
    <row r="1806" spans="1:47" s="272" customFormat="1" ht="22.8" x14ac:dyDescent="0.4">
      <c r="A1806">
        <v>217089</v>
      </c>
      <c r="B1806" t="s">
        <v>486</v>
      </c>
      <c r="C1806" t="s">
        <v>213</v>
      </c>
      <c r="D1806" t="s">
        <v>212</v>
      </c>
      <c r="E1806" t="s">
        <v>212</v>
      </c>
      <c r="F1806" t="s">
        <v>214</v>
      </c>
      <c r="G1806" t="s">
        <v>213</v>
      </c>
      <c r="H1806" t="s">
        <v>213</v>
      </c>
      <c r="I1806" t="s">
        <v>213</v>
      </c>
      <c r="J1806" t="s">
        <v>214</v>
      </c>
      <c r="K1806" t="s">
        <v>214</v>
      </c>
      <c r="L1806" t="s">
        <v>213</v>
      </c>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s="317"/>
      <c r="AQ1806"/>
      <c r="AR1806" s="299"/>
      <c r="AS1806" s="275"/>
    </row>
    <row r="1807" spans="1:47" s="272" customFormat="1" ht="22.8" x14ac:dyDescent="0.4">
      <c r="A1807">
        <v>217090</v>
      </c>
      <c r="B1807" t="s">
        <v>489</v>
      </c>
      <c r="C1807" t="s">
        <v>212</v>
      </c>
      <c r="D1807" t="s">
        <v>214</v>
      </c>
      <c r="E1807" t="s">
        <v>214</v>
      </c>
      <c r="F1807" t="s">
        <v>214</v>
      </c>
      <c r="G1807" t="s">
        <v>212</v>
      </c>
      <c r="H1807" t="s">
        <v>214</v>
      </c>
      <c r="I1807" t="s">
        <v>214</v>
      </c>
      <c r="J1807" t="s">
        <v>214</v>
      </c>
      <c r="K1807" t="s">
        <v>214</v>
      </c>
      <c r="L1807" t="s">
        <v>214</v>
      </c>
      <c r="M1807" t="s">
        <v>213</v>
      </c>
      <c r="N1807" t="s">
        <v>213</v>
      </c>
      <c r="O1807" t="s">
        <v>213</v>
      </c>
      <c r="P1807" t="s">
        <v>213</v>
      </c>
      <c r="Q1807" t="s">
        <v>213</v>
      </c>
      <c r="R1807"/>
      <c r="S1807"/>
      <c r="T1807"/>
      <c r="U1807"/>
      <c r="V1807"/>
      <c r="W1807"/>
      <c r="X1807"/>
      <c r="Y1807"/>
      <c r="Z1807"/>
      <c r="AA1807"/>
      <c r="AB1807"/>
      <c r="AC1807"/>
      <c r="AD1807"/>
      <c r="AE1807"/>
      <c r="AF1807"/>
      <c r="AG1807"/>
      <c r="AH1807"/>
      <c r="AI1807"/>
      <c r="AJ1807"/>
      <c r="AK1807"/>
      <c r="AL1807"/>
      <c r="AM1807"/>
      <c r="AN1807"/>
      <c r="AO1807"/>
      <c r="AP1807" s="317"/>
      <c r="AQ1807"/>
      <c r="AR1807" s="299"/>
      <c r="AS1807" s="275"/>
      <c r="AU1807" s="273"/>
    </row>
    <row r="1808" spans="1:47" s="272" customFormat="1" ht="22.8" x14ac:dyDescent="0.4">
      <c r="A1808">
        <v>217091</v>
      </c>
      <c r="B1808" t="s">
        <v>486</v>
      </c>
      <c r="C1808" t="s">
        <v>212</v>
      </c>
      <c r="D1808" t="s">
        <v>214</v>
      </c>
      <c r="E1808" t="s">
        <v>214</v>
      </c>
      <c r="F1808" t="s">
        <v>212</v>
      </c>
      <c r="G1808" t="s">
        <v>214</v>
      </c>
      <c r="H1808" t="s">
        <v>214</v>
      </c>
      <c r="I1808" t="s">
        <v>214</v>
      </c>
      <c r="J1808" t="s">
        <v>214</v>
      </c>
      <c r="K1808" t="s">
        <v>214</v>
      </c>
      <c r="L1808" t="s">
        <v>214</v>
      </c>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s="317"/>
      <c r="AQ1808"/>
      <c r="AR1808" s="299"/>
      <c r="AS1808" s="275"/>
    </row>
    <row r="1809" spans="1:47" s="272" customFormat="1" ht="24" x14ac:dyDescent="0.5">
      <c r="A1809" s="326">
        <v>217092</v>
      </c>
      <c r="B1809" t="s">
        <v>486</v>
      </c>
      <c r="C1809" s="272" t="s">
        <v>214</v>
      </c>
      <c r="D1809" s="272" t="s">
        <v>214</v>
      </c>
      <c r="E1809" s="272" t="s">
        <v>214</v>
      </c>
      <c r="F1809" s="272" t="s">
        <v>214</v>
      </c>
      <c r="G1809" s="272" t="s">
        <v>214</v>
      </c>
      <c r="H1809" s="272" t="s">
        <v>213</v>
      </c>
      <c r="I1809" s="272" t="s">
        <v>213</v>
      </c>
      <c r="J1809" s="272" t="s">
        <v>213</v>
      </c>
      <c r="K1809" s="272" t="s">
        <v>213</v>
      </c>
      <c r="L1809" s="272" t="s">
        <v>213</v>
      </c>
      <c r="AP1809" s="317"/>
      <c r="AQ1809"/>
      <c r="AR1809" s="299"/>
      <c r="AS1809" s="278"/>
      <c r="AU1809" s="273"/>
    </row>
    <row r="1810" spans="1:47" s="272" customFormat="1" ht="22.8" x14ac:dyDescent="0.4">
      <c r="A1810">
        <v>217093</v>
      </c>
      <c r="B1810" t="s">
        <v>486</v>
      </c>
      <c r="C1810" t="s">
        <v>214</v>
      </c>
      <c r="D1810" t="s">
        <v>214</v>
      </c>
      <c r="E1810" t="s">
        <v>214</v>
      </c>
      <c r="F1810" t="s">
        <v>214</v>
      </c>
      <c r="G1810" t="s">
        <v>214</v>
      </c>
      <c r="H1810" s="315" t="s">
        <v>213</v>
      </c>
      <c r="I1810" s="315" t="s">
        <v>213</v>
      </c>
      <c r="J1810" s="315" t="s">
        <v>213</v>
      </c>
      <c r="K1810" s="315" t="s">
        <v>213</v>
      </c>
      <c r="L1810" s="315" t="s">
        <v>213</v>
      </c>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s="317"/>
      <c r="AQ1810"/>
      <c r="AR1810" s="299"/>
      <c r="AS1810" s="278"/>
      <c r="AU1810" s="273"/>
    </row>
    <row r="1811" spans="1:47" s="272" customFormat="1" ht="22.8" x14ac:dyDescent="0.4">
      <c r="A1811">
        <v>217094</v>
      </c>
      <c r="B1811" t="s">
        <v>489</v>
      </c>
      <c r="C1811" t="s">
        <v>214</v>
      </c>
      <c r="D1811" t="s">
        <v>214</v>
      </c>
      <c r="E1811" t="s">
        <v>214</v>
      </c>
      <c r="F1811" t="s">
        <v>214</v>
      </c>
      <c r="G1811" t="s">
        <v>214</v>
      </c>
      <c r="H1811" t="s">
        <v>214</v>
      </c>
      <c r="I1811" t="s">
        <v>213</v>
      </c>
      <c r="J1811" t="s">
        <v>214</v>
      </c>
      <c r="K1811" t="s">
        <v>214</v>
      </c>
      <c r="L1811" t="s">
        <v>213</v>
      </c>
      <c r="M1811" t="s">
        <v>213</v>
      </c>
      <c r="N1811" t="s">
        <v>213</v>
      </c>
      <c r="O1811" t="s">
        <v>213</v>
      </c>
      <c r="P1811" t="s">
        <v>213</v>
      </c>
      <c r="Q1811" t="s">
        <v>213</v>
      </c>
      <c r="R1811"/>
      <c r="S1811"/>
      <c r="T1811"/>
      <c r="U1811"/>
      <c r="V1811"/>
      <c r="W1811"/>
      <c r="X1811"/>
      <c r="Y1811"/>
      <c r="Z1811"/>
      <c r="AA1811"/>
      <c r="AB1811"/>
      <c r="AC1811"/>
      <c r="AD1811"/>
      <c r="AE1811"/>
      <c r="AF1811"/>
      <c r="AG1811"/>
      <c r="AH1811"/>
      <c r="AI1811"/>
      <c r="AJ1811"/>
      <c r="AK1811"/>
      <c r="AL1811"/>
      <c r="AM1811"/>
      <c r="AN1811"/>
      <c r="AO1811"/>
      <c r="AP1811" s="317"/>
      <c r="AQ1811"/>
      <c r="AR1811" s="299"/>
      <c r="AS1811" s="278"/>
      <c r="AU1811" s="273"/>
    </row>
    <row r="1812" spans="1:47" s="272" customFormat="1" ht="22.8" x14ac:dyDescent="0.4">
      <c r="A1812">
        <v>217095</v>
      </c>
      <c r="B1812" t="s">
        <v>489</v>
      </c>
      <c r="C1812" t="s">
        <v>214</v>
      </c>
      <c r="D1812" t="s">
        <v>214</v>
      </c>
      <c r="E1812" t="s">
        <v>214</v>
      </c>
      <c r="F1812" t="s">
        <v>212</v>
      </c>
      <c r="G1812" t="s">
        <v>214</v>
      </c>
      <c r="H1812" t="s">
        <v>214</v>
      </c>
      <c r="I1812" t="s">
        <v>214</v>
      </c>
      <c r="J1812" t="s">
        <v>214</v>
      </c>
      <c r="K1812" t="s">
        <v>214</v>
      </c>
      <c r="L1812" t="s">
        <v>214</v>
      </c>
      <c r="M1812" t="s">
        <v>213</v>
      </c>
      <c r="N1812" t="s">
        <v>213</v>
      </c>
      <c r="O1812" t="s">
        <v>213</v>
      </c>
      <c r="P1812" t="s">
        <v>213</v>
      </c>
      <c r="Q1812" t="s">
        <v>213</v>
      </c>
      <c r="R1812"/>
      <c r="S1812"/>
      <c r="T1812"/>
      <c r="U1812"/>
      <c r="V1812"/>
      <c r="W1812"/>
      <c r="X1812"/>
      <c r="Y1812"/>
      <c r="Z1812"/>
      <c r="AA1812"/>
      <c r="AB1812"/>
      <c r="AC1812"/>
      <c r="AD1812"/>
      <c r="AE1812"/>
      <c r="AF1812"/>
      <c r="AG1812"/>
      <c r="AH1812"/>
      <c r="AI1812"/>
      <c r="AJ1812"/>
      <c r="AK1812"/>
      <c r="AL1812"/>
      <c r="AM1812"/>
      <c r="AN1812"/>
      <c r="AO1812"/>
      <c r="AP1812" s="317"/>
      <c r="AQ1812"/>
      <c r="AR1812" s="299"/>
      <c r="AS1812" s="278"/>
      <c r="AU1812" s="273"/>
    </row>
    <row r="1813" spans="1:47" s="272" customFormat="1" ht="22.8" x14ac:dyDescent="0.4">
      <c r="A1813">
        <v>217096</v>
      </c>
      <c r="B1813" t="s">
        <v>486</v>
      </c>
      <c r="C1813" t="s">
        <v>213</v>
      </c>
      <c r="D1813" t="s">
        <v>212</v>
      </c>
      <c r="E1813" t="s">
        <v>212</v>
      </c>
      <c r="F1813" t="s">
        <v>213</v>
      </c>
      <c r="G1813" t="s">
        <v>213</v>
      </c>
      <c r="H1813" t="s">
        <v>213</v>
      </c>
      <c r="I1813" t="s">
        <v>213</v>
      </c>
      <c r="J1813" t="s">
        <v>213</v>
      </c>
      <c r="K1813" t="s">
        <v>214</v>
      </c>
      <c r="L1813" t="s">
        <v>213</v>
      </c>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s="317"/>
      <c r="AQ1813"/>
      <c r="AR1813" s="299"/>
      <c r="AS1813" s="278"/>
      <c r="AU1813" s="273"/>
    </row>
    <row r="1814" spans="1:47" s="272" customFormat="1" ht="22.8" x14ac:dyDescent="0.4">
      <c r="A1814">
        <v>217097</v>
      </c>
      <c r="B1814" t="s">
        <v>489</v>
      </c>
      <c r="C1814" t="s">
        <v>214</v>
      </c>
      <c r="D1814" t="s">
        <v>212</v>
      </c>
      <c r="E1814" t="s">
        <v>214</v>
      </c>
      <c r="F1814" t="s">
        <v>214</v>
      </c>
      <c r="G1814" t="s">
        <v>212</v>
      </c>
      <c r="H1814" t="s">
        <v>214</v>
      </c>
      <c r="I1814" t="s">
        <v>214</v>
      </c>
      <c r="J1814" t="s">
        <v>214</v>
      </c>
      <c r="K1814" t="s">
        <v>214</v>
      </c>
      <c r="L1814" t="s">
        <v>214</v>
      </c>
      <c r="M1814" t="s">
        <v>213</v>
      </c>
      <c r="N1814" t="s">
        <v>213</v>
      </c>
      <c r="O1814" t="s">
        <v>213</v>
      </c>
      <c r="P1814" t="s">
        <v>213</v>
      </c>
      <c r="Q1814" t="s">
        <v>213</v>
      </c>
      <c r="R1814"/>
      <c r="S1814"/>
      <c r="T1814"/>
      <c r="U1814"/>
      <c r="V1814"/>
      <c r="W1814"/>
      <c r="X1814"/>
      <c r="Y1814"/>
      <c r="Z1814"/>
      <c r="AA1814"/>
      <c r="AB1814"/>
      <c r="AC1814"/>
      <c r="AD1814"/>
      <c r="AE1814"/>
      <c r="AF1814"/>
      <c r="AG1814"/>
      <c r="AH1814"/>
      <c r="AI1814"/>
      <c r="AJ1814"/>
      <c r="AK1814"/>
      <c r="AL1814"/>
      <c r="AM1814"/>
      <c r="AN1814"/>
      <c r="AO1814"/>
      <c r="AP1814" s="317"/>
      <c r="AQ1814"/>
      <c r="AR1814" s="299"/>
      <c r="AS1814" s="278"/>
      <c r="AU1814" s="273"/>
    </row>
    <row r="1815" spans="1:47" s="272" customFormat="1" ht="22.8" x14ac:dyDescent="0.4">
      <c r="A1815">
        <v>217098</v>
      </c>
      <c r="B1815" t="s">
        <v>489</v>
      </c>
      <c r="C1815" t="s">
        <v>214</v>
      </c>
      <c r="D1815" t="s">
        <v>214</v>
      </c>
      <c r="E1815" t="s">
        <v>212</v>
      </c>
      <c r="F1815" t="s">
        <v>214</v>
      </c>
      <c r="G1815" t="s">
        <v>214</v>
      </c>
      <c r="H1815" t="s">
        <v>214</v>
      </c>
      <c r="I1815" t="s">
        <v>214</v>
      </c>
      <c r="J1815" t="s">
        <v>214</v>
      </c>
      <c r="K1815" t="s">
        <v>214</v>
      </c>
      <c r="L1815" t="s">
        <v>214</v>
      </c>
      <c r="M1815" t="s">
        <v>213</v>
      </c>
      <c r="N1815" t="s">
        <v>213</v>
      </c>
      <c r="O1815" t="s">
        <v>213</v>
      </c>
      <c r="P1815" t="s">
        <v>213</v>
      </c>
      <c r="Q1815" t="s">
        <v>213</v>
      </c>
      <c r="R1815"/>
      <c r="S1815"/>
      <c r="T1815"/>
      <c r="U1815"/>
      <c r="V1815"/>
      <c r="W1815"/>
      <c r="X1815"/>
      <c r="Y1815"/>
      <c r="Z1815"/>
      <c r="AA1815"/>
      <c r="AB1815"/>
      <c r="AC1815"/>
      <c r="AD1815"/>
      <c r="AE1815"/>
      <c r="AF1815"/>
      <c r="AG1815"/>
      <c r="AH1815"/>
      <c r="AI1815"/>
      <c r="AJ1815"/>
      <c r="AK1815"/>
      <c r="AL1815"/>
      <c r="AM1815"/>
      <c r="AN1815"/>
      <c r="AO1815"/>
      <c r="AP1815" s="317"/>
      <c r="AQ1815"/>
      <c r="AR1815" s="299"/>
      <c r="AS1815" s="275"/>
      <c r="AU1815" s="273"/>
    </row>
    <row r="1816" spans="1:47" s="272" customFormat="1" ht="24" x14ac:dyDescent="0.5">
      <c r="A1816" s="321">
        <v>217099</v>
      </c>
      <c r="B1816" t="s">
        <v>486</v>
      </c>
      <c r="C1816" s="271" t="s">
        <v>214</v>
      </c>
      <c r="D1816" s="271" t="s">
        <v>213</v>
      </c>
      <c r="E1816" s="271" t="s">
        <v>214</v>
      </c>
      <c r="F1816" s="271" t="s">
        <v>214</v>
      </c>
      <c r="G1816" s="271" t="s">
        <v>213</v>
      </c>
      <c r="H1816" s="271" t="s">
        <v>213</v>
      </c>
      <c r="I1816" s="271" t="s">
        <v>213</v>
      </c>
      <c r="J1816" s="271" t="s">
        <v>213</v>
      </c>
      <c r="K1816" s="271" t="s">
        <v>213</v>
      </c>
      <c r="L1816" s="271" t="s">
        <v>213</v>
      </c>
      <c r="M1816" s="271"/>
      <c r="N1816" s="271"/>
      <c r="O1816" s="271"/>
      <c r="P1816" s="271"/>
      <c r="Q1816" s="271"/>
      <c r="R1816" s="271"/>
      <c r="S1816" s="271"/>
      <c r="T1816" s="271"/>
      <c r="U1816" s="271"/>
      <c r="V1816" s="271"/>
      <c r="W1816" s="271"/>
      <c r="X1816" s="271"/>
      <c r="Y1816" s="271"/>
      <c r="Z1816" s="271"/>
      <c r="AA1816" s="271"/>
      <c r="AB1816" s="271"/>
      <c r="AC1816" s="271"/>
      <c r="AD1816" s="271"/>
      <c r="AE1816" s="271"/>
      <c r="AF1816" s="271"/>
      <c r="AG1816" s="271"/>
      <c r="AH1816" s="271"/>
      <c r="AI1816" s="271"/>
      <c r="AJ1816" s="271"/>
      <c r="AK1816" s="271"/>
      <c r="AL1816" s="271"/>
      <c r="AM1816" s="271"/>
      <c r="AN1816" s="271"/>
      <c r="AO1816" s="271"/>
      <c r="AP1816" s="322"/>
      <c r="AQ1816"/>
      <c r="AR1816" s="299"/>
      <c r="AS1816" s="275"/>
    </row>
    <row r="1817" spans="1:47" s="272" customFormat="1" ht="22.8" x14ac:dyDescent="0.4">
      <c r="A1817">
        <v>217100</v>
      </c>
      <c r="B1817" t="s">
        <v>486</v>
      </c>
      <c r="C1817" t="s">
        <v>213</v>
      </c>
      <c r="D1817" t="s">
        <v>213</v>
      </c>
      <c r="E1817" t="s">
        <v>213</v>
      </c>
      <c r="F1817" t="s">
        <v>213</v>
      </c>
      <c r="G1817" t="s">
        <v>213</v>
      </c>
      <c r="H1817" t="s">
        <v>213</v>
      </c>
      <c r="I1817" t="s">
        <v>213</v>
      </c>
      <c r="J1817" t="s">
        <v>213</v>
      </c>
      <c r="K1817" t="s">
        <v>213</v>
      </c>
      <c r="L1817" t="s">
        <v>213</v>
      </c>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s="317"/>
      <c r="AQ1817"/>
      <c r="AR1817" s="299"/>
      <c r="AS1817" s="275"/>
      <c r="AU1817" s="273"/>
    </row>
    <row r="1818" spans="1:47" s="272" customFormat="1" ht="22.8" x14ac:dyDescent="0.4">
      <c r="A1818">
        <v>217101</v>
      </c>
      <c r="B1818" t="s">
        <v>486</v>
      </c>
      <c r="C1818" t="s">
        <v>212</v>
      </c>
      <c r="D1818" t="s">
        <v>214</v>
      </c>
      <c r="E1818" t="s">
        <v>212</v>
      </c>
      <c r="F1818" t="s">
        <v>213</v>
      </c>
      <c r="G1818" t="s">
        <v>214</v>
      </c>
      <c r="H1818" t="s">
        <v>213</v>
      </c>
      <c r="I1818" t="s">
        <v>213</v>
      </c>
      <c r="J1818" t="s">
        <v>214</v>
      </c>
      <c r="K1818" t="s">
        <v>214</v>
      </c>
      <c r="L1818" t="s">
        <v>213</v>
      </c>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s="317"/>
      <c r="AQ1818"/>
      <c r="AR1818" s="299"/>
      <c r="AS1818" s="275"/>
    </row>
    <row r="1819" spans="1:47" s="272" customFormat="1" ht="22.8" x14ac:dyDescent="0.4">
      <c r="A1819">
        <v>217102</v>
      </c>
      <c r="B1819" t="s">
        <v>489</v>
      </c>
      <c r="C1819" t="s">
        <v>214</v>
      </c>
      <c r="D1819" t="s">
        <v>214</v>
      </c>
      <c r="E1819" t="s">
        <v>214</v>
      </c>
      <c r="F1819" t="s">
        <v>214</v>
      </c>
      <c r="G1819" t="s">
        <v>214</v>
      </c>
      <c r="H1819" t="s">
        <v>214</v>
      </c>
      <c r="I1819" t="s">
        <v>214</v>
      </c>
      <c r="J1819" t="s">
        <v>214</v>
      </c>
      <c r="K1819" t="s">
        <v>214</v>
      </c>
      <c r="L1819" t="s">
        <v>214</v>
      </c>
      <c r="M1819" t="s">
        <v>213</v>
      </c>
      <c r="N1819" t="s">
        <v>213</v>
      </c>
      <c r="O1819" t="s">
        <v>213</v>
      </c>
      <c r="P1819" t="s">
        <v>213</v>
      </c>
      <c r="Q1819" t="s">
        <v>213</v>
      </c>
      <c r="R1819"/>
      <c r="S1819"/>
      <c r="T1819"/>
      <c r="U1819"/>
      <c r="V1819"/>
      <c r="W1819"/>
      <c r="X1819"/>
      <c r="Y1819"/>
      <c r="Z1819"/>
      <c r="AA1819"/>
      <c r="AB1819"/>
      <c r="AC1819"/>
      <c r="AD1819"/>
      <c r="AE1819"/>
      <c r="AF1819"/>
      <c r="AG1819"/>
      <c r="AH1819"/>
      <c r="AI1819"/>
      <c r="AJ1819"/>
      <c r="AK1819"/>
      <c r="AL1819"/>
      <c r="AM1819"/>
      <c r="AN1819"/>
      <c r="AO1819"/>
      <c r="AP1819" s="317"/>
      <c r="AQ1819"/>
      <c r="AR1819" s="299"/>
      <c r="AS1819" s="275"/>
    </row>
    <row r="1820" spans="1:47" s="272" customFormat="1" ht="22.8" x14ac:dyDescent="0.4">
      <c r="A1820">
        <v>217103</v>
      </c>
      <c r="B1820" t="s">
        <v>486</v>
      </c>
      <c r="C1820" t="s">
        <v>212</v>
      </c>
      <c r="D1820" t="s">
        <v>214</v>
      </c>
      <c r="E1820" t="s">
        <v>214</v>
      </c>
      <c r="F1820" t="s">
        <v>212</v>
      </c>
      <c r="G1820" t="s">
        <v>214</v>
      </c>
      <c r="H1820" t="s">
        <v>214</v>
      </c>
      <c r="I1820" t="s">
        <v>214</v>
      </c>
      <c r="J1820" t="s">
        <v>214</v>
      </c>
      <c r="K1820" t="s">
        <v>214</v>
      </c>
      <c r="L1820" t="s">
        <v>214</v>
      </c>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s="317"/>
      <c r="AQ1820"/>
      <c r="AR1820" s="299"/>
      <c r="AS1820" s="278"/>
      <c r="AU1820" s="273"/>
    </row>
    <row r="1821" spans="1:47" s="272" customFormat="1" ht="22.8" x14ac:dyDescent="0.4">
      <c r="A1821">
        <v>202268</v>
      </c>
      <c r="B1821" t="s">
        <v>59</v>
      </c>
      <c r="C1821" s="315" t="s">
        <v>4176</v>
      </c>
      <c r="D1821" s="315" t="s">
        <v>4176</v>
      </c>
      <c r="E1821" s="315" t="s">
        <v>4176</v>
      </c>
      <c r="F1821" s="315" t="s">
        <v>4176</v>
      </c>
      <c r="G1821" s="315" t="s">
        <v>4176</v>
      </c>
      <c r="H1821" s="315" t="s">
        <v>4176</v>
      </c>
      <c r="I1821" s="315" t="s">
        <v>4176</v>
      </c>
      <c r="J1821" s="315" t="s">
        <v>4176</v>
      </c>
      <c r="K1821" s="315" t="s">
        <v>4176</v>
      </c>
      <c r="L1821" s="315" t="s">
        <v>4176</v>
      </c>
      <c r="M1821" s="315" t="s">
        <v>4176</v>
      </c>
      <c r="N1821" s="315" t="s">
        <v>4176</v>
      </c>
      <c r="O1821" s="315" t="s">
        <v>4176</v>
      </c>
      <c r="P1821" s="315" t="s">
        <v>4176</v>
      </c>
      <c r="Q1821" s="315" t="s">
        <v>4176</v>
      </c>
      <c r="R1821" s="315" t="s">
        <v>4176</v>
      </c>
      <c r="S1821" s="315" t="s">
        <v>4176</v>
      </c>
      <c r="T1821" s="315" t="s">
        <v>4176</v>
      </c>
      <c r="U1821" s="315" t="s">
        <v>4176</v>
      </c>
      <c r="V1821" s="315" t="s">
        <v>4176</v>
      </c>
      <c r="W1821" s="315" t="s">
        <v>4176</v>
      </c>
      <c r="X1821" s="315" t="s">
        <v>4176</v>
      </c>
      <c r="Y1821" s="315" t="s">
        <v>4176</v>
      </c>
      <c r="Z1821" s="315" t="s">
        <v>4176</v>
      </c>
      <c r="AA1821" s="315" t="s">
        <v>4176</v>
      </c>
      <c r="AB1821" s="315" t="s">
        <v>4176</v>
      </c>
      <c r="AC1821" s="315" t="s">
        <v>4176</v>
      </c>
      <c r="AD1821" s="315" t="s">
        <v>4176</v>
      </c>
      <c r="AE1821" s="315" t="s">
        <v>4176</v>
      </c>
      <c r="AF1821" s="315" t="s">
        <v>4176</v>
      </c>
      <c r="AG1821" s="315" t="s">
        <v>4176</v>
      </c>
      <c r="AH1821" s="315" t="s">
        <v>4176</v>
      </c>
      <c r="AI1821" s="315" t="s">
        <v>4176</v>
      </c>
      <c r="AJ1821" s="315" t="s">
        <v>4176</v>
      </c>
      <c r="AK1821" s="315" t="s">
        <v>4176</v>
      </c>
      <c r="AL1821" s="315" t="s">
        <v>4176</v>
      </c>
      <c r="AM1821" s="315" t="s">
        <v>4176</v>
      </c>
      <c r="AN1821" s="315" t="s">
        <v>4176</v>
      </c>
      <c r="AO1821" s="315" t="s">
        <v>4176</v>
      </c>
      <c r="AP1821" s="315" t="s">
        <v>4176</v>
      </c>
      <c r="AQ1821" t="s">
        <v>737</v>
      </c>
      <c r="AR1821" s="299" t="s">
        <v>4214</v>
      </c>
      <c r="AS1821" s="275"/>
    </row>
    <row r="1822" spans="1:47" s="272" customFormat="1" ht="22.8" x14ac:dyDescent="0.4">
      <c r="A1822">
        <v>202376</v>
      </c>
      <c r="B1822" t="s">
        <v>59</v>
      </c>
      <c r="C1822" s="315" t="s">
        <v>4176</v>
      </c>
      <c r="D1822" s="315" t="s">
        <v>4176</v>
      </c>
      <c r="E1822" s="315" t="s">
        <v>4176</v>
      </c>
      <c r="F1822" s="315" t="s">
        <v>4176</v>
      </c>
      <c r="G1822" s="315" t="s">
        <v>4176</v>
      </c>
      <c r="H1822" s="315" t="s">
        <v>4176</v>
      </c>
      <c r="I1822" s="315" t="s">
        <v>4176</v>
      </c>
      <c r="J1822" s="315" t="s">
        <v>4176</v>
      </c>
      <c r="K1822" s="315" t="s">
        <v>4176</v>
      </c>
      <c r="L1822" s="315" t="s">
        <v>4176</v>
      </c>
      <c r="M1822" s="315" t="s">
        <v>4176</v>
      </c>
      <c r="N1822" s="315" t="s">
        <v>4176</v>
      </c>
      <c r="O1822" s="315" t="s">
        <v>4176</v>
      </c>
      <c r="P1822" s="315" t="s">
        <v>4176</v>
      </c>
      <c r="Q1822" s="315" t="s">
        <v>4176</v>
      </c>
      <c r="R1822" s="315" t="s">
        <v>4176</v>
      </c>
      <c r="S1822" s="315" t="s">
        <v>4176</v>
      </c>
      <c r="T1822" s="315" t="s">
        <v>4176</v>
      </c>
      <c r="U1822" s="315" t="s">
        <v>4176</v>
      </c>
      <c r="V1822" s="315" t="s">
        <v>4176</v>
      </c>
      <c r="W1822" s="315" t="s">
        <v>4176</v>
      </c>
      <c r="X1822" s="315" t="s">
        <v>4176</v>
      </c>
      <c r="Y1822" s="315" t="s">
        <v>4176</v>
      </c>
      <c r="Z1822" s="315" t="s">
        <v>4176</v>
      </c>
      <c r="AA1822" s="315" t="s">
        <v>4176</v>
      </c>
      <c r="AB1822" s="315" t="s">
        <v>4176</v>
      </c>
      <c r="AC1822" s="315" t="s">
        <v>4176</v>
      </c>
      <c r="AD1822" s="315" t="s">
        <v>4176</v>
      </c>
      <c r="AE1822" s="315" t="s">
        <v>4176</v>
      </c>
      <c r="AF1822" s="315" t="s">
        <v>4176</v>
      </c>
      <c r="AG1822" s="315" t="s">
        <v>4176</v>
      </c>
      <c r="AH1822" s="315" t="s">
        <v>4176</v>
      </c>
      <c r="AI1822" s="315" t="s">
        <v>4176</v>
      </c>
      <c r="AJ1822" s="315" t="s">
        <v>4176</v>
      </c>
      <c r="AK1822" s="315" t="s">
        <v>4176</v>
      </c>
      <c r="AL1822" s="315" t="s">
        <v>4176</v>
      </c>
      <c r="AM1822" s="315" t="s">
        <v>4176</v>
      </c>
      <c r="AN1822" s="315" t="s">
        <v>4176</v>
      </c>
      <c r="AO1822" s="315" t="s">
        <v>4176</v>
      </c>
      <c r="AP1822" s="315" t="s">
        <v>4176</v>
      </c>
      <c r="AQ1822" t="s">
        <v>737</v>
      </c>
      <c r="AR1822" s="299" t="s">
        <v>4214</v>
      </c>
      <c r="AS1822" s="275"/>
    </row>
    <row r="1823" spans="1:47" s="272" customFormat="1" ht="22.8" x14ac:dyDescent="0.4">
      <c r="A1823">
        <v>202937</v>
      </c>
      <c r="B1823" t="s">
        <v>59</v>
      </c>
      <c r="C1823" s="315" t="s">
        <v>4176</v>
      </c>
      <c r="D1823" s="315" t="s">
        <v>4176</v>
      </c>
      <c r="E1823" s="315" t="s">
        <v>4176</v>
      </c>
      <c r="F1823" s="315" t="s">
        <v>4176</v>
      </c>
      <c r="G1823" s="315" t="s">
        <v>4176</v>
      </c>
      <c r="H1823" s="315" t="s">
        <v>4176</v>
      </c>
      <c r="I1823" s="315" t="s">
        <v>4176</v>
      </c>
      <c r="J1823" s="315" t="s">
        <v>4176</v>
      </c>
      <c r="K1823" s="315" t="s">
        <v>4176</v>
      </c>
      <c r="L1823" s="315" t="s">
        <v>4176</v>
      </c>
      <c r="M1823" s="315" t="s">
        <v>4176</v>
      </c>
      <c r="N1823" s="315" t="s">
        <v>4176</v>
      </c>
      <c r="O1823" s="315" t="s">
        <v>4176</v>
      </c>
      <c r="P1823" s="315" t="s">
        <v>4176</v>
      </c>
      <c r="Q1823" s="315" t="s">
        <v>4176</v>
      </c>
      <c r="R1823" s="315" t="s">
        <v>4176</v>
      </c>
      <c r="S1823" s="315" t="s">
        <v>4176</v>
      </c>
      <c r="T1823" s="315" t="s">
        <v>4176</v>
      </c>
      <c r="U1823" s="315" t="s">
        <v>4176</v>
      </c>
      <c r="V1823" s="315" t="s">
        <v>4176</v>
      </c>
      <c r="W1823" s="315" t="s">
        <v>4176</v>
      </c>
      <c r="X1823" s="315" t="s">
        <v>4176</v>
      </c>
      <c r="Y1823" s="315" t="s">
        <v>4176</v>
      </c>
      <c r="Z1823" s="315" t="s">
        <v>4176</v>
      </c>
      <c r="AA1823" s="315" t="s">
        <v>4176</v>
      </c>
      <c r="AB1823" s="315" t="s">
        <v>4176</v>
      </c>
      <c r="AC1823" s="315" t="s">
        <v>4176</v>
      </c>
      <c r="AD1823" s="315" t="s">
        <v>4176</v>
      </c>
      <c r="AE1823" s="315" t="s">
        <v>4176</v>
      </c>
      <c r="AF1823" s="315" t="s">
        <v>4176</v>
      </c>
      <c r="AG1823" s="315" t="s">
        <v>4176</v>
      </c>
      <c r="AH1823" s="315" t="s">
        <v>4176</v>
      </c>
      <c r="AI1823" s="315" t="s">
        <v>4176</v>
      </c>
      <c r="AJ1823" s="315" t="s">
        <v>4176</v>
      </c>
      <c r="AK1823" s="315" t="s">
        <v>4176</v>
      </c>
      <c r="AL1823" s="315" t="s">
        <v>4176</v>
      </c>
      <c r="AM1823" s="315" t="s">
        <v>4176</v>
      </c>
      <c r="AN1823" s="315" t="s">
        <v>4176</v>
      </c>
      <c r="AO1823" s="315" t="s">
        <v>4176</v>
      </c>
      <c r="AP1823" s="315" t="s">
        <v>4176</v>
      </c>
      <c r="AQ1823" t="s">
        <v>737</v>
      </c>
      <c r="AR1823" s="299" t="s">
        <v>4214</v>
      </c>
      <c r="AS1823" s="275"/>
    </row>
    <row r="1824" spans="1:47" s="272" customFormat="1" ht="22.8" x14ac:dyDescent="0.4">
      <c r="A1824">
        <v>205516</v>
      </c>
      <c r="B1824" t="s">
        <v>485</v>
      </c>
      <c r="C1824" s="315" t="s">
        <v>4176</v>
      </c>
      <c r="D1824" s="315" t="s">
        <v>4176</v>
      </c>
      <c r="E1824" s="315" t="s">
        <v>4176</v>
      </c>
      <c r="F1824" s="315" t="s">
        <v>4176</v>
      </c>
      <c r="G1824" s="315" t="s">
        <v>4176</v>
      </c>
      <c r="H1824" s="315" t="s">
        <v>4176</v>
      </c>
      <c r="I1824" s="315" t="s">
        <v>4176</v>
      </c>
      <c r="J1824" s="315" t="s">
        <v>4176</v>
      </c>
      <c r="K1824" s="315" t="s">
        <v>4176</v>
      </c>
      <c r="L1824" s="315" t="s">
        <v>4176</v>
      </c>
      <c r="M1824" s="315" t="s">
        <v>4176</v>
      </c>
      <c r="N1824" s="315" t="s">
        <v>4176</v>
      </c>
      <c r="O1824" s="315" t="s">
        <v>4176</v>
      </c>
      <c r="P1824" s="315" t="s">
        <v>4176</v>
      </c>
      <c r="Q1824" s="315" t="s">
        <v>4176</v>
      </c>
      <c r="R1824" s="315" t="s">
        <v>4176</v>
      </c>
      <c r="S1824" s="315" t="s">
        <v>4176</v>
      </c>
      <c r="T1824" s="315" t="s">
        <v>4176</v>
      </c>
      <c r="U1824" s="315" t="s">
        <v>4176</v>
      </c>
      <c r="V1824" s="315" t="s">
        <v>4176</v>
      </c>
      <c r="W1824" s="315" t="s">
        <v>4176</v>
      </c>
      <c r="X1824" s="315" t="s">
        <v>4176</v>
      </c>
      <c r="Y1824" s="315" t="s">
        <v>4176</v>
      </c>
      <c r="Z1824" s="315" t="s">
        <v>4176</v>
      </c>
      <c r="AA1824" s="315" t="s">
        <v>4176</v>
      </c>
      <c r="AB1824" s="315" t="s">
        <v>4176</v>
      </c>
      <c r="AC1824" s="315" t="s">
        <v>4176</v>
      </c>
      <c r="AD1824" s="315" t="s">
        <v>4176</v>
      </c>
      <c r="AE1824" s="315" t="s">
        <v>4176</v>
      </c>
      <c r="AF1824" s="315" t="s">
        <v>4176</v>
      </c>
      <c r="AG1824"/>
      <c r="AH1824"/>
      <c r="AI1824"/>
      <c r="AJ1824"/>
      <c r="AK1824"/>
      <c r="AL1824"/>
      <c r="AM1824"/>
      <c r="AN1824"/>
      <c r="AO1824"/>
      <c r="AP1824" s="317"/>
      <c r="AQ1824" t="s">
        <v>737</v>
      </c>
      <c r="AR1824" s="299" t="s">
        <v>4214</v>
      </c>
      <c r="AS1824" s="275"/>
    </row>
    <row r="1825" spans="1:45" s="272" customFormat="1" ht="22.8" x14ac:dyDescent="0.4">
      <c r="A1825">
        <v>205945</v>
      </c>
      <c r="B1825" t="s">
        <v>59</v>
      </c>
      <c r="C1825" s="315" t="s">
        <v>4176</v>
      </c>
      <c r="D1825" s="315" t="s">
        <v>4176</v>
      </c>
      <c r="E1825" s="315" t="s">
        <v>4176</v>
      </c>
      <c r="F1825" s="315" t="s">
        <v>4176</v>
      </c>
      <c r="G1825" s="315" t="s">
        <v>4176</v>
      </c>
      <c r="H1825" s="315" t="s">
        <v>4176</v>
      </c>
      <c r="I1825" s="315" t="s">
        <v>4176</v>
      </c>
      <c r="J1825" s="315" t="s">
        <v>4176</v>
      </c>
      <c r="K1825" s="315" t="s">
        <v>4176</v>
      </c>
      <c r="L1825" s="315" t="s">
        <v>4176</v>
      </c>
      <c r="M1825" s="315" t="s">
        <v>4176</v>
      </c>
      <c r="N1825" s="315" t="s">
        <v>4176</v>
      </c>
      <c r="O1825" s="315" t="s">
        <v>4176</v>
      </c>
      <c r="P1825" s="315" t="s">
        <v>4176</v>
      </c>
      <c r="Q1825" s="315" t="s">
        <v>4176</v>
      </c>
      <c r="R1825" s="315" t="s">
        <v>4176</v>
      </c>
      <c r="S1825" s="315" t="s">
        <v>4176</v>
      </c>
      <c r="T1825" s="315" t="s">
        <v>4176</v>
      </c>
      <c r="U1825" s="315" t="s">
        <v>4176</v>
      </c>
      <c r="V1825" s="315" t="s">
        <v>4176</v>
      </c>
      <c r="W1825" s="315" t="s">
        <v>4176</v>
      </c>
      <c r="X1825" s="315" t="s">
        <v>4176</v>
      </c>
      <c r="Y1825" s="315" t="s">
        <v>4176</v>
      </c>
      <c r="Z1825" s="315" t="s">
        <v>4176</v>
      </c>
      <c r="AA1825" s="315" t="s">
        <v>4176</v>
      </c>
      <c r="AB1825" s="315" t="s">
        <v>4176</v>
      </c>
      <c r="AC1825" s="315" t="s">
        <v>4176</v>
      </c>
      <c r="AD1825" s="315" t="s">
        <v>4176</v>
      </c>
      <c r="AE1825" s="315" t="s">
        <v>4176</v>
      </c>
      <c r="AF1825" s="315" t="s">
        <v>4176</v>
      </c>
      <c r="AG1825" s="315" t="s">
        <v>4176</v>
      </c>
      <c r="AH1825" s="315" t="s">
        <v>4176</v>
      </c>
      <c r="AI1825" s="315" t="s">
        <v>4176</v>
      </c>
      <c r="AJ1825" s="315" t="s">
        <v>4176</v>
      </c>
      <c r="AK1825" s="315" t="s">
        <v>4176</v>
      </c>
      <c r="AL1825" s="315" t="s">
        <v>4176</v>
      </c>
      <c r="AM1825" s="315" t="s">
        <v>4176</v>
      </c>
      <c r="AN1825" s="315" t="s">
        <v>4176</v>
      </c>
      <c r="AO1825" s="315" t="s">
        <v>4176</v>
      </c>
      <c r="AP1825" s="315" t="s">
        <v>4176</v>
      </c>
      <c r="AQ1825" t="s">
        <v>737</v>
      </c>
      <c r="AR1825" s="299" t="s">
        <v>4214</v>
      </c>
      <c r="AS1825" s="275"/>
    </row>
    <row r="1826" spans="1:45" s="272" customFormat="1" ht="22.8" x14ac:dyDescent="0.4">
      <c r="A1826">
        <v>208800</v>
      </c>
      <c r="B1826" t="s">
        <v>59</v>
      </c>
      <c r="C1826" s="315" t="s">
        <v>4176</v>
      </c>
      <c r="D1826" s="315" t="s">
        <v>4176</v>
      </c>
      <c r="E1826" s="315" t="s">
        <v>4176</v>
      </c>
      <c r="F1826" s="315" t="s">
        <v>4176</v>
      </c>
      <c r="G1826" s="315" t="s">
        <v>4176</v>
      </c>
      <c r="H1826" s="315" t="s">
        <v>4176</v>
      </c>
      <c r="I1826" s="315" t="s">
        <v>4176</v>
      </c>
      <c r="J1826" s="315" t="s">
        <v>4176</v>
      </c>
      <c r="K1826" s="315" t="s">
        <v>4176</v>
      </c>
      <c r="L1826" s="315" t="s">
        <v>4176</v>
      </c>
      <c r="M1826" s="315" t="s">
        <v>4176</v>
      </c>
      <c r="N1826" s="315" t="s">
        <v>4176</v>
      </c>
      <c r="O1826" s="315" t="s">
        <v>4176</v>
      </c>
      <c r="P1826" s="315" t="s">
        <v>4176</v>
      </c>
      <c r="Q1826" s="315" t="s">
        <v>4176</v>
      </c>
      <c r="R1826" s="315" t="s">
        <v>4176</v>
      </c>
      <c r="S1826" s="315" t="s">
        <v>4176</v>
      </c>
      <c r="T1826" s="315" t="s">
        <v>4176</v>
      </c>
      <c r="U1826" s="315" t="s">
        <v>4176</v>
      </c>
      <c r="V1826" s="315" t="s">
        <v>4176</v>
      </c>
      <c r="W1826" s="315" t="s">
        <v>4176</v>
      </c>
      <c r="X1826" s="315" t="s">
        <v>4176</v>
      </c>
      <c r="Y1826" s="315" t="s">
        <v>4176</v>
      </c>
      <c r="Z1826" s="315" t="s">
        <v>4176</v>
      </c>
      <c r="AA1826" s="315" t="s">
        <v>4176</v>
      </c>
      <c r="AB1826" s="315" t="s">
        <v>4176</v>
      </c>
      <c r="AC1826" s="315" t="s">
        <v>4176</v>
      </c>
      <c r="AD1826" s="315" t="s">
        <v>4176</v>
      </c>
      <c r="AE1826" s="315" t="s">
        <v>4176</v>
      </c>
      <c r="AF1826" s="315" t="s">
        <v>4176</v>
      </c>
      <c r="AG1826" s="315" t="s">
        <v>4176</v>
      </c>
      <c r="AH1826" s="315" t="s">
        <v>4176</v>
      </c>
      <c r="AI1826" s="315" t="s">
        <v>4176</v>
      </c>
      <c r="AJ1826" s="315" t="s">
        <v>4176</v>
      </c>
      <c r="AK1826" s="315" t="s">
        <v>4176</v>
      </c>
      <c r="AL1826" s="315" t="s">
        <v>4176</v>
      </c>
      <c r="AM1826" s="315" t="s">
        <v>4176</v>
      </c>
      <c r="AN1826" s="315" t="s">
        <v>4176</v>
      </c>
      <c r="AO1826" s="315" t="s">
        <v>4176</v>
      </c>
      <c r="AP1826" s="315" t="s">
        <v>4176</v>
      </c>
      <c r="AQ1826" t="s">
        <v>737</v>
      </c>
      <c r="AR1826" s="299" t="s">
        <v>4214</v>
      </c>
      <c r="AS1826" s="275"/>
    </row>
    <row r="1827" spans="1:45" s="272" customFormat="1" ht="22.8" x14ac:dyDescent="0.4">
      <c r="A1827">
        <v>209801</v>
      </c>
      <c r="B1827" t="s">
        <v>487</v>
      </c>
      <c r="C1827" s="315" t="s">
        <v>4176</v>
      </c>
      <c r="D1827" s="315" t="s">
        <v>4176</v>
      </c>
      <c r="E1827" s="315" t="s">
        <v>4176</v>
      </c>
      <c r="F1827" s="315" t="s">
        <v>4176</v>
      </c>
      <c r="G1827" s="315" t="s">
        <v>4176</v>
      </c>
      <c r="H1827" s="315" t="s">
        <v>4176</v>
      </c>
      <c r="I1827" s="315" t="s">
        <v>4176</v>
      </c>
      <c r="J1827" s="315" t="s">
        <v>4176</v>
      </c>
      <c r="K1827" s="315" t="s">
        <v>4176</v>
      </c>
      <c r="L1827" s="315" t="s">
        <v>4176</v>
      </c>
      <c r="M1827" s="315" t="s">
        <v>4176</v>
      </c>
      <c r="N1827" s="315" t="s">
        <v>4176</v>
      </c>
      <c r="O1827" s="315" t="s">
        <v>4176</v>
      </c>
      <c r="P1827" s="315" t="s">
        <v>4176</v>
      </c>
      <c r="Q1827" s="315" t="s">
        <v>4176</v>
      </c>
      <c r="R1827" s="315" t="s">
        <v>4176</v>
      </c>
      <c r="S1827" s="315" t="s">
        <v>4176</v>
      </c>
      <c r="T1827" s="315" t="s">
        <v>4176</v>
      </c>
      <c r="U1827" s="315" t="s">
        <v>4176</v>
      </c>
      <c r="V1827" s="315" t="s">
        <v>4176</v>
      </c>
      <c r="W1827"/>
      <c r="X1827"/>
      <c r="Y1827"/>
      <c r="Z1827"/>
      <c r="AA1827"/>
      <c r="AB1827"/>
      <c r="AC1827"/>
      <c r="AD1827"/>
      <c r="AE1827"/>
      <c r="AF1827"/>
      <c r="AG1827"/>
      <c r="AH1827"/>
      <c r="AI1827"/>
      <c r="AJ1827"/>
      <c r="AK1827"/>
      <c r="AL1827"/>
      <c r="AM1827"/>
      <c r="AN1827"/>
      <c r="AO1827"/>
      <c r="AP1827" s="317"/>
      <c r="AQ1827" t="s">
        <v>737</v>
      </c>
      <c r="AR1827" s="299" t="s">
        <v>4214</v>
      </c>
      <c r="AS1827" s="275"/>
    </row>
    <row r="1828" spans="1:45" s="272" customFormat="1" ht="22.8" x14ac:dyDescent="0.4">
      <c r="A1828">
        <v>210900</v>
      </c>
      <c r="B1828" t="s">
        <v>485</v>
      </c>
      <c r="C1828" s="315" t="s">
        <v>4176</v>
      </c>
      <c r="D1828" s="315" t="s">
        <v>4176</v>
      </c>
      <c r="E1828" s="315" t="s">
        <v>4176</v>
      </c>
      <c r="F1828" s="315" t="s">
        <v>4176</v>
      </c>
      <c r="G1828" s="315" t="s">
        <v>4176</v>
      </c>
      <c r="H1828" s="315" t="s">
        <v>4176</v>
      </c>
      <c r="I1828" s="315" t="s">
        <v>4176</v>
      </c>
      <c r="J1828" s="315" t="s">
        <v>4176</v>
      </c>
      <c r="K1828" s="315" t="s">
        <v>4176</v>
      </c>
      <c r="L1828" s="315" t="s">
        <v>4176</v>
      </c>
      <c r="M1828" s="315" t="s">
        <v>4176</v>
      </c>
      <c r="N1828" s="315" t="s">
        <v>4176</v>
      </c>
      <c r="O1828" s="315" t="s">
        <v>4176</v>
      </c>
      <c r="P1828" s="315" t="s">
        <v>4176</v>
      </c>
      <c r="Q1828" s="315" t="s">
        <v>4176</v>
      </c>
      <c r="R1828" s="315" t="s">
        <v>4176</v>
      </c>
      <c r="S1828" s="315" t="s">
        <v>4176</v>
      </c>
      <c r="T1828" s="315" t="s">
        <v>4176</v>
      </c>
      <c r="U1828" s="315" t="s">
        <v>4176</v>
      </c>
      <c r="V1828" s="315" t="s">
        <v>4176</v>
      </c>
      <c r="W1828" s="315" t="s">
        <v>4176</v>
      </c>
      <c r="X1828" s="315" t="s">
        <v>4176</v>
      </c>
      <c r="Y1828" s="315" t="s">
        <v>4176</v>
      </c>
      <c r="Z1828" s="315" t="s">
        <v>4176</v>
      </c>
      <c r="AA1828" s="315" t="s">
        <v>4176</v>
      </c>
      <c r="AB1828" s="315" t="s">
        <v>4176</v>
      </c>
      <c r="AC1828" s="315" t="s">
        <v>4176</v>
      </c>
      <c r="AD1828" s="315" t="s">
        <v>4176</v>
      </c>
      <c r="AE1828" s="315" t="s">
        <v>4176</v>
      </c>
      <c r="AF1828" s="315" t="s">
        <v>4176</v>
      </c>
      <c r="AG1828"/>
      <c r="AH1828"/>
      <c r="AI1828"/>
      <c r="AJ1828"/>
      <c r="AK1828"/>
      <c r="AL1828"/>
      <c r="AM1828"/>
      <c r="AN1828"/>
      <c r="AO1828"/>
      <c r="AP1828" s="317"/>
      <c r="AQ1828" t="s">
        <v>737</v>
      </c>
      <c r="AR1828" s="299" t="s">
        <v>4214</v>
      </c>
      <c r="AS1828" s="275"/>
    </row>
    <row r="1829" spans="1:45" s="272" customFormat="1" ht="22.8" x14ac:dyDescent="0.4">
      <c r="A1829">
        <v>212574</v>
      </c>
      <c r="B1829" t="s">
        <v>485</v>
      </c>
      <c r="C1829" s="315" t="s">
        <v>4176</v>
      </c>
      <c r="D1829" s="315" t="s">
        <v>4176</v>
      </c>
      <c r="E1829" s="315" t="s">
        <v>4176</v>
      </c>
      <c r="F1829" s="315" t="s">
        <v>4176</v>
      </c>
      <c r="G1829" s="315" t="s">
        <v>4176</v>
      </c>
      <c r="H1829" s="315" t="s">
        <v>4176</v>
      </c>
      <c r="I1829" s="315" t="s">
        <v>4176</v>
      </c>
      <c r="J1829" s="315" t="s">
        <v>4176</v>
      </c>
      <c r="K1829" s="315" t="s">
        <v>4176</v>
      </c>
      <c r="L1829" s="315" t="s">
        <v>4176</v>
      </c>
      <c r="M1829" s="315" t="s">
        <v>4176</v>
      </c>
      <c r="N1829" s="315" t="s">
        <v>4176</v>
      </c>
      <c r="O1829" s="315" t="s">
        <v>4176</v>
      </c>
      <c r="P1829" s="315" t="s">
        <v>4176</v>
      </c>
      <c r="Q1829" s="315" t="s">
        <v>4176</v>
      </c>
      <c r="R1829" s="315" t="s">
        <v>4176</v>
      </c>
      <c r="S1829" s="315" t="s">
        <v>4176</v>
      </c>
      <c r="T1829" s="315" t="s">
        <v>4176</v>
      </c>
      <c r="U1829" s="315" t="s">
        <v>4176</v>
      </c>
      <c r="V1829" s="315" t="s">
        <v>4176</v>
      </c>
      <c r="W1829" s="315" t="s">
        <v>4176</v>
      </c>
      <c r="X1829" s="315" t="s">
        <v>4176</v>
      </c>
      <c r="Y1829" s="315" t="s">
        <v>4176</v>
      </c>
      <c r="Z1829" s="315" t="s">
        <v>4176</v>
      </c>
      <c r="AA1829" s="315" t="s">
        <v>4176</v>
      </c>
      <c r="AB1829" s="315" t="s">
        <v>4176</v>
      </c>
      <c r="AC1829" s="315" t="s">
        <v>4176</v>
      </c>
      <c r="AD1829" s="315" t="s">
        <v>4176</v>
      </c>
      <c r="AE1829" s="315" t="s">
        <v>4176</v>
      </c>
      <c r="AF1829" s="315" t="s">
        <v>4176</v>
      </c>
      <c r="AG1829"/>
      <c r="AH1829"/>
      <c r="AI1829"/>
      <c r="AJ1829"/>
      <c r="AK1829"/>
      <c r="AL1829"/>
      <c r="AM1829"/>
      <c r="AN1829"/>
      <c r="AO1829"/>
      <c r="AP1829" s="317"/>
      <c r="AQ1829" t="s">
        <v>737</v>
      </c>
      <c r="AR1829" s="299" t="s">
        <v>4214</v>
      </c>
      <c r="AS1829" s="275"/>
    </row>
    <row r="1830" spans="1:45" s="272" customFormat="1" ht="22.8" x14ac:dyDescent="0.4">
      <c r="A1830">
        <v>212700</v>
      </c>
      <c r="B1830" t="s">
        <v>59</v>
      </c>
      <c r="C1830" s="315" t="s">
        <v>4176</v>
      </c>
      <c r="D1830" s="315" t="s">
        <v>4176</v>
      </c>
      <c r="E1830" s="315" t="s">
        <v>4176</v>
      </c>
      <c r="F1830" s="315" t="s">
        <v>4176</v>
      </c>
      <c r="G1830" s="315" t="s">
        <v>4176</v>
      </c>
      <c r="H1830" s="315" t="s">
        <v>4176</v>
      </c>
      <c r="I1830" s="315" t="s">
        <v>4176</v>
      </c>
      <c r="J1830" s="315" t="s">
        <v>4176</v>
      </c>
      <c r="K1830" s="315" t="s">
        <v>4176</v>
      </c>
      <c r="L1830" s="315" t="s">
        <v>4176</v>
      </c>
      <c r="M1830" s="315" t="s">
        <v>4176</v>
      </c>
      <c r="N1830" s="315" t="s">
        <v>4176</v>
      </c>
      <c r="O1830" s="315" t="s">
        <v>4176</v>
      </c>
      <c r="P1830" s="315" t="s">
        <v>4176</v>
      </c>
      <c r="Q1830" s="315" t="s">
        <v>4176</v>
      </c>
      <c r="R1830" s="315" t="s">
        <v>4176</v>
      </c>
      <c r="S1830" s="315" t="s">
        <v>4176</v>
      </c>
      <c r="T1830" s="315" t="s">
        <v>4176</v>
      </c>
      <c r="U1830" s="315" t="s">
        <v>4176</v>
      </c>
      <c r="V1830" s="315" t="s">
        <v>4176</v>
      </c>
      <c r="W1830" s="315" t="s">
        <v>4176</v>
      </c>
      <c r="X1830" s="315" t="s">
        <v>4176</v>
      </c>
      <c r="Y1830" s="315" t="s">
        <v>4176</v>
      </c>
      <c r="Z1830" s="315" t="s">
        <v>4176</v>
      </c>
      <c r="AA1830" s="315" t="s">
        <v>4176</v>
      </c>
      <c r="AB1830" s="315" t="s">
        <v>4176</v>
      </c>
      <c r="AC1830" s="315" t="s">
        <v>4176</v>
      </c>
      <c r="AD1830" s="315" t="s">
        <v>4176</v>
      </c>
      <c r="AE1830" s="315" t="s">
        <v>4176</v>
      </c>
      <c r="AF1830" s="315" t="s">
        <v>4176</v>
      </c>
      <c r="AG1830" s="315" t="s">
        <v>4176</v>
      </c>
      <c r="AH1830" s="315" t="s">
        <v>4176</v>
      </c>
      <c r="AI1830" s="315" t="s">
        <v>4176</v>
      </c>
      <c r="AJ1830" s="315" t="s">
        <v>4176</v>
      </c>
      <c r="AK1830" s="315" t="s">
        <v>4176</v>
      </c>
      <c r="AL1830" s="315" t="s">
        <v>4176</v>
      </c>
      <c r="AM1830" s="315" t="s">
        <v>4176</v>
      </c>
      <c r="AN1830" s="315" t="s">
        <v>4176</v>
      </c>
      <c r="AO1830" s="315" t="s">
        <v>4176</v>
      </c>
      <c r="AP1830" s="315" t="s">
        <v>4176</v>
      </c>
      <c r="AQ1830" t="s">
        <v>737</v>
      </c>
      <c r="AR1830" s="299" t="s">
        <v>4214</v>
      </c>
      <c r="AS1830" s="275"/>
    </row>
    <row r="1831" spans="1:45" s="272" customFormat="1" ht="22.8" x14ac:dyDescent="0.4">
      <c r="A1831">
        <v>213592</v>
      </c>
      <c r="B1831" t="s">
        <v>3631</v>
      </c>
      <c r="C1831" s="315" t="s">
        <v>4176</v>
      </c>
      <c r="D1831" s="315" t="s">
        <v>4176</v>
      </c>
      <c r="E1831" s="315" t="s">
        <v>4176</v>
      </c>
      <c r="F1831" s="315" t="s">
        <v>4176</v>
      </c>
      <c r="G1831" s="315" t="s">
        <v>4176</v>
      </c>
      <c r="H1831" s="315" t="s">
        <v>4176</v>
      </c>
      <c r="I1831" s="315" t="s">
        <v>4176</v>
      </c>
      <c r="J1831" s="315" t="s">
        <v>4176</v>
      </c>
      <c r="K1831" s="315" t="s">
        <v>4176</v>
      </c>
      <c r="L1831" s="315" t="s">
        <v>4176</v>
      </c>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s="317"/>
      <c r="AQ1831" t="s">
        <v>737</v>
      </c>
      <c r="AR1831" s="299" t="s">
        <v>4214</v>
      </c>
      <c r="AS1831" s="275"/>
    </row>
    <row r="1832" spans="1:45" s="272" customFormat="1" ht="22.8" x14ac:dyDescent="0.4">
      <c r="A1832">
        <v>215009</v>
      </c>
      <c r="B1832" t="s">
        <v>487</v>
      </c>
      <c r="C1832" s="315" t="s">
        <v>4176</v>
      </c>
      <c r="D1832" s="315" t="s">
        <v>4176</v>
      </c>
      <c r="E1832" s="315" t="s">
        <v>4176</v>
      </c>
      <c r="F1832" s="315" t="s">
        <v>4176</v>
      </c>
      <c r="G1832" s="315" t="s">
        <v>4176</v>
      </c>
      <c r="H1832" s="315" t="s">
        <v>4176</v>
      </c>
      <c r="I1832" s="315" t="s">
        <v>4176</v>
      </c>
      <c r="J1832" s="315" t="s">
        <v>4176</v>
      </c>
      <c r="K1832" s="315" t="s">
        <v>4176</v>
      </c>
      <c r="L1832" s="315" t="s">
        <v>4176</v>
      </c>
      <c r="M1832" s="315" t="s">
        <v>4176</v>
      </c>
      <c r="N1832" s="315" t="s">
        <v>4176</v>
      </c>
      <c r="O1832" s="315" t="s">
        <v>4176</v>
      </c>
      <c r="P1832" s="315" t="s">
        <v>4176</v>
      </c>
      <c r="Q1832" s="315" t="s">
        <v>4176</v>
      </c>
      <c r="R1832" s="315" t="s">
        <v>4176</v>
      </c>
      <c r="S1832" s="315" t="s">
        <v>4176</v>
      </c>
      <c r="T1832" s="315" t="s">
        <v>4176</v>
      </c>
      <c r="U1832" s="315" t="s">
        <v>4176</v>
      </c>
      <c r="V1832" s="315" t="s">
        <v>4176</v>
      </c>
      <c r="W1832"/>
      <c r="X1832"/>
      <c r="Y1832"/>
      <c r="Z1832"/>
      <c r="AA1832"/>
      <c r="AB1832"/>
      <c r="AC1832"/>
      <c r="AD1832"/>
      <c r="AE1832"/>
      <c r="AF1832"/>
      <c r="AG1832"/>
      <c r="AH1832"/>
      <c r="AI1832"/>
      <c r="AJ1832"/>
      <c r="AK1832"/>
      <c r="AL1832"/>
      <c r="AM1832"/>
      <c r="AN1832"/>
      <c r="AO1832"/>
      <c r="AP1832" s="317"/>
      <c r="AQ1832" t="s">
        <v>737</v>
      </c>
      <c r="AR1832" s="299" t="s">
        <v>4214</v>
      </c>
      <c r="AS1832" s="275"/>
    </row>
    <row r="1833" spans="1:45" s="272" customFormat="1" ht="22.8" x14ac:dyDescent="0.4">
      <c r="A1833">
        <v>215325</v>
      </c>
      <c r="B1833" t="s">
        <v>487</v>
      </c>
      <c r="C1833" s="315" t="s">
        <v>4176</v>
      </c>
      <c r="D1833" s="315" t="s">
        <v>4176</v>
      </c>
      <c r="E1833" s="315" t="s">
        <v>4176</v>
      </c>
      <c r="F1833" s="315" t="s">
        <v>4176</v>
      </c>
      <c r="G1833" s="315" t="s">
        <v>4176</v>
      </c>
      <c r="H1833" s="315" t="s">
        <v>4176</v>
      </c>
      <c r="I1833" s="315" t="s">
        <v>4176</v>
      </c>
      <c r="J1833" s="315" t="s">
        <v>4176</v>
      </c>
      <c r="K1833" s="315" t="s">
        <v>4176</v>
      </c>
      <c r="L1833" s="315" t="s">
        <v>4176</v>
      </c>
      <c r="M1833" s="315" t="s">
        <v>4176</v>
      </c>
      <c r="N1833" s="315" t="s">
        <v>4176</v>
      </c>
      <c r="O1833" s="315" t="s">
        <v>4176</v>
      </c>
      <c r="P1833" s="315" t="s">
        <v>4176</v>
      </c>
      <c r="Q1833" s="315" t="s">
        <v>4176</v>
      </c>
      <c r="R1833" s="315" t="s">
        <v>4176</v>
      </c>
      <c r="S1833" s="315" t="s">
        <v>4176</v>
      </c>
      <c r="T1833" s="315" t="s">
        <v>4176</v>
      </c>
      <c r="U1833" s="315" t="s">
        <v>4176</v>
      </c>
      <c r="V1833" s="315" t="s">
        <v>4176</v>
      </c>
      <c r="W1833"/>
      <c r="X1833"/>
      <c r="Y1833"/>
      <c r="Z1833"/>
      <c r="AA1833"/>
      <c r="AB1833"/>
      <c r="AC1833"/>
      <c r="AD1833"/>
      <c r="AE1833"/>
      <c r="AF1833"/>
      <c r="AG1833"/>
      <c r="AH1833"/>
      <c r="AI1833"/>
      <c r="AJ1833"/>
      <c r="AK1833"/>
      <c r="AL1833"/>
      <c r="AM1833"/>
      <c r="AN1833"/>
      <c r="AO1833"/>
      <c r="AP1833" s="317"/>
      <c r="AQ1833" t="s">
        <v>737</v>
      </c>
      <c r="AR1833" s="299" t="s">
        <v>4214</v>
      </c>
      <c r="AS1833" s="275"/>
    </row>
    <row r="1834" spans="1:45" s="272" customFormat="1" ht="22.8" x14ac:dyDescent="0.4">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s="317"/>
      <c r="AQ1834"/>
      <c r="AR1834" s="299"/>
      <c r="AS1834" s="275"/>
    </row>
    <row r="1835" spans="1:45" s="272" customFormat="1" ht="22.8" x14ac:dyDescent="0.4">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s="317"/>
      <c r="AQ1835"/>
      <c r="AR1835" s="299"/>
      <c r="AS1835" s="275"/>
    </row>
    <row r="1836" spans="1:45" s="272" customFormat="1" ht="22.8" x14ac:dyDescent="0.4">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s="317"/>
      <c r="AQ1836"/>
      <c r="AR1836" s="299"/>
      <c r="AS1836" s="275"/>
    </row>
    <row r="1837" spans="1:45" s="272" customFormat="1" ht="22.8" x14ac:dyDescent="0.4">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s="317"/>
      <c r="AQ1837"/>
      <c r="AR1837" s="299"/>
      <c r="AS1837" s="275"/>
    </row>
    <row r="1838" spans="1:45" s="272" customFormat="1" ht="22.8" x14ac:dyDescent="0.4">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s="317"/>
      <c r="AQ1838"/>
      <c r="AR1838" s="299"/>
      <c r="AS1838" s="275"/>
    </row>
    <row r="1839" spans="1:45" s="272" customFormat="1" ht="22.8" x14ac:dyDescent="0.4">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s="317"/>
      <c r="AQ1839"/>
      <c r="AR1839" s="299"/>
      <c r="AS1839" s="275"/>
    </row>
    <row r="1840" spans="1:45" s="272" customFormat="1" ht="22.8" x14ac:dyDescent="0.4">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s="317"/>
      <c r="AQ1840"/>
      <c r="AR1840" s="299"/>
      <c r="AS1840" s="275"/>
    </row>
    <row r="1841" spans="1:45" s="272" customFormat="1" ht="22.8" x14ac:dyDescent="0.4">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s="317"/>
      <c r="AQ1841"/>
      <c r="AR1841" s="299"/>
      <c r="AS1841" s="275"/>
    </row>
    <row r="1842" spans="1:45" s="272" customFormat="1" ht="22.8" x14ac:dyDescent="0.4">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s="317"/>
      <c r="AQ1842"/>
      <c r="AR1842" s="299"/>
      <c r="AS1842" s="275"/>
    </row>
    <row r="1843" spans="1:45" s="272" customFormat="1" ht="22.8" x14ac:dyDescent="0.4">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s="317"/>
      <c r="AQ1843"/>
      <c r="AR1843" s="299"/>
      <c r="AS1843" s="275"/>
    </row>
    <row r="1844" spans="1:45" s="272" customFormat="1" ht="22.8" x14ac:dyDescent="0.4">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s="317"/>
      <c r="AQ1844"/>
      <c r="AR1844" s="299"/>
      <c r="AS1844" s="275"/>
    </row>
    <row r="1845" spans="1:45" s="272" customFormat="1" ht="22.8" x14ac:dyDescent="0.4">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s="317"/>
      <c r="AQ1845"/>
      <c r="AR1845" s="299"/>
      <c r="AS1845" s="275"/>
    </row>
    <row r="1846" spans="1:45" s="272" customFormat="1" ht="22.8" x14ac:dyDescent="0.4">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s="317"/>
      <c r="AQ1846"/>
      <c r="AR1846" s="299"/>
      <c r="AS1846" s="275"/>
    </row>
    <row r="1847" spans="1:45" s="272" customFormat="1" ht="22.8" x14ac:dyDescent="0.4">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s="317"/>
      <c r="AQ1847"/>
      <c r="AR1847" s="299"/>
      <c r="AS1847" s="275"/>
    </row>
    <row r="1848" spans="1:45" s="272" customFormat="1" ht="22.8" x14ac:dyDescent="0.4">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s="317"/>
      <c r="AQ1848"/>
      <c r="AR1848" s="299"/>
      <c r="AS1848" s="275"/>
    </row>
    <row r="1849" spans="1:45" s="272" customFormat="1" ht="22.8" x14ac:dyDescent="0.4">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s="317"/>
      <c r="AQ1849"/>
      <c r="AR1849" s="299"/>
      <c r="AS1849" s="275"/>
    </row>
    <row r="1850" spans="1:45" s="272" customFormat="1" ht="22.8" x14ac:dyDescent="0.4">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s="317"/>
      <c r="AQ1850"/>
      <c r="AR1850" s="299"/>
      <c r="AS1850" s="275"/>
    </row>
    <row r="1851" spans="1:45" s="272" customFormat="1" ht="22.8" x14ac:dyDescent="0.4">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s="317"/>
      <c r="AQ1851"/>
      <c r="AR1851" s="299"/>
      <c r="AS1851" s="275"/>
    </row>
    <row r="1852" spans="1:45" s="272" customFormat="1" ht="22.8" x14ac:dyDescent="0.4">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s="317"/>
      <c r="AQ1852"/>
      <c r="AR1852" s="299"/>
      <c r="AS1852" s="275"/>
    </row>
    <row r="1853" spans="1:45" s="272" customFormat="1" ht="22.8" x14ac:dyDescent="0.4">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s="317"/>
      <c r="AQ1853"/>
      <c r="AR1853" s="299"/>
      <c r="AS1853" s="275"/>
    </row>
    <row r="1854" spans="1:45" s="272" customFormat="1" ht="22.8" x14ac:dyDescent="0.4">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s="317"/>
      <c r="AQ1854"/>
      <c r="AR1854" s="299"/>
      <c r="AS1854" s="275"/>
    </row>
    <row r="1855" spans="1:45" s="272" customFormat="1" ht="22.8" x14ac:dyDescent="0.4">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s="317"/>
      <c r="AQ1855"/>
      <c r="AR1855" s="299"/>
      <c r="AS1855" s="275"/>
    </row>
    <row r="1856" spans="1:45" s="272" customFormat="1" ht="22.8" x14ac:dyDescent="0.4">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s="317"/>
      <c r="AQ1856"/>
      <c r="AR1856" s="299"/>
      <c r="AS1856" s="275"/>
    </row>
    <row r="1857" spans="1:45" s="272" customFormat="1" ht="22.8" x14ac:dyDescent="0.4">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s="317"/>
      <c r="AQ1857"/>
      <c r="AR1857" s="299"/>
      <c r="AS1857" s="275"/>
    </row>
    <row r="1858" spans="1:45" s="272" customFormat="1" ht="22.8" x14ac:dyDescent="0.4">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s="317"/>
      <c r="AQ1858"/>
      <c r="AR1858" s="299"/>
      <c r="AS1858" s="275"/>
    </row>
    <row r="1859" spans="1:45" s="272" customFormat="1" ht="22.8" x14ac:dyDescent="0.4">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s="317"/>
      <c r="AQ1859"/>
      <c r="AR1859" s="299"/>
      <c r="AS1859" s="275"/>
    </row>
    <row r="1860" spans="1:45" s="272" customFormat="1" ht="22.8" x14ac:dyDescent="0.4">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s="317"/>
      <c r="AQ1860"/>
      <c r="AR1860" s="299"/>
      <c r="AS1860" s="275"/>
    </row>
    <row r="1861" spans="1:45" s="272" customFormat="1" ht="22.8" x14ac:dyDescent="0.4">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s="317"/>
      <c r="AQ1861"/>
      <c r="AR1861" s="299"/>
      <c r="AS1861" s="275"/>
    </row>
    <row r="1862" spans="1:45" s="272" customFormat="1" ht="22.8" x14ac:dyDescent="0.4">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s="317"/>
      <c r="AQ1862"/>
      <c r="AR1862" s="299"/>
      <c r="AS1862" s="275"/>
    </row>
    <row r="1863" spans="1:45" s="272" customFormat="1" ht="22.8" x14ac:dyDescent="0.4">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s="317"/>
      <c r="AQ1863"/>
      <c r="AR1863" s="299"/>
      <c r="AS1863" s="275"/>
    </row>
    <row r="1864" spans="1:45" s="272" customFormat="1" ht="22.8" x14ac:dyDescent="0.4">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s="317"/>
      <c r="AQ1864"/>
      <c r="AR1864" s="299"/>
      <c r="AS1864" s="275"/>
    </row>
    <row r="1865" spans="1:45" s="272" customFormat="1" ht="22.8" x14ac:dyDescent="0.4">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s="317"/>
      <c r="AQ1865"/>
      <c r="AR1865" s="299"/>
      <c r="AS1865" s="275"/>
    </row>
    <row r="1866" spans="1:45" s="272" customFormat="1" ht="22.8" x14ac:dyDescent="0.4">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s="317"/>
      <c r="AQ1866"/>
      <c r="AR1866" s="299"/>
      <c r="AS1866" s="275"/>
    </row>
    <row r="1867" spans="1:45" s="272" customFormat="1" ht="22.8" x14ac:dyDescent="0.4">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s="317"/>
      <c r="AQ1867"/>
      <c r="AR1867" s="299"/>
      <c r="AS1867" s="275"/>
    </row>
    <row r="1868" spans="1:45" s="272" customFormat="1" ht="22.8" x14ac:dyDescent="0.4">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s="317"/>
      <c r="AQ1868"/>
      <c r="AR1868" s="299"/>
      <c r="AS1868" s="275"/>
    </row>
    <row r="1869" spans="1:45" s="272" customFormat="1" ht="22.8" x14ac:dyDescent="0.4">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s="317"/>
      <c r="AQ1869"/>
      <c r="AR1869" s="299"/>
      <c r="AS1869" s="275"/>
    </row>
    <row r="1870" spans="1:45" s="272" customFormat="1" ht="22.8" x14ac:dyDescent="0.4">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s="317"/>
      <c r="AQ1870"/>
      <c r="AR1870" s="299"/>
      <c r="AS1870" s="275"/>
    </row>
    <row r="1871" spans="1:45" s="272" customFormat="1" ht="22.8" x14ac:dyDescent="0.4">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s="317"/>
      <c r="AQ1871"/>
      <c r="AR1871" s="299"/>
      <c r="AS1871" s="275"/>
    </row>
    <row r="1872" spans="1:45" s="272" customFormat="1" ht="22.8" x14ac:dyDescent="0.4">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s="317"/>
      <c r="AQ1872"/>
      <c r="AR1872" s="299"/>
      <c r="AS1872" s="275"/>
    </row>
    <row r="1873" spans="1:47" s="272" customFormat="1" ht="22.8" x14ac:dyDescent="0.4">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s="317"/>
      <c r="AQ1873"/>
      <c r="AR1873" s="299"/>
      <c r="AS1873" s="275"/>
    </row>
    <row r="1874" spans="1:47" s="272" customFormat="1" ht="22.8" x14ac:dyDescent="0.4">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s="317"/>
      <c r="AQ1874"/>
      <c r="AR1874" s="299"/>
      <c r="AS1874" s="275"/>
    </row>
    <row r="1875" spans="1:47" s="272" customFormat="1" ht="22.8" x14ac:dyDescent="0.4">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s="317"/>
      <c r="AQ1875"/>
      <c r="AR1875" s="299"/>
      <c r="AS1875" s="275"/>
    </row>
    <row r="1876" spans="1:47" s="272" customFormat="1" ht="22.8" x14ac:dyDescent="0.4">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s="317"/>
      <c r="AQ1876"/>
      <c r="AR1876" s="299"/>
      <c r="AS1876" s="275"/>
    </row>
    <row r="1877" spans="1:47" s="272" customFormat="1" ht="22.8" x14ac:dyDescent="0.4">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s="317"/>
      <c r="AQ1877"/>
      <c r="AR1877" s="299"/>
      <c r="AS1877" s="275"/>
    </row>
    <row r="1878" spans="1:47" s="272" customFormat="1" ht="21.6" x14ac:dyDescent="0.65">
      <c r="A1878" s="304"/>
      <c r="B1878" s="305"/>
      <c r="C1878" s="284"/>
      <c r="D1878" s="284"/>
      <c r="E1878" s="284"/>
      <c r="F1878" s="284"/>
      <c r="G1878" s="284"/>
      <c r="H1878" s="284"/>
      <c r="I1878" s="284"/>
      <c r="J1878" s="284"/>
      <c r="K1878" s="284"/>
      <c r="L1878" s="284"/>
      <c r="M1878" s="284"/>
      <c r="N1878" s="284"/>
      <c r="O1878" s="284"/>
      <c r="P1878" s="284"/>
      <c r="Q1878" s="284"/>
      <c r="R1878" s="284"/>
      <c r="S1878" s="284"/>
      <c r="T1878" s="284"/>
      <c r="U1878" s="284"/>
      <c r="V1878" s="284"/>
      <c r="W1878" s="284"/>
      <c r="X1878" s="284"/>
      <c r="Y1878" s="284"/>
      <c r="Z1878" s="284"/>
      <c r="AA1878" s="284"/>
      <c r="AB1878" s="284"/>
      <c r="AC1878" s="284"/>
      <c r="AD1878" s="284"/>
      <c r="AE1878" s="284"/>
      <c r="AF1878" s="284"/>
      <c r="AG1878" s="284"/>
      <c r="AH1878" s="284"/>
      <c r="AI1878" s="284"/>
      <c r="AJ1878" s="284"/>
      <c r="AK1878" s="284"/>
      <c r="AL1878" s="284"/>
      <c r="AM1878" s="284"/>
      <c r="AN1878" s="284"/>
      <c r="AO1878" s="284"/>
      <c r="AP1878" s="284"/>
      <c r="AQ1878" s="298"/>
      <c r="AR1878" s="305"/>
      <c r="AS1878" s="278"/>
      <c r="AU1878" s="273"/>
    </row>
    <row r="1879" spans="1:47" s="272" customFormat="1" ht="21.6" x14ac:dyDescent="0.65">
      <c r="A1879" s="304"/>
      <c r="B1879" s="305"/>
      <c r="C1879" s="284"/>
      <c r="D1879" s="284"/>
      <c r="E1879" s="284"/>
      <c r="F1879" s="284"/>
      <c r="G1879" s="284"/>
      <c r="H1879" s="284"/>
      <c r="I1879" s="284"/>
      <c r="J1879" s="284"/>
      <c r="K1879" s="284"/>
      <c r="L1879" s="284"/>
      <c r="M1879" s="284"/>
      <c r="N1879" s="284"/>
      <c r="O1879" s="284"/>
      <c r="P1879" s="284"/>
      <c r="Q1879" s="284"/>
      <c r="R1879" s="284"/>
      <c r="S1879" s="284"/>
      <c r="T1879" s="284"/>
      <c r="U1879" s="284"/>
      <c r="V1879" s="284"/>
      <c r="W1879" s="284"/>
      <c r="X1879" s="284"/>
      <c r="Y1879" s="284"/>
      <c r="Z1879" s="284"/>
      <c r="AA1879" s="284"/>
      <c r="AB1879" s="284"/>
      <c r="AC1879" s="284"/>
      <c r="AD1879" s="284"/>
      <c r="AE1879" s="284"/>
      <c r="AF1879" s="284"/>
      <c r="AG1879" s="284"/>
      <c r="AH1879" s="284"/>
      <c r="AI1879" s="284"/>
      <c r="AJ1879" s="284"/>
      <c r="AK1879" s="284"/>
      <c r="AL1879" s="284"/>
      <c r="AM1879" s="284"/>
      <c r="AN1879" s="284"/>
      <c r="AO1879" s="284"/>
      <c r="AP1879" s="284"/>
      <c r="AQ1879" s="298"/>
      <c r="AR1879" s="305"/>
      <c r="AS1879" s="278"/>
      <c r="AU1879" s="273"/>
    </row>
    <row r="1880" spans="1:47" s="272" customFormat="1" ht="14.4" x14ac:dyDescent="0.3">
      <c r="A1880" s="306"/>
      <c r="B1880" s="307"/>
      <c r="C1880" s="307"/>
      <c r="D1880" s="307"/>
      <c r="E1880" s="307"/>
      <c r="F1880" s="307"/>
      <c r="G1880" s="307"/>
      <c r="H1880" s="307"/>
      <c r="I1880" s="307"/>
      <c r="J1880" s="307"/>
      <c r="K1880" s="307"/>
      <c r="L1880" s="307"/>
      <c r="M1880" s="307"/>
      <c r="N1880" s="307"/>
      <c r="O1880" s="307"/>
      <c r="P1880" s="307"/>
      <c r="Q1880" s="307"/>
      <c r="R1880" s="307"/>
      <c r="S1880" s="307"/>
      <c r="T1880" s="307"/>
      <c r="U1880" s="307"/>
      <c r="V1880" s="307"/>
      <c r="W1880" s="307"/>
      <c r="X1880" s="307"/>
      <c r="Y1880" s="307"/>
      <c r="Z1880" s="307"/>
      <c r="AA1880" s="307"/>
      <c r="AB1880" s="307"/>
      <c r="AC1880" s="307"/>
      <c r="AD1880" s="307"/>
      <c r="AE1880" s="307"/>
      <c r="AF1880" s="307"/>
      <c r="AG1880" s="307"/>
      <c r="AH1880" s="307"/>
      <c r="AI1880" s="307"/>
      <c r="AJ1880" s="307"/>
      <c r="AK1880" s="307"/>
      <c r="AL1880" s="307"/>
      <c r="AM1880" s="307"/>
      <c r="AN1880" s="307"/>
      <c r="AO1880" s="307"/>
      <c r="AP1880" s="307"/>
      <c r="AQ1880" s="298"/>
      <c r="AR1880" s="307"/>
      <c r="AS1880" s="275"/>
    </row>
    <row r="1881" spans="1:47" s="272" customFormat="1" ht="14.4" x14ac:dyDescent="0.3">
      <c r="A1881" s="306"/>
      <c r="B1881" s="307"/>
      <c r="C1881" s="307"/>
      <c r="D1881" s="307"/>
      <c r="E1881" s="307"/>
      <c r="F1881" s="307"/>
      <c r="G1881" s="307"/>
      <c r="H1881" s="307"/>
      <c r="I1881" s="307"/>
      <c r="J1881" s="307"/>
      <c r="K1881" s="307"/>
      <c r="L1881" s="307"/>
      <c r="M1881" s="307"/>
      <c r="N1881" s="307"/>
      <c r="O1881" s="307"/>
      <c r="P1881" s="307"/>
      <c r="Q1881" s="307"/>
      <c r="R1881" s="307"/>
      <c r="S1881" s="307"/>
      <c r="T1881" s="307"/>
      <c r="U1881" s="307"/>
      <c r="V1881" s="307"/>
      <c r="W1881" s="307"/>
      <c r="X1881" s="307"/>
      <c r="Y1881" s="307"/>
      <c r="Z1881" s="307"/>
      <c r="AA1881" s="307"/>
      <c r="AB1881" s="307"/>
      <c r="AC1881" s="307"/>
      <c r="AD1881" s="307"/>
      <c r="AE1881" s="307"/>
      <c r="AF1881" s="307"/>
      <c r="AG1881" s="307"/>
      <c r="AH1881" s="307"/>
      <c r="AI1881" s="307"/>
      <c r="AJ1881" s="307"/>
      <c r="AK1881" s="307"/>
      <c r="AL1881" s="307"/>
      <c r="AM1881" s="307"/>
      <c r="AN1881" s="307"/>
      <c r="AO1881" s="307"/>
      <c r="AP1881" s="307"/>
      <c r="AQ1881" s="298"/>
      <c r="AR1881" s="307"/>
      <c r="AS1881" s="275"/>
    </row>
    <row r="1882" spans="1:47" s="272" customFormat="1" ht="21.6" x14ac:dyDescent="0.65">
      <c r="A1882" s="308"/>
      <c r="B1882" s="305"/>
      <c r="C1882" s="285"/>
      <c r="D1882" s="285"/>
      <c r="E1882" s="285"/>
      <c r="F1882" s="285"/>
      <c r="G1882" s="285"/>
      <c r="H1882" s="285"/>
      <c r="I1882" s="285"/>
      <c r="J1882" s="285"/>
      <c r="K1882" s="285"/>
      <c r="L1882" s="285"/>
      <c r="M1882" s="285"/>
      <c r="N1882" s="285"/>
      <c r="O1882" s="285"/>
      <c r="P1882" s="285"/>
      <c r="Q1882" s="285"/>
      <c r="R1882" s="285"/>
      <c r="S1882" s="285"/>
      <c r="T1882" s="285"/>
      <c r="U1882" s="285"/>
      <c r="V1882" s="285"/>
      <c r="W1882" s="285"/>
      <c r="X1882" s="285"/>
      <c r="Y1882" s="285"/>
      <c r="Z1882" s="285"/>
      <c r="AA1882" s="285"/>
      <c r="AB1882" s="285"/>
      <c r="AC1882" s="285"/>
      <c r="AD1882" s="285"/>
      <c r="AE1882" s="285"/>
      <c r="AF1882" s="285"/>
      <c r="AG1882" s="285"/>
      <c r="AH1882" s="285"/>
      <c r="AI1882" s="285"/>
      <c r="AJ1882" s="285"/>
      <c r="AK1882" s="285"/>
      <c r="AL1882" s="285"/>
      <c r="AM1882" s="285"/>
      <c r="AN1882" s="285"/>
      <c r="AO1882" s="285"/>
      <c r="AP1882" s="285"/>
      <c r="AQ1882" s="298"/>
      <c r="AR1882" s="310"/>
      <c r="AS1882" s="275"/>
      <c r="AU1882" s="273"/>
    </row>
    <row r="1883" spans="1:47" s="272" customFormat="1" ht="21.6" x14ac:dyDescent="0.65">
      <c r="A1883" s="308"/>
      <c r="B1883" s="305"/>
      <c r="C1883" s="285"/>
      <c r="D1883" s="285"/>
      <c r="E1883" s="285"/>
      <c r="F1883" s="285"/>
      <c r="G1883" s="285"/>
      <c r="H1883" s="285"/>
      <c r="I1883" s="285"/>
      <c r="J1883" s="285"/>
      <c r="K1883" s="285"/>
      <c r="L1883" s="285"/>
      <c r="M1883" s="285"/>
      <c r="N1883" s="285"/>
      <c r="O1883" s="285"/>
      <c r="P1883" s="285"/>
      <c r="Q1883" s="285"/>
      <c r="R1883" s="285"/>
      <c r="S1883" s="285"/>
      <c r="T1883" s="285"/>
      <c r="U1883" s="285"/>
      <c r="V1883" s="285"/>
      <c r="W1883" s="285"/>
      <c r="X1883" s="285"/>
      <c r="Y1883" s="285"/>
      <c r="Z1883" s="285"/>
      <c r="AA1883" s="285"/>
      <c r="AB1883" s="285"/>
      <c r="AC1883" s="285"/>
      <c r="AD1883" s="285"/>
      <c r="AE1883" s="285"/>
      <c r="AF1883" s="285"/>
      <c r="AG1883" s="285"/>
      <c r="AH1883" s="285"/>
      <c r="AI1883" s="285"/>
      <c r="AJ1883" s="285"/>
      <c r="AK1883" s="285"/>
      <c r="AL1883" s="285"/>
      <c r="AM1883" s="285"/>
      <c r="AN1883" s="285"/>
      <c r="AO1883" s="285"/>
      <c r="AP1883" s="285"/>
      <c r="AQ1883" s="298"/>
      <c r="AR1883" s="309"/>
      <c r="AS1883" s="275"/>
      <c r="AU1883" s="273"/>
    </row>
    <row r="1884" spans="1:47" s="272" customFormat="1" ht="21.6" x14ac:dyDescent="0.65">
      <c r="A1884" s="304"/>
      <c r="B1884" s="305"/>
      <c r="C1884" s="284"/>
      <c r="D1884" s="284"/>
      <c r="E1884" s="284"/>
      <c r="F1884" s="284"/>
      <c r="G1884" s="284"/>
      <c r="H1884" s="284"/>
      <c r="I1884" s="284"/>
      <c r="J1884" s="284"/>
      <c r="K1884" s="284"/>
      <c r="L1884" s="284"/>
      <c r="M1884" s="284"/>
      <c r="N1884" s="284"/>
      <c r="O1884" s="284"/>
      <c r="P1884" s="284"/>
      <c r="Q1884" s="284"/>
      <c r="R1884" s="284"/>
      <c r="S1884" s="284"/>
      <c r="T1884" s="284"/>
      <c r="U1884" s="284"/>
      <c r="V1884" s="284"/>
      <c r="W1884" s="284"/>
      <c r="X1884" s="284"/>
      <c r="Y1884" s="284"/>
      <c r="Z1884" s="284"/>
      <c r="AA1884" s="284"/>
      <c r="AB1884" s="284"/>
      <c r="AC1884" s="284"/>
      <c r="AD1884" s="284"/>
      <c r="AE1884" s="284"/>
      <c r="AF1884" s="284"/>
      <c r="AG1884" s="284"/>
      <c r="AH1884" s="284"/>
      <c r="AI1884" s="284"/>
      <c r="AJ1884" s="284"/>
      <c r="AK1884" s="284"/>
      <c r="AL1884" s="284"/>
      <c r="AM1884" s="284"/>
      <c r="AN1884" s="284"/>
      <c r="AO1884" s="284"/>
      <c r="AP1884" s="284"/>
      <c r="AQ1884" s="298"/>
      <c r="AR1884" s="305"/>
      <c r="AS1884" s="278"/>
      <c r="AU1884" s="273"/>
    </row>
    <row r="1885" spans="1:47" s="272" customFormat="1" ht="21.6" x14ac:dyDescent="0.65">
      <c r="A1885" s="308"/>
      <c r="B1885" s="305"/>
      <c r="C1885" s="284"/>
      <c r="D1885" s="284"/>
      <c r="E1885" s="284"/>
      <c r="F1885" s="284"/>
      <c r="G1885" s="284"/>
      <c r="H1885" s="284"/>
      <c r="I1885" s="284"/>
      <c r="J1885" s="284"/>
      <c r="K1885" s="284"/>
      <c r="L1885" s="284"/>
      <c r="M1885" s="284"/>
      <c r="N1885" s="284"/>
      <c r="O1885" s="284"/>
      <c r="P1885" s="284"/>
      <c r="Q1885" s="284"/>
      <c r="R1885" s="284"/>
      <c r="S1885" s="284"/>
      <c r="T1885" s="284"/>
      <c r="U1885" s="284"/>
      <c r="V1885" s="284"/>
      <c r="W1885" s="284"/>
      <c r="X1885" s="284"/>
      <c r="Y1885" s="284"/>
      <c r="Z1885" s="284"/>
      <c r="AA1885" s="284"/>
      <c r="AB1885" s="284"/>
      <c r="AC1885" s="284"/>
      <c r="AD1885" s="284"/>
      <c r="AE1885" s="284"/>
      <c r="AF1885" s="284"/>
      <c r="AG1885" s="284"/>
      <c r="AH1885" s="284"/>
      <c r="AI1885" s="284"/>
      <c r="AJ1885" s="284"/>
      <c r="AK1885" s="284"/>
      <c r="AL1885" s="284"/>
      <c r="AM1885" s="284"/>
      <c r="AN1885" s="284"/>
      <c r="AO1885" s="284"/>
      <c r="AP1885" s="284"/>
      <c r="AQ1885" s="298"/>
      <c r="AR1885" s="310"/>
      <c r="AS1885" s="278"/>
      <c r="AU1885" s="273"/>
    </row>
    <row r="1886" spans="1:47" s="272" customFormat="1" ht="21.6" x14ac:dyDescent="0.65">
      <c r="A1886" s="308"/>
      <c r="B1886" s="305"/>
      <c r="C1886" s="285"/>
      <c r="D1886" s="285"/>
      <c r="E1886" s="285"/>
      <c r="F1886" s="285"/>
      <c r="G1886" s="285"/>
      <c r="H1886" s="285"/>
      <c r="I1886" s="285"/>
      <c r="J1886" s="285"/>
      <c r="K1886" s="285"/>
      <c r="L1886" s="285"/>
      <c r="M1886" s="285"/>
      <c r="N1886" s="285"/>
      <c r="O1886" s="285"/>
      <c r="P1886" s="285"/>
      <c r="Q1886" s="285"/>
      <c r="R1886" s="285"/>
      <c r="S1886" s="285"/>
      <c r="T1886" s="285"/>
      <c r="U1886" s="285"/>
      <c r="V1886" s="285"/>
      <c r="W1886" s="285"/>
      <c r="X1886" s="285"/>
      <c r="Y1886" s="285"/>
      <c r="Z1886" s="285"/>
      <c r="AA1886" s="285"/>
      <c r="AB1886" s="285"/>
      <c r="AC1886" s="285"/>
      <c r="AD1886" s="285"/>
      <c r="AE1886" s="285"/>
      <c r="AF1886" s="285"/>
      <c r="AG1886" s="285"/>
      <c r="AH1886" s="285"/>
      <c r="AI1886" s="285"/>
      <c r="AJ1886" s="285"/>
      <c r="AK1886" s="285"/>
      <c r="AL1886" s="285"/>
      <c r="AM1886" s="285"/>
      <c r="AN1886" s="285"/>
      <c r="AO1886" s="285"/>
      <c r="AP1886" s="285"/>
      <c r="AQ1886" s="298"/>
      <c r="AR1886" s="310"/>
      <c r="AS1886" s="275"/>
      <c r="AU1886" s="273"/>
    </row>
    <row r="1887" spans="1:47" s="272" customFormat="1" ht="14.4" x14ac:dyDescent="0.3">
      <c r="A1887" s="306"/>
      <c r="B1887" s="307"/>
      <c r="C1887" s="307"/>
      <c r="D1887" s="307"/>
      <c r="E1887" s="307"/>
      <c r="F1887" s="307"/>
      <c r="G1887" s="307"/>
      <c r="H1887" s="307"/>
      <c r="I1887" s="307"/>
      <c r="J1887" s="307"/>
      <c r="K1887" s="307"/>
      <c r="L1887" s="307"/>
      <c r="M1887" s="307"/>
      <c r="N1887" s="307"/>
      <c r="O1887" s="307"/>
      <c r="P1887" s="307"/>
      <c r="Q1887" s="307"/>
      <c r="R1887" s="307"/>
      <c r="S1887" s="307"/>
      <c r="T1887" s="307"/>
      <c r="U1887" s="307"/>
      <c r="V1887" s="307"/>
      <c r="W1887" s="307"/>
      <c r="X1887" s="307"/>
      <c r="Y1887" s="307"/>
      <c r="Z1887" s="307"/>
      <c r="AA1887" s="307"/>
      <c r="AB1887" s="307"/>
      <c r="AC1887" s="307"/>
      <c r="AD1887" s="307"/>
      <c r="AE1887" s="307"/>
      <c r="AF1887" s="307"/>
      <c r="AG1887" s="307"/>
      <c r="AH1887" s="307"/>
      <c r="AI1887" s="307"/>
      <c r="AJ1887" s="307"/>
      <c r="AK1887" s="307"/>
      <c r="AL1887" s="307"/>
      <c r="AM1887" s="307"/>
      <c r="AN1887" s="307"/>
      <c r="AO1887" s="307"/>
      <c r="AP1887" s="307"/>
      <c r="AQ1887" s="298"/>
      <c r="AR1887" s="307"/>
      <c r="AS1887" s="275"/>
    </row>
    <row r="1888" spans="1:47" s="272" customFormat="1" ht="14.4" x14ac:dyDescent="0.3">
      <c r="A1888" s="306"/>
      <c r="B1888" s="307"/>
      <c r="C1888" s="307"/>
      <c r="D1888" s="307"/>
      <c r="E1888" s="307"/>
      <c r="F1888" s="307"/>
      <c r="G1888" s="307"/>
      <c r="H1888" s="307"/>
      <c r="I1888" s="307"/>
      <c r="J1888" s="307"/>
      <c r="K1888" s="307"/>
      <c r="L1888" s="307"/>
      <c r="M1888" s="307"/>
      <c r="N1888" s="307"/>
      <c r="O1888" s="307"/>
      <c r="P1888" s="307"/>
      <c r="Q1888" s="307"/>
      <c r="R1888" s="307"/>
      <c r="S1888" s="307"/>
      <c r="T1888" s="307"/>
      <c r="U1888" s="307"/>
      <c r="V1888" s="307"/>
      <c r="W1888" s="307"/>
      <c r="X1888" s="307"/>
      <c r="Y1888" s="307"/>
      <c r="Z1888" s="307"/>
      <c r="AA1888" s="307"/>
      <c r="AB1888" s="307"/>
      <c r="AC1888" s="307"/>
      <c r="AD1888" s="307"/>
      <c r="AE1888" s="307"/>
      <c r="AF1888" s="307"/>
      <c r="AG1888" s="307"/>
      <c r="AH1888" s="307"/>
      <c r="AI1888" s="307"/>
      <c r="AJ1888" s="307"/>
      <c r="AK1888" s="307"/>
      <c r="AL1888" s="307"/>
      <c r="AM1888" s="307"/>
      <c r="AN1888" s="307"/>
      <c r="AO1888" s="307"/>
      <c r="AP1888" s="307"/>
      <c r="AQ1888" s="298"/>
      <c r="AR1888" s="307"/>
      <c r="AS1888" s="275"/>
    </row>
    <row r="1889" spans="1:47" s="272" customFormat="1" ht="21.6" x14ac:dyDescent="0.65">
      <c r="A1889" s="304"/>
      <c r="B1889" s="305"/>
      <c r="C1889" s="284"/>
      <c r="D1889" s="284"/>
      <c r="E1889" s="284"/>
      <c r="F1889" s="284"/>
      <c r="G1889" s="284"/>
      <c r="H1889" s="284"/>
      <c r="I1889" s="284"/>
      <c r="J1889" s="284"/>
      <c r="K1889" s="284"/>
      <c r="L1889" s="284"/>
      <c r="M1889" s="284"/>
      <c r="N1889" s="284"/>
      <c r="O1889" s="284"/>
      <c r="P1889" s="284"/>
      <c r="Q1889" s="284"/>
      <c r="R1889" s="284"/>
      <c r="S1889" s="284"/>
      <c r="T1889" s="284"/>
      <c r="U1889" s="284"/>
      <c r="V1889" s="284"/>
      <c r="W1889" s="284"/>
      <c r="X1889" s="284"/>
      <c r="Y1889" s="284"/>
      <c r="Z1889" s="284"/>
      <c r="AA1889" s="284"/>
      <c r="AB1889" s="284"/>
      <c r="AC1889" s="284"/>
      <c r="AD1889" s="284"/>
      <c r="AE1889" s="284"/>
      <c r="AF1889" s="284"/>
      <c r="AG1889" s="284"/>
      <c r="AH1889" s="284"/>
      <c r="AI1889" s="284"/>
      <c r="AJ1889" s="284"/>
      <c r="AK1889" s="284"/>
      <c r="AL1889" s="284"/>
      <c r="AM1889" s="284"/>
      <c r="AN1889" s="284"/>
      <c r="AO1889" s="284"/>
      <c r="AP1889" s="284"/>
      <c r="AQ1889" s="298"/>
      <c r="AR1889" s="305"/>
      <c r="AS1889" s="278"/>
      <c r="AU1889" s="273"/>
    </row>
    <row r="1890" spans="1:47" s="272" customFormat="1" ht="21.6" x14ac:dyDescent="0.65">
      <c r="A1890" s="304"/>
      <c r="B1890" s="305"/>
      <c r="C1890" s="284"/>
      <c r="D1890" s="284"/>
      <c r="E1890" s="284"/>
      <c r="F1890" s="284"/>
      <c r="G1890" s="284"/>
      <c r="H1890" s="284"/>
      <c r="I1890" s="284"/>
      <c r="J1890" s="284"/>
      <c r="K1890" s="284"/>
      <c r="L1890" s="284"/>
      <c r="M1890" s="284"/>
      <c r="N1890" s="284"/>
      <c r="O1890" s="284"/>
      <c r="P1890" s="284"/>
      <c r="Q1890" s="284"/>
      <c r="R1890" s="284"/>
      <c r="S1890" s="284"/>
      <c r="T1890" s="284"/>
      <c r="U1890" s="284"/>
      <c r="V1890" s="284"/>
      <c r="W1890" s="284"/>
      <c r="X1890" s="284"/>
      <c r="Y1890" s="284"/>
      <c r="Z1890" s="284"/>
      <c r="AA1890" s="284"/>
      <c r="AB1890" s="284"/>
      <c r="AC1890" s="284"/>
      <c r="AD1890" s="284"/>
      <c r="AE1890" s="284"/>
      <c r="AF1890" s="284"/>
      <c r="AG1890" s="284"/>
      <c r="AH1890" s="284"/>
      <c r="AI1890" s="284"/>
      <c r="AJ1890" s="284"/>
      <c r="AK1890" s="284"/>
      <c r="AL1890" s="284"/>
      <c r="AM1890" s="284"/>
      <c r="AN1890" s="284"/>
      <c r="AO1890" s="284"/>
      <c r="AP1890" s="284"/>
      <c r="AQ1890" s="298"/>
      <c r="AR1890" s="305"/>
      <c r="AS1890" s="278"/>
      <c r="AU1890" s="273"/>
    </row>
    <row r="1891" spans="1:47" s="272" customFormat="1" ht="21.6" x14ac:dyDescent="0.65">
      <c r="A1891" s="308"/>
      <c r="B1891" s="305"/>
      <c r="C1891" s="284"/>
      <c r="D1891" s="284"/>
      <c r="E1891" s="284"/>
      <c r="F1891" s="284"/>
      <c r="G1891" s="284"/>
      <c r="H1891" s="284"/>
      <c r="I1891" s="284"/>
      <c r="J1891" s="284"/>
      <c r="K1891" s="284"/>
      <c r="L1891" s="284"/>
      <c r="M1891" s="284"/>
      <c r="N1891" s="284"/>
      <c r="O1891" s="284"/>
      <c r="P1891" s="284"/>
      <c r="Q1891" s="284"/>
      <c r="R1891" s="284"/>
      <c r="S1891" s="284"/>
      <c r="T1891" s="284"/>
      <c r="U1891" s="284"/>
      <c r="V1891" s="284"/>
      <c r="W1891" s="284"/>
      <c r="X1891" s="284"/>
      <c r="Y1891" s="284"/>
      <c r="Z1891" s="284"/>
      <c r="AA1891" s="284"/>
      <c r="AB1891" s="284"/>
      <c r="AC1891" s="284"/>
      <c r="AD1891" s="284"/>
      <c r="AE1891" s="284"/>
      <c r="AF1891" s="284"/>
      <c r="AG1891" s="284"/>
      <c r="AH1891" s="284"/>
      <c r="AI1891" s="284"/>
      <c r="AJ1891" s="284"/>
      <c r="AK1891" s="284"/>
      <c r="AL1891" s="284"/>
      <c r="AM1891" s="284"/>
      <c r="AN1891" s="284"/>
      <c r="AO1891" s="284"/>
      <c r="AP1891" s="284"/>
      <c r="AQ1891" s="298"/>
      <c r="AR1891" s="310"/>
      <c r="AS1891" s="278"/>
      <c r="AU1891" s="273"/>
    </row>
    <row r="1892" spans="1:47" s="272" customFormat="1" ht="14.4" x14ac:dyDescent="0.3">
      <c r="A1892" s="306"/>
      <c r="B1892" s="307"/>
      <c r="C1892" s="307"/>
      <c r="D1892" s="307"/>
      <c r="E1892" s="307"/>
      <c r="F1892" s="307"/>
      <c r="G1892" s="307"/>
      <c r="H1892" s="307"/>
      <c r="I1892" s="307"/>
      <c r="J1892" s="307"/>
      <c r="K1892" s="307"/>
      <c r="L1892" s="307"/>
      <c r="M1892" s="307"/>
      <c r="N1892" s="307"/>
      <c r="O1892" s="307"/>
      <c r="P1892" s="307"/>
      <c r="Q1892" s="307"/>
      <c r="R1892" s="307"/>
      <c r="S1892" s="307"/>
      <c r="T1892" s="307"/>
      <c r="U1892" s="307"/>
      <c r="V1892" s="307"/>
      <c r="W1892" s="307"/>
      <c r="X1892" s="307"/>
      <c r="Y1892" s="307"/>
      <c r="Z1892" s="307"/>
      <c r="AA1892" s="307"/>
      <c r="AB1892" s="307"/>
      <c r="AC1892" s="307"/>
      <c r="AD1892" s="307"/>
      <c r="AE1892" s="307"/>
      <c r="AF1892" s="307"/>
      <c r="AG1892" s="307"/>
      <c r="AH1892" s="307"/>
      <c r="AI1892" s="307"/>
      <c r="AJ1892" s="307"/>
      <c r="AK1892" s="307"/>
      <c r="AL1892" s="307"/>
      <c r="AM1892" s="307"/>
      <c r="AN1892" s="307"/>
      <c r="AO1892" s="307"/>
      <c r="AP1892" s="307"/>
      <c r="AQ1892" s="298"/>
      <c r="AR1892" s="307"/>
      <c r="AS1892" s="275"/>
    </row>
    <row r="1893" spans="1:47" s="272" customFormat="1" ht="21.6" x14ac:dyDescent="0.65">
      <c r="A1893" s="308"/>
      <c r="B1893" s="305"/>
      <c r="C1893" s="284"/>
      <c r="D1893" s="284"/>
      <c r="E1893" s="284"/>
      <c r="F1893" s="284"/>
      <c r="G1893" s="284"/>
      <c r="H1893" s="284"/>
      <c r="I1893" s="284"/>
      <c r="J1893" s="284"/>
      <c r="K1893" s="284"/>
      <c r="L1893" s="284"/>
      <c r="M1893" s="284"/>
      <c r="N1893" s="284"/>
      <c r="O1893" s="284"/>
      <c r="P1893" s="284"/>
      <c r="Q1893" s="284"/>
      <c r="R1893" s="284"/>
      <c r="S1893" s="284"/>
      <c r="T1893" s="284"/>
      <c r="U1893" s="284"/>
      <c r="V1893" s="284"/>
      <c r="W1893" s="284"/>
      <c r="X1893" s="284"/>
      <c r="Y1893" s="284"/>
      <c r="Z1893" s="284"/>
      <c r="AA1893" s="284"/>
      <c r="AB1893" s="284"/>
      <c r="AC1893" s="284"/>
      <c r="AD1893" s="284"/>
      <c r="AE1893" s="284"/>
      <c r="AF1893" s="284"/>
      <c r="AG1893" s="284"/>
      <c r="AH1893" s="284"/>
      <c r="AI1893" s="284"/>
      <c r="AJ1893" s="284"/>
      <c r="AK1893" s="284"/>
      <c r="AL1893" s="284"/>
      <c r="AM1893" s="284"/>
      <c r="AN1893" s="284"/>
      <c r="AO1893" s="284"/>
      <c r="AP1893" s="284"/>
      <c r="AQ1893" s="298"/>
      <c r="AR1893" s="310"/>
      <c r="AS1893" s="278"/>
      <c r="AU1893" s="273"/>
    </row>
    <row r="1894" spans="1:47" s="272" customFormat="1" ht="21.6" x14ac:dyDescent="0.65">
      <c r="A1894" s="308"/>
      <c r="B1894" s="305"/>
      <c r="C1894" s="284"/>
      <c r="D1894" s="284"/>
      <c r="E1894" s="284"/>
      <c r="F1894" s="284"/>
      <c r="G1894" s="284"/>
      <c r="H1894" s="284"/>
      <c r="I1894" s="284"/>
      <c r="J1894" s="284"/>
      <c r="K1894" s="284"/>
      <c r="L1894" s="284"/>
      <c r="M1894" s="284"/>
      <c r="N1894" s="284"/>
      <c r="O1894" s="284"/>
      <c r="P1894" s="284"/>
      <c r="Q1894" s="284"/>
      <c r="R1894" s="284"/>
      <c r="S1894" s="284"/>
      <c r="T1894" s="284"/>
      <c r="U1894" s="284"/>
      <c r="V1894" s="284"/>
      <c r="W1894" s="284"/>
      <c r="X1894" s="284"/>
      <c r="Y1894" s="284"/>
      <c r="Z1894" s="284"/>
      <c r="AA1894" s="284"/>
      <c r="AB1894" s="284"/>
      <c r="AC1894" s="284"/>
      <c r="AD1894" s="284"/>
      <c r="AE1894" s="284"/>
      <c r="AF1894" s="284"/>
      <c r="AG1894" s="284"/>
      <c r="AH1894" s="284"/>
      <c r="AI1894" s="284"/>
      <c r="AJ1894" s="284"/>
      <c r="AK1894" s="284"/>
      <c r="AL1894" s="284"/>
      <c r="AM1894" s="284"/>
      <c r="AN1894" s="284"/>
      <c r="AO1894" s="284"/>
      <c r="AP1894" s="284"/>
      <c r="AQ1894" s="298"/>
      <c r="AR1894" s="309"/>
      <c r="AS1894" s="278"/>
      <c r="AU1894" s="273"/>
    </row>
    <row r="1895" spans="1:47" s="272" customFormat="1" ht="21.6" x14ac:dyDescent="0.65">
      <c r="A1895" s="304"/>
      <c r="B1895" s="305"/>
      <c r="C1895" s="284"/>
      <c r="D1895" s="284"/>
      <c r="E1895" s="284"/>
      <c r="F1895" s="284"/>
      <c r="G1895" s="284"/>
      <c r="H1895" s="284"/>
      <c r="I1895" s="284"/>
      <c r="J1895" s="284"/>
      <c r="K1895" s="284"/>
      <c r="L1895" s="284"/>
      <c r="M1895" s="284"/>
      <c r="N1895" s="284"/>
      <c r="O1895" s="284"/>
      <c r="P1895" s="284"/>
      <c r="Q1895" s="284"/>
      <c r="R1895" s="284"/>
      <c r="S1895" s="284"/>
      <c r="T1895" s="284"/>
      <c r="U1895" s="284"/>
      <c r="V1895" s="284"/>
      <c r="W1895" s="284"/>
      <c r="X1895" s="284"/>
      <c r="Y1895" s="284"/>
      <c r="Z1895" s="284"/>
      <c r="AA1895" s="284"/>
      <c r="AB1895" s="284"/>
      <c r="AC1895" s="284"/>
      <c r="AD1895" s="284"/>
      <c r="AE1895" s="284"/>
      <c r="AF1895" s="284"/>
      <c r="AG1895" s="284"/>
      <c r="AH1895" s="284"/>
      <c r="AI1895" s="284"/>
      <c r="AJ1895" s="284"/>
      <c r="AK1895" s="284"/>
      <c r="AL1895" s="284"/>
      <c r="AM1895" s="284"/>
      <c r="AN1895" s="284"/>
      <c r="AO1895" s="284"/>
      <c r="AP1895" s="284"/>
      <c r="AQ1895" s="298"/>
      <c r="AR1895" s="305"/>
      <c r="AS1895" s="278"/>
      <c r="AU1895" s="273"/>
    </row>
    <row r="1896" spans="1:47" s="272" customFormat="1" ht="21.6" x14ac:dyDescent="0.65">
      <c r="A1896" s="308"/>
      <c r="B1896" s="305"/>
      <c r="C1896" s="285"/>
      <c r="D1896" s="285"/>
      <c r="E1896" s="285"/>
      <c r="F1896" s="285"/>
      <c r="G1896" s="285"/>
      <c r="H1896" s="285"/>
      <c r="I1896" s="285"/>
      <c r="J1896" s="285"/>
      <c r="K1896" s="285"/>
      <c r="L1896" s="285"/>
      <c r="M1896" s="285"/>
      <c r="N1896" s="285"/>
      <c r="O1896" s="285"/>
      <c r="P1896" s="285"/>
      <c r="Q1896" s="285"/>
      <c r="R1896" s="285"/>
      <c r="S1896" s="285"/>
      <c r="T1896" s="285"/>
      <c r="U1896" s="285"/>
      <c r="V1896" s="285"/>
      <c r="W1896" s="285"/>
      <c r="X1896" s="285"/>
      <c r="Y1896" s="285"/>
      <c r="Z1896" s="285"/>
      <c r="AA1896" s="285"/>
      <c r="AB1896" s="285"/>
      <c r="AC1896" s="285"/>
      <c r="AD1896" s="285"/>
      <c r="AE1896" s="285"/>
      <c r="AF1896" s="285"/>
      <c r="AG1896" s="285"/>
      <c r="AH1896" s="285"/>
      <c r="AI1896" s="285"/>
      <c r="AJ1896" s="285"/>
      <c r="AK1896" s="285"/>
      <c r="AL1896" s="285"/>
      <c r="AM1896" s="285"/>
      <c r="AN1896" s="285"/>
      <c r="AO1896" s="285"/>
      <c r="AP1896" s="285"/>
      <c r="AQ1896" s="298"/>
      <c r="AR1896" s="309"/>
      <c r="AS1896" s="275"/>
      <c r="AU1896" s="273"/>
    </row>
    <row r="1897" spans="1:47" s="272" customFormat="1" ht="21.6" x14ac:dyDescent="0.65">
      <c r="A1897" s="304"/>
      <c r="B1897" s="305"/>
      <c r="C1897" s="284"/>
      <c r="D1897" s="284"/>
      <c r="E1897" s="284"/>
      <c r="F1897" s="284"/>
      <c r="G1897" s="284"/>
      <c r="H1897" s="284"/>
      <c r="I1897" s="284"/>
      <c r="J1897" s="284"/>
      <c r="K1897" s="284"/>
      <c r="L1897" s="284"/>
      <c r="M1897" s="284"/>
      <c r="N1897" s="284"/>
      <c r="O1897" s="284"/>
      <c r="P1897" s="284"/>
      <c r="Q1897" s="284"/>
      <c r="R1897" s="284"/>
      <c r="S1897" s="284"/>
      <c r="T1897" s="284"/>
      <c r="U1897" s="284"/>
      <c r="V1897" s="284"/>
      <c r="W1897" s="284"/>
      <c r="X1897" s="284"/>
      <c r="Y1897" s="284"/>
      <c r="Z1897" s="284"/>
      <c r="AA1897" s="284"/>
      <c r="AB1897" s="284"/>
      <c r="AC1897" s="284"/>
      <c r="AD1897" s="284"/>
      <c r="AE1897" s="284"/>
      <c r="AF1897" s="284"/>
      <c r="AG1897" s="284"/>
      <c r="AH1897" s="284"/>
      <c r="AI1897" s="284"/>
      <c r="AJ1897" s="284"/>
      <c r="AK1897" s="284"/>
      <c r="AL1897" s="284"/>
      <c r="AM1897" s="284"/>
      <c r="AN1897" s="284"/>
      <c r="AO1897" s="284"/>
      <c r="AP1897" s="284"/>
      <c r="AQ1897" s="298"/>
      <c r="AR1897" s="305"/>
      <c r="AS1897" s="278"/>
      <c r="AU1897" s="273"/>
    </row>
    <row r="1898" spans="1:47" s="272" customFormat="1" ht="21.6" x14ac:dyDescent="0.65">
      <c r="A1898" s="304"/>
      <c r="B1898" s="305"/>
      <c r="C1898" s="284"/>
      <c r="D1898" s="284"/>
      <c r="E1898" s="284"/>
      <c r="F1898" s="284"/>
      <c r="G1898" s="284"/>
      <c r="H1898" s="284"/>
      <c r="I1898" s="284"/>
      <c r="J1898" s="284"/>
      <c r="K1898" s="284"/>
      <c r="L1898" s="284"/>
      <c r="M1898" s="284"/>
      <c r="N1898" s="284"/>
      <c r="O1898" s="284"/>
      <c r="P1898" s="284"/>
      <c r="Q1898" s="284"/>
      <c r="R1898" s="284"/>
      <c r="S1898" s="284"/>
      <c r="T1898" s="284"/>
      <c r="U1898" s="284"/>
      <c r="V1898" s="284"/>
      <c r="W1898" s="284"/>
      <c r="X1898" s="284"/>
      <c r="Y1898" s="284"/>
      <c r="Z1898" s="284"/>
      <c r="AA1898" s="284"/>
      <c r="AB1898" s="284"/>
      <c r="AC1898" s="284"/>
      <c r="AD1898" s="284"/>
      <c r="AE1898" s="284"/>
      <c r="AF1898" s="284"/>
      <c r="AG1898" s="284"/>
      <c r="AH1898" s="284"/>
      <c r="AI1898" s="284"/>
      <c r="AJ1898" s="284"/>
      <c r="AK1898" s="284"/>
      <c r="AL1898" s="284"/>
      <c r="AM1898" s="284"/>
      <c r="AN1898" s="284"/>
      <c r="AO1898" s="284"/>
      <c r="AP1898" s="284"/>
      <c r="AQ1898" s="298"/>
      <c r="AR1898" s="305"/>
      <c r="AS1898" s="278"/>
      <c r="AU1898" s="273"/>
    </row>
    <row r="1899" spans="1:47" s="272" customFormat="1" ht="21.6" x14ac:dyDescent="0.65">
      <c r="A1899" s="304"/>
      <c r="B1899" s="305"/>
      <c r="C1899" s="284"/>
      <c r="D1899" s="284"/>
      <c r="E1899" s="284"/>
      <c r="F1899" s="284"/>
      <c r="G1899" s="284"/>
      <c r="H1899" s="284"/>
      <c r="I1899" s="284"/>
      <c r="J1899" s="284"/>
      <c r="K1899" s="284"/>
      <c r="L1899" s="284"/>
      <c r="M1899" s="284"/>
      <c r="N1899" s="284"/>
      <c r="O1899" s="284"/>
      <c r="P1899" s="284"/>
      <c r="Q1899" s="284"/>
      <c r="R1899" s="284"/>
      <c r="S1899" s="284"/>
      <c r="T1899" s="284"/>
      <c r="U1899" s="284"/>
      <c r="V1899" s="284"/>
      <c r="W1899" s="284"/>
      <c r="X1899" s="284"/>
      <c r="Y1899" s="284"/>
      <c r="Z1899" s="284"/>
      <c r="AA1899" s="284"/>
      <c r="AB1899" s="284"/>
      <c r="AC1899" s="284"/>
      <c r="AD1899" s="284"/>
      <c r="AE1899" s="284"/>
      <c r="AF1899" s="284"/>
      <c r="AG1899" s="284"/>
      <c r="AH1899" s="284"/>
      <c r="AI1899" s="284"/>
      <c r="AJ1899" s="284"/>
      <c r="AK1899" s="284"/>
      <c r="AL1899" s="284"/>
      <c r="AM1899" s="284"/>
      <c r="AN1899" s="284"/>
      <c r="AO1899" s="284"/>
      <c r="AP1899" s="284"/>
      <c r="AQ1899" s="298"/>
      <c r="AR1899" s="305"/>
      <c r="AS1899" s="278"/>
      <c r="AU1899" s="273"/>
    </row>
    <row r="1900" spans="1:47" s="272" customFormat="1" ht="14.4" x14ac:dyDescent="0.3">
      <c r="A1900" s="306"/>
      <c r="B1900" s="307"/>
      <c r="C1900" s="307"/>
      <c r="D1900" s="307"/>
      <c r="E1900" s="307"/>
      <c r="F1900" s="307"/>
      <c r="G1900" s="307"/>
      <c r="H1900" s="307"/>
      <c r="I1900" s="307"/>
      <c r="J1900" s="307"/>
      <c r="K1900" s="307"/>
      <c r="L1900" s="307"/>
      <c r="M1900" s="307"/>
      <c r="N1900" s="307"/>
      <c r="O1900" s="307"/>
      <c r="P1900" s="307"/>
      <c r="Q1900" s="307"/>
      <c r="R1900" s="307"/>
      <c r="S1900" s="307"/>
      <c r="T1900" s="307"/>
      <c r="U1900" s="307"/>
      <c r="V1900" s="307"/>
      <c r="W1900" s="307"/>
      <c r="X1900" s="307"/>
      <c r="Y1900" s="307"/>
      <c r="Z1900" s="307"/>
      <c r="AA1900" s="307"/>
      <c r="AB1900" s="307"/>
      <c r="AC1900" s="307"/>
      <c r="AD1900" s="307"/>
      <c r="AE1900" s="307"/>
      <c r="AF1900" s="307"/>
      <c r="AG1900" s="307"/>
      <c r="AH1900" s="307"/>
      <c r="AI1900" s="307"/>
      <c r="AJ1900" s="307"/>
      <c r="AK1900" s="307"/>
      <c r="AL1900" s="307"/>
      <c r="AM1900" s="307"/>
      <c r="AN1900" s="307"/>
      <c r="AO1900" s="307"/>
      <c r="AP1900" s="307"/>
      <c r="AQ1900" s="298"/>
      <c r="AR1900" s="307"/>
      <c r="AS1900" s="275"/>
    </row>
    <row r="1901" spans="1:47" s="272" customFormat="1" ht="14.4" x14ac:dyDescent="0.3">
      <c r="A1901" s="306"/>
      <c r="B1901" s="307"/>
      <c r="C1901" s="307"/>
      <c r="D1901" s="307"/>
      <c r="E1901" s="307"/>
      <c r="F1901" s="307"/>
      <c r="G1901" s="307"/>
      <c r="H1901" s="307"/>
      <c r="I1901" s="307"/>
      <c r="J1901" s="307"/>
      <c r="K1901" s="307"/>
      <c r="L1901" s="307"/>
      <c r="M1901" s="307"/>
      <c r="N1901" s="307"/>
      <c r="O1901" s="307"/>
      <c r="P1901" s="307"/>
      <c r="Q1901" s="307"/>
      <c r="R1901" s="307"/>
      <c r="S1901" s="307"/>
      <c r="T1901" s="307"/>
      <c r="U1901" s="307"/>
      <c r="V1901" s="307"/>
      <c r="W1901" s="307"/>
      <c r="X1901" s="307"/>
      <c r="Y1901" s="307"/>
      <c r="Z1901" s="307"/>
      <c r="AA1901" s="307"/>
      <c r="AB1901" s="307"/>
      <c r="AC1901" s="307"/>
      <c r="AD1901" s="307"/>
      <c r="AE1901" s="307"/>
      <c r="AF1901" s="307"/>
      <c r="AG1901" s="307"/>
      <c r="AH1901" s="307"/>
      <c r="AI1901" s="307"/>
      <c r="AJ1901" s="307"/>
      <c r="AK1901" s="307"/>
      <c r="AL1901" s="307"/>
      <c r="AM1901" s="307"/>
      <c r="AN1901" s="307"/>
      <c r="AO1901" s="307"/>
      <c r="AP1901" s="307"/>
      <c r="AQ1901" s="298"/>
      <c r="AR1901" s="307"/>
      <c r="AS1901" s="275"/>
    </row>
    <row r="1902" spans="1:47" s="272" customFormat="1" ht="21.6" x14ac:dyDescent="0.65">
      <c r="A1902" s="304"/>
      <c r="B1902" s="305"/>
      <c r="C1902" s="284"/>
      <c r="D1902" s="284"/>
      <c r="E1902" s="284"/>
      <c r="F1902" s="284"/>
      <c r="G1902" s="284"/>
      <c r="H1902" s="284"/>
      <c r="I1902" s="284"/>
      <c r="J1902" s="284"/>
      <c r="K1902" s="284"/>
      <c r="L1902" s="284"/>
      <c r="M1902" s="284"/>
      <c r="N1902" s="284"/>
      <c r="O1902" s="284"/>
      <c r="P1902" s="284"/>
      <c r="Q1902" s="284"/>
      <c r="R1902" s="284"/>
      <c r="S1902" s="284"/>
      <c r="T1902" s="284"/>
      <c r="U1902" s="284"/>
      <c r="V1902" s="284"/>
      <c r="W1902" s="284"/>
      <c r="X1902" s="284"/>
      <c r="Y1902" s="284"/>
      <c r="Z1902" s="284"/>
      <c r="AA1902" s="284"/>
      <c r="AB1902" s="284"/>
      <c r="AC1902" s="284"/>
      <c r="AD1902" s="284"/>
      <c r="AE1902" s="284"/>
      <c r="AF1902" s="284"/>
      <c r="AG1902" s="284"/>
      <c r="AH1902" s="284"/>
      <c r="AI1902" s="284"/>
      <c r="AJ1902" s="284"/>
      <c r="AK1902" s="284"/>
      <c r="AL1902" s="284"/>
      <c r="AM1902" s="284"/>
      <c r="AN1902" s="284"/>
      <c r="AO1902" s="284"/>
      <c r="AP1902" s="284"/>
      <c r="AQ1902" s="298"/>
      <c r="AR1902" s="305"/>
      <c r="AS1902" s="278"/>
      <c r="AU1902" s="273"/>
    </row>
    <row r="1903" spans="1:47" s="272" customFormat="1" ht="14.4" x14ac:dyDescent="0.3">
      <c r="A1903" s="306"/>
      <c r="B1903" s="307"/>
      <c r="C1903" s="307"/>
      <c r="D1903" s="307"/>
      <c r="E1903" s="307"/>
      <c r="F1903" s="307"/>
      <c r="G1903" s="307"/>
      <c r="H1903" s="307"/>
      <c r="I1903" s="307"/>
      <c r="J1903" s="307"/>
      <c r="K1903" s="307"/>
      <c r="L1903" s="307"/>
      <c r="M1903" s="307"/>
      <c r="N1903" s="307"/>
      <c r="O1903" s="307"/>
      <c r="P1903" s="307"/>
      <c r="Q1903" s="307"/>
      <c r="R1903" s="307"/>
      <c r="S1903" s="307"/>
      <c r="T1903" s="307"/>
      <c r="U1903" s="307"/>
      <c r="V1903" s="307"/>
      <c r="W1903" s="307"/>
      <c r="X1903" s="307"/>
      <c r="Y1903" s="307"/>
      <c r="Z1903" s="307"/>
      <c r="AA1903" s="307"/>
      <c r="AB1903" s="307"/>
      <c r="AC1903" s="307"/>
      <c r="AD1903" s="307"/>
      <c r="AE1903" s="307"/>
      <c r="AF1903" s="307"/>
      <c r="AG1903" s="307"/>
      <c r="AH1903" s="307"/>
      <c r="AI1903" s="307"/>
      <c r="AJ1903" s="307"/>
      <c r="AK1903" s="307"/>
      <c r="AL1903" s="307"/>
      <c r="AM1903" s="307"/>
      <c r="AN1903" s="307"/>
      <c r="AO1903" s="307"/>
      <c r="AP1903" s="307"/>
      <c r="AQ1903" s="298"/>
      <c r="AR1903" s="307"/>
      <c r="AS1903" s="275"/>
    </row>
    <row r="1904" spans="1:47" s="272" customFormat="1" ht="21.6" x14ac:dyDescent="0.65">
      <c r="A1904" s="308"/>
      <c r="B1904" s="305"/>
      <c r="C1904" s="284"/>
      <c r="D1904" s="284"/>
      <c r="E1904" s="284"/>
      <c r="F1904" s="284"/>
      <c r="G1904" s="284"/>
      <c r="H1904" s="284"/>
      <c r="I1904" s="284"/>
      <c r="J1904" s="284"/>
      <c r="K1904" s="284"/>
      <c r="L1904" s="284"/>
      <c r="M1904" s="284"/>
      <c r="N1904" s="284"/>
      <c r="O1904" s="284"/>
      <c r="P1904" s="284"/>
      <c r="Q1904" s="284"/>
      <c r="R1904" s="284"/>
      <c r="S1904" s="284"/>
      <c r="T1904" s="284"/>
      <c r="U1904" s="284"/>
      <c r="V1904" s="284"/>
      <c r="W1904" s="284"/>
      <c r="X1904" s="284"/>
      <c r="Y1904" s="284"/>
      <c r="Z1904" s="284"/>
      <c r="AA1904" s="284"/>
      <c r="AB1904" s="284"/>
      <c r="AC1904" s="284"/>
      <c r="AD1904" s="284"/>
      <c r="AE1904" s="284"/>
      <c r="AF1904" s="284"/>
      <c r="AG1904" s="284"/>
      <c r="AH1904" s="284"/>
      <c r="AI1904" s="284"/>
      <c r="AJ1904" s="284"/>
      <c r="AK1904" s="284"/>
      <c r="AL1904" s="284"/>
      <c r="AM1904" s="284"/>
      <c r="AN1904" s="284"/>
      <c r="AO1904" s="284"/>
      <c r="AP1904" s="284"/>
      <c r="AQ1904" s="298"/>
      <c r="AR1904" s="310"/>
      <c r="AS1904" s="278"/>
      <c r="AU1904" s="273"/>
    </row>
    <row r="1905" spans="1:47" s="272" customFormat="1" ht="21.6" x14ac:dyDescent="0.65">
      <c r="A1905" s="304"/>
      <c r="B1905" s="305"/>
      <c r="C1905" s="284"/>
      <c r="D1905" s="284"/>
      <c r="E1905" s="284"/>
      <c r="F1905" s="284"/>
      <c r="G1905" s="284"/>
      <c r="H1905" s="284"/>
      <c r="I1905" s="284"/>
      <c r="J1905" s="284"/>
      <c r="K1905" s="284"/>
      <c r="L1905" s="284"/>
      <c r="M1905" s="284"/>
      <c r="N1905" s="284"/>
      <c r="O1905" s="284"/>
      <c r="P1905" s="284"/>
      <c r="Q1905" s="284"/>
      <c r="R1905" s="284"/>
      <c r="S1905" s="284"/>
      <c r="T1905" s="284"/>
      <c r="U1905" s="284"/>
      <c r="V1905" s="284"/>
      <c r="W1905" s="284"/>
      <c r="X1905" s="284"/>
      <c r="Y1905" s="284"/>
      <c r="Z1905" s="284"/>
      <c r="AA1905" s="284"/>
      <c r="AB1905" s="284"/>
      <c r="AC1905" s="284"/>
      <c r="AD1905" s="284"/>
      <c r="AE1905" s="284"/>
      <c r="AF1905" s="284"/>
      <c r="AG1905" s="284"/>
      <c r="AH1905" s="284"/>
      <c r="AI1905" s="284"/>
      <c r="AJ1905" s="284"/>
      <c r="AK1905" s="284"/>
      <c r="AL1905" s="284"/>
      <c r="AM1905" s="284"/>
      <c r="AN1905" s="284"/>
      <c r="AO1905" s="284"/>
      <c r="AP1905" s="284"/>
      <c r="AQ1905" s="298"/>
      <c r="AR1905" s="305"/>
      <c r="AS1905" s="278"/>
      <c r="AU1905" s="273"/>
    </row>
    <row r="1906" spans="1:47" s="272" customFormat="1" ht="21.6" x14ac:dyDescent="0.65">
      <c r="A1906" s="304"/>
      <c r="B1906" s="305"/>
      <c r="C1906" s="284"/>
      <c r="D1906" s="284"/>
      <c r="E1906" s="284"/>
      <c r="F1906" s="284"/>
      <c r="G1906" s="284"/>
      <c r="H1906" s="284"/>
      <c r="I1906" s="284"/>
      <c r="J1906" s="284"/>
      <c r="K1906" s="284"/>
      <c r="L1906" s="284"/>
      <c r="M1906" s="284"/>
      <c r="N1906" s="284"/>
      <c r="O1906" s="284"/>
      <c r="P1906" s="284"/>
      <c r="Q1906" s="284"/>
      <c r="R1906" s="284"/>
      <c r="S1906" s="284"/>
      <c r="T1906" s="284"/>
      <c r="U1906" s="284"/>
      <c r="V1906" s="284"/>
      <c r="W1906" s="284"/>
      <c r="X1906" s="284"/>
      <c r="Y1906" s="284"/>
      <c r="Z1906" s="284"/>
      <c r="AA1906" s="284"/>
      <c r="AB1906" s="284"/>
      <c r="AC1906" s="284"/>
      <c r="AD1906" s="284"/>
      <c r="AE1906" s="284"/>
      <c r="AF1906" s="284"/>
      <c r="AG1906" s="284"/>
      <c r="AH1906" s="284"/>
      <c r="AI1906" s="284"/>
      <c r="AJ1906" s="284"/>
      <c r="AK1906" s="284"/>
      <c r="AL1906" s="284"/>
      <c r="AM1906" s="284"/>
      <c r="AN1906" s="284"/>
      <c r="AO1906" s="284"/>
      <c r="AP1906" s="284"/>
      <c r="AQ1906" s="298"/>
      <c r="AR1906" s="305"/>
      <c r="AS1906" s="278"/>
      <c r="AU1906" s="273"/>
    </row>
    <row r="1907" spans="1:47" s="272" customFormat="1" ht="21.6" x14ac:dyDescent="0.65">
      <c r="A1907" s="304"/>
      <c r="B1907" s="305"/>
      <c r="C1907" s="285"/>
      <c r="D1907" s="285"/>
      <c r="E1907" s="285"/>
      <c r="F1907" s="285"/>
      <c r="G1907" s="285"/>
      <c r="H1907" s="285"/>
      <c r="I1907" s="285"/>
      <c r="J1907" s="285"/>
      <c r="K1907" s="285"/>
      <c r="L1907" s="285"/>
      <c r="M1907" s="285"/>
      <c r="N1907" s="285"/>
      <c r="O1907" s="285"/>
      <c r="P1907" s="285"/>
      <c r="Q1907" s="285"/>
      <c r="R1907" s="285"/>
      <c r="S1907" s="285"/>
      <c r="T1907" s="285"/>
      <c r="U1907" s="285"/>
      <c r="V1907" s="285"/>
      <c r="W1907" s="285"/>
      <c r="X1907" s="285"/>
      <c r="Y1907" s="285"/>
      <c r="Z1907" s="285"/>
      <c r="AA1907" s="285"/>
      <c r="AB1907" s="285"/>
      <c r="AC1907" s="285"/>
      <c r="AD1907" s="285"/>
      <c r="AE1907" s="285"/>
      <c r="AF1907" s="285"/>
      <c r="AG1907" s="285"/>
      <c r="AH1907" s="285"/>
      <c r="AI1907" s="285"/>
      <c r="AJ1907" s="285"/>
      <c r="AK1907" s="285"/>
      <c r="AL1907" s="285"/>
      <c r="AM1907" s="285"/>
      <c r="AN1907" s="285"/>
      <c r="AO1907" s="285"/>
      <c r="AP1907" s="285"/>
      <c r="AQ1907" s="298"/>
      <c r="AR1907" s="305"/>
      <c r="AS1907" s="275"/>
      <c r="AU1907" s="273"/>
    </row>
    <row r="1908" spans="1:47" s="272" customFormat="1" ht="14.4" x14ac:dyDescent="0.3">
      <c r="A1908" s="306"/>
      <c r="B1908" s="307"/>
      <c r="C1908" s="307"/>
      <c r="D1908" s="307"/>
      <c r="E1908" s="307"/>
      <c r="F1908" s="307"/>
      <c r="G1908" s="307"/>
      <c r="H1908" s="307"/>
      <c r="I1908" s="307"/>
      <c r="J1908" s="307"/>
      <c r="K1908" s="307"/>
      <c r="L1908" s="307"/>
      <c r="M1908" s="307"/>
      <c r="N1908" s="307"/>
      <c r="O1908" s="307"/>
      <c r="P1908" s="307"/>
      <c r="Q1908" s="307"/>
      <c r="R1908" s="307"/>
      <c r="S1908" s="307"/>
      <c r="T1908" s="307"/>
      <c r="U1908" s="307"/>
      <c r="V1908" s="307"/>
      <c r="W1908" s="307"/>
      <c r="X1908" s="307"/>
      <c r="Y1908" s="307"/>
      <c r="Z1908" s="307"/>
      <c r="AA1908" s="307"/>
      <c r="AB1908" s="307"/>
      <c r="AC1908" s="307"/>
      <c r="AD1908" s="307"/>
      <c r="AE1908" s="307"/>
      <c r="AF1908" s="307"/>
      <c r="AG1908" s="307"/>
      <c r="AH1908" s="307"/>
      <c r="AI1908" s="307"/>
      <c r="AJ1908" s="307"/>
      <c r="AK1908" s="307"/>
      <c r="AL1908" s="307"/>
      <c r="AM1908" s="307"/>
      <c r="AN1908" s="307"/>
      <c r="AO1908" s="307"/>
      <c r="AP1908" s="307"/>
      <c r="AQ1908" s="298"/>
      <c r="AR1908" s="307"/>
      <c r="AS1908" s="275"/>
    </row>
    <row r="1909" spans="1:47" s="272" customFormat="1" ht="21.6" x14ac:dyDescent="0.65">
      <c r="A1909" s="304"/>
      <c r="B1909" s="305"/>
      <c r="C1909" s="285"/>
      <c r="D1909" s="285"/>
      <c r="E1909" s="285"/>
      <c r="F1909" s="285"/>
      <c r="G1909" s="285"/>
      <c r="H1909" s="285"/>
      <c r="I1909" s="285"/>
      <c r="J1909" s="285"/>
      <c r="K1909" s="285"/>
      <c r="L1909" s="285"/>
      <c r="M1909" s="285"/>
      <c r="N1909" s="285"/>
      <c r="O1909" s="285"/>
      <c r="P1909" s="285"/>
      <c r="Q1909" s="285"/>
      <c r="R1909" s="285"/>
      <c r="S1909" s="285"/>
      <c r="T1909" s="285"/>
      <c r="U1909" s="285"/>
      <c r="V1909" s="285"/>
      <c r="W1909" s="285"/>
      <c r="X1909" s="285"/>
      <c r="Y1909" s="285"/>
      <c r="Z1909" s="285"/>
      <c r="AA1909" s="285"/>
      <c r="AB1909" s="285"/>
      <c r="AC1909" s="285"/>
      <c r="AD1909" s="285"/>
      <c r="AE1909" s="285"/>
      <c r="AF1909" s="285"/>
      <c r="AG1909" s="285"/>
      <c r="AH1909" s="285"/>
      <c r="AI1909" s="285"/>
      <c r="AJ1909" s="285"/>
      <c r="AK1909" s="285"/>
      <c r="AL1909" s="285"/>
      <c r="AM1909" s="285"/>
      <c r="AN1909" s="285"/>
      <c r="AO1909" s="285"/>
      <c r="AP1909" s="285"/>
      <c r="AQ1909" s="298"/>
      <c r="AR1909" s="305"/>
      <c r="AS1909" s="275"/>
      <c r="AU1909" s="273"/>
    </row>
    <row r="1910" spans="1:47" s="272" customFormat="1" ht="14.4" x14ac:dyDescent="0.3">
      <c r="A1910" s="306"/>
      <c r="B1910" s="307"/>
      <c r="C1910" s="307"/>
      <c r="D1910" s="307"/>
      <c r="E1910" s="307"/>
      <c r="F1910" s="307"/>
      <c r="G1910" s="307"/>
      <c r="H1910" s="307"/>
      <c r="I1910" s="307"/>
      <c r="J1910" s="307"/>
      <c r="K1910" s="307"/>
      <c r="L1910" s="307"/>
      <c r="M1910" s="307"/>
      <c r="N1910" s="307"/>
      <c r="O1910" s="307"/>
      <c r="P1910" s="307"/>
      <c r="Q1910" s="307"/>
      <c r="R1910" s="307"/>
      <c r="S1910" s="307"/>
      <c r="T1910" s="307"/>
      <c r="U1910" s="307"/>
      <c r="V1910" s="307"/>
      <c r="W1910" s="307"/>
      <c r="X1910" s="307"/>
      <c r="Y1910" s="307"/>
      <c r="Z1910" s="307"/>
      <c r="AA1910" s="307"/>
      <c r="AB1910" s="307"/>
      <c r="AC1910" s="307"/>
      <c r="AD1910" s="307"/>
      <c r="AE1910" s="307"/>
      <c r="AF1910" s="307"/>
      <c r="AG1910" s="307"/>
      <c r="AH1910" s="307"/>
      <c r="AI1910" s="307"/>
      <c r="AJ1910" s="307"/>
      <c r="AK1910" s="307"/>
      <c r="AL1910" s="307"/>
      <c r="AM1910" s="307"/>
      <c r="AN1910" s="307"/>
      <c r="AO1910" s="307"/>
      <c r="AP1910" s="307"/>
      <c r="AQ1910" s="298"/>
      <c r="AR1910" s="307"/>
      <c r="AS1910" s="275"/>
    </row>
    <row r="1911" spans="1:47" s="272" customFormat="1" ht="21.6" x14ac:dyDescent="0.65">
      <c r="A1911" s="304"/>
      <c r="B1911" s="305"/>
      <c r="C1911" s="284"/>
      <c r="D1911" s="284"/>
      <c r="E1911" s="284"/>
      <c r="F1911" s="284"/>
      <c r="G1911" s="284"/>
      <c r="H1911" s="284"/>
      <c r="I1911" s="284"/>
      <c r="J1911" s="284"/>
      <c r="K1911" s="284"/>
      <c r="L1911" s="284"/>
      <c r="M1911" s="284"/>
      <c r="N1911" s="284"/>
      <c r="O1911" s="284"/>
      <c r="P1911" s="284"/>
      <c r="Q1911" s="284"/>
      <c r="R1911" s="284"/>
      <c r="S1911" s="284"/>
      <c r="T1911" s="284"/>
      <c r="U1911" s="284"/>
      <c r="V1911" s="284"/>
      <c r="W1911" s="284"/>
      <c r="X1911" s="284"/>
      <c r="Y1911" s="284"/>
      <c r="Z1911" s="284"/>
      <c r="AA1911" s="284"/>
      <c r="AB1911" s="284"/>
      <c r="AC1911" s="284"/>
      <c r="AD1911" s="284"/>
      <c r="AE1911" s="284"/>
      <c r="AF1911" s="284"/>
      <c r="AG1911" s="284"/>
      <c r="AH1911" s="284"/>
      <c r="AI1911" s="284"/>
      <c r="AJ1911" s="284"/>
      <c r="AK1911" s="284"/>
      <c r="AL1911" s="284"/>
      <c r="AM1911" s="284"/>
      <c r="AN1911" s="284"/>
      <c r="AO1911" s="284"/>
      <c r="AP1911" s="284"/>
      <c r="AQ1911" s="298"/>
      <c r="AR1911" s="305"/>
      <c r="AS1911" s="278"/>
      <c r="AU1911" s="273"/>
    </row>
    <row r="1912" spans="1:47" s="272" customFormat="1" ht="21.6" x14ac:dyDescent="0.65">
      <c r="A1912" s="304"/>
      <c r="B1912" s="305"/>
      <c r="C1912" s="284"/>
      <c r="D1912" s="284"/>
      <c r="E1912" s="284"/>
      <c r="F1912" s="284"/>
      <c r="G1912" s="284"/>
      <c r="H1912" s="284"/>
      <c r="I1912" s="284"/>
      <c r="J1912" s="284"/>
      <c r="K1912" s="284"/>
      <c r="L1912" s="284"/>
      <c r="M1912" s="284"/>
      <c r="N1912" s="284"/>
      <c r="O1912" s="284"/>
      <c r="P1912" s="284"/>
      <c r="Q1912" s="284"/>
      <c r="R1912" s="284"/>
      <c r="S1912" s="284"/>
      <c r="T1912" s="284"/>
      <c r="U1912" s="284"/>
      <c r="V1912" s="284"/>
      <c r="W1912" s="284"/>
      <c r="X1912" s="284"/>
      <c r="Y1912" s="284"/>
      <c r="Z1912" s="284"/>
      <c r="AA1912" s="284"/>
      <c r="AB1912" s="284"/>
      <c r="AC1912" s="284"/>
      <c r="AD1912" s="284"/>
      <c r="AE1912" s="284"/>
      <c r="AF1912" s="284"/>
      <c r="AG1912" s="284"/>
      <c r="AH1912" s="284"/>
      <c r="AI1912" s="284"/>
      <c r="AJ1912" s="284"/>
      <c r="AK1912" s="284"/>
      <c r="AL1912" s="284"/>
      <c r="AM1912" s="284"/>
      <c r="AN1912" s="284"/>
      <c r="AO1912" s="284"/>
      <c r="AP1912" s="284"/>
      <c r="AQ1912" s="298"/>
      <c r="AR1912" s="305"/>
      <c r="AS1912" s="278"/>
      <c r="AU1912" s="273"/>
    </row>
    <row r="1913" spans="1:47" s="272" customFormat="1" ht="21.6" x14ac:dyDescent="0.65">
      <c r="A1913" s="304"/>
      <c r="B1913" s="305"/>
      <c r="C1913" s="284"/>
      <c r="D1913" s="284"/>
      <c r="E1913" s="284"/>
      <c r="F1913" s="284"/>
      <c r="G1913" s="284"/>
      <c r="H1913" s="284"/>
      <c r="I1913" s="284"/>
      <c r="J1913" s="284"/>
      <c r="K1913" s="284"/>
      <c r="L1913" s="284"/>
      <c r="M1913" s="284"/>
      <c r="N1913" s="284"/>
      <c r="O1913" s="284"/>
      <c r="P1913" s="284"/>
      <c r="Q1913" s="284"/>
      <c r="R1913" s="284"/>
      <c r="S1913" s="284"/>
      <c r="T1913" s="284"/>
      <c r="U1913" s="284"/>
      <c r="V1913" s="284"/>
      <c r="W1913" s="284"/>
      <c r="X1913" s="284"/>
      <c r="Y1913" s="284"/>
      <c r="Z1913" s="284"/>
      <c r="AA1913" s="284"/>
      <c r="AB1913" s="284"/>
      <c r="AC1913" s="284"/>
      <c r="AD1913" s="284"/>
      <c r="AE1913" s="284"/>
      <c r="AF1913" s="284"/>
      <c r="AG1913" s="284"/>
      <c r="AH1913" s="284"/>
      <c r="AI1913" s="284"/>
      <c r="AJ1913" s="284"/>
      <c r="AK1913" s="284"/>
      <c r="AL1913" s="284"/>
      <c r="AM1913" s="284"/>
      <c r="AN1913" s="284"/>
      <c r="AO1913" s="284"/>
      <c r="AP1913" s="284"/>
      <c r="AQ1913" s="298"/>
      <c r="AR1913" s="305"/>
      <c r="AS1913" s="278"/>
      <c r="AU1913" s="273"/>
    </row>
    <row r="1914" spans="1:47" s="272" customFormat="1" ht="21.6" x14ac:dyDescent="0.65">
      <c r="A1914" s="304"/>
      <c r="B1914" s="305"/>
      <c r="C1914" s="285"/>
      <c r="D1914" s="285"/>
      <c r="E1914" s="285"/>
      <c r="F1914" s="285"/>
      <c r="G1914" s="285"/>
      <c r="H1914" s="285"/>
      <c r="I1914" s="285"/>
      <c r="J1914" s="285"/>
      <c r="K1914" s="285"/>
      <c r="L1914" s="285"/>
      <c r="M1914" s="285"/>
      <c r="N1914" s="285"/>
      <c r="O1914" s="285"/>
      <c r="P1914" s="285"/>
      <c r="Q1914" s="285"/>
      <c r="R1914" s="285"/>
      <c r="S1914" s="285"/>
      <c r="T1914" s="285"/>
      <c r="U1914" s="285"/>
      <c r="V1914" s="285"/>
      <c r="W1914" s="285"/>
      <c r="X1914" s="285"/>
      <c r="Y1914" s="285"/>
      <c r="Z1914" s="285"/>
      <c r="AA1914" s="285"/>
      <c r="AB1914" s="285"/>
      <c r="AC1914" s="285"/>
      <c r="AD1914" s="285"/>
      <c r="AE1914" s="285"/>
      <c r="AF1914" s="285"/>
      <c r="AG1914" s="285"/>
      <c r="AH1914" s="285"/>
      <c r="AI1914" s="285"/>
      <c r="AJ1914" s="285"/>
      <c r="AK1914" s="285"/>
      <c r="AL1914" s="285"/>
      <c r="AM1914" s="285"/>
      <c r="AN1914" s="285"/>
      <c r="AO1914" s="285"/>
      <c r="AP1914" s="285"/>
      <c r="AQ1914" s="298"/>
      <c r="AR1914" s="305"/>
      <c r="AS1914" s="275"/>
      <c r="AU1914" s="273"/>
    </row>
    <row r="1915" spans="1:47" s="272" customFormat="1" ht="21.6" x14ac:dyDescent="0.65">
      <c r="A1915" s="304"/>
      <c r="B1915" s="305"/>
      <c r="C1915" s="284"/>
      <c r="D1915" s="284"/>
      <c r="E1915" s="284"/>
      <c r="F1915" s="284"/>
      <c r="G1915" s="284"/>
      <c r="H1915" s="284"/>
      <c r="I1915" s="284"/>
      <c r="J1915" s="284"/>
      <c r="K1915" s="284"/>
      <c r="L1915" s="284"/>
      <c r="M1915" s="284"/>
      <c r="N1915" s="284"/>
      <c r="O1915" s="284"/>
      <c r="P1915" s="284"/>
      <c r="Q1915" s="284"/>
      <c r="R1915" s="284"/>
      <c r="S1915" s="284"/>
      <c r="T1915" s="284"/>
      <c r="U1915" s="284"/>
      <c r="V1915" s="284"/>
      <c r="W1915" s="284"/>
      <c r="X1915" s="284"/>
      <c r="Y1915" s="284"/>
      <c r="Z1915" s="284"/>
      <c r="AA1915" s="284"/>
      <c r="AB1915" s="284"/>
      <c r="AC1915" s="284"/>
      <c r="AD1915" s="284"/>
      <c r="AE1915" s="284"/>
      <c r="AF1915" s="284"/>
      <c r="AG1915" s="284"/>
      <c r="AH1915" s="284"/>
      <c r="AI1915" s="284"/>
      <c r="AJ1915" s="284"/>
      <c r="AK1915" s="284"/>
      <c r="AL1915" s="284"/>
      <c r="AM1915" s="284"/>
      <c r="AN1915" s="284"/>
      <c r="AO1915" s="284"/>
      <c r="AP1915" s="284"/>
      <c r="AQ1915" s="298"/>
      <c r="AR1915" s="305"/>
      <c r="AS1915" s="278"/>
      <c r="AU1915" s="273"/>
    </row>
    <row r="1916" spans="1:47" s="272" customFormat="1" ht="14.4" x14ac:dyDescent="0.3">
      <c r="A1916" s="306"/>
      <c r="B1916" s="307"/>
      <c r="C1916" s="307"/>
      <c r="D1916" s="307"/>
      <c r="E1916" s="307"/>
      <c r="F1916" s="307"/>
      <c r="G1916" s="307"/>
      <c r="H1916" s="307"/>
      <c r="I1916" s="307"/>
      <c r="J1916" s="307"/>
      <c r="K1916" s="307"/>
      <c r="L1916" s="307"/>
      <c r="M1916" s="307"/>
      <c r="N1916" s="307"/>
      <c r="O1916" s="307"/>
      <c r="P1916" s="307"/>
      <c r="Q1916" s="307"/>
      <c r="R1916" s="307"/>
      <c r="S1916" s="307"/>
      <c r="T1916" s="307"/>
      <c r="U1916" s="307"/>
      <c r="V1916" s="307"/>
      <c r="W1916" s="307"/>
      <c r="X1916" s="307"/>
      <c r="Y1916" s="307"/>
      <c r="Z1916" s="307"/>
      <c r="AA1916" s="307"/>
      <c r="AB1916" s="307"/>
      <c r="AC1916" s="307"/>
      <c r="AD1916" s="307"/>
      <c r="AE1916" s="307"/>
      <c r="AF1916" s="307"/>
      <c r="AG1916" s="307"/>
      <c r="AH1916" s="307"/>
      <c r="AI1916" s="307"/>
      <c r="AJ1916" s="307"/>
      <c r="AK1916" s="307"/>
      <c r="AL1916" s="307"/>
      <c r="AM1916" s="307"/>
      <c r="AN1916" s="307"/>
      <c r="AO1916" s="307"/>
      <c r="AP1916" s="307"/>
      <c r="AQ1916" s="298"/>
      <c r="AR1916" s="307"/>
      <c r="AS1916" s="275"/>
    </row>
    <row r="1917" spans="1:47" s="272" customFormat="1" ht="21.6" x14ac:dyDescent="0.65">
      <c r="A1917" s="304"/>
      <c r="B1917" s="305"/>
      <c r="C1917" s="284"/>
      <c r="D1917" s="284"/>
      <c r="E1917" s="284"/>
      <c r="F1917" s="284"/>
      <c r="G1917" s="284"/>
      <c r="H1917" s="284"/>
      <c r="I1917" s="284"/>
      <c r="J1917" s="284"/>
      <c r="K1917" s="284"/>
      <c r="L1917" s="284"/>
      <c r="M1917" s="284"/>
      <c r="N1917" s="284"/>
      <c r="O1917" s="284"/>
      <c r="P1917" s="284"/>
      <c r="Q1917" s="284"/>
      <c r="R1917" s="284"/>
      <c r="S1917" s="284"/>
      <c r="T1917" s="284"/>
      <c r="U1917" s="284"/>
      <c r="V1917" s="284"/>
      <c r="W1917" s="284"/>
      <c r="X1917" s="284"/>
      <c r="Y1917" s="284"/>
      <c r="Z1917" s="284"/>
      <c r="AA1917" s="284"/>
      <c r="AB1917" s="284"/>
      <c r="AC1917" s="284"/>
      <c r="AD1917" s="284"/>
      <c r="AE1917" s="284"/>
      <c r="AF1917" s="284"/>
      <c r="AG1917" s="284"/>
      <c r="AH1917" s="284"/>
      <c r="AI1917" s="284"/>
      <c r="AJ1917" s="284"/>
      <c r="AK1917" s="284"/>
      <c r="AL1917" s="284"/>
      <c r="AM1917" s="284"/>
      <c r="AN1917" s="284"/>
      <c r="AO1917" s="284"/>
      <c r="AP1917" s="284"/>
      <c r="AQ1917" s="298"/>
      <c r="AR1917" s="305"/>
      <c r="AS1917" s="278"/>
      <c r="AU1917" s="273"/>
    </row>
    <row r="1918" spans="1:47" s="272" customFormat="1" ht="14.4" x14ac:dyDescent="0.3">
      <c r="A1918" s="306"/>
      <c r="B1918" s="307"/>
      <c r="C1918" s="307"/>
      <c r="D1918" s="307"/>
      <c r="E1918" s="307"/>
      <c r="F1918" s="307"/>
      <c r="G1918" s="307"/>
      <c r="H1918" s="307"/>
      <c r="I1918" s="307"/>
      <c r="J1918" s="307"/>
      <c r="K1918" s="307"/>
      <c r="L1918" s="307"/>
      <c r="M1918" s="307"/>
      <c r="N1918" s="307"/>
      <c r="O1918" s="307"/>
      <c r="P1918" s="307"/>
      <c r="Q1918" s="307"/>
      <c r="R1918" s="307"/>
      <c r="S1918" s="307"/>
      <c r="T1918" s="307"/>
      <c r="U1918" s="307"/>
      <c r="V1918" s="307"/>
      <c r="W1918" s="307"/>
      <c r="X1918" s="307"/>
      <c r="Y1918" s="307"/>
      <c r="Z1918" s="307"/>
      <c r="AA1918" s="307"/>
      <c r="AB1918" s="307"/>
      <c r="AC1918" s="307"/>
      <c r="AD1918" s="307"/>
      <c r="AE1918" s="307"/>
      <c r="AF1918" s="307"/>
      <c r="AG1918" s="307"/>
      <c r="AH1918" s="307"/>
      <c r="AI1918" s="307"/>
      <c r="AJ1918" s="307"/>
      <c r="AK1918" s="307"/>
      <c r="AL1918" s="307"/>
      <c r="AM1918" s="307"/>
      <c r="AN1918" s="307"/>
      <c r="AO1918" s="307"/>
      <c r="AP1918" s="307"/>
      <c r="AQ1918" s="298"/>
      <c r="AR1918" s="307"/>
      <c r="AS1918" s="275"/>
    </row>
    <row r="1919" spans="1:47" s="272" customFormat="1" ht="21.6" x14ac:dyDescent="0.65">
      <c r="A1919" s="308"/>
      <c r="B1919" s="305"/>
      <c r="C1919" s="284"/>
      <c r="D1919" s="284"/>
      <c r="E1919" s="284"/>
      <c r="F1919" s="284"/>
      <c r="G1919" s="284"/>
      <c r="H1919" s="284"/>
      <c r="I1919" s="284"/>
      <c r="J1919" s="284"/>
      <c r="K1919" s="284"/>
      <c r="L1919" s="284"/>
      <c r="M1919" s="284"/>
      <c r="N1919" s="284"/>
      <c r="O1919" s="284"/>
      <c r="P1919" s="284"/>
      <c r="Q1919" s="284"/>
      <c r="R1919" s="284"/>
      <c r="S1919" s="284"/>
      <c r="T1919" s="284"/>
      <c r="U1919" s="284"/>
      <c r="V1919" s="284"/>
      <c r="W1919" s="284"/>
      <c r="X1919" s="284"/>
      <c r="Y1919" s="284"/>
      <c r="Z1919" s="284"/>
      <c r="AA1919" s="284"/>
      <c r="AB1919" s="284"/>
      <c r="AC1919" s="284"/>
      <c r="AD1919" s="284"/>
      <c r="AE1919" s="284"/>
      <c r="AF1919" s="284"/>
      <c r="AG1919" s="284"/>
      <c r="AH1919" s="284"/>
      <c r="AI1919" s="284"/>
      <c r="AJ1919" s="284"/>
      <c r="AK1919" s="284"/>
      <c r="AL1919" s="284"/>
      <c r="AM1919" s="284"/>
      <c r="AN1919" s="284"/>
      <c r="AO1919" s="284"/>
      <c r="AP1919" s="284"/>
      <c r="AQ1919" s="298"/>
      <c r="AR1919" s="310"/>
      <c r="AS1919" s="278"/>
      <c r="AU1919" s="273"/>
    </row>
    <row r="1920" spans="1:47" s="272" customFormat="1" ht="21.6" x14ac:dyDescent="0.65">
      <c r="A1920" s="304"/>
      <c r="B1920" s="305"/>
      <c r="C1920" s="285"/>
      <c r="D1920" s="285"/>
      <c r="E1920" s="285"/>
      <c r="F1920" s="285"/>
      <c r="G1920" s="285"/>
      <c r="H1920" s="285"/>
      <c r="I1920" s="285"/>
      <c r="J1920" s="285"/>
      <c r="K1920" s="285"/>
      <c r="L1920" s="285"/>
      <c r="M1920" s="285"/>
      <c r="N1920" s="285"/>
      <c r="O1920" s="285"/>
      <c r="P1920" s="285"/>
      <c r="Q1920" s="285"/>
      <c r="R1920" s="285"/>
      <c r="S1920" s="285"/>
      <c r="T1920" s="285"/>
      <c r="U1920" s="285"/>
      <c r="V1920" s="285"/>
      <c r="W1920" s="285"/>
      <c r="X1920" s="285"/>
      <c r="Y1920" s="285"/>
      <c r="Z1920" s="285"/>
      <c r="AA1920" s="285"/>
      <c r="AB1920" s="285"/>
      <c r="AC1920" s="285"/>
      <c r="AD1920" s="285"/>
      <c r="AE1920" s="285"/>
      <c r="AF1920" s="285"/>
      <c r="AG1920" s="285"/>
      <c r="AH1920" s="285"/>
      <c r="AI1920" s="285"/>
      <c r="AJ1920" s="285"/>
      <c r="AK1920" s="285"/>
      <c r="AL1920" s="285"/>
      <c r="AM1920" s="285"/>
      <c r="AN1920" s="285"/>
      <c r="AO1920" s="285"/>
      <c r="AP1920" s="285"/>
      <c r="AQ1920" s="298"/>
      <c r="AR1920" s="305"/>
      <c r="AS1920" s="275"/>
      <c r="AU1920" s="273"/>
    </row>
    <row r="1921" spans="1:47" s="272" customFormat="1" ht="21.6" x14ac:dyDescent="0.65">
      <c r="A1921" s="304"/>
      <c r="B1921" s="305"/>
      <c r="C1921" s="285"/>
      <c r="D1921" s="285"/>
      <c r="E1921" s="285"/>
      <c r="F1921" s="285"/>
      <c r="G1921" s="285"/>
      <c r="H1921" s="285"/>
      <c r="I1921" s="285"/>
      <c r="J1921" s="285"/>
      <c r="K1921" s="285"/>
      <c r="L1921" s="285"/>
      <c r="M1921" s="285"/>
      <c r="N1921" s="285"/>
      <c r="O1921" s="285"/>
      <c r="P1921" s="285"/>
      <c r="Q1921" s="285"/>
      <c r="R1921" s="285"/>
      <c r="S1921" s="285"/>
      <c r="T1921" s="285"/>
      <c r="U1921" s="285"/>
      <c r="V1921" s="285"/>
      <c r="W1921" s="285"/>
      <c r="X1921" s="285"/>
      <c r="Y1921" s="285"/>
      <c r="Z1921" s="285"/>
      <c r="AA1921" s="285"/>
      <c r="AB1921" s="285"/>
      <c r="AC1921" s="285"/>
      <c r="AD1921" s="285"/>
      <c r="AE1921" s="285"/>
      <c r="AF1921" s="285"/>
      <c r="AG1921" s="285"/>
      <c r="AH1921" s="285"/>
      <c r="AI1921" s="285"/>
      <c r="AJ1921" s="285"/>
      <c r="AK1921" s="285"/>
      <c r="AL1921" s="285"/>
      <c r="AM1921" s="285"/>
      <c r="AN1921" s="285"/>
      <c r="AO1921" s="285"/>
      <c r="AP1921" s="285"/>
      <c r="AQ1921" s="298"/>
      <c r="AR1921" s="305"/>
      <c r="AS1921" s="275"/>
      <c r="AU1921" s="273"/>
    </row>
    <row r="1922" spans="1:47" s="272" customFormat="1" ht="21.6" x14ac:dyDescent="0.65">
      <c r="A1922" s="308"/>
      <c r="B1922" s="305"/>
      <c r="C1922" s="284"/>
      <c r="D1922" s="284"/>
      <c r="E1922" s="284"/>
      <c r="F1922" s="284"/>
      <c r="G1922" s="284"/>
      <c r="H1922" s="284"/>
      <c r="I1922" s="284"/>
      <c r="J1922" s="284"/>
      <c r="K1922" s="284"/>
      <c r="L1922" s="284"/>
      <c r="M1922" s="284"/>
      <c r="N1922" s="284"/>
      <c r="O1922" s="284"/>
      <c r="P1922" s="284"/>
      <c r="Q1922" s="284"/>
      <c r="R1922" s="284"/>
      <c r="S1922" s="284"/>
      <c r="T1922" s="284"/>
      <c r="U1922" s="284"/>
      <c r="V1922" s="284"/>
      <c r="W1922" s="284"/>
      <c r="X1922" s="284"/>
      <c r="Y1922" s="284"/>
      <c r="Z1922" s="284"/>
      <c r="AA1922" s="284"/>
      <c r="AB1922" s="284"/>
      <c r="AC1922" s="284"/>
      <c r="AD1922" s="284"/>
      <c r="AE1922" s="284"/>
      <c r="AF1922" s="284"/>
      <c r="AG1922" s="284"/>
      <c r="AH1922" s="284"/>
      <c r="AI1922" s="284"/>
      <c r="AJ1922" s="284"/>
      <c r="AK1922" s="284"/>
      <c r="AL1922" s="284"/>
      <c r="AM1922" s="284"/>
      <c r="AN1922" s="284"/>
      <c r="AO1922" s="284"/>
      <c r="AP1922" s="284"/>
      <c r="AQ1922" s="298"/>
      <c r="AR1922" s="310"/>
      <c r="AS1922" s="278"/>
      <c r="AU1922" s="273"/>
    </row>
    <row r="1923" spans="1:47" s="272" customFormat="1" ht="21.6" x14ac:dyDescent="0.65">
      <c r="A1923" s="308"/>
      <c r="B1923" s="305"/>
      <c r="C1923" s="284"/>
      <c r="D1923" s="284"/>
      <c r="E1923" s="284"/>
      <c r="F1923" s="284"/>
      <c r="G1923" s="284"/>
      <c r="H1923" s="284"/>
      <c r="I1923" s="284"/>
      <c r="J1923" s="284"/>
      <c r="K1923" s="284"/>
      <c r="L1923" s="284"/>
      <c r="M1923" s="284"/>
      <c r="N1923" s="284"/>
      <c r="O1923" s="284"/>
      <c r="P1923" s="284"/>
      <c r="Q1923" s="284"/>
      <c r="R1923" s="284"/>
      <c r="S1923" s="284"/>
      <c r="T1923" s="284"/>
      <c r="U1923" s="284"/>
      <c r="V1923" s="284"/>
      <c r="W1923" s="284"/>
      <c r="X1923" s="284"/>
      <c r="Y1923" s="284"/>
      <c r="Z1923" s="284"/>
      <c r="AA1923" s="284"/>
      <c r="AB1923" s="284"/>
      <c r="AC1923" s="284"/>
      <c r="AD1923" s="284"/>
      <c r="AE1923" s="284"/>
      <c r="AF1923" s="284"/>
      <c r="AG1923" s="284"/>
      <c r="AH1923" s="284"/>
      <c r="AI1923" s="284"/>
      <c r="AJ1923" s="284"/>
      <c r="AK1923" s="284"/>
      <c r="AQ1923" s="298"/>
      <c r="AR1923" s="309"/>
      <c r="AS1923" s="278"/>
      <c r="AU1923" s="273"/>
    </row>
    <row r="1924" spans="1:47" s="272" customFormat="1" ht="14.4" x14ac:dyDescent="0.3">
      <c r="A1924" s="306"/>
      <c r="B1924" s="307"/>
      <c r="C1924" s="307"/>
      <c r="D1924" s="307"/>
      <c r="E1924" s="307"/>
      <c r="F1924" s="307"/>
      <c r="G1924" s="307"/>
      <c r="H1924" s="307"/>
      <c r="I1924" s="307"/>
      <c r="J1924" s="307"/>
      <c r="K1924" s="307"/>
      <c r="L1924" s="307"/>
      <c r="M1924" s="307"/>
      <c r="N1924" s="307"/>
      <c r="O1924" s="307"/>
      <c r="P1924" s="307"/>
      <c r="Q1924" s="307"/>
      <c r="R1924" s="307"/>
      <c r="S1924" s="307"/>
      <c r="T1924" s="307"/>
      <c r="U1924" s="307"/>
      <c r="V1924" s="307"/>
      <c r="W1924" s="307"/>
      <c r="X1924" s="307"/>
      <c r="Y1924" s="307"/>
      <c r="Z1924" s="307"/>
      <c r="AA1924" s="307"/>
      <c r="AB1924" s="307"/>
      <c r="AC1924" s="307"/>
      <c r="AD1924" s="307"/>
      <c r="AE1924" s="307"/>
      <c r="AF1924" s="307"/>
      <c r="AG1924" s="307"/>
      <c r="AH1924" s="307"/>
      <c r="AI1924" s="307"/>
      <c r="AJ1924" s="307"/>
      <c r="AK1924" s="307"/>
      <c r="AL1924" s="307"/>
      <c r="AM1924" s="307"/>
      <c r="AN1924" s="307"/>
      <c r="AO1924" s="307"/>
      <c r="AP1924" s="307"/>
      <c r="AQ1924" s="298"/>
      <c r="AR1924" s="307"/>
      <c r="AS1924" s="275"/>
    </row>
    <row r="1925" spans="1:47" s="272" customFormat="1" ht="14.4" x14ac:dyDescent="0.3">
      <c r="A1925" s="306"/>
      <c r="B1925" s="307"/>
      <c r="C1925" s="307"/>
      <c r="D1925" s="307"/>
      <c r="E1925" s="307"/>
      <c r="F1925" s="307"/>
      <c r="G1925" s="307"/>
      <c r="H1925" s="307"/>
      <c r="I1925" s="307"/>
      <c r="J1925" s="307"/>
      <c r="K1925" s="307"/>
      <c r="L1925" s="307"/>
      <c r="M1925" s="307"/>
      <c r="N1925" s="307"/>
      <c r="O1925" s="307"/>
      <c r="P1925" s="307"/>
      <c r="Q1925" s="307"/>
      <c r="R1925" s="307"/>
      <c r="S1925" s="307"/>
      <c r="T1925" s="307"/>
      <c r="U1925" s="307"/>
      <c r="V1925" s="307"/>
      <c r="W1925" s="307"/>
      <c r="X1925" s="307"/>
      <c r="Y1925" s="307"/>
      <c r="Z1925" s="307"/>
      <c r="AA1925" s="307"/>
      <c r="AB1925" s="307"/>
      <c r="AC1925" s="307"/>
      <c r="AD1925" s="307"/>
      <c r="AE1925" s="307"/>
      <c r="AF1925" s="307"/>
      <c r="AG1925" s="307"/>
      <c r="AH1925" s="307"/>
      <c r="AI1925" s="307"/>
      <c r="AJ1925" s="307"/>
      <c r="AK1925" s="307"/>
      <c r="AL1925" s="307"/>
      <c r="AM1925" s="307"/>
      <c r="AN1925" s="307"/>
      <c r="AO1925" s="307"/>
      <c r="AP1925" s="307"/>
      <c r="AQ1925" s="298"/>
      <c r="AR1925" s="307"/>
      <c r="AS1925" s="275"/>
    </row>
    <row r="1926" spans="1:47" s="272" customFormat="1" ht="21.6" x14ac:dyDescent="0.65">
      <c r="A1926" s="304"/>
      <c r="B1926" s="305"/>
      <c r="C1926" s="284"/>
      <c r="D1926" s="284"/>
      <c r="E1926" s="284"/>
      <c r="F1926" s="284"/>
      <c r="G1926" s="284"/>
      <c r="H1926" s="284"/>
      <c r="I1926" s="284"/>
      <c r="J1926" s="284"/>
      <c r="K1926" s="284"/>
      <c r="L1926" s="284"/>
      <c r="M1926" s="284"/>
      <c r="N1926" s="284"/>
      <c r="O1926" s="284"/>
      <c r="P1926" s="284"/>
      <c r="Q1926" s="284"/>
      <c r="R1926" s="284"/>
      <c r="S1926" s="284"/>
      <c r="T1926" s="284"/>
      <c r="U1926" s="284"/>
      <c r="V1926" s="284"/>
      <c r="W1926" s="284"/>
      <c r="X1926" s="284"/>
      <c r="Y1926" s="284"/>
      <c r="Z1926" s="284"/>
      <c r="AA1926" s="284"/>
      <c r="AB1926" s="284"/>
      <c r="AC1926" s="284"/>
      <c r="AD1926" s="284"/>
      <c r="AE1926" s="284"/>
      <c r="AF1926" s="284"/>
      <c r="AG1926" s="284"/>
      <c r="AH1926" s="284"/>
      <c r="AI1926" s="284"/>
      <c r="AJ1926" s="284"/>
      <c r="AK1926" s="284"/>
      <c r="AL1926" s="284"/>
      <c r="AM1926" s="284"/>
      <c r="AN1926" s="284"/>
      <c r="AO1926" s="284"/>
      <c r="AP1926" s="284"/>
      <c r="AQ1926" s="298"/>
      <c r="AR1926" s="305"/>
      <c r="AS1926" s="278"/>
      <c r="AU1926" s="273"/>
    </row>
    <row r="1927" spans="1:47" s="272" customFormat="1" ht="14.4" x14ac:dyDescent="0.3">
      <c r="A1927" s="306"/>
      <c r="B1927" s="307"/>
      <c r="C1927" s="307"/>
      <c r="D1927" s="307"/>
      <c r="E1927" s="307"/>
      <c r="F1927" s="307"/>
      <c r="G1927" s="307"/>
      <c r="H1927" s="307"/>
      <c r="I1927" s="307"/>
      <c r="J1927" s="307"/>
      <c r="K1927" s="307"/>
      <c r="L1927" s="307"/>
      <c r="M1927" s="307"/>
      <c r="N1927" s="307"/>
      <c r="O1927" s="307"/>
      <c r="P1927" s="307"/>
      <c r="Q1927" s="307"/>
      <c r="R1927" s="307"/>
      <c r="S1927" s="307"/>
      <c r="T1927" s="307"/>
      <c r="U1927" s="307"/>
      <c r="V1927" s="307"/>
      <c r="W1927" s="307"/>
      <c r="X1927" s="307"/>
      <c r="Y1927" s="307"/>
      <c r="Z1927" s="307"/>
      <c r="AA1927" s="307"/>
      <c r="AB1927" s="307"/>
      <c r="AC1927" s="307"/>
      <c r="AD1927" s="307"/>
      <c r="AE1927" s="307"/>
      <c r="AF1927" s="307"/>
      <c r="AG1927" s="307"/>
      <c r="AH1927" s="307"/>
      <c r="AI1927" s="307"/>
      <c r="AJ1927" s="307"/>
      <c r="AK1927" s="307"/>
      <c r="AL1927" s="307"/>
      <c r="AM1927" s="307"/>
      <c r="AN1927" s="307"/>
      <c r="AO1927" s="307"/>
      <c r="AP1927" s="307"/>
      <c r="AQ1927" s="298"/>
      <c r="AR1927" s="307"/>
      <c r="AS1927" s="275"/>
    </row>
    <row r="1928" spans="1:47" s="272" customFormat="1" ht="14.4" x14ac:dyDescent="0.3">
      <c r="A1928" s="306"/>
      <c r="B1928" s="307"/>
      <c r="C1928" s="307"/>
      <c r="D1928" s="307"/>
      <c r="E1928" s="307"/>
      <c r="F1928" s="307"/>
      <c r="G1928" s="307"/>
      <c r="H1928" s="307"/>
      <c r="I1928" s="307"/>
      <c r="J1928" s="307"/>
      <c r="K1928" s="307"/>
      <c r="L1928" s="307"/>
      <c r="M1928" s="307"/>
      <c r="N1928" s="307"/>
      <c r="O1928" s="307"/>
      <c r="P1928" s="307"/>
      <c r="Q1928" s="307"/>
      <c r="R1928" s="307"/>
      <c r="S1928" s="307"/>
      <c r="T1928" s="307"/>
      <c r="U1928" s="307"/>
      <c r="V1928" s="307"/>
      <c r="W1928" s="307"/>
      <c r="X1928" s="307"/>
      <c r="Y1928" s="307"/>
      <c r="Z1928" s="307"/>
      <c r="AA1928" s="307"/>
      <c r="AB1928" s="300"/>
      <c r="AC1928" s="300"/>
      <c r="AD1928" s="300"/>
      <c r="AE1928" s="300"/>
      <c r="AF1928" s="300"/>
      <c r="AG1928" s="307"/>
      <c r="AH1928" s="307"/>
      <c r="AI1928" s="307"/>
      <c r="AJ1928" s="307"/>
      <c r="AK1928" s="307"/>
      <c r="AL1928" s="307"/>
      <c r="AM1928" s="307"/>
      <c r="AN1928" s="307"/>
      <c r="AO1928" s="307"/>
      <c r="AP1928" s="307"/>
      <c r="AQ1928" s="298"/>
      <c r="AR1928" s="307"/>
      <c r="AS1928" s="275"/>
    </row>
    <row r="1929" spans="1:47" s="272" customFormat="1" ht="14.4" x14ac:dyDescent="0.3">
      <c r="A1929" s="306"/>
      <c r="B1929" s="307"/>
      <c r="C1929" s="307"/>
      <c r="D1929" s="307"/>
      <c r="E1929" s="307"/>
      <c r="F1929" s="307"/>
      <c r="G1929" s="307"/>
      <c r="H1929" s="307"/>
      <c r="I1929" s="307"/>
      <c r="J1929" s="307"/>
      <c r="K1929" s="307"/>
      <c r="L1929" s="307"/>
      <c r="M1929" s="307"/>
      <c r="N1929" s="307"/>
      <c r="O1929" s="307"/>
      <c r="P1929" s="307"/>
      <c r="Q1929" s="307"/>
      <c r="R1929" s="307"/>
      <c r="S1929" s="307"/>
      <c r="T1929" s="307"/>
      <c r="U1929" s="307"/>
      <c r="V1929" s="307"/>
      <c r="W1929" s="307"/>
      <c r="X1929" s="307"/>
      <c r="Y1929" s="307"/>
      <c r="Z1929" s="307"/>
      <c r="AA1929" s="307"/>
      <c r="AB1929" s="307"/>
      <c r="AC1929" s="307"/>
      <c r="AD1929" s="307"/>
      <c r="AE1929" s="307"/>
      <c r="AF1929" s="307"/>
      <c r="AG1929" s="307"/>
      <c r="AH1929" s="307"/>
      <c r="AI1929" s="307"/>
      <c r="AJ1929" s="307"/>
      <c r="AK1929" s="307"/>
      <c r="AL1929" s="307"/>
      <c r="AM1929" s="307"/>
      <c r="AN1929" s="307"/>
      <c r="AO1929" s="307"/>
      <c r="AP1929" s="307"/>
      <c r="AQ1929" s="298"/>
      <c r="AR1929" s="307"/>
      <c r="AS1929" s="275"/>
    </row>
    <row r="1930" spans="1:47" s="272" customFormat="1" ht="14.4" x14ac:dyDescent="0.3">
      <c r="A1930" s="306"/>
      <c r="B1930" s="307"/>
      <c r="C1930" s="307"/>
      <c r="D1930" s="307"/>
      <c r="E1930" s="307"/>
      <c r="F1930" s="307"/>
      <c r="G1930" s="307"/>
      <c r="H1930" s="307"/>
      <c r="I1930" s="307"/>
      <c r="J1930" s="307"/>
      <c r="K1930" s="307"/>
      <c r="L1930" s="307"/>
      <c r="M1930" s="307"/>
      <c r="N1930" s="307"/>
      <c r="O1930" s="307"/>
      <c r="P1930" s="307"/>
      <c r="Q1930" s="307"/>
      <c r="R1930" s="307"/>
      <c r="S1930" s="307"/>
      <c r="T1930" s="307"/>
      <c r="U1930" s="307"/>
      <c r="V1930" s="307"/>
      <c r="W1930" s="307"/>
      <c r="X1930" s="307"/>
      <c r="Y1930" s="307"/>
      <c r="Z1930" s="307"/>
      <c r="AA1930" s="307"/>
      <c r="AB1930" s="307"/>
      <c r="AC1930" s="307"/>
      <c r="AD1930" s="307"/>
      <c r="AE1930" s="307"/>
      <c r="AF1930" s="307"/>
      <c r="AG1930" s="307"/>
      <c r="AH1930" s="307"/>
      <c r="AI1930" s="307"/>
      <c r="AJ1930" s="307"/>
      <c r="AK1930" s="307"/>
      <c r="AL1930" s="307"/>
      <c r="AM1930" s="307"/>
      <c r="AN1930" s="307"/>
      <c r="AO1930" s="307"/>
      <c r="AP1930" s="307"/>
      <c r="AQ1930" s="298"/>
      <c r="AR1930" s="307"/>
      <c r="AS1930" s="275"/>
    </row>
    <row r="1931" spans="1:47" s="272" customFormat="1" ht="14.4" x14ac:dyDescent="0.3">
      <c r="A1931" s="306"/>
      <c r="B1931" s="307"/>
      <c r="C1931" s="307"/>
      <c r="D1931" s="307"/>
      <c r="E1931" s="307"/>
      <c r="F1931" s="307"/>
      <c r="G1931" s="307"/>
      <c r="H1931" s="307"/>
      <c r="I1931" s="307"/>
      <c r="J1931" s="307"/>
      <c r="K1931" s="307"/>
      <c r="L1931" s="307"/>
      <c r="M1931" s="307"/>
      <c r="N1931" s="307"/>
      <c r="O1931" s="307"/>
      <c r="P1931" s="307"/>
      <c r="Q1931" s="307"/>
      <c r="R1931" s="307"/>
      <c r="S1931" s="307"/>
      <c r="T1931" s="307"/>
      <c r="U1931" s="307"/>
      <c r="V1931" s="307"/>
      <c r="W1931" s="307"/>
      <c r="X1931" s="307"/>
      <c r="Y1931" s="307"/>
      <c r="Z1931" s="307"/>
      <c r="AA1931" s="307"/>
      <c r="AB1931" s="307"/>
      <c r="AC1931" s="307"/>
      <c r="AD1931" s="307"/>
      <c r="AE1931" s="307"/>
      <c r="AF1931" s="307"/>
      <c r="AG1931" s="307"/>
      <c r="AH1931" s="307"/>
      <c r="AI1931" s="307"/>
      <c r="AJ1931" s="307"/>
      <c r="AK1931" s="307"/>
      <c r="AL1931" s="300"/>
      <c r="AM1931" s="300"/>
      <c r="AN1931" s="300"/>
      <c r="AO1931" s="300"/>
      <c r="AP1931" s="300"/>
      <c r="AQ1931" s="298"/>
      <c r="AR1931" s="307"/>
      <c r="AS1931" s="275"/>
    </row>
    <row r="1932" spans="1:47" s="272" customFormat="1" ht="14.4" x14ac:dyDescent="0.3">
      <c r="A1932" s="306"/>
      <c r="B1932" s="307"/>
      <c r="C1932" s="307"/>
      <c r="D1932" s="307"/>
      <c r="E1932" s="307"/>
      <c r="F1932" s="307"/>
      <c r="G1932" s="307"/>
      <c r="H1932" s="307"/>
      <c r="I1932" s="307"/>
      <c r="J1932" s="307"/>
      <c r="K1932" s="307"/>
      <c r="L1932" s="307"/>
      <c r="M1932" s="307"/>
      <c r="N1932" s="307"/>
      <c r="O1932" s="307"/>
      <c r="P1932" s="307"/>
      <c r="Q1932" s="307"/>
      <c r="R1932" s="307"/>
      <c r="S1932" s="307"/>
      <c r="T1932" s="307"/>
      <c r="U1932" s="307"/>
      <c r="V1932" s="307"/>
      <c r="W1932" s="307"/>
      <c r="X1932" s="307"/>
      <c r="Y1932" s="307"/>
      <c r="Z1932" s="307"/>
      <c r="AA1932" s="307"/>
      <c r="AB1932" s="307"/>
      <c r="AC1932" s="307"/>
      <c r="AD1932" s="307"/>
      <c r="AE1932" s="307"/>
      <c r="AF1932" s="307"/>
      <c r="AG1932" s="307"/>
      <c r="AH1932" s="307"/>
      <c r="AI1932" s="307"/>
      <c r="AJ1932" s="307"/>
      <c r="AK1932" s="307"/>
      <c r="AL1932" s="307"/>
      <c r="AM1932" s="307"/>
      <c r="AN1932" s="307"/>
      <c r="AO1932" s="307"/>
      <c r="AP1932" s="307"/>
      <c r="AQ1932" s="298"/>
      <c r="AR1932" s="307"/>
      <c r="AS1932" s="275"/>
    </row>
    <row r="1933" spans="1:47" s="272" customFormat="1" ht="21.6" x14ac:dyDescent="0.65">
      <c r="A1933" s="304"/>
      <c r="B1933" s="305"/>
      <c r="C1933" s="285"/>
      <c r="D1933" s="285"/>
      <c r="E1933" s="285"/>
      <c r="F1933" s="285"/>
      <c r="G1933" s="285"/>
      <c r="H1933" s="285"/>
      <c r="I1933" s="285"/>
      <c r="J1933" s="285"/>
      <c r="K1933" s="285"/>
      <c r="L1933" s="285"/>
      <c r="M1933" s="285"/>
      <c r="N1933" s="285"/>
      <c r="O1933" s="285"/>
      <c r="P1933" s="285"/>
      <c r="Q1933" s="285"/>
      <c r="R1933" s="285"/>
      <c r="S1933" s="285"/>
      <c r="T1933" s="285"/>
      <c r="U1933" s="285"/>
      <c r="V1933" s="285"/>
      <c r="W1933" s="285"/>
      <c r="X1933" s="285"/>
      <c r="Y1933" s="285"/>
      <c r="Z1933" s="285"/>
      <c r="AA1933" s="285"/>
      <c r="AB1933" s="285"/>
      <c r="AC1933" s="285"/>
      <c r="AD1933" s="285"/>
      <c r="AE1933" s="285"/>
      <c r="AF1933" s="285"/>
      <c r="AG1933" s="285"/>
      <c r="AH1933" s="285"/>
      <c r="AI1933" s="285"/>
      <c r="AJ1933" s="285"/>
      <c r="AK1933" s="285"/>
      <c r="AL1933" s="285"/>
      <c r="AM1933" s="285"/>
      <c r="AN1933" s="285"/>
      <c r="AO1933" s="285"/>
      <c r="AP1933" s="285"/>
      <c r="AQ1933" s="298"/>
      <c r="AR1933" s="305"/>
      <c r="AS1933" s="275"/>
      <c r="AU1933" s="273"/>
    </row>
    <row r="1934" spans="1:47" s="272" customFormat="1" ht="14.4" x14ac:dyDescent="0.3">
      <c r="A1934" s="306"/>
      <c r="B1934" s="307"/>
      <c r="C1934" s="307"/>
      <c r="D1934" s="307"/>
      <c r="E1934" s="307"/>
      <c r="F1934" s="307"/>
      <c r="G1934" s="307"/>
      <c r="H1934" s="307"/>
      <c r="I1934" s="307"/>
      <c r="J1934" s="307"/>
      <c r="K1934" s="307"/>
      <c r="L1934" s="307"/>
      <c r="M1934" s="307"/>
      <c r="N1934" s="307"/>
      <c r="O1934" s="307"/>
      <c r="P1934" s="307"/>
      <c r="Q1934" s="307"/>
      <c r="R1934" s="307"/>
      <c r="S1934" s="307"/>
      <c r="T1934" s="307"/>
      <c r="U1934" s="307"/>
      <c r="V1934" s="307"/>
      <c r="W1934" s="307"/>
      <c r="X1934" s="307"/>
      <c r="Y1934" s="307"/>
      <c r="Z1934" s="307"/>
      <c r="AA1934" s="307"/>
      <c r="AB1934" s="307"/>
      <c r="AC1934" s="307"/>
      <c r="AD1934" s="307"/>
      <c r="AE1934" s="307"/>
      <c r="AF1934" s="307"/>
      <c r="AG1934" s="307"/>
      <c r="AH1934" s="307"/>
      <c r="AI1934" s="307"/>
      <c r="AJ1934" s="307"/>
      <c r="AK1934" s="307"/>
      <c r="AL1934" s="307"/>
      <c r="AM1934" s="307"/>
      <c r="AN1934" s="307"/>
      <c r="AO1934" s="307"/>
      <c r="AP1934" s="307"/>
      <c r="AQ1934" s="298"/>
      <c r="AR1934" s="307"/>
      <c r="AS1934" s="275"/>
    </row>
    <row r="1935" spans="1:47" s="272" customFormat="1" ht="14.4" x14ac:dyDescent="0.3">
      <c r="A1935" s="306"/>
      <c r="B1935" s="307"/>
      <c r="C1935" s="307"/>
      <c r="D1935" s="307"/>
      <c r="E1935" s="307"/>
      <c r="F1935" s="307"/>
      <c r="G1935" s="307"/>
      <c r="H1935" s="307"/>
      <c r="I1935" s="307"/>
      <c r="J1935" s="307"/>
      <c r="K1935" s="307"/>
      <c r="L1935" s="307"/>
      <c r="M1935" s="307"/>
      <c r="N1935" s="307"/>
      <c r="O1935" s="307"/>
      <c r="P1935" s="307"/>
      <c r="Q1935" s="307"/>
      <c r="R1935" s="307"/>
      <c r="S1935" s="307"/>
      <c r="T1935" s="307"/>
      <c r="U1935" s="307"/>
      <c r="V1935" s="307"/>
      <c r="W1935" s="307"/>
      <c r="X1935" s="307"/>
      <c r="Y1935" s="307"/>
      <c r="Z1935" s="307"/>
      <c r="AA1935" s="307"/>
      <c r="AB1935" s="307"/>
      <c r="AC1935" s="307"/>
      <c r="AD1935" s="307"/>
      <c r="AE1935" s="307"/>
      <c r="AF1935" s="307"/>
      <c r="AG1935" s="307"/>
      <c r="AH1935" s="307"/>
      <c r="AI1935" s="307"/>
      <c r="AJ1935" s="307"/>
      <c r="AK1935" s="307"/>
      <c r="AL1935" s="307"/>
      <c r="AM1935" s="307"/>
      <c r="AN1935" s="307"/>
      <c r="AO1935" s="307"/>
      <c r="AP1935" s="307"/>
      <c r="AQ1935" s="298"/>
      <c r="AR1935" s="307"/>
      <c r="AS1935" s="275"/>
    </row>
    <row r="1936" spans="1:47" s="272" customFormat="1" ht="14.4" x14ac:dyDescent="0.3">
      <c r="A1936" s="306"/>
      <c r="B1936" s="307"/>
      <c r="C1936" s="307"/>
      <c r="D1936" s="307"/>
      <c r="E1936" s="307"/>
      <c r="F1936" s="307"/>
      <c r="G1936" s="307"/>
      <c r="H1936" s="307"/>
      <c r="I1936" s="307"/>
      <c r="J1936" s="307"/>
      <c r="K1936" s="307"/>
      <c r="L1936" s="307"/>
      <c r="M1936" s="307"/>
      <c r="N1936" s="307"/>
      <c r="O1936" s="307"/>
      <c r="P1936" s="307"/>
      <c r="Q1936" s="307"/>
      <c r="R1936" s="307"/>
      <c r="S1936" s="307"/>
      <c r="T1936" s="307"/>
      <c r="U1936" s="307"/>
      <c r="V1936" s="307"/>
      <c r="W1936" s="307"/>
      <c r="X1936" s="307"/>
      <c r="Y1936" s="307"/>
      <c r="Z1936" s="307"/>
      <c r="AA1936" s="307"/>
      <c r="AB1936" s="307"/>
      <c r="AC1936" s="307"/>
      <c r="AD1936" s="307"/>
      <c r="AE1936" s="307"/>
      <c r="AF1936" s="307"/>
      <c r="AG1936" s="307"/>
      <c r="AH1936" s="307"/>
      <c r="AI1936" s="307"/>
      <c r="AJ1936" s="307"/>
      <c r="AK1936" s="307"/>
      <c r="AL1936" s="307"/>
      <c r="AM1936" s="307"/>
      <c r="AN1936" s="307"/>
      <c r="AO1936" s="307"/>
      <c r="AP1936" s="307"/>
      <c r="AQ1936" s="298"/>
      <c r="AR1936" s="307"/>
      <c r="AS1936" s="275"/>
    </row>
    <row r="1937" spans="1:45" s="272" customFormat="1" ht="14.4" x14ac:dyDescent="0.3">
      <c r="A1937" s="306"/>
      <c r="B1937" s="307"/>
      <c r="C1937" s="307"/>
      <c r="D1937" s="307"/>
      <c r="E1937" s="307"/>
      <c r="F1937" s="307"/>
      <c r="G1937" s="307"/>
      <c r="H1937" s="307"/>
      <c r="I1937" s="307"/>
      <c r="J1937" s="307"/>
      <c r="K1937" s="307"/>
      <c r="L1937" s="307"/>
      <c r="M1937" s="307"/>
      <c r="N1937" s="307"/>
      <c r="O1937" s="307"/>
      <c r="P1937" s="307"/>
      <c r="Q1937" s="307"/>
      <c r="R1937" s="307"/>
      <c r="S1937" s="307"/>
      <c r="T1937" s="307"/>
      <c r="U1937" s="307"/>
      <c r="V1937" s="307"/>
      <c r="W1937" s="307"/>
      <c r="X1937" s="307"/>
      <c r="Y1937" s="307"/>
      <c r="Z1937" s="307"/>
      <c r="AA1937" s="307"/>
      <c r="AB1937" s="307"/>
      <c r="AC1937" s="307"/>
      <c r="AD1937" s="307"/>
      <c r="AE1937" s="307"/>
      <c r="AF1937" s="307"/>
      <c r="AG1937" s="307"/>
      <c r="AH1937" s="307"/>
      <c r="AI1937" s="307"/>
      <c r="AJ1937" s="307"/>
      <c r="AK1937" s="307"/>
      <c r="AL1937" s="307"/>
      <c r="AM1937" s="307"/>
      <c r="AN1937" s="307"/>
      <c r="AO1937" s="307"/>
      <c r="AP1937" s="307"/>
      <c r="AQ1937" s="298"/>
      <c r="AR1937" s="307"/>
      <c r="AS1937" s="275"/>
    </row>
    <row r="1938" spans="1:45" s="272" customFormat="1" ht="14.4" x14ac:dyDescent="0.3">
      <c r="A1938" s="306"/>
      <c r="B1938" s="307"/>
      <c r="C1938" s="307"/>
      <c r="D1938" s="307"/>
      <c r="E1938" s="307"/>
      <c r="F1938" s="307"/>
      <c r="G1938" s="307"/>
      <c r="H1938" s="307"/>
      <c r="I1938" s="307"/>
      <c r="J1938" s="307"/>
      <c r="K1938" s="307"/>
      <c r="L1938" s="307"/>
      <c r="M1938" s="307"/>
      <c r="N1938" s="307"/>
      <c r="O1938" s="307"/>
      <c r="P1938" s="307"/>
      <c r="Q1938" s="307"/>
      <c r="R1938" s="307"/>
      <c r="S1938" s="307"/>
      <c r="T1938" s="307"/>
      <c r="U1938" s="307"/>
      <c r="V1938" s="307"/>
      <c r="W1938" s="307"/>
      <c r="X1938" s="307"/>
      <c r="Y1938" s="307"/>
      <c r="Z1938" s="307"/>
      <c r="AA1938" s="307"/>
      <c r="AB1938" s="307"/>
      <c r="AC1938" s="307"/>
      <c r="AD1938" s="307"/>
      <c r="AE1938" s="307"/>
      <c r="AF1938" s="307"/>
      <c r="AG1938" s="307"/>
      <c r="AH1938" s="307"/>
      <c r="AI1938" s="307"/>
      <c r="AJ1938" s="307"/>
      <c r="AK1938" s="307"/>
      <c r="AL1938" s="307"/>
      <c r="AM1938" s="307"/>
      <c r="AN1938" s="307"/>
      <c r="AO1938" s="307"/>
      <c r="AP1938" s="307"/>
      <c r="AQ1938" s="298"/>
      <c r="AR1938" s="307"/>
      <c r="AS1938" s="275"/>
    </row>
    <row r="1939" spans="1:45" s="272" customFormat="1" ht="14.4" x14ac:dyDescent="0.3">
      <c r="A1939" s="306"/>
      <c r="B1939" s="307"/>
      <c r="C1939" s="307"/>
      <c r="D1939" s="307"/>
      <c r="E1939" s="307"/>
      <c r="F1939" s="307"/>
      <c r="G1939" s="307"/>
      <c r="H1939" s="307"/>
      <c r="I1939" s="307"/>
      <c r="J1939" s="307"/>
      <c r="K1939" s="307"/>
      <c r="L1939" s="307"/>
      <c r="M1939" s="307"/>
      <c r="N1939" s="307"/>
      <c r="O1939" s="307"/>
      <c r="P1939" s="307"/>
      <c r="Q1939" s="307"/>
      <c r="R1939" s="307"/>
      <c r="S1939" s="307"/>
      <c r="T1939" s="307"/>
      <c r="U1939" s="307"/>
      <c r="V1939" s="307"/>
      <c r="W1939" s="307"/>
      <c r="X1939" s="307"/>
      <c r="Y1939" s="307"/>
      <c r="Z1939" s="307"/>
      <c r="AA1939" s="307"/>
      <c r="AB1939" s="307"/>
      <c r="AC1939" s="307"/>
      <c r="AD1939" s="307"/>
      <c r="AE1939" s="307"/>
      <c r="AF1939" s="307"/>
      <c r="AG1939" s="307"/>
      <c r="AH1939" s="307"/>
      <c r="AI1939" s="307"/>
      <c r="AJ1939" s="307"/>
      <c r="AK1939" s="307"/>
      <c r="AL1939" s="307"/>
      <c r="AM1939" s="307"/>
      <c r="AN1939" s="307"/>
      <c r="AO1939" s="307"/>
      <c r="AP1939" s="307"/>
      <c r="AQ1939" s="298"/>
      <c r="AR1939" s="307"/>
      <c r="AS1939" s="275"/>
    </row>
    <row r="1940" spans="1:45" s="272" customFormat="1" ht="21.6" x14ac:dyDescent="0.65">
      <c r="A1940" s="304"/>
      <c r="B1940" s="305"/>
      <c r="C1940" s="284"/>
      <c r="D1940" s="284"/>
      <c r="E1940" s="284"/>
      <c r="F1940" s="284"/>
      <c r="G1940" s="284"/>
      <c r="H1940" s="284"/>
      <c r="I1940" s="284"/>
      <c r="J1940" s="284"/>
      <c r="K1940" s="284"/>
      <c r="L1940" s="284"/>
      <c r="M1940" s="284"/>
      <c r="N1940" s="284"/>
      <c r="O1940" s="284"/>
      <c r="P1940" s="284"/>
      <c r="Q1940" s="284"/>
      <c r="R1940" s="284"/>
      <c r="S1940" s="284"/>
      <c r="T1940" s="284"/>
      <c r="U1940" s="284"/>
      <c r="V1940" s="284"/>
      <c r="W1940" s="284"/>
      <c r="X1940" s="284"/>
      <c r="Y1940" s="284"/>
      <c r="Z1940" s="284"/>
      <c r="AA1940" s="284"/>
      <c r="AB1940" s="284"/>
      <c r="AC1940" s="284"/>
      <c r="AD1940" s="284"/>
      <c r="AE1940" s="284"/>
      <c r="AF1940" s="284"/>
      <c r="AG1940" s="284"/>
      <c r="AH1940" s="284"/>
      <c r="AI1940" s="284"/>
      <c r="AJ1940" s="284"/>
      <c r="AK1940" s="284"/>
      <c r="AL1940" s="284"/>
      <c r="AM1940" s="284"/>
      <c r="AN1940" s="284"/>
      <c r="AO1940" s="284"/>
      <c r="AP1940" s="284"/>
      <c r="AQ1940" s="298"/>
      <c r="AR1940" s="305"/>
      <c r="AS1940" s="278"/>
    </row>
    <row r="1941" spans="1:45" s="272" customFormat="1" ht="14.4" x14ac:dyDescent="0.3">
      <c r="A1941" s="306"/>
      <c r="B1941" s="307"/>
      <c r="C1941" s="307"/>
      <c r="D1941" s="307"/>
      <c r="E1941" s="307"/>
      <c r="F1941" s="307"/>
      <c r="G1941" s="307"/>
      <c r="H1941" s="307"/>
      <c r="I1941" s="307"/>
      <c r="J1941" s="307"/>
      <c r="K1941" s="307"/>
      <c r="L1941" s="307"/>
      <c r="M1941" s="307"/>
      <c r="N1941" s="307"/>
      <c r="O1941" s="307"/>
      <c r="P1941" s="307"/>
      <c r="Q1941" s="307"/>
      <c r="R1941" s="307"/>
      <c r="S1941" s="307"/>
      <c r="T1941" s="307"/>
      <c r="U1941" s="307"/>
      <c r="V1941" s="307"/>
      <c r="W1941" s="307"/>
      <c r="X1941" s="307"/>
      <c r="Y1941" s="307"/>
      <c r="Z1941" s="307"/>
      <c r="AA1941" s="307"/>
      <c r="AB1941" s="307"/>
      <c r="AC1941" s="307"/>
      <c r="AD1941" s="307"/>
      <c r="AE1941" s="307"/>
      <c r="AF1941" s="307"/>
      <c r="AG1941" s="307"/>
      <c r="AH1941" s="307"/>
      <c r="AI1941" s="307"/>
      <c r="AJ1941" s="307"/>
      <c r="AK1941" s="307"/>
      <c r="AL1941" s="307"/>
      <c r="AM1941" s="307"/>
      <c r="AN1941" s="307"/>
      <c r="AO1941" s="307"/>
      <c r="AP1941" s="307"/>
      <c r="AQ1941" s="298"/>
      <c r="AR1941" s="307"/>
      <c r="AS1941" s="275"/>
    </row>
    <row r="1942" spans="1:45" s="272" customFormat="1" ht="14.4" x14ac:dyDescent="0.3">
      <c r="A1942" s="306"/>
      <c r="B1942" s="307"/>
      <c r="C1942" s="307"/>
      <c r="D1942" s="307"/>
      <c r="E1942" s="307"/>
      <c r="F1942" s="307"/>
      <c r="G1942" s="307"/>
      <c r="H1942" s="307"/>
      <c r="I1942" s="307"/>
      <c r="J1942" s="307"/>
      <c r="K1942" s="307"/>
      <c r="L1942" s="307"/>
      <c r="M1942" s="307"/>
      <c r="N1942" s="307"/>
      <c r="O1942" s="307"/>
      <c r="P1942" s="307"/>
      <c r="Q1942" s="307"/>
      <c r="R1942" s="307"/>
      <c r="S1942" s="307"/>
      <c r="T1942" s="307"/>
      <c r="U1942" s="307"/>
      <c r="V1942" s="307"/>
      <c r="W1942" s="307"/>
      <c r="X1942" s="307"/>
      <c r="Y1942" s="307"/>
      <c r="Z1942" s="307"/>
      <c r="AA1942" s="307"/>
      <c r="AB1942" s="307"/>
      <c r="AC1942" s="307"/>
      <c r="AD1942" s="307"/>
      <c r="AE1942" s="307"/>
      <c r="AF1942" s="307"/>
      <c r="AG1942" s="307"/>
      <c r="AH1942" s="307"/>
      <c r="AI1942" s="307"/>
      <c r="AJ1942" s="307"/>
      <c r="AK1942" s="307"/>
      <c r="AL1942" s="307"/>
      <c r="AM1942" s="307"/>
      <c r="AN1942" s="307"/>
      <c r="AO1942" s="307"/>
      <c r="AP1942" s="307"/>
      <c r="AQ1942" s="298"/>
      <c r="AR1942" s="307"/>
      <c r="AS1942" s="275"/>
    </row>
    <row r="1943" spans="1:45" s="272" customFormat="1" ht="21.6" x14ac:dyDescent="0.65">
      <c r="A1943" s="304"/>
      <c r="B1943" s="305"/>
      <c r="C1943" s="285"/>
      <c r="D1943" s="285"/>
      <c r="E1943" s="285"/>
      <c r="F1943" s="285"/>
      <c r="G1943" s="285"/>
      <c r="H1943" s="285"/>
      <c r="I1943" s="285"/>
      <c r="J1943" s="285"/>
      <c r="K1943" s="285"/>
      <c r="L1943" s="285"/>
      <c r="M1943" s="285"/>
      <c r="N1943" s="285"/>
      <c r="O1943" s="285"/>
      <c r="P1943" s="285"/>
      <c r="Q1943" s="285"/>
      <c r="R1943" s="285"/>
      <c r="S1943" s="285"/>
      <c r="T1943" s="285"/>
      <c r="U1943" s="285"/>
      <c r="V1943" s="285"/>
      <c r="W1943" s="285"/>
      <c r="X1943" s="285"/>
      <c r="Y1943" s="285"/>
      <c r="Z1943" s="285"/>
      <c r="AA1943" s="285"/>
      <c r="AB1943" s="285"/>
      <c r="AC1943" s="285"/>
      <c r="AD1943" s="285"/>
      <c r="AE1943" s="285"/>
      <c r="AF1943" s="285"/>
      <c r="AG1943" s="285"/>
      <c r="AH1943" s="285"/>
      <c r="AI1943" s="285"/>
      <c r="AJ1943" s="285"/>
      <c r="AK1943" s="285"/>
      <c r="AL1943" s="285"/>
      <c r="AM1943" s="285"/>
      <c r="AN1943" s="285"/>
      <c r="AO1943" s="285"/>
      <c r="AP1943" s="285"/>
      <c r="AQ1943" s="298"/>
      <c r="AR1943" s="305"/>
      <c r="AS1943" s="275"/>
    </row>
    <row r="1944" spans="1:45" s="272" customFormat="1" ht="21.6" x14ac:dyDescent="0.65">
      <c r="A1944" s="304"/>
      <c r="B1944" s="305"/>
      <c r="C1944" s="284"/>
      <c r="D1944" s="284"/>
      <c r="E1944" s="284"/>
      <c r="F1944" s="284"/>
      <c r="G1944" s="284"/>
      <c r="H1944" s="284"/>
      <c r="I1944" s="284"/>
      <c r="J1944" s="284"/>
      <c r="K1944" s="284"/>
      <c r="L1944" s="284"/>
      <c r="M1944" s="284"/>
      <c r="N1944" s="284"/>
      <c r="O1944" s="284"/>
      <c r="P1944" s="284"/>
      <c r="Q1944" s="284"/>
      <c r="R1944" s="284"/>
      <c r="S1944" s="284"/>
      <c r="T1944" s="284"/>
      <c r="U1944" s="284"/>
      <c r="V1944" s="284"/>
      <c r="W1944" s="284"/>
      <c r="X1944" s="284"/>
      <c r="Y1944" s="284"/>
      <c r="Z1944" s="284"/>
      <c r="AA1944" s="284"/>
      <c r="AB1944" s="284"/>
      <c r="AC1944" s="284"/>
      <c r="AD1944" s="284"/>
      <c r="AE1944" s="284"/>
      <c r="AF1944" s="284"/>
      <c r="AG1944" s="284"/>
      <c r="AH1944" s="284"/>
      <c r="AI1944" s="284"/>
      <c r="AJ1944" s="284"/>
      <c r="AK1944" s="284"/>
      <c r="AL1944" s="284"/>
      <c r="AM1944" s="284"/>
      <c r="AN1944" s="284"/>
      <c r="AO1944" s="284"/>
      <c r="AP1944" s="284"/>
      <c r="AQ1944" s="298"/>
      <c r="AR1944" s="305"/>
      <c r="AS1944" s="278"/>
    </row>
    <row r="1945" spans="1:45" s="272" customFormat="1" ht="21.6" x14ac:dyDescent="0.65">
      <c r="A1945" s="304"/>
      <c r="B1945" s="305"/>
      <c r="C1945" s="285"/>
      <c r="D1945" s="285"/>
      <c r="E1945" s="285"/>
      <c r="F1945" s="285"/>
      <c r="G1945" s="285"/>
      <c r="H1945" s="285"/>
      <c r="I1945" s="285"/>
      <c r="J1945" s="285"/>
      <c r="K1945" s="285"/>
      <c r="L1945" s="285"/>
      <c r="M1945" s="285"/>
      <c r="N1945" s="285"/>
      <c r="O1945" s="285"/>
      <c r="P1945" s="285"/>
      <c r="Q1945" s="285"/>
      <c r="R1945" s="285"/>
      <c r="S1945" s="285"/>
      <c r="T1945" s="285"/>
      <c r="U1945" s="285"/>
      <c r="V1945" s="285"/>
      <c r="W1945" s="285"/>
      <c r="X1945" s="285"/>
      <c r="Y1945" s="285"/>
      <c r="Z1945" s="285"/>
      <c r="AA1945" s="285"/>
      <c r="AB1945" s="285"/>
      <c r="AC1945" s="285"/>
      <c r="AD1945" s="285"/>
      <c r="AE1945" s="285"/>
      <c r="AF1945" s="285"/>
      <c r="AG1945" s="285"/>
      <c r="AH1945" s="285"/>
      <c r="AI1945" s="285"/>
      <c r="AJ1945" s="285"/>
      <c r="AK1945" s="285"/>
      <c r="AL1945" s="285"/>
      <c r="AM1945" s="285"/>
      <c r="AN1945" s="285"/>
      <c r="AO1945" s="285"/>
      <c r="AP1945" s="285"/>
      <c r="AQ1945" s="298"/>
      <c r="AR1945" s="305"/>
      <c r="AS1945" s="275"/>
    </row>
    <row r="1946" spans="1:45" s="272" customFormat="1" ht="21.6" x14ac:dyDescent="0.65">
      <c r="A1946" s="304"/>
      <c r="B1946" s="305"/>
      <c r="C1946" s="284"/>
      <c r="D1946" s="284"/>
      <c r="E1946" s="284"/>
      <c r="F1946" s="284"/>
      <c r="G1946" s="284"/>
      <c r="H1946" s="284"/>
      <c r="I1946" s="284"/>
      <c r="J1946" s="284"/>
      <c r="K1946" s="284"/>
      <c r="L1946" s="284"/>
      <c r="M1946" s="284"/>
      <c r="N1946" s="284"/>
      <c r="O1946" s="284"/>
      <c r="P1946" s="284"/>
      <c r="Q1946" s="284"/>
      <c r="R1946" s="284"/>
      <c r="S1946" s="284"/>
      <c r="T1946" s="284"/>
      <c r="U1946" s="284"/>
      <c r="V1946" s="284"/>
      <c r="W1946" s="284"/>
      <c r="X1946" s="284"/>
      <c r="Y1946" s="284"/>
      <c r="Z1946" s="284"/>
      <c r="AA1946" s="284"/>
      <c r="AB1946" s="284"/>
      <c r="AC1946" s="284"/>
      <c r="AD1946" s="284"/>
      <c r="AE1946" s="284"/>
      <c r="AF1946" s="284"/>
      <c r="AG1946" s="284"/>
      <c r="AH1946" s="284"/>
      <c r="AI1946" s="284"/>
      <c r="AJ1946" s="284"/>
      <c r="AK1946" s="284"/>
      <c r="AL1946" s="284"/>
      <c r="AM1946" s="284"/>
      <c r="AN1946" s="284"/>
      <c r="AO1946" s="284"/>
      <c r="AP1946" s="284"/>
      <c r="AQ1946" s="298"/>
      <c r="AR1946" s="305"/>
      <c r="AS1946" s="278"/>
    </row>
    <row r="1947" spans="1:45" s="272" customFormat="1" ht="14.4" x14ac:dyDescent="0.3">
      <c r="A1947" s="306"/>
      <c r="B1947" s="307"/>
      <c r="C1947" s="307"/>
      <c r="D1947" s="307"/>
      <c r="E1947" s="307"/>
      <c r="F1947" s="307"/>
      <c r="G1947" s="307"/>
      <c r="H1947" s="307"/>
      <c r="I1947" s="307"/>
      <c r="J1947" s="307"/>
      <c r="K1947" s="307"/>
      <c r="L1947" s="307"/>
      <c r="M1947" s="307"/>
      <c r="N1947" s="307"/>
      <c r="O1947" s="307"/>
      <c r="P1947" s="307"/>
      <c r="Q1947" s="307"/>
      <c r="R1947" s="307"/>
      <c r="S1947" s="307"/>
      <c r="T1947" s="307"/>
      <c r="U1947" s="307"/>
      <c r="V1947" s="307"/>
      <c r="W1947" s="307"/>
      <c r="X1947" s="307"/>
      <c r="Y1947" s="307"/>
      <c r="Z1947" s="307"/>
      <c r="AA1947" s="307"/>
      <c r="AB1947" s="307"/>
      <c r="AC1947" s="307"/>
      <c r="AD1947" s="307"/>
      <c r="AE1947" s="307"/>
      <c r="AF1947" s="307"/>
      <c r="AG1947" s="307"/>
      <c r="AH1947" s="307"/>
      <c r="AI1947" s="307"/>
      <c r="AJ1947" s="307"/>
      <c r="AK1947" s="307"/>
      <c r="AL1947" s="307"/>
      <c r="AM1947" s="307"/>
      <c r="AN1947" s="307"/>
      <c r="AO1947" s="307"/>
      <c r="AP1947" s="307"/>
      <c r="AQ1947" s="298"/>
      <c r="AR1947" s="307"/>
      <c r="AS1947" s="275"/>
    </row>
    <row r="1948" spans="1:45" s="272" customFormat="1" ht="14.4" x14ac:dyDescent="0.3">
      <c r="A1948" s="306"/>
      <c r="B1948" s="307"/>
      <c r="C1948" s="307"/>
      <c r="D1948" s="307"/>
      <c r="E1948" s="307"/>
      <c r="F1948" s="307"/>
      <c r="G1948" s="307"/>
      <c r="H1948" s="307"/>
      <c r="I1948" s="307"/>
      <c r="J1948" s="307"/>
      <c r="K1948" s="307"/>
      <c r="L1948" s="307"/>
      <c r="M1948" s="307"/>
      <c r="N1948" s="307"/>
      <c r="O1948" s="307"/>
      <c r="P1948" s="307"/>
      <c r="Q1948" s="307"/>
      <c r="R1948" s="307"/>
      <c r="S1948" s="307"/>
      <c r="T1948" s="307"/>
      <c r="U1948" s="307"/>
      <c r="V1948" s="307"/>
      <c r="W1948" s="307"/>
      <c r="X1948" s="307"/>
      <c r="Y1948" s="307"/>
      <c r="Z1948" s="307"/>
      <c r="AA1948" s="307"/>
      <c r="AB1948" s="307"/>
      <c r="AC1948" s="307"/>
      <c r="AD1948" s="307"/>
      <c r="AE1948" s="307"/>
      <c r="AF1948" s="307"/>
      <c r="AG1948" s="307"/>
      <c r="AH1948" s="307"/>
      <c r="AI1948" s="307"/>
      <c r="AJ1948" s="307"/>
      <c r="AK1948" s="307"/>
      <c r="AL1948" s="307"/>
      <c r="AM1948" s="307"/>
      <c r="AN1948" s="307"/>
      <c r="AO1948" s="307"/>
      <c r="AP1948" s="307"/>
      <c r="AQ1948" s="298"/>
      <c r="AR1948" s="307"/>
      <c r="AS1948" s="275"/>
    </row>
    <row r="1949" spans="1:45" s="272" customFormat="1" ht="21.6" x14ac:dyDescent="0.65">
      <c r="A1949" s="304"/>
      <c r="B1949" s="305"/>
      <c r="C1949" s="284"/>
      <c r="D1949" s="284"/>
      <c r="E1949" s="284"/>
      <c r="F1949" s="284"/>
      <c r="G1949" s="284"/>
      <c r="H1949" s="284"/>
      <c r="I1949" s="284"/>
      <c r="J1949" s="284"/>
      <c r="K1949" s="284"/>
      <c r="L1949" s="284"/>
      <c r="M1949" s="284"/>
      <c r="N1949" s="284"/>
      <c r="O1949" s="284"/>
      <c r="P1949" s="284"/>
      <c r="Q1949" s="284"/>
      <c r="R1949" s="284"/>
      <c r="S1949" s="284"/>
      <c r="T1949" s="284"/>
      <c r="U1949" s="284"/>
      <c r="V1949" s="284"/>
      <c r="W1949" s="284"/>
      <c r="X1949" s="284"/>
      <c r="Y1949" s="284"/>
      <c r="Z1949" s="284"/>
      <c r="AA1949" s="284"/>
      <c r="AB1949" s="284"/>
      <c r="AC1949" s="284"/>
      <c r="AD1949" s="284"/>
      <c r="AE1949" s="284"/>
      <c r="AF1949" s="284"/>
      <c r="AG1949" s="284"/>
      <c r="AH1949" s="284"/>
      <c r="AI1949" s="284"/>
      <c r="AJ1949" s="284"/>
      <c r="AK1949" s="284"/>
      <c r="AL1949" s="284"/>
      <c r="AM1949" s="284"/>
      <c r="AN1949" s="284"/>
      <c r="AO1949" s="284"/>
      <c r="AP1949" s="284"/>
      <c r="AQ1949" s="298"/>
      <c r="AR1949" s="305"/>
      <c r="AS1949" s="278"/>
    </row>
    <row r="1950" spans="1:45" s="272" customFormat="1" ht="21.6" x14ac:dyDescent="0.65">
      <c r="A1950" s="308"/>
      <c r="B1950" s="305"/>
      <c r="C1950" s="284"/>
      <c r="D1950" s="284"/>
      <c r="E1950" s="284"/>
      <c r="F1950" s="284"/>
      <c r="G1950" s="284"/>
      <c r="H1950" s="284"/>
      <c r="I1950" s="284"/>
      <c r="J1950" s="284"/>
      <c r="K1950" s="284"/>
      <c r="L1950" s="284"/>
      <c r="M1950" s="284"/>
      <c r="N1950" s="284"/>
      <c r="O1950" s="284"/>
      <c r="P1950" s="284"/>
      <c r="Q1950" s="284"/>
      <c r="R1950" s="284"/>
      <c r="S1950" s="284"/>
      <c r="T1950" s="284"/>
      <c r="U1950" s="284"/>
      <c r="V1950" s="284"/>
      <c r="W1950" s="284"/>
      <c r="X1950" s="284"/>
      <c r="Y1950" s="284"/>
      <c r="Z1950" s="284"/>
      <c r="AA1950" s="284"/>
      <c r="AB1950" s="284"/>
      <c r="AC1950" s="284"/>
      <c r="AD1950" s="284"/>
      <c r="AE1950" s="284"/>
      <c r="AF1950" s="284"/>
      <c r="AG1950" s="284"/>
      <c r="AH1950" s="284"/>
      <c r="AI1950" s="284"/>
      <c r="AJ1950" s="284"/>
      <c r="AK1950" s="284"/>
      <c r="AL1950" s="284"/>
      <c r="AM1950" s="284"/>
      <c r="AN1950" s="284"/>
      <c r="AO1950" s="284"/>
      <c r="AP1950" s="284"/>
      <c r="AQ1950" s="298"/>
      <c r="AR1950" s="310"/>
      <c r="AS1950" s="278"/>
    </row>
    <row r="1951" spans="1:45" s="272" customFormat="1" ht="21.6" x14ac:dyDescent="0.65">
      <c r="A1951" s="308"/>
      <c r="B1951" s="305"/>
      <c r="C1951" s="284"/>
      <c r="D1951" s="284"/>
      <c r="E1951" s="284"/>
      <c r="F1951" s="284"/>
      <c r="G1951" s="284"/>
      <c r="H1951" s="284"/>
      <c r="I1951" s="284"/>
      <c r="J1951" s="284"/>
      <c r="K1951" s="284"/>
      <c r="L1951" s="284"/>
      <c r="M1951" s="284"/>
      <c r="N1951" s="284"/>
      <c r="O1951" s="284"/>
      <c r="P1951" s="284"/>
      <c r="Q1951" s="284"/>
      <c r="R1951" s="284"/>
      <c r="S1951" s="284"/>
      <c r="T1951" s="284"/>
      <c r="U1951" s="284"/>
      <c r="V1951" s="284"/>
      <c r="W1951" s="284"/>
      <c r="X1951" s="284"/>
      <c r="Y1951" s="284"/>
      <c r="Z1951" s="284"/>
      <c r="AA1951" s="284"/>
      <c r="AB1951" s="284"/>
      <c r="AC1951" s="284"/>
      <c r="AD1951" s="284"/>
      <c r="AE1951" s="284"/>
      <c r="AF1951" s="284"/>
      <c r="AG1951" s="284"/>
      <c r="AH1951" s="284"/>
      <c r="AI1951" s="284"/>
      <c r="AJ1951" s="284"/>
      <c r="AK1951" s="284"/>
      <c r="AL1951" s="284"/>
      <c r="AM1951" s="284"/>
      <c r="AN1951" s="284"/>
      <c r="AO1951" s="284"/>
      <c r="AP1951" s="284"/>
      <c r="AQ1951" s="298"/>
      <c r="AR1951" s="310"/>
      <c r="AS1951" s="278"/>
    </row>
    <row r="1952" spans="1:45" s="272" customFormat="1" ht="21.6" x14ac:dyDescent="0.65">
      <c r="A1952" s="304"/>
      <c r="B1952" s="305"/>
      <c r="C1952" s="284"/>
      <c r="D1952" s="284"/>
      <c r="E1952" s="284"/>
      <c r="F1952" s="284"/>
      <c r="G1952" s="284"/>
      <c r="H1952" s="284"/>
      <c r="I1952" s="284"/>
      <c r="J1952" s="284"/>
      <c r="K1952" s="284"/>
      <c r="L1952" s="284"/>
      <c r="M1952" s="284"/>
      <c r="N1952" s="284"/>
      <c r="O1952" s="284"/>
      <c r="P1952" s="284"/>
      <c r="Q1952" s="284"/>
      <c r="R1952" s="284"/>
      <c r="S1952" s="284"/>
      <c r="T1952" s="284"/>
      <c r="U1952" s="284"/>
      <c r="V1952" s="284"/>
      <c r="W1952" s="284"/>
      <c r="X1952" s="284"/>
      <c r="Y1952" s="284"/>
      <c r="Z1952" s="284"/>
      <c r="AA1952" s="284"/>
      <c r="AB1952" s="284"/>
      <c r="AC1952" s="284"/>
      <c r="AD1952" s="284"/>
      <c r="AE1952" s="284"/>
      <c r="AF1952" s="284"/>
      <c r="AG1952" s="284"/>
      <c r="AH1952" s="284"/>
      <c r="AI1952" s="284"/>
      <c r="AJ1952" s="284"/>
      <c r="AK1952" s="284"/>
      <c r="AL1952" s="284"/>
      <c r="AM1952" s="284"/>
      <c r="AN1952" s="284"/>
      <c r="AO1952" s="284"/>
      <c r="AP1952" s="284"/>
      <c r="AQ1952" s="298"/>
      <c r="AR1952" s="305"/>
      <c r="AS1952" s="278"/>
    </row>
    <row r="1953" spans="1:45" s="272" customFormat="1" ht="14.4" x14ac:dyDescent="0.3">
      <c r="A1953" s="306"/>
      <c r="B1953" s="307"/>
      <c r="C1953" s="307"/>
      <c r="D1953" s="307"/>
      <c r="E1953" s="307"/>
      <c r="F1953" s="307"/>
      <c r="G1953" s="307"/>
      <c r="H1953" s="307"/>
      <c r="I1953" s="307"/>
      <c r="J1953" s="307"/>
      <c r="K1953" s="307"/>
      <c r="L1953" s="307"/>
      <c r="M1953" s="307"/>
      <c r="N1953" s="307"/>
      <c r="O1953" s="307"/>
      <c r="P1953" s="307"/>
      <c r="Q1953" s="307"/>
      <c r="R1953" s="307"/>
      <c r="S1953" s="307"/>
      <c r="T1953" s="307"/>
      <c r="U1953" s="307"/>
      <c r="V1953" s="307"/>
      <c r="W1953" s="307"/>
      <c r="X1953" s="307"/>
      <c r="Y1953" s="307"/>
      <c r="Z1953" s="307"/>
      <c r="AA1953" s="307"/>
      <c r="AB1953" s="307"/>
      <c r="AC1953" s="307"/>
      <c r="AD1953" s="307"/>
      <c r="AE1953" s="307"/>
      <c r="AF1953" s="307"/>
      <c r="AG1953" s="307"/>
      <c r="AH1953" s="307"/>
      <c r="AI1953" s="307"/>
      <c r="AJ1953" s="307"/>
      <c r="AK1953" s="307"/>
      <c r="AL1953" s="307"/>
      <c r="AM1953" s="307"/>
      <c r="AN1953" s="307"/>
      <c r="AO1953" s="307"/>
      <c r="AP1953" s="307"/>
      <c r="AQ1953" s="298"/>
      <c r="AR1953" s="307"/>
      <c r="AS1953" s="275"/>
    </row>
    <row r="1954" spans="1:45" s="272" customFormat="1" ht="14.4" x14ac:dyDescent="0.3">
      <c r="A1954" s="306"/>
      <c r="B1954" s="307"/>
      <c r="C1954" s="307"/>
      <c r="D1954" s="307"/>
      <c r="E1954" s="307"/>
      <c r="F1954" s="307"/>
      <c r="G1954" s="307"/>
      <c r="H1954" s="307"/>
      <c r="I1954" s="307"/>
      <c r="J1954" s="307"/>
      <c r="K1954" s="307"/>
      <c r="L1954" s="307"/>
      <c r="M1954" s="307"/>
      <c r="N1954" s="307"/>
      <c r="O1954" s="307"/>
      <c r="P1954" s="307"/>
      <c r="Q1954" s="307"/>
      <c r="R1954" s="307"/>
      <c r="S1954" s="307"/>
      <c r="T1954" s="307"/>
      <c r="U1954" s="307"/>
      <c r="V1954" s="307"/>
      <c r="W1954" s="307"/>
      <c r="X1954" s="307"/>
      <c r="Y1954" s="307"/>
      <c r="Z1954" s="307"/>
      <c r="AA1954" s="307"/>
      <c r="AB1954" s="307"/>
      <c r="AC1954" s="307"/>
      <c r="AD1954" s="307"/>
      <c r="AE1954" s="307"/>
      <c r="AF1954" s="307"/>
      <c r="AG1954" s="307"/>
      <c r="AH1954" s="307"/>
      <c r="AI1954" s="307"/>
      <c r="AJ1954" s="307"/>
      <c r="AK1954" s="307"/>
      <c r="AL1954" s="307"/>
      <c r="AM1954" s="307"/>
      <c r="AN1954" s="307"/>
      <c r="AO1954" s="307"/>
      <c r="AP1954" s="307"/>
      <c r="AQ1954" s="298"/>
      <c r="AR1954" s="307"/>
      <c r="AS1954" s="275"/>
    </row>
    <row r="1955" spans="1:45" s="272" customFormat="1" ht="21.6" x14ac:dyDescent="0.65">
      <c r="A1955" s="304"/>
      <c r="B1955" s="305"/>
      <c r="C1955" s="285"/>
      <c r="D1955" s="285"/>
      <c r="E1955" s="285"/>
      <c r="F1955" s="285"/>
      <c r="G1955" s="285"/>
      <c r="H1955" s="285"/>
      <c r="I1955" s="285"/>
      <c r="J1955" s="285"/>
      <c r="K1955" s="285"/>
      <c r="L1955" s="285"/>
      <c r="M1955" s="285"/>
      <c r="N1955" s="285"/>
      <c r="O1955" s="285"/>
      <c r="P1955" s="285"/>
      <c r="Q1955" s="285"/>
      <c r="R1955" s="285"/>
      <c r="S1955" s="285"/>
      <c r="T1955" s="285"/>
      <c r="U1955" s="285"/>
      <c r="V1955" s="285"/>
      <c r="W1955" s="285"/>
      <c r="X1955" s="285"/>
      <c r="Y1955" s="285"/>
      <c r="Z1955" s="285"/>
      <c r="AA1955" s="285"/>
      <c r="AB1955" s="285"/>
      <c r="AC1955" s="285"/>
      <c r="AD1955" s="285"/>
      <c r="AE1955" s="285"/>
      <c r="AF1955" s="285"/>
      <c r="AG1955" s="285"/>
      <c r="AH1955" s="285"/>
      <c r="AI1955" s="285"/>
      <c r="AJ1955" s="285"/>
      <c r="AK1955" s="285"/>
      <c r="AL1955" s="285"/>
      <c r="AM1955" s="285"/>
      <c r="AN1955" s="285"/>
      <c r="AO1955" s="285"/>
      <c r="AP1955" s="285"/>
      <c r="AQ1955" s="298"/>
      <c r="AR1955" s="305"/>
      <c r="AS1955" s="275"/>
    </row>
    <row r="1956" spans="1:45" s="272" customFormat="1" ht="21.6" x14ac:dyDescent="0.65">
      <c r="A1956" s="304"/>
      <c r="B1956" s="305"/>
      <c r="C1956" s="285"/>
      <c r="D1956" s="285"/>
      <c r="E1956" s="285"/>
      <c r="F1956" s="285"/>
      <c r="G1956" s="285"/>
      <c r="H1956" s="285"/>
      <c r="I1956" s="285"/>
      <c r="J1956" s="285"/>
      <c r="K1956" s="285"/>
      <c r="L1956" s="285"/>
      <c r="M1956" s="285"/>
      <c r="N1956" s="285"/>
      <c r="O1956" s="285"/>
      <c r="P1956" s="285"/>
      <c r="Q1956" s="285"/>
      <c r="R1956" s="285"/>
      <c r="S1956" s="285"/>
      <c r="T1956" s="285"/>
      <c r="U1956" s="285"/>
      <c r="V1956" s="285"/>
      <c r="W1956" s="285"/>
      <c r="X1956" s="285"/>
      <c r="Y1956" s="285"/>
      <c r="Z1956" s="285"/>
      <c r="AA1956" s="285"/>
      <c r="AB1956" s="285"/>
      <c r="AC1956" s="285"/>
      <c r="AD1956" s="285"/>
      <c r="AE1956" s="285"/>
      <c r="AF1956" s="285"/>
      <c r="AG1956" s="285"/>
      <c r="AH1956" s="285"/>
      <c r="AI1956" s="285"/>
      <c r="AJ1956" s="285"/>
      <c r="AK1956" s="285"/>
      <c r="AL1956" s="285"/>
      <c r="AM1956" s="285"/>
      <c r="AN1956" s="285"/>
      <c r="AO1956" s="285"/>
      <c r="AP1956" s="285"/>
      <c r="AQ1956" s="298"/>
      <c r="AR1956" s="305"/>
      <c r="AS1956" s="275"/>
    </row>
    <row r="1957" spans="1:45" s="272" customFormat="1" ht="14.4" x14ac:dyDescent="0.3">
      <c r="A1957" s="306"/>
      <c r="B1957" s="307"/>
      <c r="C1957" s="307"/>
      <c r="D1957" s="307"/>
      <c r="E1957" s="307"/>
      <c r="F1957" s="307"/>
      <c r="G1957" s="307"/>
      <c r="H1957" s="307"/>
      <c r="I1957" s="307"/>
      <c r="J1957" s="307"/>
      <c r="K1957" s="307"/>
      <c r="L1957" s="307"/>
      <c r="M1957" s="307"/>
      <c r="N1957" s="307"/>
      <c r="O1957" s="307"/>
      <c r="P1957" s="307"/>
      <c r="Q1957" s="307"/>
      <c r="R1957" s="307"/>
      <c r="S1957" s="307"/>
      <c r="T1957" s="307"/>
      <c r="U1957" s="307"/>
      <c r="V1957" s="307"/>
      <c r="W1957" s="307"/>
      <c r="X1957" s="307"/>
      <c r="Y1957" s="307"/>
      <c r="Z1957" s="307"/>
      <c r="AA1957" s="307"/>
      <c r="AB1957" s="307"/>
      <c r="AC1957" s="307"/>
      <c r="AD1957" s="307"/>
      <c r="AE1957" s="307"/>
      <c r="AF1957" s="307"/>
      <c r="AG1957" s="307"/>
      <c r="AH1957" s="307"/>
      <c r="AI1957" s="307"/>
      <c r="AJ1957" s="307"/>
      <c r="AK1957" s="307"/>
      <c r="AL1957" s="307"/>
      <c r="AM1957" s="307"/>
      <c r="AN1957" s="307"/>
      <c r="AO1957" s="307"/>
      <c r="AP1957" s="307"/>
      <c r="AQ1957" s="298"/>
      <c r="AR1957" s="307"/>
      <c r="AS1957" s="275"/>
    </row>
    <row r="1958" spans="1:45" s="272" customFormat="1" ht="14.4" x14ac:dyDescent="0.3">
      <c r="A1958" s="306"/>
      <c r="B1958" s="307"/>
      <c r="C1958" s="307"/>
      <c r="D1958" s="307"/>
      <c r="E1958" s="307"/>
      <c r="F1958" s="307"/>
      <c r="G1958" s="307"/>
      <c r="H1958" s="307"/>
      <c r="I1958" s="307"/>
      <c r="J1958" s="307"/>
      <c r="K1958" s="307"/>
      <c r="L1958" s="307"/>
      <c r="M1958" s="307"/>
      <c r="N1958" s="307"/>
      <c r="O1958" s="307"/>
      <c r="P1958" s="307"/>
      <c r="Q1958" s="307"/>
      <c r="R1958" s="307"/>
      <c r="S1958" s="307"/>
      <c r="T1958" s="307"/>
      <c r="U1958" s="307"/>
      <c r="V1958" s="307"/>
      <c r="W1958" s="307"/>
      <c r="X1958" s="307"/>
      <c r="Y1958" s="307"/>
      <c r="Z1958" s="307"/>
      <c r="AA1958" s="307"/>
      <c r="AB1958" s="307"/>
      <c r="AC1958" s="307"/>
      <c r="AD1958" s="307"/>
      <c r="AE1958" s="307"/>
      <c r="AF1958" s="307"/>
      <c r="AG1958" s="307"/>
      <c r="AH1958" s="307"/>
      <c r="AI1958" s="307"/>
      <c r="AJ1958" s="307"/>
      <c r="AK1958" s="307"/>
      <c r="AL1958" s="307"/>
      <c r="AM1958" s="307"/>
      <c r="AN1958" s="307"/>
      <c r="AO1958" s="307"/>
      <c r="AP1958" s="307"/>
      <c r="AQ1958" s="298"/>
      <c r="AR1958" s="307"/>
      <c r="AS1958" s="275"/>
    </row>
    <row r="1959" spans="1:45" s="272" customFormat="1" ht="21.6" x14ac:dyDescent="0.65">
      <c r="A1959" s="304"/>
      <c r="B1959" s="305"/>
      <c r="C1959" s="285"/>
      <c r="D1959" s="285"/>
      <c r="E1959" s="285"/>
      <c r="F1959" s="285"/>
      <c r="G1959" s="285"/>
      <c r="H1959" s="285"/>
      <c r="I1959" s="285"/>
      <c r="J1959" s="285"/>
      <c r="K1959" s="285"/>
      <c r="L1959" s="285"/>
      <c r="M1959" s="285"/>
      <c r="N1959" s="285"/>
      <c r="O1959" s="285"/>
      <c r="P1959" s="285"/>
      <c r="Q1959" s="285"/>
      <c r="R1959" s="285"/>
      <c r="S1959" s="285"/>
      <c r="T1959" s="285"/>
      <c r="U1959" s="285"/>
      <c r="V1959" s="285"/>
      <c r="W1959" s="285"/>
      <c r="X1959" s="285"/>
      <c r="Y1959" s="285"/>
      <c r="Z1959" s="285"/>
      <c r="AA1959" s="285"/>
      <c r="AB1959" s="285"/>
      <c r="AC1959" s="285"/>
      <c r="AD1959" s="285"/>
      <c r="AE1959" s="285"/>
      <c r="AF1959" s="285"/>
      <c r="AG1959" s="285"/>
      <c r="AH1959" s="285"/>
      <c r="AI1959" s="285"/>
      <c r="AJ1959" s="285"/>
      <c r="AK1959" s="285"/>
      <c r="AL1959" s="285"/>
      <c r="AM1959" s="285"/>
      <c r="AN1959" s="285"/>
      <c r="AO1959" s="285"/>
      <c r="AP1959" s="285"/>
      <c r="AQ1959" s="298"/>
      <c r="AR1959" s="305"/>
      <c r="AS1959" s="275"/>
    </row>
    <row r="1960" spans="1:45" s="272" customFormat="1" ht="14.4" x14ac:dyDescent="0.3">
      <c r="A1960" s="306"/>
      <c r="B1960" s="307"/>
      <c r="C1960" s="307"/>
      <c r="D1960" s="307"/>
      <c r="E1960" s="307"/>
      <c r="F1960" s="307"/>
      <c r="G1960" s="307"/>
      <c r="H1960" s="307"/>
      <c r="I1960" s="307"/>
      <c r="J1960" s="307"/>
      <c r="K1960" s="307"/>
      <c r="L1960" s="307"/>
      <c r="M1960" s="307"/>
      <c r="N1960" s="307"/>
      <c r="O1960" s="307"/>
      <c r="P1960" s="307"/>
      <c r="Q1960" s="307"/>
      <c r="R1960" s="307"/>
      <c r="S1960" s="307"/>
      <c r="T1960" s="307"/>
      <c r="U1960" s="307"/>
      <c r="V1960" s="307"/>
      <c r="W1960" s="307"/>
      <c r="X1960" s="307"/>
      <c r="Y1960" s="307"/>
      <c r="Z1960" s="307"/>
      <c r="AA1960" s="307"/>
      <c r="AB1960" s="307"/>
      <c r="AC1960" s="307"/>
      <c r="AD1960" s="307"/>
      <c r="AE1960" s="307"/>
      <c r="AF1960" s="307"/>
      <c r="AG1960" s="307"/>
      <c r="AH1960" s="307"/>
      <c r="AI1960" s="307"/>
      <c r="AJ1960" s="307"/>
      <c r="AK1960" s="307"/>
      <c r="AL1960" s="307"/>
      <c r="AM1960" s="307"/>
      <c r="AN1960" s="307"/>
      <c r="AO1960" s="307"/>
      <c r="AP1960" s="307"/>
      <c r="AQ1960" s="298"/>
      <c r="AR1960" s="307"/>
      <c r="AS1960" s="275"/>
    </row>
    <row r="1961" spans="1:45" s="272" customFormat="1" ht="21.6" x14ac:dyDescent="0.65">
      <c r="A1961" s="308"/>
      <c r="B1961" s="305"/>
      <c r="C1961" s="284"/>
      <c r="D1961" s="284"/>
      <c r="E1961" s="284"/>
      <c r="F1961" s="284"/>
      <c r="G1961" s="284"/>
      <c r="H1961" s="284"/>
      <c r="I1961" s="284"/>
      <c r="J1961" s="284"/>
      <c r="K1961" s="284"/>
      <c r="L1961" s="284"/>
      <c r="M1961" s="284"/>
      <c r="N1961" s="284"/>
      <c r="O1961" s="284"/>
      <c r="P1961" s="284"/>
      <c r="Q1961" s="284"/>
      <c r="R1961" s="284"/>
      <c r="S1961" s="284"/>
      <c r="T1961" s="284"/>
      <c r="U1961" s="284"/>
      <c r="V1961" s="284"/>
      <c r="W1961" s="284"/>
      <c r="X1961" s="284"/>
      <c r="Y1961" s="284"/>
      <c r="Z1961" s="284"/>
      <c r="AA1961" s="284"/>
      <c r="AB1961" s="284"/>
      <c r="AC1961" s="284"/>
      <c r="AD1961" s="284"/>
      <c r="AE1961" s="284"/>
      <c r="AF1961" s="284"/>
      <c r="AG1961" s="284"/>
      <c r="AH1961" s="284"/>
      <c r="AI1961" s="284"/>
      <c r="AJ1961" s="284"/>
      <c r="AK1961" s="284"/>
      <c r="AL1961" s="284"/>
      <c r="AM1961" s="284"/>
      <c r="AN1961" s="284"/>
      <c r="AO1961" s="284"/>
      <c r="AP1961" s="284"/>
      <c r="AQ1961" s="298"/>
      <c r="AR1961" s="309"/>
      <c r="AS1961" s="278"/>
    </row>
    <row r="1962" spans="1:45" s="272" customFormat="1" ht="21.6" x14ac:dyDescent="0.65">
      <c r="A1962" s="304"/>
      <c r="B1962" s="305"/>
      <c r="C1962" s="285"/>
      <c r="D1962" s="285"/>
      <c r="E1962" s="285"/>
      <c r="F1962" s="285"/>
      <c r="G1962" s="285"/>
      <c r="H1962" s="285"/>
      <c r="I1962" s="285"/>
      <c r="J1962" s="285"/>
      <c r="K1962" s="285"/>
      <c r="L1962" s="285"/>
      <c r="M1962" s="285"/>
      <c r="N1962" s="285"/>
      <c r="O1962" s="285"/>
      <c r="P1962" s="285"/>
      <c r="Q1962" s="285"/>
      <c r="R1962" s="285"/>
      <c r="S1962" s="285"/>
      <c r="T1962" s="285"/>
      <c r="U1962" s="285"/>
      <c r="V1962" s="285"/>
      <c r="W1962" s="285"/>
      <c r="X1962" s="285"/>
      <c r="Y1962" s="285"/>
      <c r="Z1962" s="285"/>
      <c r="AA1962" s="285"/>
      <c r="AB1962" s="285"/>
      <c r="AC1962" s="285"/>
      <c r="AD1962" s="285"/>
      <c r="AE1962" s="285"/>
      <c r="AF1962" s="285"/>
      <c r="AG1962" s="285"/>
      <c r="AH1962" s="285"/>
      <c r="AI1962" s="285"/>
      <c r="AJ1962" s="285"/>
      <c r="AK1962" s="285"/>
      <c r="AL1962" s="285"/>
      <c r="AM1962" s="285"/>
      <c r="AN1962" s="285"/>
      <c r="AO1962" s="285"/>
      <c r="AP1962" s="285"/>
      <c r="AQ1962" s="298"/>
      <c r="AR1962" s="305"/>
      <c r="AS1962" s="275"/>
    </row>
    <row r="1963" spans="1:45" s="272" customFormat="1" ht="21.6" x14ac:dyDescent="0.65">
      <c r="A1963" s="304"/>
      <c r="B1963" s="305"/>
      <c r="C1963" s="285"/>
      <c r="D1963" s="285"/>
      <c r="E1963" s="285"/>
      <c r="F1963" s="285"/>
      <c r="G1963" s="285"/>
      <c r="H1963" s="285"/>
      <c r="I1963" s="285"/>
      <c r="J1963" s="285"/>
      <c r="K1963" s="285"/>
      <c r="L1963" s="285"/>
      <c r="M1963" s="284"/>
      <c r="N1963" s="284"/>
      <c r="O1963" s="284"/>
      <c r="P1963" s="284"/>
      <c r="Q1963" s="284"/>
      <c r="R1963" s="285"/>
      <c r="S1963" s="285"/>
      <c r="T1963" s="285"/>
      <c r="U1963" s="285"/>
      <c r="V1963" s="285"/>
      <c r="W1963" s="285"/>
      <c r="X1963" s="285"/>
      <c r="Y1963" s="285"/>
      <c r="Z1963" s="285"/>
      <c r="AA1963" s="285"/>
      <c r="AB1963" s="285"/>
      <c r="AC1963" s="285"/>
      <c r="AD1963" s="285"/>
      <c r="AE1963" s="285"/>
      <c r="AF1963" s="285"/>
      <c r="AG1963" s="285"/>
      <c r="AH1963" s="285"/>
      <c r="AI1963" s="285"/>
      <c r="AJ1963" s="285"/>
      <c r="AK1963" s="285"/>
      <c r="AL1963" s="285"/>
      <c r="AM1963" s="285"/>
      <c r="AN1963" s="285"/>
      <c r="AO1963" s="285"/>
      <c r="AP1963" s="285"/>
      <c r="AQ1963" s="298"/>
      <c r="AR1963" s="305"/>
      <c r="AS1963" s="275"/>
    </row>
    <row r="1964" spans="1:45" s="272" customFormat="1" ht="14.4" x14ac:dyDescent="0.3">
      <c r="A1964" s="306"/>
      <c r="B1964" s="307"/>
      <c r="C1964" s="307"/>
      <c r="D1964" s="307"/>
      <c r="E1964" s="307"/>
      <c r="F1964" s="307"/>
      <c r="G1964" s="307"/>
      <c r="H1964" s="307"/>
      <c r="I1964" s="307"/>
      <c r="J1964" s="307"/>
      <c r="K1964" s="307"/>
      <c r="L1964" s="307"/>
      <c r="M1964" s="307"/>
      <c r="N1964" s="307"/>
      <c r="O1964" s="307"/>
      <c r="P1964" s="307"/>
      <c r="Q1964" s="307"/>
      <c r="R1964" s="307"/>
      <c r="S1964" s="307"/>
      <c r="T1964" s="307"/>
      <c r="U1964" s="307"/>
      <c r="V1964" s="307"/>
      <c r="W1964" s="307"/>
      <c r="X1964" s="307"/>
      <c r="Y1964" s="307"/>
      <c r="Z1964" s="307"/>
      <c r="AA1964" s="307"/>
      <c r="AB1964" s="307"/>
      <c r="AC1964" s="307"/>
      <c r="AD1964" s="307"/>
      <c r="AE1964" s="307"/>
      <c r="AF1964" s="307"/>
      <c r="AG1964" s="307"/>
      <c r="AH1964" s="307"/>
      <c r="AI1964" s="307"/>
      <c r="AJ1964" s="307"/>
      <c r="AK1964" s="307"/>
      <c r="AL1964" s="307"/>
      <c r="AM1964" s="307"/>
      <c r="AN1964" s="307"/>
      <c r="AO1964" s="307"/>
      <c r="AP1964" s="307"/>
      <c r="AQ1964" s="298"/>
      <c r="AR1964" s="307"/>
      <c r="AS1964" s="275"/>
    </row>
    <row r="1965" spans="1:45" s="272" customFormat="1" ht="21.6" x14ac:dyDescent="0.65">
      <c r="A1965" s="304"/>
      <c r="B1965" s="305"/>
      <c r="C1965" s="284"/>
      <c r="D1965" s="284"/>
      <c r="E1965" s="284"/>
      <c r="F1965" s="284"/>
      <c r="G1965" s="284"/>
      <c r="H1965" s="284"/>
      <c r="I1965" s="284"/>
      <c r="J1965" s="284"/>
      <c r="K1965" s="284"/>
      <c r="L1965" s="284"/>
      <c r="M1965" s="284"/>
      <c r="N1965" s="284"/>
      <c r="O1965" s="284"/>
      <c r="P1965" s="284"/>
      <c r="Q1965" s="284"/>
      <c r="R1965" s="284"/>
      <c r="S1965" s="284"/>
      <c r="T1965" s="284"/>
      <c r="U1965" s="284"/>
      <c r="V1965" s="284"/>
      <c r="W1965" s="284"/>
      <c r="X1965" s="284"/>
      <c r="Y1965" s="284"/>
      <c r="Z1965" s="284"/>
      <c r="AA1965" s="284"/>
      <c r="AB1965" s="284"/>
      <c r="AC1965" s="284"/>
      <c r="AD1965" s="284"/>
      <c r="AE1965" s="284"/>
      <c r="AF1965" s="284"/>
      <c r="AG1965" s="284"/>
      <c r="AH1965" s="284"/>
      <c r="AI1965" s="284"/>
      <c r="AJ1965" s="284"/>
      <c r="AK1965" s="284"/>
      <c r="AL1965" s="284"/>
      <c r="AM1965" s="284"/>
      <c r="AN1965" s="284"/>
      <c r="AO1965" s="284"/>
      <c r="AP1965" s="284"/>
      <c r="AQ1965" s="298"/>
      <c r="AR1965" s="305"/>
      <c r="AS1965" s="278"/>
    </row>
    <row r="1966" spans="1:45" s="272" customFormat="1" ht="14.4" x14ac:dyDescent="0.3">
      <c r="A1966" s="306"/>
      <c r="B1966" s="307"/>
      <c r="C1966" s="307"/>
      <c r="D1966" s="307"/>
      <c r="E1966" s="307"/>
      <c r="F1966" s="307"/>
      <c r="G1966" s="307"/>
      <c r="H1966" s="307"/>
      <c r="I1966" s="307"/>
      <c r="J1966" s="307"/>
      <c r="K1966" s="307"/>
      <c r="L1966" s="307"/>
      <c r="M1966" s="307"/>
      <c r="N1966" s="307"/>
      <c r="O1966" s="307"/>
      <c r="P1966" s="307"/>
      <c r="Q1966" s="307"/>
      <c r="R1966" s="307"/>
      <c r="S1966" s="307"/>
      <c r="T1966" s="307"/>
      <c r="U1966" s="307"/>
      <c r="V1966" s="307"/>
      <c r="W1966" s="307"/>
      <c r="X1966" s="307"/>
      <c r="Y1966" s="307"/>
      <c r="Z1966" s="307"/>
      <c r="AA1966" s="307"/>
      <c r="AB1966" s="307"/>
      <c r="AC1966" s="307"/>
      <c r="AD1966" s="307"/>
      <c r="AE1966" s="307"/>
      <c r="AF1966" s="307"/>
      <c r="AG1966" s="307"/>
      <c r="AH1966" s="307"/>
      <c r="AI1966" s="307"/>
      <c r="AJ1966" s="307"/>
      <c r="AK1966" s="307"/>
      <c r="AL1966" s="307"/>
      <c r="AM1966" s="307"/>
      <c r="AN1966" s="307"/>
      <c r="AO1966" s="307"/>
      <c r="AP1966" s="307"/>
      <c r="AQ1966" s="298"/>
      <c r="AR1966" s="307"/>
      <c r="AS1966" s="275"/>
    </row>
    <row r="1967" spans="1:45" s="272" customFormat="1" ht="14.4" x14ac:dyDescent="0.3">
      <c r="A1967" s="306"/>
      <c r="B1967" s="307"/>
      <c r="C1967" s="307"/>
      <c r="D1967" s="307"/>
      <c r="E1967" s="307"/>
      <c r="F1967" s="307"/>
      <c r="G1967" s="307"/>
      <c r="H1967" s="307"/>
      <c r="I1967" s="307"/>
      <c r="J1967" s="307"/>
      <c r="K1967" s="307"/>
      <c r="L1967" s="307"/>
      <c r="M1967" s="307"/>
      <c r="N1967" s="307"/>
      <c r="O1967" s="307"/>
      <c r="P1967" s="307"/>
      <c r="Q1967" s="307"/>
      <c r="R1967" s="307"/>
      <c r="S1967" s="307"/>
      <c r="T1967" s="307"/>
      <c r="U1967" s="307"/>
      <c r="V1967" s="307"/>
      <c r="W1967" s="307"/>
      <c r="X1967" s="307"/>
      <c r="Y1967" s="307"/>
      <c r="Z1967" s="307"/>
      <c r="AA1967" s="307"/>
      <c r="AB1967" s="307"/>
      <c r="AC1967" s="307"/>
      <c r="AD1967" s="307"/>
      <c r="AE1967" s="307"/>
      <c r="AF1967" s="307"/>
      <c r="AG1967" s="307"/>
      <c r="AH1967" s="307"/>
      <c r="AI1967" s="307"/>
      <c r="AJ1967" s="307"/>
      <c r="AK1967" s="307"/>
      <c r="AL1967" s="307"/>
      <c r="AM1967" s="307"/>
      <c r="AN1967" s="307"/>
      <c r="AO1967" s="307"/>
      <c r="AP1967" s="307"/>
      <c r="AQ1967" s="298"/>
      <c r="AR1967" s="307"/>
      <c r="AS1967" s="275"/>
    </row>
    <row r="1968" spans="1:45" s="272" customFormat="1" ht="14.4" x14ac:dyDescent="0.3">
      <c r="A1968" s="306"/>
      <c r="B1968" s="307"/>
      <c r="C1968" s="307"/>
      <c r="D1968" s="307"/>
      <c r="E1968" s="307"/>
      <c r="F1968" s="307"/>
      <c r="G1968" s="307"/>
      <c r="H1968" s="307"/>
      <c r="I1968" s="307"/>
      <c r="J1968" s="307"/>
      <c r="K1968" s="307"/>
      <c r="L1968" s="307"/>
      <c r="M1968" s="307"/>
      <c r="N1968" s="307"/>
      <c r="O1968" s="307"/>
      <c r="P1968" s="307"/>
      <c r="Q1968" s="307"/>
      <c r="R1968" s="307"/>
      <c r="S1968" s="307"/>
      <c r="T1968" s="307"/>
      <c r="U1968" s="307"/>
      <c r="V1968" s="307"/>
      <c r="W1968" s="307"/>
      <c r="X1968" s="307"/>
      <c r="Y1968" s="307"/>
      <c r="Z1968" s="307"/>
      <c r="AA1968" s="307"/>
      <c r="AB1968" s="307"/>
      <c r="AC1968" s="307"/>
      <c r="AD1968" s="307"/>
      <c r="AE1968" s="307"/>
      <c r="AF1968" s="307"/>
      <c r="AG1968" s="307"/>
      <c r="AH1968" s="307"/>
      <c r="AI1968" s="307"/>
      <c r="AJ1968" s="307"/>
      <c r="AK1968" s="307"/>
      <c r="AL1968" s="307"/>
      <c r="AM1968" s="307"/>
      <c r="AN1968" s="307"/>
      <c r="AO1968" s="307"/>
      <c r="AP1968" s="307"/>
      <c r="AQ1968" s="298"/>
      <c r="AR1968" s="307"/>
      <c r="AS1968" s="275"/>
    </row>
    <row r="1969" spans="1:45" s="272" customFormat="1" ht="14.4" x14ac:dyDescent="0.3">
      <c r="A1969" s="306"/>
      <c r="B1969" s="307"/>
      <c r="C1969" s="307"/>
      <c r="D1969" s="307"/>
      <c r="E1969" s="307"/>
      <c r="F1969" s="307"/>
      <c r="G1969" s="307"/>
      <c r="H1969" s="307"/>
      <c r="I1969" s="307"/>
      <c r="J1969" s="307"/>
      <c r="K1969" s="307"/>
      <c r="L1969" s="307"/>
      <c r="M1969" s="307"/>
      <c r="N1969" s="307"/>
      <c r="O1969" s="307"/>
      <c r="P1969" s="307"/>
      <c r="Q1969" s="307"/>
      <c r="R1969" s="307"/>
      <c r="S1969" s="307"/>
      <c r="T1969" s="307"/>
      <c r="U1969" s="307"/>
      <c r="V1969" s="307"/>
      <c r="W1969" s="307"/>
      <c r="X1969" s="307"/>
      <c r="Y1969" s="307"/>
      <c r="Z1969" s="307"/>
      <c r="AA1969" s="307"/>
      <c r="AB1969" s="307"/>
      <c r="AC1969" s="307"/>
      <c r="AD1969" s="307"/>
      <c r="AE1969" s="307"/>
      <c r="AF1969" s="307"/>
      <c r="AG1969" s="307"/>
      <c r="AH1969" s="307"/>
      <c r="AI1969" s="307"/>
      <c r="AJ1969" s="307"/>
      <c r="AK1969" s="307"/>
      <c r="AL1969" s="307"/>
      <c r="AM1969" s="307"/>
      <c r="AN1969" s="307"/>
      <c r="AO1969" s="307"/>
      <c r="AP1969" s="307"/>
      <c r="AQ1969" s="298"/>
      <c r="AR1969" s="307"/>
      <c r="AS1969" s="275"/>
    </row>
    <row r="1970" spans="1:45" s="272" customFormat="1" ht="21.6" x14ac:dyDescent="0.65">
      <c r="A1970" s="304"/>
      <c r="B1970" s="305"/>
      <c r="C1970" s="284"/>
      <c r="D1970" s="284"/>
      <c r="E1970" s="284"/>
      <c r="F1970" s="284"/>
      <c r="G1970" s="284"/>
      <c r="H1970" s="284"/>
      <c r="I1970" s="284"/>
      <c r="J1970" s="284"/>
      <c r="K1970" s="284"/>
      <c r="L1970" s="284"/>
      <c r="M1970" s="284"/>
      <c r="N1970" s="284"/>
      <c r="O1970" s="284"/>
      <c r="P1970" s="284"/>
      <c r="Q1970" s="284"/>
      <c r="R1970" s="284"/>
      <c r="S1970" s="284"/>
      <c r="T1970" s="284"/>
      <c r="U1970" s="284"/>
      <c r="V1970" s="284"/>
      <c r="W1970" s="284"/>
      <c r="X1970" s="284"/>
      <c r="Y1970" s="284"/>
      <c r="Z1970" s="284"/>
      <c r="AA1970" s="284"/>
      <c r="AB1970" s="284"/>
      <c r="AC1970" s="284"/>
      <c r="AD1970" s="284"/>
      <c r="AE1970" s="284"/>
      <c r="AF1970" s="284"/>
      <c r="AG1970" s="284"/>
      <c r="AH1970" s="284"/>
      <c r="AI1970" s="284"/>
      <c r="AJ1970" s="284"/>
      <c r="AK1970" s="284"/>
      <c r="AL1970" s="284"/>
      <c r="AM1970" s="284"/>
      <c r="AN1970" s="284"/>
      <c r="AO1970" s="284"/>
      <c r="AP1970" s="284"/>
      <c r="AQ1970" s="298"/>
      <c r="AR1970" s="305"/>
      <c r="AS1970" s="278"/>
    </row>
    <row r="1971" spans="1:45" s="272" customFormat="1" ht="14.4" x14ac:dyDescent="0.3">
      <c r="A1971" s="306"/>
      <c r="B1971" s="307"/>
      <c r="C1971" s="307"/>
      <c r="D1971" s="307"/>
      <c r="E1971" s="307"/>
      <c r="F1971" s="307"/>
      <c r="G1971" s="307"/>
      <c r="H1971" s="307"/>
      <c r="I1971" s="307"/>
      <c r="J1971" s="307"/>
      <c r="K1971" s="307"/>
      <c r="L1971" s="307"/>
      <c r="M1971" s="307"/>
      <c r="N1971" s="307"/>
      <c r="O1971" s="307"/>
      <c r="P1971" s="307"/>
      <c r="Q1971" s="307"/>
      <c r="R1971" s="307"/>
      <c r="S1971" s="307"/>
      <c r="T1971" s="307"/>
      <c r="U1971" s="307"/>
      <c r="V1971" s="307"/>
      <c r="W1971" s="307"/>
      <c r="X1971" s="307"/>
      <c r="Y1971" s="307"/>
      <c r="Z1971" s="307"/>
      <c r="AA1971" s="307"/>
      <c r="AB1971" s="307"/>
      <c r="AC1971" s="307"/>
      <c r="AD1971" s="307"/>
      <c r="AE1971" s="307"/>
      <c r="AF1971" s="307"/>
      <c r="AG1971" s="307"/>
      <c r="AH1971" s="307"/>
      <c r="AI1971" s="307"/>
      <c r="AJ1971" s="307"/>
      <c r="AK1971" s="307"/>
      <c r="AL1971" s="307"/>
      <c r="AM1971" s="307"/>
      <c r="AN1971" s="307"/>
      <c r="AO1971" s="307"/>
      <c r="AP1971" s="307"/>
      <c r="AQ1971" s="298"/>
      <c r="AR1971" s="307"/>
      <c r="AS1971" s="275"/>
    </row>
    <row r="1972" spans="1:45" s="272" customFormat="1" ht="14.4" x14ac:dyDescent="0.3">
      <c r="A1972" s="306"/>
      <c r="B1972" s="307"/>
      <c r="C1972" s="307"/>
      <c r="D1972" s="307"/>
      <c r="E1972" s="307"/>
      <c r="F1972" s="307"/>
      <c r="G1972" s="307"/>
      <c r="H1972" s="307"/>
      <c r="I1972" s="307"/>
      <c r="J1972" s="307"/>
      <c r="K1972" s="307"/>
      <c r="L1972" s="307"/>
      <c r="M1972" s="307"/>
      <c r="N1972" s="307"/>
      <c r="O1972" s="307"/>
      <c r="P1972" s="307"/>
      <c r="Q1972" s="307"/>
      <c r="R1972" s="307"/>
      <c r="S1972" s="307"/>
      <c r="T1972" s="307"/>
      <c r="U1972" s="307"/>
      <c r="V1972" s="307"/>
      <c r="W1972" s="307"/>
      <c r="X1972" s="307"/>
      <c r="Y1972" s="307"/>
      <c r="Z1972" s="307"/>
      <c r="AA1972" s="307"/>
      <c r="AB1972" s="307"/>
      <c r="AC1972" s="307"/>
      <c r="AD1972" s="307"/>
      <c r="AE1972" s="307"/>
      <c r="AF1972" s="307"/>
      <c r="AG1972" s="307"/>
      <c r="AH1972" s="307"/>
      <c r="AI1972" s="307"/>
      <c r="AJ1972" s="307"/>
      <c r="AK1972" s="307"/>
      <c r="AL1972" s="307"/>
      <c r="AM1972" s="307"/>
      <c r="AN1972" s="307"/>
      <c r="AO1972" s="307"/>
      <c r="AP1972" s="307"/>
      <c r="AQ1972" s="298"/>
      <c r="AR1972" s="307"/>
      <c r="AS1972" s="275"/>
    </row>
    <row r="1973" spans="1:45" s="272" customFormat="1" ht="21.6" x14ac:dyDescent="0.65">
      <c r="A1973" s="308"/>
      <c r="B1973" s="305"/>
      <c r="C1973" s="284"/>
      <c r="D1973" s="284"/>
      <c r="E1973" s="284"/>
      <c r="F1973" s="284"/>
      <c r="G1973" s="284"/>
      <c r="H1973" s="284"/>
      <c r="I1973" s="284"/>
      <c r="J1973" s="284"/>
      <c r="K1973" s="284"/>
      <c r="L1973" s="284"/>
      <c r="M1973" s="284"/>
      <c r="N1973" s="284"/>
      <c r="O1973" s="284"/>
      <c r="P1973" s="284"/>
      <c r="Q1973" s="284"/>
      <c r="R1973" s="284"/>
      <c r="S1973" s="284"/>
      <c r="T1973" s="284"/>
      <c r="U1973" s="284"/>
      <c r="V1973" s="284"/>
      <c r="W1973" s="284"/>
      <c r="X1973" s="284"/>
      <c r="Y1973" s="284"/>
      <c r="Z1973" s="284"/>
      <c r="AA1973" s="284"/>
      <c r="AB1973" s="284"/>
      <c r="AC1973" s="284"/>
      <c r="AD1973" s="284"/>
      <c r="AE1973" s="284"/>
      <c r="AF1973" s="284"/>
      <c r="AG1973" s="284"/>
      <c r="AH1973" s="284"/>
      <c r="AI1973" s="284"/>
      <c r="AJ1973" s="284"/>
      <c r="AK1973" s="284"/>
      <c r="AL1973" s="284"/>
      <c r="AM1973" s="284"/>
      <c r="AN1973" s="284"/>
      <c r="AO1973" s="284"/>
      <c r="AP1973" s="284"/>
      <c r="AQ1973" s="298"/>
      <c r="AR1973" s="309"/>
      <c r="AS1973" s="278"/>
    </row>
    <row r="1974" spans="1:45" s="272" customFormat="1" ht="21.6" x14ac:dyDescent="0.65">
      <c r="A1974" s="304"/>
      <c r="B1974" s="305"/>
      <c r="C1974" s="285"/>
      <c r="D1974" s="285"/>
      <c r="E1974" s="285"/>
      <c r="F1974" s="285"/>
      <c r="G1974" s="285"/>
      <c r="H1974" s="285"/>
      <c r="I1974" s="285"/>
      <c r="J1974" s="285"/>
      <c r="K1974" s="285"/>
      <c r="L1974" s="285"/>
      <c r="M1974" s="285"/>
      <c r="N1974" s="285"/>
      <c r="O1974" s="285"/>
      <c r="P1974" s="285"/>
      <c r="Q1974" s="285"/>
      <c r="R1974" s="285"/>
      <c r="S1974" s="285"/>
      <c r="T1974" s="285"/>
      <c r="U1974" s="285"/>
      <c r="V1974" s="285"/>
      <c r="W1974" s="285"/>
      <c r="X1974" s="285"/>
      <c r="Y1974" s="285"/>
      <c r="Z1974" s="285"/>
      <c r="AA1974" s="285"/>
      <c r="AB1974" s="285"/>
      <c r="AC1974" s="285"/>
      <c r="AD1974" s="285"/>
      <c r="AE1974" s="285"/>
      <c r="AF1974" s="285"/>
      <c r="AG1974" s="285"/>
      <c r="AH1974" s="285"/>
      <c r="AI1974" s="285"/>
      <c r="AJ1974" s="285"/>
      <c r="AK1974" s="285"/>
      <c r="AL1974" s="285"/>
      <c r="AM1974" s="285"/>
      <c r="AN1974" s="285"/>
      <c r="AO1974" s="285"/>
      <c r="AP1974" s="285"/>
      <c r="AQ1974" s="298"/>
      <c r="AR1974" s="305"/>
      <c r="AS1974" s="275"/>
    </row>
    <row r="1975" spans="1:45" s="272" customFormat="1" ht="14.4" x14ac:dyDescent="0.3">
      <c r="A1975" s="306"/>
      <c r="B1975" s="307"/>
      <c r="C1975" s="307"/>
      <c r="D1975" s="307"/>
      <c r="E1975" s="307"/>
      <c r="F1975" s="307"/>
      <c r="G1975" s="307"/>
      <c r="H1975" s="307"/>
      <c r="I1975" s="307"/>
      <c r="J1975" s="307"/>
      <c r="K1975" s="307"/>
      <c r="L1975" s="307"/>
      <c r="M1975" s="307"/>
      <c r="N1975" s="307"/>
      <c r="O1975" s="307"/>
      <c r="P1975" s="307"/>
      <c r="Q1975" s="307"/>
      <c r="R1975" s="307"/>
      <c r="S1975" s="307"/>
      <c r="T1975" s="307"/>
      <c r="U1975" s="307"/>
      <c r="V1975" s="307"/>
      <c r="W1975" s="307"/>
      <c r="X1975" s="307"/>
      <c r="Y1975" s="307"/>
      <c r="Z1975" s="307"/>
      <c r="AA1975" s="307"/>
      <c r="AB1975" s="307"/>
      <c r="AC1975" s="307"/>
      <c r="AD1975" s="307"/>
      <c r="AE1975" s="307"/>
      <c r="AF1975" s="307"/>
      <c r="AG1975" s="307"/>
      <c r="AH1975" s="307"/>
      <c r="AI1975" s="307"/>
      <c r="AJ1975" s="307"/>
      <c r="AK1975" s="307"/>
      <c r="AL1975" s="307"/>
      <c r="AM1975" s="307"/>
      <c r="AN1975" s="307"/>
      <c r="AO1975" s="307"/>
      <c r="AP1975" s="307"/>
      <c r="AQ1975" s="298"/>
      <c r="AR1975" s="307"/>
      <c r="AS1975" s="275"/>
    </row>
    <row r="1976" spans="1:45" s="272" customFormat="1" ht="14.4" x14ac:dyDescent="0.3">
      <c r="A1976" s="306"/>
      <c r="B1976" s="307"/>
      <c r="C1976" s="307"/>
      <c r="D1976" s="307"/>
      <c r="E1976" s="307"/>
      <c r="F1976" s="307"/>
      <c r="G1976" s="307"/>
      <c r="H1976" s="307"/>
      <c r="I1976" s="307"/>
      <c r="J1976" s="307"/>
      <c r="K1976" s="307"/>
      <c r="L1976" s="307"/>
      <c r="M1976" s="307"/>
      <c r="N1976" s="307"/>
      <c r="O1976" s="307"/>
      <c r="P1976" s="307"/>
      <c r="Q1976" s="307"/>
      <c r="R1976" s="307"/>
      <c r="S1976" s="307"/>
      <c r="T1976" s="307"/>
      <c r="U1976" s="307"/>
      <c r="V1976" s="307"/>
      <c r="W1976" s="307"/>
      <c r="X1976" s="307"/>
      <c r="Y1976" s="307"/>
      <c r="Z1976" s="307"/>
      <c r="AA1976" s="307"/>
      <c r="AB1976" s="307"/>
      <c r="AC1976" s="307"/>
      <c r="AD1976" s="307"/>
      <c r="AE1976" s="307"/>
      <c r="AF1976" s="307"/>
      <c r="AG1976" s="307"/>
      <c r="AH1976" s="307"/>
      <c r="AI1976" s="307"/>
      <c r="AJ1976" s="307"/>
      <c r="AK1976" s="307"/>
      <c r="AL1976" s="307"/>
      <c r="AM1976" s="307"/>
      <c r="AN1976" s="307"/>
      <c r="AO1976" s="307"/>
      <c r="AP1976" s="307"/>
      <c r="AQ1976" s="298"/>
      <c r="AR1976" s="307"/>
      <c r="AS1976" s="275"/>
    </row>
    <row r="1977" spans="1:45" s="272" customFormat="1" ht="21.6" x14ac:dyDescent="0.65">
      <c r="A1977" s="304"/>
      <c r="B1977" s="305"/>
      <c r="C1977" s="284"/>
      <c r="D1977" s="284"/>
      <c r="E1977" s="284"/>
      <c r="F1977" s="284"/>
      <c r="G1977" s="284"/>
      <c r="H1977" s="284"/>
      <c r="I1977" s="284"/>
      <c r="J1977" s="284"/>
      <c r="K1977" s="284"/>
      <c r="L1977" s="284"/>
      <c r="M1977" s="284"/>
      <c r="N1977" s="284"/>
      <c r="O1977" s="284"/>
      <c r="P1977" s="284"/>
      <c r="Q1977" s="284"/>
      <c r="R1977" s="284"/>
      <c r="S1977" s="284"/>
      <c r="T1977" s="284"/>
      <c r="U1977" s="284"/>
      <c r="V1977" s="284"/>
      <c r="W1977" s="284"/>
      <c r="X1977" s="284"/>
      <c r="Y1977" s="284"/>
      <c r="Z1977" s="284"/>
      <c r="AA1977" s="284"/>
      <c r="AB1977" s="284"/>
      <c r="AC1977" s="284"/>
      <c r="AD1977" s="284"/>
      <c r="AE1977" s="284"/>
      <c r="AF1977" s="284"/>
      <c r="AG1977" s="284"/>
      <c r="AH1977" s="284"/>
      <c r="AI1977" s="284"/>
      <c r="AJ1977" s="284"/>
      <c r="AK1977" s="284"/>
      <c r="AL1977" s="284"/>
      <c r="AM1977" s="284"/>
      <c r="AN1977" s="284"/>
      <c r="AO1977" s="284"/>
      <c r="AP1977" s="284"/>
      <c r="AQ1977" s="298"/>
      <c r="AR1977" s="305"/>
      <c r="AS1977" s="278"/>
    </row>
    <row r="1978" spans="1:45" s="272" customFormat="1" ht="14.4" x14ac:dyDescent="0.3">
      <c r="A1978" s="306"/>
      <c r="B1978" s="307"/>
      <c r="C1978" s="307"/>
      <c r="D1978" s="307"/>
      <c r="E1978" s="307"/>
      <c r="F1978" s="307"/>
      <c r="G1978" s="307"/>
      <c r="H1978" s="307"/>
      <c r="I1978" s="307"/>
      <c r="J1978" s="307"/>
      <c r="K1978" s="307"/>
      <c r="L1978" s="307"/>
      <c r="M1978" s="307"/>
      <c r="N1978" s="307"/>
      <c r="O1978" s="307"/>
      <c r="P1978" s="307"/>
      <c r="Q1978" s="307"/>
      <c r="R1978" s="307"/>
      <c r="S1978" s="307"/>
      <c r="T1978" s="307"/>
      <c r="U1978" s="307"/>
      <c r="V1978" s="307"/>
      <c r="W1978" s="307"/>
      <c r="X1978" s="307"/>
      <c r="Y1978" s="307"/>
      <c r="Z1978" s="307"/>
      <c r="AA1978" s="307"/>
      <c r="AB1978" s="307"/>
      <c r="AC1978" s="307"/>
      <c r="AD1978" s="307"/>
      <c r="AE1978" s="307"/>
      <c r="AF1978" s="307"/>
      <c r="AG1978" s="307"/>
      <c r="AH1978" s="307"/>
      <c r="AI1978" s="307"/>
      <c r="AJ1978" s="307"/>
      <c r="AK1978" s="307"/>
      <c r="AL1978" s="307"/>
      <c r="AM1978" s="307"/>
      <c r="AN1978" s="307"/>
      <c r="AO1978" s="307"/>
      <c r="AP1978" s="307"/>
      <c r="AQ1978" s="298"/>
      <c r="AR1978" s="307"/>
      <c r="AS1978" s="275"/>
    </row>
    <row r="1979" spans="1:45" s="272" customFormat="1" ht="21.6" x14ac:dyDescent="0.65">
      <c r="A1979" s="304"/>
      <c r="B1979" s="305"/>
      <c r="C1979" s="285"/>
      <c r="D1979" s="285"/>
      <c r="E1979" s="285"/>
      <c r="F1979" s="285"/>
      <c r="G1979" s="285"/>
      <c r="H1979" s="285"/>
      <c r="I1979" s="285"/>
      <c r="J1979" s="285"/>
      <c r="K1979" s="285"/>
      <c r="L1979" s="285"/>
      <c r="M1979" s="285"/>
      <c r="N1979" s="285"/>
      <c r="O1979" s="285"/>
      <c r="P1979" s="285"/>
      <c r="Q1979" s="285"/>
      <c r="R1979" s="285"/>
      <c r="S1979" s="285"/>
      <c r="T1979" s="285"/>
      <c r="U1979" s="285"/>
      <c r="V1979" s="285"/>
      <c r="W1979" s="285"/>
      <c r="X1979" s="285"/>
      <c r="Y1979" s="285"/>
      <c r="Z1979" s="285"/>
      <c r="AA1979" s="285"/>
      <c r="AB1979" s="285"/>
      <c r="AC1979" s="285"/>
      <c r="AD1979" s="285"/>
      <c r="AE1979" s="285"/>
      <c r="AF1979" s="285"/>
      <c r="AG1979" s="285"/>
      <c r="AH1979" s="285"/>
      <c r="AI1979" s="285"/>
      <c r="AJ1979" s="285"/>
      <c r="AK1979" s="285"/>
      <c r="AL1979" s="271"/>
      <c r="AM1979" s="271"/>
      <c r="AN1979" s="271"/>
      <c r="AO1979" s="271"/>
      <c r="AP1979" s="271"/>
      <c r="AQ1979" s="298"/>
      <c r="AR1979" s="305"/>
      <c r="AS1979" s="275"/>
    </row>
    <row r="1980" spans="1:45" s="272" customFormat="1" ht="21.6" x14ac:dyDescent="0.65">
      <c r="A1980" s="308"/>
      <c r="B1980" s="305"/>
      <c r="C1980" s="284"/>
      <c r="D1980" s="284"/>
      <c r="E1980" s="284"/>
      <c r="F1980" s="284"/>
      <c r="G1980" s="284"/>
      <c r="H1980" s="284"/>
      <c r="I1980" s="284"/>
      <c r="J1980" s="284"/>
      <c r="K1980" s="284"/>
      <c r="L1980" s="284"/>
      <c r="M1980" s="284"/>
      <c r="N1980" s="284"/>
      <c r="O1980" s="284"/>
      <c r="P1980" s="284"/>
      <c r="Q1980" s="284"/>
      <c r="R1980" s="284"/>
      <c r="S1980" s="284"/>
      <c r="T1980" s="284"/>
      <c r="U1980" s="284"/>
      <c r="V1980" s="284"/>
      <c r="W1980" s="284"/>
      <c r="X1980" s="284"/>
      <c r="Y1980" s="284"/>
      <c r="Z1980" s="284"/>
      <c r="AA1980" s="284"/>
      <c r="AB1980" s="284"/>
      <c r="AC1980" s="284"/>
      <c r="AD1980" s="284"/>
      <c r="AE1980" s="284"/>
      <c r="AF1980" s="284"/>
      <c r="AG1980" s="284"/>
      <c r="AH1980" s="284"/>
      <c r="AI1980" s="284"/>
      <c r="AJ1980" s="284"/>
      <c r="AK1980" s="284"/>
      <c r="AL1980" s="284"/>
      <c r="AM1980" s="284"/>
      <c r="AN1980" s="284"/>
      <c r="AO1980" s="284"/>
      <c r="AP1980" s="284"/>
      <c r="AQ1980" s="298"/>
      <c r="AR1980" s="309"/>
      <c r="AS1980" s="278"/>
    </row>
    <row r="1981" spans="1:45" s="272" customFormat="1" ht="14.4" x14ac:dyDescent="0.3">
      <c r="A1981" s="306"/>
      <c r="B1981" s="307"/>
      <c r="C1981" s="307"/>
      <c r="D1981" s="307"/>
      <c r="E1981" s="307"/>
      <c r="F1981" s="307"/>
      <c r="G1981" s="307"/>
      <c r="H1981" s="307"/>
      <c r="I1981" s="307"/>
      <c r="J1981" s="307"/>
      <c r="K1981" s="307"/>
      <c r="L1981" s="307"/>
      <c r="M1981" s="307"/>
      <c r="N1981" s="307"/>
      <c r="O1981" s="307"/>
      <c r="P1981" s="307"/>
      <c r="Q1981" s="307"/>
      <c r="R1981" s="307"/>
      <c r="S1981" s="307"/>
      <c r="T1981" s="307"/>
      <c r="U1981" s="307"/>
      <c r="V1981" s="307"/>
      <c r="W1981" s="307"/>
      <c r="X1981" s="307"/>
      <c r="Y1981" s="307"/>
      <c r="Z1981" s="307"/>
      <c r="AA1981" s="307"/>
      <c r="AB1981" s="307"/>
      <c r="AC1981" s="307"/>
      <c r="AD1981" s="307"/>
      <c r="AE1981" s="307"/>
      <c r="AF1981" s="307"/>
      <c r="AG1981" s="307"/>
      <c r="AH1981" s="307"/>
      <c r="AI1981" s="307"/>
      <c r="AJ1981" s="307"/>
      <c r="AK1981" s="307"/>
      <c r="AL1981" s="307"/>
      <c r="AM1981" s="307"/>
      <c r="AN1981" s="307"/>
      <c r="AO1981" s="307"/>
      <c r="AP1981" s="307"/>
      <c r="AQ1981" s="298"/>
      <c r="AR1981" s="307"/>
      <c r="AS1981" s="275"/>
    </row>
    <row r="1982" spans="1:45" s="272" customFormat="1" ht="14.4" x14ac:dyDescent="0.3">
      <c r="A1982" s="306"/>
      <c r="B1982" s="307"/>
      <c r="C1982" s="307"/>
      <c r="D1982" s="307"/>
      <c r="E1982" s="307"/>
      <c r="F1982" s="307"/>
      <c r="G1982" s="307"/>
      <c r="H1982" s="307"/>
      <c r="I1982" s="307"/>
      <c r="J1982" s="307"/>
      <c r="K1982" s="307"/>
      <c r="L1982" s="307"/>
      <c r="M1982" s="307"/>
      <c r="N1982" s="307"/>
      <c r="O1982" s="307"/>
      <c r="P1982" s="307"/>
      <c r="Q1982" s="307"/>
      <c r="R1982" s="307"/>
      <c r="S1982" s="307"/>
      <c r="T1982" s="307"/>
      <c r="U1982" s="307"/>
      <c r="V1982" s="307"/>
      <c r="W1982" s="307"/>
      <c r="X1982" s="307"/>
      <c r="Y1982" s="307"/>
      <c r="Z1982" s="307"/>
      <c r="AA1982" s="307"/>
      <c r="AB1982" s="307"/>
      <c r="AC1982" s="307"/>
      <c r="AD1982" s="307"/>
      <c r="AE1982" s="307"/>
      <c r="AF1982" s="307"/>
      <c r="AG1982" s="307"/>
      <c r="AH1982" s="307"/>
      <c r="AI1982" s="307"/>
      <c r="AJ1982" s="307"/>
      <c r="AK1982" s="307"/>
      <c r="AL1982" s="307"/>
      <c r="AM1982" s="307"/>
      <c r="AN1982" s="307"/>
      <c r="AO1982" s="307"/>
      <c r="AP1982" s="307"/>
      <c r="AQ1982" s="298"/>
      <c r="AR1982" s="307"/>
      <c r="AS1982" s="275"/>
    </row>
    <row r="1983" spans="1:45" s="272" customFormat="1" ht="21.6" x14ac:dyDescent="0.65">
      <c r="A1983" s="304"/>
      <c r="B1983" s="305"/>
      <c r="C1983" s="284"/>
      <c r="D1983" s="284"/>
      <c r="E1983" s="284"/>
      <c r="F1983" s="284"/>
      <c r="G1983" s="284"/>
      <c r="H1983" s="284"/>
      <c r="I1983" s="284"/>
      <c r="J1983" s="284"/>
      <c r="K1983" s="284"/>
      <c r="L1983" s="284"/>
      <c r="M1983" s="284"/>
      <c r="N1983" s="284"/>
      <c r="O1983" s="284"/>
      <c r="P1983" s="284"/>
      <c r="Q1983" s="284"/>
      <c r="R1983" s="284"/>
      <c r="S1983" s="284"/>
      <c r="T1983" s="284"/>
      <c r="U1983" s="284"/>
      <c r="V1983" s="284"/>
      <c r="W1983" s="284"/>
      <c r="X1983" s="284"/>
      <c r="Y1983" s="284"/>
      <c r="Z1983" s="284"/>
      <c r="AA1983" s="284"/>
      <c r="AB1983" s="284"/>
      <c r="AC1983" s="284"/>
      <c r="AD1983" s="284"/>
      <c r="AE1983" s="284"/>
      <c r="AF1983" s="284"/>
      <c r="AG1983" s="284"/>
      <c r="AH1983" s="284"/>
      <c r="AI1983" s="284"/>
      <c r="AJ1983" s="284"/>
      <c r="AK1983" s="284"/>
      <c r="AL1983" s="284"/>
      <c r="AM1983" s="284"/>
      <c r="AN1983" s="284"/>
      <c r="AO1983" s="284"/>
      <c r="AP1983" s="284"/>
      <c r="AQ1983" s="298"/>
      <c r="AR1983" s="305"/>
      <c r="AS1983" s="278"/>
    </row>
    <row r="1984" spans="1:45" s="272" customFormat="1" ht="21.6" x14ac:dyDescent="0.65">
      <c r="A1984" s="304"/>
      <c r="B1984" s="305"/>
      <c r="C1984" s="284"/>
      <c r="D1984" s="284"/>
      <c r="E1984" s="284"/>
      <c r="F1984" s="284"/>
      <c r="G1984" s="284"/>
      <c r="H1984" s="284"/>
      <c r="I1984" s="284"/>
      <c r="J1984" s="284"/>
      <c r="K1984" s="284"/>
      <c r="L1984" s="284"/>
      <c r="M1984" s="284"/>
      <c r="N1984" s="284"/>
      <c r="O1984" s="284"/>
      <c r="P1984" s="284"/>
      <c r="Q1984" s="284"/>
      <c r="R1984" s="284"/>
      <c r="S1984" s="284"/>
      <c r="T1984" s="284"/>
      <c r="U1984" s="284"/>
      <c r="V1984" s="284"/>
      <c r="W1984" s="284"/>
      <c r="X1984" s="284"/>
      <c r="Y1984" s="284"/>
      <c r="Z1984" s="284"/>
      <c r="AA1984" s="284"/>
      <c r="AB1984" s="284"/>
      <c r="AC1984" s="284"/>
      <c r="AD1984" s="284"/>
      <c r="AE1984" s="284"/>
      <c r="AF1984" s="284"/>
      <c r="AG1984" s="284"/>
      <c r="AH1984" s="284"/>
      <c r="AI1984" s="284"/>
      <c r="AJ1984" s="284"/>
      <c r="AK1984" s="284"/>
      <c r="AL1984" s="284"/>
      <c r="AM1984" s="284"/>
      <c r="AN1984" s="284"/>
      <c r="AO1984" s="284"/>
      <c r="AP1984" s="284"/>
      <c r="AQ1984" s="298"/>
      <c r="AR1984" s="305"/>
      <c r="AS1984" s="278"/>
    </row>
    <row r="1985" spans="1:45" s="272" customFormat="1" ht="21.6" x14ac:dyDescent="0.65">
      <c r="A1985" s="304"/>
      <c r="B1985" s="305"/>
      <c r="C1985" s="285"/>
      <c r="D1985" s="285"/>
      <c r="E1985" s="285"/>
      <c r="F1985" s="285"/>
      <c r="G1985" s="285"/>
      <c r="H1985" s="285"/>
      <c r="I1985" s="285"/>
      <c r="J1985" s="285"/>
      <c r="K1985" s="285"/>
      <c r="L1985" s="285"/>
      <c r="M1985" s="285"/>
      <c r="N1985" s="285"/>
      <c r="O1985" s="285"/>
      <c r="P1985" s="285"/>
      <c r="Q1985" s="285"/>
      <c r="R1985" s="285"/>
      <c r="S1985" s="285"/>
      <c r="T1985" s="285"/>
      <c r="U1985" s="285"/>
      <c r="V1985" s="285"/>
      <c r="W1985" s="285"/>
      <c r="X1985" s="285"/>
      <c r="Y1985" s="285"/>
      <c r="Z1985" s="285"/>
      <c r="AA1985" s="285"/>
      <c r="AB1985" s="285"/>
      <c r="AC1985" s="285"/>
      <c r="AD1985" s="285"/>
      <c r="AE1985" s="285"/>
      <c r="AF1985" s="285"/>
      <c r="AG1985" s="285"/>
      <c r="AH1985" s="285"/>
      <c r="AI1985" s="285"/>
      <c r="AJ1985" s="285"/>
      <c r="AK1985" s="285"/>
      <c r="AL1985" s="285"/>
      <c r="AM1985" s="285"/>
      <c r="AN1985" s="285"/>
      <c r="AO1985" s="285"/>
      <c r="AP1985" s="285"/>
      <c r="AQ1985" s="298"/>
      <c r="AR1985" s="305"/>
      <c r="AS1985" s="275"/>
    </row>
    <row r="1986" spans="1:45" s="272" customFormat="1" ht="21.6" x14ac:dyDescent="0.65">
      <c r="A1986" s="304"/>
      <c r="B1986" s="305"/>
      <c r="C1986" s="285"/>
      <c r="D1986" s="285"/>
      <c r="E1986" s="285"/>
      <c r="F1986" s="285"/>
      <c r="G1986" s="285"/>
      <c r="H1986" s="285"/>
      <c r="I1986" s="285"/>
      <c r="J1986" s="285"/>
      <c r="K1986" s="285"/>
      <c r="L1986" s="285"/>
      <c r="M1986" s="285"/>
      <c r="N1986" s="285"/>
      <c r="O1986" s="285"/>
      <c r="P1986" s="285"/>
      <c r="Q1986" s="285"/>
      <c r="R1986" s="285"/>
      <c r="S1986" s="285"/>
      <c r="T1986" s="285"/>
      <c r="U1986" s="285"/>
      <c r="V1986" s="285"/>
      <c r="W1986" s="285"/>
      <c r="X1986" s="285"/>
      <c r="Y1986" s="285"/>
      <c r="Z1986" s="285"/>
      <c r="AA1986" s="285"/>
      <c r="AB1986" s="285"/>
      <c r="AC1986" s="285"/>
      <c r="AD1986" s="285"/>
      <c r="AE1986" s="285"/>
      <c r="AF1986" s="285"/>
      <c r="AG1986" s="285"/>
      <c r="AH1986" s="285"/>
      <c r="AI1986" s="285"/>
      <c r="AJ1986" s="285"/>
      <c r="AK1986" s="285"/>
      <c r="AL1986" s="285"/>
      <c r="AM1986" s="285"/>
      <c r="AN1986" s="285"/>
      <c r="AO1986" s="285"/>
      <c r="AP1986" s="285"/>
      <c r="AQ1986" s="298"/>
      <c r="AR1986" s="305"/>
      <c r="AS1986" s="275"/>
    </row>
    <row r="1987" spans="1:45" s="272" customFormat="1" ht="14.4" x14ac:dyDescent="0.3">
      <c r="A1987" s="306"/>
      <c r="B1987" s="307"/>
      <c r="C1987" s="307"/>
      <c r="D1987" s="307"/>
      <c r="E1987" s="307"/>
      <c r="F1987" s="307"/>
      <c r="G1987" s="307"/>
      <c r="H1987" s="307"/>
      <c r="I1987" s="307"/>
      <c r="J1987" s="307"/>
      <c r="K1987" s="307"/>
      <c r="L1987" s="307"/>
      <c r="M1987" s="307"/>
      <c r="N1987" s="307"/>
      <c r="O1987" s="307"/>
      <c r="P1987" s="307"/>
      <c r="Q1987" s="307"/>
      <c r="R1987" s="307"/>
      <c r="S1987" s="307"/>
      <c r="T1987" s="307"/>
      <c r="U1987" s="307"/>
      <c r="V1987" s="307"/>
      <c r="W1987" s="307"/>
      <c r="X1987" s="307"/>
      <c r="Y1987" s="307"/>
      <c r="Z1987" s="307"/>
      <c r="AA1987" s="307"/>
      <c r="AB1987" s="307"/>
      <c r="AC1987" s="307"/>
      <c r="AD1987" s="307"/>
      <c r="AE1987" s="307"/>
      <c r="AF1987" s="307"/>
      <c r="AG1987" s="307"/>
      <c r="AH1987" s="307"/>
      <c r="AI1987" s="307"/>
      <c r="AJ1987" s="307"/>
      <c r="AK1987" s="307"/>
      <c r="AL1987" s="307"/>
      <c r="AM1987" s="307"/>
      <c r="AN1987" s="307"/>
      <c r="AO1987" s="307"/>
      <c r="AP1987" s="307"/>
      <c r="AQ1987" s="298"/>
      <c r="AR1987" s="307"/>
      <c r="AS1987" s="275"/>
    </row>
    <row r="1988" spans="1:45" s="272" customFormat="1" ht="21.6" x14ac:dyDescent="0.65">
      <c r="A1988" s="304"/>
      <c r="B1988" s="305"/>
      <c r="C1988" s="285"/>
      <c r="D1988" s="285"/>
      <c r="E1988" s="285"/>
      <c r="F1988" s="285"/>
      <c r="G1988" s="285"/>
      <c r="H1988" s="285"/>
      <c r="I1988" s="285"/>
      <c r="J1988" s="285"/>
      <c r="K1988" s="285"/>
      <c r="L1988" s="285"/>
      <c r="M1988" s="285"/>
      <c r="N1988" s="285"/>
      <c r="O1988" s="285"/>
      <c r="P1988" s="285"/>
      <c r="Q1988" s="285"/>
      <c r="R1988" s="285"/>
      <c r="S1988" s="285"/>
      <c r="T1988" s="285"/>
      <c r="U1988" s="285"/>
      <c r="V1988" s="285"/>
      <c r="W1988" s="285"/>
      <c r="X1988" s="285"/>
      <c r="Y1988" s="285"/>
      <c r="Z1988" s="285"/>
      <c r="AA1988" s="285"/>
      <c r="AB1988" s="285"/>
      <c r="AC1988" s="285"/>
      <c r="AD1988" s="285"/>
      <c r="AE1988" s="285"/>
      <c r="AF1988" s="285"/>
      <c r="AG1988" s="285"/>
      <c r="AH1988" s="285"/>
      <c r="AI1988" s="285"/>
      <c r="AJ1988" s="285"/>
      <c r="AK1988" s="285"/>
      <c r="AL1988" s="285"/>
      <c r="AM1988" s="285"/>
      <c r="AN1988" s="285"/>
      <c r="AO1988" s="285"/>
      <c r="AP1988" s="285"/>
      <c r="AQ1988" s="298"/>
      <c r="AR1988" s="305"/>
      <c r="AS1988" s="275"/>
    </row>
    <row r="1989" spans="1:45" s="272" customFormat="1" ht="21.6" x14ac:dyDescent="0.65">
      <c r="A1989" s="304"/>
      <c r="B1989" s="305"/>
      <c r="C1989" s="285"/>
      <c r="D1989" s="285"/>
      <c r="E1989" s="285"/>
      <c r="F1989" s="285"/>
      <c r="G1989" s="285"/>
      <c r="H1989" s="285"/>
      <c r="I1989" s="285"/>
      <c r="J1989" s="285"/>
      <c r="K1989" s="285"/>
      <c r="L1989" s="285"/>
      <c r="M1989" s="285"/>
      <c r="N1989" s="285"/>
      <c r="O1989" s="285"/>
      <c r="P1989" s="285"/>
      <c r="Q1989" s="285"/>
      <c r="R1989" s="285"/>
      <c r="S1989" s="285"/>
      <c r="T1989" s="285"/>
      <c r="U1989" s="285"/>
      <c r="V1989" s="285"/>
      <c r="W1989" s="285"/>
      <c r="X1989" s="285"/>
      <c r="Y1989" s="285"/>
      <c r="Z1989" s="285"/>
      <c r="AA1989" s="285"/>
      <c r="AB1989" s="285"/>
      <c r="AC1989" s="285"/>
      <c r="AD1989" s="285"/>
      <c r="AE1989" s="285"/>
      <c r="AF1989" s="285"/>
      <c r="AG1989" s="285"/>
      <c r="AH1989" s="285"/>
      <c r="AI1989" s="285"/>
      <c r="AJ1989" s="285"/>
      <c r="AK1989" s="285"/>
      <c r="AL1989" s="285"/>
      <c r="AM1989" s="285"/>
      <c r="AN1989" s="285"/>
      <c r="AO1989" s="285"/>
      <c r="AP1989" s="285"/>
      <c r="AQ1989" s="298"/>
      <c r="AR1989" s="305"/>
      <c r="AS1989" s="275"/>
    </row>
    <row r="1990" spans="1:45" s="272" customFormat="1" ht="14.4" x14ac:dyDescent="0.3">
      <c r="A1990" s="306"/>
      <c r="B1990" s="307"/>
      <c r="C1990" s="307"/>
      <c r="D1990" s="307"/>
      <c r="E1990" s="307"/>
      <c r="F1990" s="307"/>
      <c r="G1990" s="307"/>
      <c r="H1990" s="307"/>
      <c r="I1990" s="307"/>
      <c r="J1990" s="307"/>
      <c r="K1990" s="307"/>
      <c r="L1990" s="307"/>
      <c r="M1990" s="307"/>
      <c r="N1990" s="307"/>
      <c r="O1990" s="307"/>
      <c r="P1990" s="307"/>
      <c r="Q1990" s="307"/>
      <c r="R1990" s="307"/>
      <c r="S1990" s="307"/>
      <c r="T1990" s="307"/>
      <c r="U1990" s="307"/>
      <c r="V1990" s="307"/>
      <c r="W1990" s="307"/>
      <c r="X1990" s="307"/>
      <c r="Y1990" s="307"/>
      <c r="Z1990" s="307"/>
      <c r="AA1990" s="307"/>
      <c r="AB1990" s="307"/>
      <c r="AC1990" s="307"/>
      <c r="AD1990" s="307"/>
      <c r="AE1990" s="307"/>
      <c r="AF1990" s="307"/>
      <c r="AG1990" s="307"/>
      <c r="AH1990" s="307"/>
      <c r="AI1990" s="307"/>
      <c r="AJ1990" s="307"/>
      <c r="AK1990" s="307"/>
      <c r="AL1990" s="307"/>
      <c r="AM1990" s="307"/>
      <c r="AN1990" s="307"/>
      <c r="AO1990" s="307"/>
      <c r="AP1990" s="307"/>
      <c r="AQ1990" s="298"/>
      <c r="AR1990" s="307"/>
      <c r="AS1990" s="275"/>
    </row>
    <row r="1991" spans="1:45" s="272" customFormat="1" ht="21.6" x14ac:dyDescent="0.65">
      <c r="A1991" s="304"/>
      <c r="B1991" s="305"/>
      <c r="C1991" s="285"/>
      <c r="D1991" s="285"/>
      <c r="E1991" s="285"/>
      <c r="F1991" s="285"/>
      <c r="G1991" s="285"/>
      <c r="H1991" s="285"/>
      <c r="I1991" s="285"/>
      <c r="J1991" s="285"/>
      <c r="K1991" s="285"/>
      <c r="L1991" s="285"/>
      <c r="M1991" s="285"/>
      <c r="N1991" s="285"/>
      <c r="O1991" s="285"/>
      <c r="P1991" s="285"/>
      <c r="Q1991" s="285"/>
      <c r="R1991" s="285"/>
      <c r="S1991" s="285"/>
      <c r="T1991" s="285"/>
      <c r="U1991" s="285"/>
      <c r="V1991" s="285"/>
      <c r="W1991" s="285"/>
      <c r="X1991" s="285"/>
      <c r="Y1991" s="285"/>
      <c r="Z1991" s="285"/>
      <c r="AA1991" s="285"/>
      <c r="AB1991" s="285"/>
      <c r="AC1991" s="285"/>
      <c r="AD1991" s="285"/>
      <c r="AE1991" s="285"/>
      <c r="AF1991" s="285"/>
      <c r="AG1991" s="285"/>
      <c r="AH1991" s="285"/>
      <c r="AI1991" s="285"/>
      <c r="AJ1991" s="285"/>
      <c r="AK1991" s="285"/>
      <c r="AL1991" s="285"/>
      <c r="AM1991" s="285"/>
      <c r="AN1991" s="285"/>
      <c r="AO1991" s="285"/>
      <c r="AP1991" s="285"/>
      <c r="AQ1991" s="298"/>
      <c r="AR1991" s="305"/>
      <c r="AS1991" s="275"/>
    </row>
    <row r="1992" spans="1:45" s="272" customFormat="1" ht="21.6" x14ac:dyDescent="0.65">
      <c r="A1992" s="304"/>
      <c r="B1992" s="305"/>
      <c r="C1992" s="284"/>
      <c r="D1992" s="284"/>
      <c r="E1992" s="284"/>
      <c r="F1992" s="284"/>
      <c r="G1992" s="284"/>
      <c r="H1992" s="284"/>
      <c r="I1992" s="284"/>
      <c r="J1992" s="284"/>
      <c r="K1992" s="284"/>
      <c r="L1992" s="284"/>
      <c r="M1992" s="284"/>
      <c r="N1992" s="284"/>
      <c r="O1992" s="284"/>
      <c r="P1992" s="284"/>
      <c r="Q1992" s="284"/>
      <c r="R1992" s="284"/>
      <c r="S1992" s="284"/>
      <c r="T1992" s="284"/>
      <c r="U1992" s="284"/>
      <c r="V1992" s="284"/>
      <c r="W1992" s="284"/>
      <c r="X1992" s="284"/>
      <c r="Y1992" s="284"/>
      <c r="Z1992" s="284"/>
      <c r="AA1992" s="284"/>
      <c r="AB1992" s="284"/>
      <c r="AC1992" s="284"/>
      <c r="AD1992" s="284"/>
      <c r="AE1992" s="284"/>
      <c r="AF1992" s="284"/>
      <c r="AG1992" s="284"/>
      <c r="AH1992" s="284"/>
      <c r="AI1992" s="284"/>
      <c r="AJ1992" s="284"/>
      <c r="AK1992" s="284"/>
      <c r="AL1992" s="284"/>
      <c r="AM1992" s="284"/>
      <c r="AN1992" s="284"/>
      <c r="AO1992" s="284"/>
      <c r="AP1992" s="284"/>
      <c r="AQ1992" s="298"/>
      <c r="AR1992" s="305"/>
      <c r="AS1992" s="278"/>
    </row>
    <row r="1993" spans="1:45" s="272" customFormat="1" ht="14.4" x14ac:dyDescent="0.3">
      <c r="A1993" s="306"/>
      <c r="B1993" s="307"/>
      <c r="C1993" s="307"/>
      <c r="D1993" s="307"/>
      <c r="E1993" s="307"/>
      <c r="F1993" s="307"/>
      <c r="G1993" s="307"/>
      <c r="H1993" s="307"/>
      <c r="I1993" s="307"/>
      <c r="J1993" s="307"/>
      <c r="K1993" s="307"/>
      <c r="L1993" s="307"/>
      <c r="M1993" s="307"/>
      <c r="N1993" s="307"/>
      <c r="O1993" s="307"/>
      <c r="P1993" s="307"/>
      <c r="Q1993" s="307"/>
      <c r="R1993" s="307"/>
      <c r="S1993" s="307"/>
      <c r="T1993" s="307"/>
      <c r="U1993" s="307"/>
      <c r="V1993" s="307"/>
      <c r="W1993" s="307"/>
      <c r="X1993" s="307"/>
      <c r="Y1993" s="307"/>
      <c r="Z1993" s="307"/>
      <c r="AA1993" s="307"/>
      <c r="AB1993" s="307"/>
      <c r="AC1993" s="307"/>
      <c r="AD1993" s="307"/>
      <c r="AE1993" s="307"/>
      <c r="AF1993" s="307"/>
      <c r="AG1993" s="307"/>
      <c r="AH1993" s="307"/>
      <c r="AI1993" s="307"/>
      <c r="AJ1993" s="307"/>
      <c r="AK1993" s="307"/>
      <c r="AL1993" s="307"/>
      <c r="AM1993" s="307"/>
      <c r="AN1993" s="307"/>
      <c r="AO1993" s="307"/>
      <c r="AP1993" s="307"/>
      <c r="AQ1993" s="298"/>
      <c r="AR1993" s="307"/>
      <c r="AS1993" s="275"/>
    </row>
    <row r="1994" spans="1:45" s="272" customFormat="1" ht="21.6" x14ac:dyDescent="0.65">
      <c r="A1994" s="304"/>
      <c r="B1994" s="305"/>
      <c r="C1994" s="285"/>
      <c r="D1994" s="285"/>
      <c r="E1994" s="285"/>
      <c r="F1994" s="285"/>
      <c r="G1994" s="285"/>
      <c r="H1994" s="285"/>
      <c r="I1994" s="285"/>
      <c r="J1994" s="285"/>
      <c r="K1994" s="285"/>
      <c r="L1994" s="285"/>
      <c r="M1994" s="285"/>
      <c r="N1994" s="285"/>
      <c r="O1994" s="285"/>
      <c r="P1994" s="285"/>
      <c r="Q1994" s="285"/>
      <c r="R1994" s="285"/>
      <c r="S1994" s="285"/>
      <c r="T1994" s="285"/>
      <c r="U1994" s="285"/>
      <c r="V1994" s="285"/>
      <c r="W1994" s="285"/>
      <c r="X1994" s="285"/>
      <c r="Y1994" s="285"/>
      <c r="Z1994" s="285"/>
      <c r="AA1994" s="285"/>
      <c r="AB1994" s="285"/>
      <c r="AC1994" s="285"/>
      <c r="AD1994" s="285"/>
      <c r="AE1994" s="285"/>
      <c r="AF1994" s="285"/>
      <c r="AG1994" s="285"/>
      <c r="AH1994" s="285"/>
      <c r="AI1994" s="285"/>
      <c r="AJ1994" s="285"/>
      <c r="AK1994" s="285"/>
      <c r="AL1994" s="285"/>
      <c r="AM1994" s="285"/>
      <c r="AN1994" s="285"/>
      <c r="AO1994" s="285"/>
      <c r="AP1994" s="285"/>
      <c r="AQ1994" s="298"/>
      <c r="AR1994" s="305"/>
      <c r="AS1994" s="275"/>
    </row>
    <row r="1995" spans="1:45" s="272" customFormat="1" ht="14.4" x14ac:dyDescent="0.3">
      <c r="A1995" s="306"/>
      <c r="B1995" s="307"/>
      <c r="C1995" s="307"/>
      <c r="D1995" s="307"/>
      <c r="E1995" s="307"/>
      <c r="F1995" s="307"/>
      <c r="G1995" s="307"/>
      <c r="H1995" s="307"/>
      <c r="I1995" s="307"/>
      <c r="J1995" s="307"/>
      <c r="K1995" s="307"/>
      <c r="L1995" s="307"/>
      <c r="M1995" s="307"/>
      <c r="N1995" s="307"/>
      <c r="O1995" s="307"/>
      <c r="P1995" s="307"/>
      <c r="Q1995" s="307"/>
      <c r="R1995" s="307"/>
      <c r="S1995" s="307"/>
      <c r="T1995" s="307"/>
      <c r="U1995" s="307"/>
      <c r="V1995" s="307"/>
      <c r="W1995" s="307"/>
      <c r="X1995" s="307"/>
      <c r="Y1995" s="307"/>
      <c r="Z1995" s="307"/>
      <c r="AA1995" s="307"/>
      <c r="AB1995" s="307"/>
      <c r="AC1995" s="307"/>
      <c r="AD1995" s="307"/>
      <c r="AE1995" s="307"/>
      <c r="AF1995" s="307"/>
      <c r="AG1995" s="307"/>
      <c r="AH1995" s="307"/>
      <c r="AI1995" s="307"/>
      <c r="AJ1995" s="307"/>
      <c r="AK1995" s="307"/>
      <c r="AL1995" s="300"/>
      <c r="AM1995" s="300"/>
      <c r="AN1995" s="300"/>
      <c r="AO1995" s="300"/>
      <c r="AP1995" s="300"/>
      <c r="AQ1995" s="298"/>
      <c r="AR1995" s="307"/>
      <c r="AS1995" s="275"/>
    </row>
    <row r="1996" spans="1:45" s="272" customFormat="1" ht="14.4" x14ac:dyDescent="0.3">
      <c r="A1996" s="306"/>
      <c r="B1996" s="307"/>
      <c r="C1996" s="307"/>
      <c r="D1996" s="307"/>
      <c r="E1996" s="307"/>
      <c r="F1996" s="307"/>
      <c r="G1996" s="307"/>
      <c r="H1996" s="307"/>
      <c r="I1996" s="307"/>
      <c r="J1996" s="307"/>
      <c r="K1996" s="307"/>
      <c r="L1996" s="307"/>
      <c r="M1996" s="307"/>
      <c r="N1996" s="307"/>
      <c r="O1996" s="307"/>
      <c r="P1996" s="307"/>
      <c r="Q1996" s="307"/>
      <c r="R1996" s="307"/>
      <c r="S1996" s="307"/>
      <c r="T1996" s="307"/>
      <c r="U1996" s="307"/>
      <c r="V1996" s="307"/>
      <c r="W1996" s="307"/>
      <c r="X1996" s="307"/>
      <c r="Y1996" s="307"/>
      <c r="Z1996" s="307"/>
      <c r="AA1996" s="307"/>
      <c r="AB1996" s="307"/>
      <c r="AC1996" s="307"/>
      <c r="AD1996" s="307"/>
      <c r="AE1996" s="307"/>
      <c r="AF1996" s="307"/>
      <c r="AG1996" s="307"/>
      <c r="AH1996" s="307"/>
      <c r="AI1996" s="307"/>
      <c r="AJ1996" s="307"/>
      <c r="AK1996" s="307"/>
      <c r="AL1996" s="307"/>
      <c r="AM1996" s="307"/>
      <c r="AN1996" s="307"/>
      <c r="AO1996" s="307"/>
      <c r="AP1996" s="307"/>
      <c r="AQ1996" s="298"/>
      <c r="AR1996" s="307"/>
      <c r="AS1996" s="275"/>
    </row>
    <row r="1997" spans="1:45" s="272" customFormat="1" ht="21.6" x14ac:dyDescent="0.65">
      <c r="A1997" s="308"/>
      <c r="B1997" s="305"/>
      <c r="C1997" s="284"/>
      <c r="D1997" s="284"/>
      <c r="E1997" s="284"/>
      <c r="F1997" s="284"/>
      <c r="G1997" s="284"/>
      <c r="H1997" s="284"/>
      <c r="I1997" s="284"/>
      <c r="J1997" s="284"/>
      <c r="K1997" s="284"/>
      <c r="L1997" s="284"/>
      <c r="M1997" s="284"/>
      <c r="N1997" s="284"/>
      <c r="O1997" s="284"/>
      <c r="P1997" s="284"/>
      <c r="Q1997" s="284"/>
      <c r="R1997" s="284"/>
      <c r="S1997" s="284"/>
      <c r="T1997" s="284"/>
      <c r="U1997" s="284"/>
      <c r="V1997" s="284"/>
      <c r="W1997" s="284"/>
      <c r="X1997" s="284"/>
      <c r="Y1997" s="284"/>
      <c r="Z1997" s="284"/>
      <c r="AA1997" s="284"/>
      <c r="AB1997" s="284"/>
      <c r="AC1997" s="284"/>
      <c r="AD1997" s="284"/>
      <c r="AE1997" s="284"/>
      <c r="AF1997" s="284"/>
      <c r="AG1997" s="284"/>
      <c r="AH1997" s="284"/>
      <c r="AI1997" s="284"/>
      <c r="AJ1997" s="284"/>
      <c r="AK1997" s="284"/>
      <c r="AL1997" s="284"/>
      <c r="AM1997" s="284"/>
      <c r="AN1997" s="284"/>
      <c r="AO1997" s="284"/>
      <c r="AP1997" s="284"/>
      <c r="AQ1997" s="298"/>
      <c r="AR1997" s="309"/>
      <c r="AS1997" s="278"/>
    </row>
    <row r="1998" spans="1:45" s="272" customFormat="1" ht="14.4" x14ac:dyDescent="0.3">
      <c r="A1998" s="306"/>
      <c r="B1998" s="307"/>
      <c r="C1998" s="307"/>
      <c r="D1998" s="307"/>
      <c r="E1998" s="307"/>
      <c r="F1998" s="307"/>
      <c r="G1998" s="307"/>
      <c r="H1998" s="307"/>
      <c r="I1998" s="307"/>
      <c r="J1998" s="307"/>
      <c r="K1998" s="307"/>
      <c r="L1998" s="307"/>
      <c r="M1998" s="307"/>
      <c r="N1998" s="307"/>
      <c r="O1998" s="307"/>
      <c r="P1998" s="307"/>
      <c r="Q1998" s="307"/>
      <c r="R1998" s="307"/>
      <c r="S1998" s="307"/>
      <c r="T1998" s="307"/>
      <c r="U1998" s="307"/>
      <c r="V1998" s="307"/>
      <c r="W1998" s="307"/>
      <c r="X1998" s="307"/>
      <c r="Y1998" s="307"/>
      <c r="Z1998" s="307"/>
      <c r="AA1998" s="307"/>
      <c r="AB1998" s="307"/>
      <c r="AC1998" s="307"/>
      <c r="AD1998" s="307"/>
      <c r="AE1998" s="307"/>
      <c r="AF1998" s="307"/>
      <c r="AG1998" s="307"/>
      <c r="AH1998" s="307"/>
      <c r="AI1998" s="307"/>
      <c r="AJ1998" s="307"/>
      <c r="AK1998" s="307"/>
      <c r="AL1998" s="307"/>
      <c r="AM1998" s="307"/>
      <c r="AN1998" s="307"/>
      <c r="AO1998" s="307"/>
      <c r="AP1998" s="307"/>
      <c r="AQ1998" s="298"/>
      <c r="AR1998" s="307"/>
      <c r="AS1998" s="275"/>
    </row>
    <row r="1999" spans="1:45" s="272" customFormat="1" ht="14.4" x14ac:dyDescent="0.3">
      <c r="A1999" s="306"/>
      <c r="B1999" s="307"/>
      <c r="C1999" s="307"/>
      <c r="D1999" s="307"/>
      <c r="E1999" s="307"/>
      <c r="F1999" s="307"/>
      <c r="G1999" s="307"/>
      <c r="H1999" s="307"/>
      <c r="I1999" s="307"/>
      <c r="J1999" s="307"/>
      <c r="K1999" s="307"/>
      <c r="L1999" s="307"/>
      <c r="M1999" s="307"/>
      <c r="N1999" s="307"/>
      <c r="O1999" s="307"/>
      <c r="P1999" s="307"/>
      <c r="Q1999" s="307"/>
      <c r="R1999" s="307"/>
      <c r="S1999" s="307"/>
      <c r="T1999" s="307"/>
      <c r="U1999" s="307"/>
      <c r="V1999" s="307"/>
      <c r="W1999" s="307"/>
      <c r="X1999" s="307"/>
      <c r="Y1999" s="307"/>
      <c r="Z1999" s="307"/>
      <c r="AA1999" s="307"/>
      <c r="AB1999" s="307"/>
      <c r="AC1999" s="307"/>
      <c r="AD1999" s="307"/>
      <c r="AE1999" s="307"/>
      <c r="AF1999" s="307"/>
      <c r="AG1999" s="307"/>
      <c r="AH1999" s="307"/>
      <c r="AI1999" s="307"/>
      <c r="AJ1999" s="307"/>
      <c r="AK1999" s="307"/>
      <c r="AL1999" s="307"/>
      <c r="AM1999" s="307"/>
      <c r="AN1999" s="307"/>
      <c r="AO1999" s="307"/>
      <c r="AP1999" s="307"/>
      <c r="AQ1999" s="298"/>
      <c r="AR1999" s="307"/>
      <c r="AS1999" s="275"/>
    </row>
    <row r="2000" spans="1:45" s="272" customFormat="1" ht="21.6" x14ac:dyDescent="0.65">
      <c r="A2000" s="308"/>
      <c r="B2000" s="305"/>
      <c r="C2000" s="285"/>
      <c r="D2000" s="285"/>
      <c r="E2000" s="285"/>
      <c r="F2000" s="285"/>
      <c r="G2000" s="285"/>
      <c r="H2000" s="285"/>
      <c r="I2000" s="285"/>
      <c r="J2000" s="285"/>
      <c r="K2000" s="285"/>
      <c r="L2000" s="285"/>
      <c r="M2000" s="285"/>
      <c r="N2000" s="285"/>
      <c r="O2000" s="285"/>
      <c r="P2000" s="285"/>
      <c r="Q2000" s="285"/>
      <c r="R2000" s="285"/>
      <c r="S2000" s="285"/>
      <c r="T2000" s="285"/>
      <c r="U2000" s="285"/>
      <c r="V2000" s="285"/>
      <c r="W2000" s="285"/>
      <c r="X2000" s="285"/>
      <c r="Y2000" s="285"/>
      <c r="Z2000" s="285"/>
      <c r="AA2000" s="285"/>
      <c r="AB2000" s="285"/>
      <c r="AC2000" s="285"/>
      <c r="AD2000" s="285"/>
      <c r="AE2000" s="285"/>
      <c r="AF2000" s="285"/>
      <c r="AG2000" s="285"/>
      <c r="AH2000" s="285"/>
      <c r="AI2000" s="285"/>
      <c r="AJ2000" s="285"/>
      <c r="AK2000" s="285"/>
      <c r="AL2000" s="285"/>
      <c r="AM2000" s="285"/>
      <c r="AN2000" s="285"/>
      <c r="AO2000" s="285"/>
      <c r="AP2000" s="285"/>
      <c r="AQ2000" s="298"/>
      <c r="AR2000" s="309"/>
      <c r="AS2000" s="275"/>
    </row>
    <row r="2001" spans="1:47" s="272" customFormat="1" ht="21.6" x14ac:dyDescent="0.65">
      <c r="A2001" s="304"/>
      <c r="B2001" s="305"/>
      <c r="C2001" s="284"/>
      <c r="D2001" s="284"/>
      <c r="E2001" s="284"/>
      <c r="F2001" s="284"/>
      <c r="G2001" s="284"/>
      <c r="H2001" s="284"/>
      <c r="I2001" s="284"/>
      <c r="J2001" s="284"/>
      <c r="K2001" s="284"/>
      <c r="L2001" s="284"/>
      <c r="M2001" s="284"/>
      <c r="N2001" s="284"/>
      <c r="O2001" s="284"/>
      <c r="P2001" s="284"/>
      <c r="Q2001" s="284"/>
      <c r="R2001" s="284"/>
      <c r="S2001" s="284"/>
      <c r="T2001" s="284"/>
      <c r="U2001" s="284"/>
      <c r="V2001" s="284"/>
      <c r="W2001" s="284"/>
      <c r="X2001" s="284"/>
      <c r="Y2001" s="284"/>
      <c r="Z2001" s="284"/>
      <c r="AA2001" s="284"/>
      <c r="AB2001" s="284"/>
      <c r="AC2001" s="284"/>
      <c r="AD2001" s="284"/>
      <c r="AE2001" s="284"/>
      <c r="AF2001" s="284"/>
      <c r="AG2001" s="284"/>
      <c r="AH2001" s="284"/>
      <c r="AI2001" s="284"/>
      <c r="AJ2001" s="284"/>
      <c r="AK2001" s="284"/>
      <c r="AL2001" s="284"/>
      <c r="AM2001" s="284"/>
      <c r="AN2001" s="284"/>
      <c r="AO2001" s="284"/>
      <c r="AP2001" s="284"/>
      <c r="AQ2001" s="298"/>
      <c r="AR2001" s="305"/>
      <c r="AS2001" s="278"/>
    </row>
    <row r="2002" spans="1:47" s="272" customFormat="1" ht="14.4" x14ac:dyDescent="0.3">
      <c r="A2002" s="306"/>
      <c r="B2002" s="307"/>
      <c r="C2002" s="307"/>
      <c r="D2002" s="307"/>
      <c r="E2002" s="307"/>
      <c r="F2002" s="307"/>
      <c r="G2002" s="307"/>
      <c r="H2002" s="307"/>
      <c r="I2002" s="307"/>
      <c r="J2002" s="307"/>
      <c r="K2002" s="307"/>
      <c r="L2002" s="307"/>
      <c r="M2002" s="307"/>
      <c r="N2002" s="307"/>
      <c r="O2002" s="307"/>
      <c r="P2002" s="307"/>
      <c r="Q2002" s="307"/>
      <c r="R2002" s="307"/>
      <c r="S2002" s="307"/>
      <c r="T2002" s="307"/>
      <c r="U2002" s="307"/>
      <c r="V2002" s="307"/>
      <c r="W2002" s="307"/>
      <c r="X2002" s="307"/>
      <c r="Y2002" s="307"/>
      <c r="Z2002" s="307"/>
      <c r="AA2002" s="307"/>
      <c r="AB2002" s="307"/>
      <c r="AC2002" s="307"/>
      <c r="AD2002" s="307"/>
      <c r="AE2002" s="307"/>
      <c r="AF2002" s="307"/>
      <c r="AG2002" s="307"/>
      <c r="AH2002" s="307"/>
      <c r="AI2002" s="307"/>
      <c r="AJ2002" s="307"/>
      <c r="AK2002" s="307"/>
      <c r="AL2002" s="307"/>
      <c r="AM2002" s="307"/>
      <c r="AN2002" s="307"/>
      <c r="AO2002" s="307"/>
      <c r="AP2002" s="307"/>
      <c r="AQ2002" s="298"/>
      <c r="AR2002" s="307"/>
      <c r="AS2002" s="275"/>
    </row>
    <row r="2003" spans="1:47" s="272" customFormat="1" ht="21.6" x14ac:dyDescent="0.65">
      <c r="A2003" s="304"/>
      <c r="B2003" s="305"/>
      <c r="C2003" s="285"/>
      <c r="D2003" s="285"/>
      <c r="E2003" s="285"/>
      <c r="F2003" s="285"/>
      <c r="G2003" s="285"/>
      <c r="H2003" s="285"/>
      <c r="I2003" s="285"/>
      <c r="J2003" s="285"/>
      <c r="K2003" s="285"/>
      <c r="L2003" s="285"/>
      <c r="M2003" s="285"/>
      <c r="N2003" s="285"/>
      <c r="O2003" s="285"/>
      <c r="P2003" s="285"/>
      <c r="Q2003" s="285"/>
      <c r="R2003" s="285"/>
      <c r="S2003" s="285"/>
      <c r="T2003" s="285"/>
      <c r="U2003" s="285"/>
      <c r="V2003" s="285"/>
      <c r="W2003" s="285"/>
      <c r="X2003" s="285"/>
      <c r="Y2003" s="285"/>
      <c r="Z2003" s="285"/>
      <c r="AA2003" s="285"/>
      <c r="AB2003" s="285"/>
      <c r="AC2003" s="285"/>
      <c r="AD2003" s="285"/>
      <c r="AE2003" s="285"/>
      <c r="AF2003" s="285"/>
      <c r="AG2003" s="285"/>
      <c r="AH2003" s="285"/>
      <c r="AI2003" s="285"/>
      <c r="AJ2003" s="285"/>
      <c r="AK2003" s="285"/>
      <c r="AL2003" s="285"/>
      <c r="AM2003" s="285"/>
      <c r="AN2003" s="285"/>
      <c r="AO2003" s="285"/>
      <c r="AP2003" s="285"/>
      <c r="AQ2003" s="298"/>
      <c r="AR2003" s="305"/>
      <c r="AS2003" s="275"/>
    </row>
    <row r="2004" spans="1:47" s="272" customFormat="1" ht="21.6" x14ac:dyDescent="0.65">
      <c r="A2004" s="304"/>
      <c r="B2004" s="305"/>
      <c r="C2004" s="285"/>
      <c r="D2004" s="285"/>
      <c r="E2004" s="285"/>
      <c r="F2004" s="285"/>
      <c r="G2004" s="285"/>
      <c r="H2004" s="285"/>
      <c r="I2004" s="285"/>
      <c r="J2004" s="285"/>
      <c r="K2004" s="285"/>
      <c r="L2004" s="285"/>
      <c r="M2004" s="285"/>
      <c r="N2004" s="285"/>
      <c r="O2004" s="285"/>
      <c r="P2004" s="285"/>
      <c r="Q2004" s="285"/>
      <c r="R2004" s="285"/>
      <c r="S2004" s="285"/>
      <c r="T2004" s="285"/>
      <c r="U2004" s="285"/>
      <c r="V2004" s="285"/>
      <c r="W2004" s="285"/>
      <c r="X2004" s="285"/>
      <c r="Y2004" s="285"/>
      <c r="Z2004" s="285"/>
      <c r="AA2004" s="285"/>
      <c r="AB2004" s="285"/>
      <c r="AC2004" s="285"/>
      <c r="AD2004" s="285"/>
      <c r="AE2004" s="285"/>
      <c r="AF2004" s="285"/>
      <c r="AG2004" s="285"/>
      <c r="AH2004" s="285"/>
      <c r="AI2004" s="285"/>
      <c r="AJ2004" s="285"/>
      <c r="AK2004" s="285"/>
      <c r="AL2004" s="285"/>
      <c r="AM2004" s="285"/>
      <c r="AN2004" s="285"/>
      <c r="AO2004" s="285"/>
      <c r="AP2004" s="285"/>
      <c r="AQ2004" s="298"/>
      <c r="AR2004" s="305"/>
      <c r="AS2004" s="275"/>
    </row>
    <row r="2005" spans="1:47" s="272" customFormat="1" ht="14.4" x14ac:dyDescent="0.3">
      <c r="A2005" s="306"/>
      <c r="B2005" s="307"/>
      <c r="C2005" s="307"/>
      <c r="D2005" s="307"/>
      <c r="E2005" s="307"/>
      <c r="F2005" s="307"/>
      <c r="G2005" s="307"/>
      <c r="H2005" s="307"/>
      <c r="I2005" s="307"/>
      <c r="J2005" s="307"/>
      <c r="K2005" s="307"/>
      <c r="L2005" s="307"/>
      <c r="M2005" s="307"/>
      <c r="N2005" s="307"/>
      <c r="O2005" s="307"/>
      <c r="P2005" s="307"/>
      <c r="Q2005" s="307"/>
      <c r="R2005" s="307"/>
      <c r="S2005" s="307"/>
      <c r="T2005" s="307"/>
      <c r="U2005" s="307"/>
      <c r="V2005" s="307"/>
      <c r="W2005" s="307"/>
      <c r="X2005" s="307"/>
      <c r="Y2005" s="307"/>
      <c r="Z2005" s="307"/>
      <c r="AA2005" s="307"/>
      <c r="AB2005" s="307"/>
      <c r="AC2005" s="307"/>
      <c r="AD2005" s="307"/>
      <c r="AE2005" s="307"/>
      <c r="AF2005" s="307"/>
      <c r="AG2005" s="307"/>
      <c r="AH2005" s="307"/>
      <c r="AI2005" s="307"/>
      <c r="AJ2005" s="307"/>
      <c r="AK2005" s="307"/>
      <c r="AL2005" s="307"/>
      <c r="AM2005" s="307"/>
      <c r="AN2005" s="307"/>
      <c r="AO2005" s="307"/>
      <c r="AP2005" s="307"/>
      <c r="AQ2005" s="298"/>
      <c r="AR2005" s="307"/>
      <c r="AS2005" s="275"/>
    </row>
    <row r="2006" spans="1:47" s="272" customFormat="1" ht="21.6" x14ac:dyDescent="0.65">
      <c r="A2006" s="304"/>
      <c r="B2006" s="305"/>
      <c r="C2006" s="285"/>
      <c r="D2006" s="285"/>
      <c r="E2006" s="285"/>
      <c r="F2006" s="285"/>
      <c r="G2006" s="285"/>
      <c r="H2006" s="285"/>
      <c r="I2006" s="285"/>
      <c r="J2006" s="285"/>
      <c r="K2006" s="285"/>
      <c r="L2006" s="285"/>
      <c r="M2006" s="285"/>
      <c r="N2006" s="285"/>
      <c r="O2006" s="285"/>
      <c r="P2006" s="285"/>
      <c r="Q2006" s="285"/>
      <c r="R2006" s="285"/>
      <c r="S2006" s="285"/>
      <c r="T2006" s="285"/>
      <c r="U2006" s="285"/>
      <c r="V2006" s="285"/>
      <c r="W2006" s="285"/>
      <c r="X2006" s="285"/>
      <c r="Y2006" s="285"/>
      <c r="Z2006" s="285"/>
      <c r="AA2006" s="285"/>
      <c r="AB2006" s="285"/>
      <c r="AC2006" s="285"/>
      <c r="AD2006" s="285"/>
      <c r="AE2006" s="285"/>
      <c r="AF2006" s="285"/>
      <c r="AG2006" s="285"/>
      <c r="AH2006" s="285"/>
      <c r="AI2006" s="285"/>
      <c r="AJ2006" s="285"/>
      <c r="AK2006" s="285"/>
      <c r="AL2006" s="285"/>
      <c r="AM2006" s="285"/>
      <c r="AN2006" s="285"/>
      <c r="AO2006" s="285"/>
      <c r="AP2006" s="285"/>
      <c r="AQ2006" s="298"/>
      <c r="AR2006" s="305"/>
      <c r="AS2006" s="275"/>
    </row>
    <row r="2007" spans="1:47" s="272" customFormat="1" ht="21.6" x14ac:dyDescent="0.65">
      <c r="A2007" s="304"/>
      <c r="B2007" s="305"/>
      <c r="C2007" s="284"/>
      <c r="D2007" s="284"/>
      <c r="E2007" s="284"/>
      <c r="F2007" s="284"/>
      <c r="G2007" s="284"/>
      <c r="H2007" s="284"/>
      <c r="I2007" s="284"/>
      <c r="J2007" s="284"/>
      <c r="K2007" s="284"/>
      <c r="L2007" s="284"/>
      <c r="M2007" s="284"/>
      <c r="N2007" s="284"/>
      <c r="O2007" s="284"/>
      <c r="P2007" s="284"/>
      <c r="Q2007" s="284"/>
      <c r="R2007" s="284"/>
      <c r="S2007" s="284"/>
      <c r="T2007" s="284"/>
      <c r="U2007" s="284"/>
      <c r="V2007" s="284"/>
      <c r="W2007" s="284"/>
      <c r="X2007" s="284"/>
      <c r="Y2007" s="284"/>
      <c r="Z2007" s="284"/>
      <c r="AA2007" s="284"/>
      <c r="AB2007" s="284"/>
      <c r="AC2007" s="284"/>
      <c r="AD2007" s="284"/>
      <c r="AE2007" s="284"/>
      <c r="AF2007" s="284"/>
      <c r="AG2007" s="284"/>
      <c r="AH2007" s="284"/>
      <c r="AI2007" s="284"/>
      <c r="AJ2007" s="284"/>
      <c r="AK2007" s="284"/>
      <c r="AL2007" s="284"/>
      <c r="AM2007" s="284"/>
      <c r="AN2007" s="284"/>
      <c r="AO2007" s="284"/>
      <c r="AP2007" s="284"/>
      <c r="AQ2007" s="298"/>
      <c r="AR2007" s="305"/>
      <c r="AS2007" s="278"/>
    </row>
    <row r="2008" spans="1:47" s="272" customFormat="1" ht="21.6" x14ac:dyDescent="0.65">
      <c r="A2008" s="304"/>
      <c r="B2008" s="305"/>
      <c r="C2008" s="284"/>
      <c r="D2008" s="284"/>
      <c r="E2008" s="284"/>
      <c r="F2008" s="284"/>
      <c r="G2008" s="284"/>
      <c r="H2008" s="284"/>
      <c r="I2008" s="284"/>
      <c r="J2008" s="284"/>
      <c r="K2008" s="284"/>
      <c r="L2008" s="284"/>
      <c r="M2008" s="284"/>
      <c r="N2008" s="284"/>
      <c r="O2008" s="284"/>
      <c r="P2008" s="284"/>
      <c r="Q2008" s="284"/>
      <c r="R2008" s="284"/>
      <c r="S2008" s="284"/>
      <c r="T2008" s="284"/>
      <c r="U2008" s="284"/>
      <c r="V2008" s="284"/>
      <c r="W2008" s="284"/>
      <c r="X2008" s="284"/>
      <c r="Y2008" s="284"/>
      <c r="Z2008" s="284"/>
      <c r="AA2008" s="284"/>
      <c r="AB2008" s="284"/>
      <c r="AC2008" s="284"/>
      <c r="AD2008" s="284"/>
      <c r="AE2008" s="284"/>
      <c r="AF2008" s="284"/>
      <c r="AG2008" s="284"/>
      <c r="AH2008" s="284"/>
      <c r="AI2008" s="284"/>
      <c r="AJ2008" s="284"/>
      <c r="AK2008" s="284"/>
      <c r="AL2008" s="284"/>
      <c r="AM2008" s="284"/>
      <c r="AN2008" s="284"/>
      <c r="AO2008" s="284"/>
      <c r="AP2008" s="284"/>
      <c r="AQ2008" s="298"/>
      <c r="AR2008" s="305"/>
      <c r="AS2008" s="278"/>
      <c r="AU2008" s="273"/>
    </row>
    <row r="2009" spans="1:47" s="272" customFormat="1" ht="21.6" x14ac:dyDescent="0.65">
      <c r="A2009" s="305"/>
      <c r="B2009" s="305"/>
      <c r="C2009" s="284"/>
      <c r="D2009" s="284"/>
      <c r="E2009" s="284"/>
      <c r="F2009" s="284"/>
      <c r="G2009" s="284"/>
      <c r="H2009" s="284"/>
      <c r="I2009" s="284"/>
      <c r="J2009" s="284"/>
      <c r="K2009" s="284"/>
      <c r="L2009" s="284"/>
      <c r="M2009" s="284"/>
      <c r="N2009" s="284"/>
      <c r="O2009" s="284"/>
      <c r="P2009" s="284"/>
      <c r="Q2009" s="284"/>
      <c r="R2009" s="284"/>
      <c r="S2009" s="284"/>
      <c r="T2009" s="284"/>
      <c r="U2009" s="284"/>
      <c r="V2009" s="284"/>
      <c r="W2009" s="284"/>
      <c r="X2009" s="284"/>
      <c r="Y2009" s="284"/>
      <c r="Z2009" s="284"/>
      <c r="AA2009" s="284"/>
      <c r="AB2009" s="284"/>
      <c r="AC2009" s="284"/>
      <c r="AD2009" s="284"/>
      <c r="AE2009" s="284"/>
      <c r="AF2009" s="284"/>
      <c r="AG2009" s="284"/>
      <c r="AH2009" s="284"/>
      <c r="AI2009" s="284"/>
      <c r="AJ2009" s="284"/>
      <c r="AK2009" s="284"/>
      <c r="AL2009" s="284"/>
      <c r="AM2009" s="284"/>
      <c r="AN2009" s="284"/>
      <c r="AO2009" s="284"/>
      <c r="AP2009" s="284"/>
      <c r="AQ2009" s="298"/>
      <c r="AR2009" s="305"/>
      <c r="AS2009" s="278"/>
      <c r="AU2009" s="273"/>
    </row>
    <row r="2010" spans="1:47" s="272" customFormat="1" ht="14.4" x14ac:dyDescent="0.3">
      <c r="A2010" s="306"/>
      <c r="B2010" s="307"/>
      <c r="C2010" s="307"/>
      <c r="D2010" s="307"/>
      <c r="E2010" s="307"/>
      <c r="F2010" s="307"/>
      <c r="G2010" s="307"/>
      <c r="H2010" s="307"/>
      <c r="I2010" s="307"/>
      <c r="J2010" s="307"/>
      <c r="K2010" s="307"/>
      <c r="L2010" s="307"/>
      <c r="M2010" s="307"/>
      <c r="N2010" s="307"/>
      <c r="O2010" s="307"/>
      <c r="P2010" s="307"/>
      <c r="Q2010" s="307"/>
      <c r="R2010" s="307"/>
      <c r="S2010" s="307"/>
      <c r="T2010" s="307"/>
      <c r="U2010" s="307"/>
      <c r="V2010" s="307"/>
      <c r="W2010" s="307"/>
      <c r="X2010" s="307"/>
      <c r="Y2010" s="307"/>
      <c r="Z2010" s="307"/>
      <c r="AA2010" s="307"/>
      <c r="AB2010" s="307"/>
      <c r="AC2010" s="307"/>
      <c r="AD2010" s="307"/>
      <c r="AE2010" s="307"/>
      <c r="AF2010" s="307"/>
      <c r="AG2010" s="307"/>
      <c r="AH2010" s="307"/>
      <c r="AI2010" s="307"/>
      <c r="AJ2010" s="307"/>
      <c r="AK2010" s="307"/>
      <c r="AL2010" s="307"/>
      <c r="AM2010" s="307"/>
      <c r="AN2010" s="307"/>
      <c r="AO2010" s="307"/>
      <c r="AP2010" s="307"/>
      <c r="AQ2010" s="298"/>
      <c r="AR2010" s="307"/>
      <c r="AS2010" s="275"/>
    </row>
    <row r="2011" spans="1:47" s="272" customFormat="1" ht="21.6" x14ac:dyDescent="0.65">
      <c r="A2011" s="304"/>
      <c r="B2011" s="305"/>
      <c r="C2011" s="284"/>
      <c r="D2011" s="284"/>
      <c r="E2011" s="284"/>
      <c r="F2011" s="284"/>
      <c r="G2011" s="284"/>
      <c r="H2011" s="284"/>
      <c r="I2011" s="284"/>
      <c r="J2011" s="284"/>
      <c r="K2011" s="284"/>
      <c r="L2011" s="284"/>
      <c r="M2011" s="284"/>
      <c r="N2011" s="284"/>
      <c r="O2011" s="284"/>
      <c r="P2011" s="284"/>
      <c r="Q2011" s="284"/>
      <c r="R2011" s="284"/>
      <c r="S2011" s="284"/>
      <c r="T2011" s="284"/>
      <c r="U2011" s="284"/>
      <c r="V2011" s="284"/>
      <c r="W2011" s="284"/>
      <c r="X2011" s="284"/>
      <c r="Y2011" s="284"/>
      <c r="Z2011" s="284"/>
      <c r="AA2011" s="284"/>
      <c r="AB2011" s="284"/>
      <c r="AC2011" s="284"/>
      <c r="AD2011" s="284"/>
      <c r="AE2011" s="284"/>
      <c r="AF2011" s="284"/>
      <c r="AG2011" s="284"/>
      <c r="AH2011" s="284"/>
      <c r="AI2011" s="284"/>
      <c r="AJ2011" s="284"/>
      <c r="AK2011" s="284"/>
      <c r="AL2011" s="284"/>
      <c r="AM2011" s="284"/>
      <c r="AN2011" s="284"/>
      <c r="AO2011" s="284"/>
      <c r="AP2011" s="284"/>
      <c r="AQ2011" s="298"/>
      <c r="AR2011" s="305"/>
      <c r="AS2011" s="278"/>
      <c r="AU2011" s="273"/>
    </row>
    <row r="2012" spans="1:47" s="272" customFormat="1" ht="21.6" x14ac:dyDescent="0.65">
      <c r="A2012" s="304"/>
      <c r="B2012" s="305"/>
      <c r="C2012" s="285"/>
      <c r="D2012" s="285"/>
      <c r="E2012" s="285"/>
      <c r="F2012" s="285"/>
      <c r="G2012" s="285"/>
      <c r="H2012" s="285"/>
      <c r="I2012" s="285"/>
      <c r="J2012" s="285"/>
      <c r="K2012" s="285"/>
      <c r="L2012" s="285"/>
      <c r="M2012" s="285"/>
      <c r="N2012" s="285"/>
      <c r="O2012" s="285"/>
      <c r="P2012" s="285"/>
      <c r="Q2012" s="285"/>
      <c r="R2012" s="285"/>
      <c r="S2012" s="285"/>
      <c r="T2012" s="285"/>
      <c r="U2012" s="285"/>
      <c r="V2012" s="285"/>
      <c r="W2012" s="285"/>
      <c r="X2012" s="285"/>
      <c r="Y2012" s="285"/>
      <c r="Z2012" s="285"/>
      <c r="AA2012" s="285"/>
      <c r="AB2012" s="285"/>
      <c r="AC2012" s="285"/>
      <c r="AD2012" s="285"/>
      <c r="AE2012" s="285"/>
      <c r="AF2012" s="285"/>
      <c r="AG2012" s="285"/>
      <c r="AH2012" s="285"/>
      <c r="AI2012" s="285"/>
      <c r="AJ2012" s="285"/>
      <c r="AK2012" s="285"/>
      <c r="AL2012" s="285"/>
      <c r="AM2012" s="285"/>
      <c r="AN2012" s="285"/>
      <c r="AO2012" s="285"/>
      <c r="AP2012" s="285"/>
      <c r="AQ2012" s="298"/>
      <c r="AR2012" s="305"/>
      <c r="AS2012" s="275"/>
      <c r="AU2012" s="273"/>
    </row>
    <row r="2013" spans="1:47" s="272" customFormat="1" ht="14.4" x14ac:dyDescent="0.3">
      <c r="A2013" s="306"/>
      <c r="B2013" s="307"/>
      <c r="C2013" s="307"/>
      <c r="D2013" s="307"/>
      <c r="E2013" s="307"/>
      <c r="F2013" s="307"/>
      <c r="G2013" s="307"/>
      <c r="H2013" s="307"/>
      <c r="I2013" s="307"/>
      <c r="J2013" s="307"/>
      <c r="K2013" s="307"/>
      <c r="L2013" s="307"/>
      <c r="M2013" s="307"/>
      <c r="N2013" s="307"/>
      <c r="O2013" s="307"/>
      <c r="P2013" s="307"/>
      <c r="Q2013" s="307"/>
      <c r="R2013" s="307"/>
      <c r="S2013" s="307"/>
      <c r="T2013" s="307"/>
      <c r="U2013" s="307"/>
      <c r="V2013" s="307"/>
      <c r="W2013" s="307"/>
      <c r="X2013" s="307"/>
      <c r="Y2013" s="307"/>
      <c r="Z2013" s="307"/>
      <c r="AA2013" s="307"/>
      <c r="AB2013" s="307"/>
      <c r="AC2013" s="307"/>
      <c r="AD2013" s="307"/>
      <c r="AE2013" s="307"/>
      <c r="AF2013" s="307"/>
      <c r="AG2013" s="307"/>
      <c r="AH2013" s="307"/>
      <c r="AI2013" s="307"/>
      <c r="AJ2013" s="307"/>
      <c r="AK2013" s="307"/>
      <c r="AL2013" s="307"/>
      <c r="AM2013" s="307"/>
      <c r="AN2013" s="307"/>
      <c r="AO2013" s="307"/>
      <c r="AP2013" s="307"/>
      <c r="AQ2013" s="298"/>
      <c r="AR2013" s="307"/>
      <c r="AS2013" s="275"/>
    </row>
    <row r="2014" spans="1:47" s="272" customFormat="1" ht="14.4" x14ac:dyDescent="0.3">
      <c r="A2014" s="306"/>
      <c r="B2014" s="307"/>
      <c r="C2014" s="307"/>
      <c r="D2014" s="307"/>
      <c r="E2014" s="307"/>
      <c r="F2014" s="307"/>
      <c r="G2014" s="307"/>
      <c r="H2014" s="307"/>
      <c r="I2014" s="307"/>
      <c r="J2014" s="307"/>
      <c r="K2014" s="307"/>
      <c r="L2014" s="307"/>
      <c r="M2014" s="307"/>
      <c r="N2014" s="307"/>
      <c r="O2014" s="307"/>
      <c r="P2014" s="307"/>
      <c r="Q2014" s="307"/>
      <c r="R2014" s="307"/>
      <c r="S2014" s="307"/>
      <c r="T2014" s="307"/>
      <c r="U2014" s="307"/>
      <c r="V2014" s="307"/>
      <c r="W2014" s="307"/>
      <c r="X2014" s="307"/>
      <c r="Y2014" s="307"/>
      <c r="Z2014" s="307"/>
      <c r="AA2014" s="307"/>
      <c r="AB2014" s="307"/>
      <c r="AC2014" s="307"/>
      <c r="AD2014" s="307"/>
      <c r="AE2014" s="307"/>
      <c r="AF2014" s="307"/>
      <c r="AG2014" s="307"/>
      <c r="AH2014" s="307"/>
      <c r="AI2014" s="307"/>
      <c r="AJ2014" s="307"/>
      <c r="AK2014" s="307"/>
      <c r="AL2014" s="307"/>
      <c r="AM2014" s="307"/>
      <c r="AN2014" s="307"/>
      <c r="AO2014" s="307"/>
      <c r="AP2014" s="307"/>
      <c r="AQ2014" s="298"/>
      <c r="AR2014" s="307"/>
      <c r="AS2014" s="275"/>
    </row>
    <row r="2015" spans="1:47" s="272" customFormat="1" ht="14.4" x14ac:dyDescent="0.3">
      <c r="A2015" s="306"/>
      <c r="B2015" s="307"/>
      <c r="C2015" s="307"/>
      <c r="D2015" s="307"/>
      <c r="E2015" s="307"/>
      <c r="F2015" s="307"/>
      <c r="G2015" s="307"/>
      <c r="H2015" s="307"/>
      <c r="I2015" s="307"/>
      <c r="J2015" s="307"/>
      <c r="K2015" s="307"/>
      <c r="L2015" s="307"/>
      <c r="M2015" s="307"/>
      <c r="N2015" s="307"/>
      <c r="O2015" s="307"/>
      <c r="P2015" s="307"/>
      <c r="Q2015" s="307"/>
      <c r="R2015" s="307"/>
      <c r="S2015" s="307"/>
      <c r="T2015" s="307"/>
      <c r="U2015" s="307"/>
      <c r="V2015" s="307"/>
      <c r="W2015" s="307"/>
      <c r="X2015" s="307"/>
      <c r="Y2015" s="307"/>
      <c r="Z2015" s="307"/>
      <c r="AA2015" s="307"/>
      <c r="AB2015" s="307"/>
      <c r="AC2015" s="307"/>
      <c r="AD2015" s="307"/>
      <c r="AE2015" s="307"/>
      <c r="AF2015" s="307"/>
      <c r="AG2015" s="307"/>
      <c r="AH2015" s="307"/>
      <c r="AI2015" s="307"/>
      <c r="AJ2015" s="307"/>
      <c r="AK2015" s="307"/>
      <c r="AL2015" s="307"/>
      <c r="AM2015" s="307"/>
      <c r="AN2015" s="307"/>
      <c r="AO2015" s="307"/>
      <c r="AP2015" s="307"/>
      <c r="AQ2015" s="298"/>
      <c r="AR2015" s="307"/>
      <c r="AS2015" s="275"/>
    </row>
    <row r="2016" spans="1:47" s="272" customFormat="1" ht="21.6" x14ac:dyDescent="0.65">
      <c r="A2016" s="308"/>
      <c r="B2016" s="305"/>
      <c r="C2016" s="285"/>
      <c r="D2016" s="285"/>
      <c r="E2016" s="285"/>
      <c r="F2016" s="285"/>
      <c r="G2016" s="285"/>
      <c r="H2016" s="285"/>
      <c r="I2016" s="285"/>
      <c r="J2016" s="285"/>
      <c r="K2016" s="285"/>
      <c r="L2016" s="285"/>
      <c r="M2016" s="285"/>
      <c r="N2016" s="285"/>
      <c r="O2016" s="285"/>
      <c r="P2016" s="285"/>
      <c r="Q2016" s="285"/>
      <c r="R2016" s="285"/>
      <c r="S2016" s="285"/>
      <c r="T2016" s="285"/>
      <c r="U2016" s="285"/>
      <c r="V2016" s="285"/>
      <c r="W2016" s="285"/>
      <c r="X2016" s="285"/>
      <c r="Y2016" s="285"/>
      <c r="Z2016" s="285"/>
      <c r="AA2016" s="285"/>
      <c r="AB2016" s="285"/>
      <c r="AC2016" s="285"/>
      <c r="AD2016" s="285"/>
      <c r="AE2016" s="285"/>
      <c r="AF2016" s="285"/>
      <c r="AG2016" s="285"/>
      <c r="AH2016" s="285"/>
      <c r="AI2016" s="285"/>
      <c r="AJ2016" s="285"/>
      <c r="AK2016" s="285"/>
      <c r="AL2016" s="285"/>
      <c r="AM2016" s="285"/>
      <c r="AN2016" s="285"/>
      <c r="AO2016" s="285"/>
      <c r="AP2016" s="285"/>
      <c r="AQ2016" s="298"/>
      <c r="AR2016" s="309"/>
      <c r="AS2016" s="275"/>
      <c r="AU2016" s="273"/>
    </row>
    <row r="2017" spans="1:47" s="272" customFormat="1" ht="14.4" x14ac:dyDescent="0.3">
      <c r="A2017" s="306"/>
      <c r="B2017" s="307"/>
      <c r="C2017" s="307"/>
      <c r="D2017" s="307"/>
      <c r="E2017" s="307"/>
      <c r="F2017" s="307"/>
      <c r="G2017" s="307"/>
      <c r="H2017" s="307"/>
      <c r="I2017" s="307"/>
      <c r="J2017" s="307"/>
      <c r="K2017" s="307"/>
      <c r="L2017" s="307"/>
      <c r="M2017" s="307"/>
      <c r="N2017" s="307"/>
      <c r="O2017" s="307"/>
      <c r="P2017" s="307"/>
      <c r="Q2017" s="307"/>
      <c r="R2017" s="307"/>
      <c r="S2017" s="307"/>
      <c r="T2017" s="307"/>
      <c r="U2017" s="307"/>
      <c r="V2017" s="307"/>
      <c r="W2017" s="307"/>
      <c r="X2017" s="307"/>
      <c r="Y2017" s="307"/>
      <c r="Z2017" s="307"/>
      <c r="AA2017" s="307"/>
      <c r="AB2017" s="307"/>
      <c r="AC2017" s="307"/>
      <c r="AD2017" s="307"/>
      <c r="AE2017" s="307"/>
      <c r="AF2017" s="307"/>
      <c r="AG2017" s="307"/>
      <c r="AH2017" s="307"/>
      <c r="AI2017" s="307"/>
      <c r="AJ2017" s="307"/>
      <c r="AK2017" s="307"/>
      <c r="AL2017" s="307"/>
      <c r="AM2017" s="307"/>
      <c r="AN2017" s="307"/>
      <c r="AO2017" s="307"/>
      <c r="AP2017" s="307"/>
      <c r="AQ2017" s="298"/>
      <c r="AR2017" s="307"/>
      <c r="AS2017" s="275"/>
    </row>
    <row r="2018" spans="1:47" s="272" customFormat="1" ht="14.4" x14ac:dyDescent="0.3">
      <c r="A2018" s="306"/>
      <c r="B2018" s="307"/>
      <c r="C2018" s="307"/>
      <c r="D2018" s="307"/>
      <c r="E2018" s="307"/>
      <c r="F2018" s="307"/>
      <c r="G2018" s="307"/>
      <c r="H2018" s="307"/>
      <c r="I2018" s="307"/>
      <c r="J2018" s="307"/>
      <c r="K2018" s="307"/>
      <c r="L2018" s="307"/>
      <c r="M2018" s="307"/>
      <c r="N2018" s="307"/>
      <c r="O2018" s="307"/>
      <c r="P2018" s="307"/>
      <c r="Q2018" s="307"/>
      <c r="R2018" s="307"/>
      <c r="S2018" s="307"/>
      <c r="T2018" s="307"/>
      <c r="U2018" s="307"/>
      <c r="V2018" s="307"/>
      <c r="W2018" s="307"/>
      <c r="X2018" s="307"/>
      <c r="Y2018" s="307"/>
      <c r="Z2018" s="307"/>
      <c r="AA2018" s="307"/>
      <c r="AB2018" s="307"/>
      <c r="AC2018" s="307"/>
      <c r="AD2018" s="307"/>
      <c r="AE2018" s="307"/>
      <c r="AF2018" s="307"/>
      <c r="AG2018" s="307"/>
      <c r="AH2018" s="307"/>
      <c r="AI2018" s="307"/>
      <c r="AJ2018" s="307"/>
      <c r="AK2018" s="307"/>
      <c r="AL2018" s="307"/>
      <c r="AM2018" s="307"/>
      <c r="AN2018" s="307"/>
      <c r="AO2018" s="307"/>
      <c r="AP2018" s="307"/>
      <c r="AQ2018" s="298"/>
      <c r="AR2018" s="307"/>
      <c r="AS2018" s="275"/>
    </row>
    <row r="2019" spans="1:47" s="272" customFormat="1" ht="14.4" x14ac:dyDescent="0.3">
      <c r="A2019" s="306"/>
      <c r="B2019" s="307"/>
      <c r="C2019" s="307"/>
      <c r="D2019" s="307"/>
      <c r="E2019" s="307"/>
      <c r="F2019" s="307"/>
      <c r="G2019" s="307"/>
      <c r="H2019" s="307"/>
      <c r="I2019" s="307"/>
      <c r="J2019" s="307"/>
      <c r="K2019" s="307"/>
      <c r="L2019" s="307"/>
      <c r="M2019" s="307"/>
      <c r="N2019" s="307"/>
      <c r="O2019" s="307"/>
      <c r="P2019" s="307"/>
      <c r="Q2019" s="307"/>
      <c r="R2019" s="307"/>
      <c r="S2019" s="307"/>
      <c r="T2019" s="307"/>
      <c r="U2019" s="307"/>
      <c r="V2019" s="307"/>
      <c r="W2019" s="307"/>
      <c r="X2019" s="307"/>
      <c r="Y2019" s="307"/>
      <c r="Z2019" s="307"/>
      <c r="AA2019" s="307"/>
      <c r="AB2019" s="307"/>
      <c r="AC2019" s="307"/>
      <c r="AD2019" s="307"/>
      <c r="AE2019" s="307"/>
      <c r="AF2019" s="307"/>
      <c r="AG2019" s="307"/>
      <c r="AH2019" s="307"/>
      <c r="AI2019" s="307"/>
      <c r="AJ2019" s="307"/>
      <c r="AK2019" s="307"/>
      <c r="AL2019" s="307"/>
      <c r="AM2019" s="307"/>
      <c r="AN2019" s="307"/>
      <c r="AO2019" s="307"/>
      <c r="AP2019" s="307"/>
      <c r="AQ2019" s="298"/>
      <c r="AR2019" s="307"/>
      <c r="AS2019" s="275"/>
    </row>
    <row r="2020" spans="1:47" s="272" customFormat="1" ht="21.6" x14ac:dyDescent="0.65">
      <c r="A2020" s="304"/>
      <c r="B2020" s="305"/>
      <c r="C2020" s="284"/>
      <c r="D2020" s="284"/>
      <c r="E2020" s="284"/>
      <c r="F2020" s="284"/>
      <c r="G2020" s="284"/>
      <c r="H2020" s="284"/>
      <c r="I2020" s="284"/>
      <c r="J2020" s="284"/>
      <c r="K2020" s="284"/>
      <c r="L2020" s="284"/>
      <c r="M2020" s="284"/>
      <c r="N2020" s="284"/>
      <c r="O2020" s="284"/>
      <c r="P2020" s="284"/>
      <c r="Q2020" s="284"/>
      <c r="R2020" s="284"/>
      <c r="S2020" s="284"/>
      <c r="T2020" s="284"/>
      <c r="U2020" s="284"/>
      <c r="V2020" s="284"/>
      <c r="W2020" s="284"/>
      <c r="X2020" s="284"/>
      <c r="Y2020" s="284"/>
      <c r="Z2020" s="284"/>
      <c r="AA2020" s="284"/>
      <c r="AB2020" s="284"/>
      <c r="AC2020" s="284"/>
      <c r="AD2020" s="284"/>
      <c r="AE2020" s="284"/>
      <c r="AF2020" s="284"/>
      <c r="AG2020" s="284"/>
      <c r="AH2020" s="284"/>
      <c r="AI2020" s="284"/>
      <c r="AJ2020" s="284"/>
      <c r="AK2020" s="284"/>
      <c r="AL2020" s="284"/>
      <c r="AM2020" s="284"/>
      <c r="AN2020" s="284"/>
      <c r="AO2020" s="284"/>
      <c r="AP2020" s="284"/>
      <c r="AQ2020" s="298"/>
      <c r="AR2020" s="305"/>
      <c r="AS2020" s="278"/>
      <c r="AU2020" s="273"/>
    </row>
    <row r="2021" spans="1:47" s="272" customFormat="1" ht="21.6" x14ac:dyDescent="0.65">
      <c r="A2021" s="308"/>
      <c r="B2021" s="305"/>
      <c r="C2021" s="285"/>
      <c r="D2021" s="285"/>
      <c r="E2021" s="285"/>
      <c r="F2021" s="285"/>
      <c r="G2021" s="285"/>
      <c r="H2021" s="285"/>
      <c r="I2021" s="285"/>
      <c r="J2021" s="285"/>
      <c r="K2021" s="285"/>
      <c r="L2021" s="285"/>
      <c r="M2021" s="285"/>
      <c r="N2021" s="285"/>
      <c r="O2021" s="285"/>
      <c r="P2021" s="285"/>
      <c r="Q2021" s="285"/>
      <c r="R2021" s="285"/>
      <c r="S2021" s="285"/>
      <c r="T2021" s="285"/>
      <c r="U2021" s="285"/>
      <c r="V2021" s="285"/>
      <c r="W2021" s="285"/>
      <c r="X2021" s="285"/>
      <c r="Y2021" s="285"/>
      <c r="Z2021" s="285"/>
      <c r="AA2021" s="285"/>
      <c r="AB2021" s="285"/>
      <c r="AC2021" s="285"/>
      <c r="AD2021" s="285"/>
      <c r="AE2021" s="285"/>
      <c r="AF2021" s="285"/>
      <c r="AG2021" s="285"/>
      <c r="AH2021" s="285"/>
      <c r="AI2021" s="285"/>
      <c r="AJ2021" s="285"/>
      <c r="AK2021" s="285"/>
      <c r="AL2021" s="285"/>
      <c r="AM2021" s="285"/>
      <c r="AN2021" s="285"/>
      <c r="AO2021" s="285"/>
      <c r="AP2021" s="285"/>
      <c r="AQ2021" s="298"/>
      <c r="AR2021" s="309"/>
      <c r="AS2021" s="275"/>
      <c r="AU2021" s="273"/>
    </row>
    <row r="2022" spans="1:47" s="272" customFormat="1" ht="21.6" x14ac:dyDescent="0.65">
      <c r="A2022" s="304"/>
      <c r="B2022" s="305"/>
      <c r="C2022" s="284"/>
      <c r="D2022" s="284"/>
      <c r="E2022" s="284"/>
      <c r="F2022" s="284"/>
      <c r="G2022" s="284"/>
      <c r="H2022" s="284"/>
      <c r="I2022" s="284"/>
      <c r="J2022" s="284"/>
      <c r="K2022" s="284"/>
      <c r="L2022" s="284"/>
      <c r="M2022" s="284"/>
      <c r="N2022" s="284"/>
      <c r="O2022" s="284"/>
      <c r="P2022" s="284"/>
      <c r="Q2022" s="284"/>
      <c r="R2022" s="284"/>
      <c r="S2022" s="284"/>
      <c r="T2022" s="284"/>
      <c r="U2022" s="284"/>
      <c r="V2022" s="284"/>
      <c r="W2022" s="284"/>
      <c r="X2022" s="284"/>
      <c r="Y2022" s="284"/>
      <c r="Z2022" s="284"/>
      <c r="AA2022" s="284"/>
      <c r="AG2022" s="284"/>
      <c r="AH2022" s="284"/>
      <c r="AI2022" s="284"/>
      <c r="AJ2022" s="284"/>
      <c r="AK2022" s="284"/>
      <c r="AL2022" s="284"/>
      <c r="AM2022" s="284"/>
      <c r="AN2022" s="284"/>
      <c r="AO2022" s="284"/>
      <c r="AP2022" s="284"/>
      <c r="AQ2022" s="298"/>
      <c r="AR2022" s="305"/>
      <c r="AS2022" s="278"/>
      <c r="AU2022" s="273"/>
    </row>
    <row r="2023" spans="1:47" s="272" customFormat="1" ht="21.6" x14ac:dyDescent="0.65">
      <c r="A2023" s="308"/>
      <c r="B2023" s="305"/>
      <c r="C2023" s="284"/>
      <c r="D2023" s="284"/>
      <c r="E2023" s="284"/>
      <c r="F2023" s="284"/>
      <c r="G2023" s="284"/>
      <c r="H2023" s="284"/>
      <c r="I2023" s="284"/>
      <c r="J2023" s="284"/>
      <c r="K2023" s="284"/>
      <c r="L2023" s="284"/>
      <c r="M2023" s="284"/>
      <c r="N2023" s="284"/>
      <c r="O2023" s="284"/>
      <c r="P2023" s="284"/>
      <c r="Q2023" s="284"/>
      <c r="R2023" s="284"/>
      <c r="S2023" s="284"/>
      <c r="T2023" s="284"/>
      <c r="U2023" s="284"/>
      <c r="V2023" s="284"/>
      <c r="W2023" s="284"/>
      <c r="X2023" s="284"/>
      <c r="Y2023" s="284"/>
      <c r="Z2023" s="284"/>
      <c r="AA2023" s="284"/>
      <c r="AB2023" s="284"/>
      <c r="AC2023" s="284"/>
      <c r="AD2023" s="284"/>
      <c r="AE2023" s="284"/>
      <c r="AF2023" s="284"/>
      <c r="AG2023" s="284"/>
      <c r="AH2023" s="284"/>
      <c r="AI2023" s="284"/>
      <c r="AJ2023" s="284"/>
      <c r="AK2023" s="284"/>
      <c r="AL2023" s="284"/>
      <c r="AM2023" s="284"/>
      <c r="AN2023" s="284"/>
      <c r="AO2023" s="284"/>
      <c r="AP2023" s="284"/>
      <c r="AQ2023" s="298"/>
      <c r="AR2023" s="309"/>
      <c r="AS2023" s="278"/>
      <c r="AU2023" s="273"/>
    </row>
    <row r="2024" spans="1:47" s="272" customFormat="1" ht="14.4" x14ac:dyDescent="0.3">
      <c r="A2024" s="306"/>
      <c r="B2024" s="307"/>
      <c r="C2024" s="307"/>
      <c r="D2024" s="307"/>
      <c r="E2024" s="307"/>
      <c r="F2024" s="307"/>
      <c r="G2024" s="307"/>
      <c r="H2024" s="307"/>
      <c r="I2024" s="307"/>
      <c r="J2024" s="307"/>
      <c r="K2024" s="307"/>
      <c r="L2024" s="307"/>
      <c r="M2024" s="307"/>
      <c r="N2024" s="307"/>
      <c r="O2024" s="307"/>
      <c r="P2024" s="307"/>
      <c r="Q2024" s="307"/>
      <c r="R2024" s="307"/>
      <c r="S2024" s="307"/>
      <c r="T2024" s="307"/>
      <c r="U2024" s="307"/>
      <c r="V2024" s="307"/>
      <c r="W2024" s="307"/>
      <c r="X2024" s="307"/>
      <c r="Y2024" s="307"/>
      <c r="Z2024" s="307"/>
      <c r="AA2024" s="307"/>
      <c r="AB2024" s="307"/>
      <c r="AC2024" s="307"/>
      <c r="AD2024" s="307"/>
      <c r="AE2024" s="307"/>
      <c r="AF2024" s="307"/>
      <c r="AG2024" s="307"/>
      <c r="AH2024" s="307"/>
      <c r="AI2024" s="307"/>
      <c r="AJ2024" s="307"/>
      <c r="AK2024" s="307"/>
      <c r="AL2024" s="307"/>
      <c r="AM2024" s="307"/>
      <c r="AN2024" s="307"/>
      <c r="AO2024" s="307"/>
      <c r="AP2024" s="307"/>
      <c r="AQ2024" s="298"/>
      <c r="AR2024" s="307"/>
      <c r="AS2024" s="275"/>
    </row>
    <row r="2025" spans="1:47" s="272" customFormat="1" ht="21.6" x14ac:dyDescent="0.65">
      <c r="A2025" s="304"/>
      <c r="B2025" s="305"/>
      <c r="C2025" s="284"/>
      <c r="D2025" s="284"/>
      <c r="E2025" s="284"/>
      <c r="F2025" s="284"/>
      <c r="G2025" s="284"/>
      <c r="H2025" s="284"/>
      <c r="I2025" s="284"/>
      <c r="J2025" s="284"/>
      <c r="K2025" s="284"/>
      <c r="L2025" s="284"/>
      <c r="M2025" s="284"/>
      <c r="N2025" s="284"/>
      <c r="O2025" s="284"/>
      <c r="P2025" s="284"/>
      <c r="Q2025" s="284"/>
      <c r="R2025" s="284"/>
      <c r="S2025" s="284"/>
      <c r="T2025" s="284"/>
      <c r="U2025" s="284"/>
      <c r="V2025" s="284"/>
      <c r="W2025" s="284"/>
      <c r="X2025" s="284"/>
      <c r="Y2025" s="284"/>
      <c r="Z2025" s="284"/>
      <c r="AA2025" s="284"/>
      <c r="AB2025" s="284"/>
      <c r="AC2025" s="284"/>
      <c r="AD2025" s="284"/>
      <c r="AE2025" s="284"/>
      <c r="AF2025" s="284"/>
      <c r="AG2025" s="284"/>
      <c r="AH2025" s="284"/>
      <c r="AI2025" s="284"/>
      <c r="AJ2025" s="284"/>
      <c r="AK2025" s="284"/>
      <c r="AL2025" s="284"/>
      <c r="AM2025" s="284"/>
      <c r="AN2025" s="284"/>
      <c r="AO2025" s="284"/>
      <c r="AP2025" s="284"/>
      <c r="AQ2025" s="298"/>
      <c r="AR2025" s="305"/>
      <c r="AS2025" s="278"/>
      <c r="AU2025" s="273"/>
    </row>
    <row r="2026" spans="1:47" s="272" customFormat="1" ht="21.6" x14ac:dyDescent="0.65">
      <c r="A2026" s="308"/>
      <c r="B2026" s="305"/>
      <c r="C2026" s="284"/>
      <c r="D2026" s="284"/>
      <c r="E2026" s="284"/>
      <c r="F2026" s="284"/>
      <c r="G2026" s="284"/>
      <c r="H2026" s="284"/>
      <c r="I2026" s="284"/>
      <c r="J2026" s="284"/>
      <c r="K2026" s="284"/>
      <c r="L2026" s="284"/>
      <c r="M2026" s="284"/>
      <c r="N2026" s="284"/>
      <c r="O2026" s="284"/>
      <c r="P2026" s="284"/>
      <c r="Q2026" s="284"/>
      <c r="R2026" s="284"/>
      <c r="S2026" s="284"/>
      <c r="T2026" s="284"/>
      <c r="U2026" s="284"/>
      <c r="V2026" s="284"/>
      <c r="W2026" s="284"/>
      <c r="X2026" s="284"/>
      <c r="Y2026" s="284"/>
      <c r="Z2026" s="284"/>
      <c r="AA2026" s="284"/>
      <c r="AB2026" s="284"/>
      <c r="AC2026" s="284"/>
      <c r="AD2026" s="284"/>
      <c r="AE2026" s="284"/>
      <c r="AF2026" s="284"/>
      <c r="AG2026" s="284"/>
      <c r="AH2026" s="284"/>
      <c r="AI2026" s="284"/>
      <c r="AJ2026" s="284"/>
      <c r="AK2026" s="284"/>
      <c r="AL2026" s="284"/>
      <c r="AM2026" s="284"/>
      <c r="AN2026" s="284"/>
      <c r="AO2026" s="284"/>
      <c r="AP2026" s="284"/>
      <c r="AQ2026" s="298"/>
      <c r="AR2026" s="309"/>
      <c r="AS2026" s="278"/>
      <c r="AU2026" s="273"/>
    </row>
    <row r="2027" spans="1:47" s="272" customFormat="1" ht="21.6" x14ac:dyDescent="0.65">
      <c r="A2027" s="304"/>
      <c r="B2027" s="305"/>
      <c r="C2027" s="284"/>
      <c r="D2027" s="284"/>
      <c r="E2027" s="284"/>
      <c r="F2027" s="284"/>
      <c r="G2027" s="284"/>
      <c r="H2027" s="284"/>
      <c r="I2027" s="284"/>
      <c r="J2027" s="284"/>
      <c r="K2027" s="284"/>
      <c r="L2027" s="284"/>
      <c r="M2027" s="284"/>
      <c r="N2027" s="284"/>
      <c r="O2027" s="284"/>
      <c r="P2027" s="284"/>
      <c r="Q2027" s="284"/>
      <c r="R2027" s="284"/>
      <c r="S2027" s="284"/>
      <c r="T2027" s="284"/>
      <c r="U2027" s="284"/>
      <c r="V2027" s="284"/>
      <c r="W2027" s="284"/>
      <c r="X2027" s="284"/>
      <c r="Y2027" s="284"/>
      <c r="Z2027" s="284"/>
      <c r="AA2027" s="284"/>
      <c r="AB2027" s="284"/>
      <c r="AC2027" s="284"/>
      <c r="AD2027" s="284"/>
      <c r="AE2027" s="284"/>
      <c r="AF2027" s="284"/>
      <c r="AG2027" s="284"/>
      <c r="AH2027" s="284"/>
      <c r="AI2027" s="284"/>
      <c r="AJ2027" s="284"/>
      <c r="AK2027" s="284"/>
      <c r="AL2027" s="284"/>
      <c r="AM2027" s="284"/>
      <c r="AN2027" s="284"/>
      <c r="AO2027" s="284"/>
      <c r="AP2027" s="284"/>
      <c r="AQ2027" s="298"/>
      <c r="AR2027" s="305"/>
      <c r="AS2027" s="278"/>
      <c r="AU2027" s="273"/>
    </row>
    <row r="2028" spans="1:47" s="272" customFormat="1" ht="21.6" x14ac:dyDescent="0.65">
      <c r="A2028" s="304"/>
      <c r="B2028" s="305"/>
      <c r="C2028" s="285"/>
      <c r="D2028" s="285"/>
      <c r="E2028" s="285"/>
      <c r="F2028" s="285"/>
      <c r="G2028" s="285"/>
      <c r="H2028" s="285"/>
      <c r="I2028" s="285"/>
      <c r="J2028" s="285"/>
      <c r="K2028" s="285"/>
      <c r="L2028" s="285"/>
      <c r="M2028" s="285"/>
      <c r="N2028" s="285"/>
      <c r="O2028" s="285"/>
      <c r="P2028" s="285"/>
      <c r="Q2028" s="285"/>
      <c r="R2028" s="285"/>
      <c r="S2028" s="285"/>
      <c r="T2028" s="285"/>
      <c r="U2028" s="285"/>
      <c r="V2028" s="285"/>
      <c r="W2028" s="285"/>
      <c r="X2028" s="285"/>
      <c r="Y2028" s="285"/>
      <c r="Z2028" s="285"/>
      <c r="AA2028" s="285"/>
      <c r="AB2028" s="285"/>
      <c r="AC2028" s="285"/>
      <c r="AD2028" s="285"/>
      <c r="AE2028" s="285"/>
      <c r="AF2028" s="285"/>
      <c r="AG2028" s="285"/>
      <c r="AH2028" s="285"/>
      <c r="AI2028" s="285"/>
      <c r="AJ2028" s="285"/>
      <c r="AK2028" s="285"/>
      <c r="AL2028" s="285"/>
      <c r="AM2028" s="285"/>
      <c r="AN2028" s="285"/>
      <c r="AO2028" s="285"/>
      <c r="AP2028" s="285"/>
      <c r="AQ2028" s="298"/>
      <c r="AR2028" s="305"/>
      <c r="AS2028" s="275"/>
      <c r="AU2028" s="273"/>
    </row>
    <row r="2029" spans="1:47" s="272" customFormat="1" ht="21.6" x14ac:dyDescent="0.65">
      <c r="A2029" s="304"/>
      <c r="B2029" s="305"/>
      <c r="C2029" s="285"/>
      <c r="D2029" s="285"/>
      <c r="E2029" s="285"/>
      <c r="F2029" s="285"/>
      <c r="G2029" s="285"/>
      <c r="H2029" s="285"/>
      <c r="I2029" s="285"/>
      <c r="J2029" s="285"/>
      <c r="K2029" s="285"/>
      <c r="L2029" s="285"/>
      <c r="M2029" s="285"/>
      <c r="N2029" s="285"/>
      <c r="O2029" s="285"/>
      <c r="P2029" s="285"/>
      <c r="Q2029" s="285"/>
      <c r="R2029" s="285"/>
      <c r="S2029" s="285"/>
      <c r="T2029" s="285"/>
      <c r="U2029" s="285"/>
      <c r="V2029" s="285"/>
      <c r="W2029" s="285"/>
      <c r="X2029" s="285"/>
      <c r="Y2029" s="285"/>
      <c r="Z2029" s="285"/>
      <c r="AA2029" s="285"/>
      <c r="AB2029" s="285"/>
      <c r="AC2029" s="285"/>
      <c r="AD2029" s="285"/>
      <c r="AE2029" s="285"/>
      <c r="AF2029" s="285"/>
      <c r="AG2029" s="285"/>
      <c r="AH2029" s="285"/>
      <c r="AI2029" s="285"/>
      <c r="AJ2029" s="285"/>
      <c r="AK2029" s="285"/>
      <c r="AL2029" s="285"/>
      <c r="AM2029" s="285"/>
      <c r="AN2029" s="285"/>
      <c r="AO2029" s="285"/>
      <c r="AP2029" s="285"/>
      <c r="AQ2029" s="298"/>
      <c r="AR2029" s="305"/>
      <c r="AS2029" s="275"/>
      <c r="AU2029" s="273"/>
    </row>
    <row r="2030" spans="1:47" s="272" customFormat="1" ht="14.4" x14ac:dyDescent="0.3">
      <c r="A2030" s="306"/>
      <c r="B2030" s="307"/>
      <c r="C2030" s="307"/>
      <c r="D2030" s="307"/>
      <c r="E2030" s="307"/>
      <c r="F2030" s="307"/>
      <c r="G2030" s="307"/>
      <c r="H2030" s="307"/>
      <c r="I2030" s="307"/>
      <c r="J2030" s="307"/>
      <c r="K2030" s="307"/>
      <c r="L2030" s="307"/>
      <c r="M2030" s="307"/>
      <c r="N2030" s="307"/>
      <c r="O2030" s="307"/>
      <c r="P2030" s="307"/>
      <c r="Q2030" s="307"/>
      <c r="R2030" s="307"/>
      <c r="S2030" s="307"/>
      <c r="T2030" s="307"/>
      <c r="U2030" s="307"/>
      <c r="V2030" s="307"/>
      <c r="W2030" s="307"/>
      <c r="X2030" s="307"/>
      <c r="Y2030" s="307"/>
      <c r="Z2030" s="307"/>
      <c r="AA2030" s="307"/>
      <c r="AB2030" s="307"/>
      <c r="AC2030" s="307"/>
      <c r="AD2030" s="307"/>
      <c r="AE2030" s="307"/>
      <c r="AF2030" s="307"/>
      <c r="AG2030" s="307"/>
      <c r="AH2030" s="307"/>
      <c r="AI2030" s="307"/>
      <c r="AJ2030" s="307"/>
      <c r="AK2030" s="307"/>
      <c r="AL2030" s="307"/>
      <c r="AM2030" s="307"/>
      <c r="AN2030" s="307"/>
      <c r="AO2030" s="307"/>
      <c r="AP2030" s="307"/>
      <c r="AQ2030" s="298"/>
      <c r="AR2030" s="307"/>
      <c r="AS2030" s="275"/>
    </row>
    <row r="2031" spans="1:47" s="272" customFormat="1" ht="21.6" x14ac:dyDescent="0.65">
      <c r="A2031" s="304"/>
      <c r="B2031" s="305"/>
      <c r="C2031" s="284"/>
      <c r="D2031" s="284"/>
      <c r="E2031" s="284"/>
      <c r="F2031" s="284"/>
      <c r="G2031" s="284"/>
      <c r="H2031" s="284"/>
      <c r="I2031" s="284"/>
      <c r="J2031" s="284"/>
      <c r="K2031" s="284"/>
      <c r="L2031" s="284"/>
      <c r="M2031" s="284"/>
      <c r="N2031" s="284"/>
      <c r="O2031" s="284"/>
      <c r="P2031" s="284"/>
      <c r="Q2031" s="284"/>
      <c r="R2031" s="284"/>
      <c r="S2031" s="284"/>
      <c r="T2031" s="284"/>
      <c r="U2031" s="284"/>
      <c r="V2031" s="284"/>
      <c r="W2031" s="284"/>
      <c r="X2031" s="284"/>
      <c r="Y2031" s="284"/>
      <c r="Z2031" s="284"/>
      <c r="AA2031" s="284"/>
      <c r="AG2031" s="284"/>
      <c r="AH2031" s="284"/>
      <c r="AI2031" s="284"/>
      <c r="AJ2031" s="284"/>
      <c r="AK2031" s="284"/>
      <c r="AL2031" s="284"/>
      <c r="AM2031" s="284"/>
      <c r="AN2031" s="284"/>
      <c r="AO2031" s="284"/>
      <c r="AP2031" s="284"/>
      <c r="AQ2031" s="298"/>
      <c r="AR2031" s="305"/>
      <c r="AS2031" s="278"/>
      <c r="AU2031" s="273"/>
    </row>
    <row r="2032" spans="1:47" s="272" customFormat="1" ht="21.6" x14ac:dyDescent="0.65">
      <c r="A2032" s="304"/>
      <c r="B2032" s="305"/>
      <c r="C2032" s="285"/>
      <c r="D2032" s="285"/>
      <c r="E2032" s="285"/>
      <c r="F2032" s="285"/>
      <c r="G2032" s="285"/>
      <c r="H2032" s="285"/>
      <c r="I2032" s="285"/>
      <c r="J2032" s="285"/>
      <c r="K2032" s="285"/>
      <c r="L2032" s="285"/>
      <c r="M2032" s="285"/>
      <c r="N2032" s="285"/>
      <c r="O2032" s="285"/>
      <c r="P2032" s="285"/>
      <c r="Q2032" s="285"/>
      <c r="R2032" s="285"/>
      <c r="S2032" s="285"/>
      <c r="T2032" s="285"/>
      <c r="U2032" s="285"/>
      <c r="V2032" s="285"/>
      <c r="W2032" s="285"/>
      <c r="X2032" s="285"/>
      <c r="Y2032" s="285"/>
      <c r="Z2032" s="285"/>
      <c r="AA2032" s="285"/>
      <c r="AB2032" s="285"/>
      <c r="AC2032" s="285"/>
      <c r="AD2032" s="285"/>
      <c r="AE2032" s="285"/>
      <c r="AF2032" s="285"/>
      <c r="AG2032" s="285"/>
      <c r="AH2032" s="285"/>
      <c r="AI2032" s="285"/>
      <c r="AJ2032" s="285"/>
      <c r="AK2032" s="285"/>
      <c r="AL2032" s="285"/>
      <c r="AM2032" s="285"/>
      <c r="AN2032" s="285"/>
      <c r="AO2032" s="285"/>
      <c r="AP2032" s="285"/>
      <c r="AQ2032" s="298"/>
      <c r="AR2032" s="305"/>
      <c r="AS2032" s="275"/>
      <c r="AU2032" s="273"/>
    </row>
    <row r="2033" spans="1:47" s="272" customFormat="1" ht="14.4" x14ac:dyDescent="0.3">
      <c r="A2033" s="306"/>
      <c r="B2033" s="307"/>
      <c r="C2033" s="307"/>
      <c r="D2033" s="307"/>
      <c r="E2033" s="307"/>
      <c r="F2033" s="307"/>
      <c r="G2033" s="307"/>
      <c r="H2033" s="307"/>
      <c r="I2033" s="307"/>
      <c r="J2033" s="307"/>
      <c r="K2033" s="307"/>
      <c r="L2033" s="307"/>
      <c r="M2033" s="307"/>
      <c r="N2033" s="307"/>
      <c r="O2033" s="307"/>
      <c r="P2033" s="307"/>
      <c r="Q2033" s="307"/>
      <c r="R2033" s="307"/>
      <c r="S2033" s="307"/>
      <c r="T2033" s="307"/>
      <c r="U2033" s="307"/>
      <c r="V2033" s="307"/>
      <c r="W2033" s="307"/>
      <c r="X2033" s="307"/>
      <c r="Y2033" s="307"/>
      <c r="Z2033" s="307"/>
      <c r="AA2033" s="307"/>
      <c r="AB2033" s="307"/>
      <c r="AC2033" s="307"/>
      <c r="AD2033" s="307"/>
      <c r="AE2033" s="307"/>
      <c r="AF2033" s="307"/>
      <c r="AG2033" s="307"/>
      <c r="AH2033" s="307"/>
      <c r="AI2033" s="307"/>
      <c r="AJ2033" s="307"/>
      <c r="AK2033" s="307"/>
      <c r="AL2033" s="307"/>
      <c r="AM2033" s="307"/>
      <c r="AN2033" s="307"/>
      <c r="AO2033" s="307"/>
      <c r="AP2033" s="307"/>
      <c r="AQ2033" s="298"/>
      <c r="AR2033" s="307"/>
      <c r="AS2033" s="275"/>
    </row>
    <row r="2034" spans="1:47" s="272" customFormat="1" ht="21.6" x14ac:dyDescent="0.65">
      <c r="A2034" s="304"/>
      <c r="B2034" s="305"/>
      <c r="C2034" s="284"/>
      <c r="D2034" s="284"/>
      <c r="E2034" s="284"/>
      <c r="F2034" s="284"/>
      <c r="G2034" s="284"/>
      <c r="H2034" s="284"/>
      <c r="I2034" s="284"/>
      <c r="J2034" s="284"/>
      <c r="K2034" s="284"/>
      <c r="L2034" s="284"/>
      <c r="M2034" s="284"/>
      <c r="N2034" s="284"/>
      <c r="O2034" s="284"/>
      <c r="P2034" s="284"/>
      <c r="Q2034" s="284"/>
      <c r="R2034" s="284"/>
      <c r="S2034" s="284"/>
      <c r="T2034" s="284"/>
      <c r="U2034" s="284"/>
      <c r="V2034" s="284"/>
      <c r="W2034" s="284"/>
      <c r="X2034" s="284"/>
      <c r="Y2034" s="284"/>
      <c r="Z2034" s="284"/>
      <c r="AA2034" s="284"/>
      <c r="AB2034" s="284"/>
      <c r="AC2034" s="284"/>
      <c r="AD2034" s="284"/>
      <c r="AE2034" s="284"/>
      <c r="AF2034" s="284"/>
      <c r="AG2034" s="284"/>
      <c r="AH2034" s="284"/>
      <c r="AI2034" s="284"/>
      <c r="AJ2034" s="284"/>
      <c r="AK2034" s="284"/>
      <c r="AL2034" s="284"/>
      <c r="AM2034" s="284"/>
      <c r="AN2034" s="284"/>
      <c r="AO2034" s="284"/>
      <c r="AP2034" s="284"/>
      <c r="AQ2034" s="298"/>
      <c r="AR2034" s="305"/>
      <c r="AS2034" s="278"/>
      <c r="AU2034" s="273"/>
    </row>
    <row r="2035" spans="1:47" s="272" customFormat="1" ht="21.6" x14ac:dyDescent="0.65">
      <c r="A2035" s="304"/>
      <c r="B2035" s="305"/>
      <c r="C2035" s="284"/>
      <c r="D2035" s="284"/>
      <c r="E2035" s="284"/>
      <c r="F2035" s="284"/>
      <c r="G2035" s="284"/>
      <c r="H2035" s="284"/>
      <c r="I2035" s="284"/>
      <c r="J2035" s="284"/>
      <c r="K2035" s="284"/>
      <c r="L2035" s="284"/>
      <c r="M2035" s="284"/>
      <c r="N2035" s="284"/>
      <c r="O2035" s="284"/>
      <c r="P2035" s="284"/>
      <c r="Q2035" s="284"/>
      <c r="R2035" s="284"/>
      <c r="S2035" s="284"/>
      <c r="T2035" s="284"/>
      <c r="U2035" s="284"/>
      <c r="V2035" s="284"/>
      <c r="W2035" s="284"/>
      <c r="X2035" s="284"/>
      <c r="Y2035" s="284"/>
      <c r="Z2035" s="284"/>
      <c r="AA2035" s="284"/>
      <c r="AB2035" s="284"/>
      <c r="AC2035" s="284"/>
      <c r="AD2035" s="284"/>
      <c r="AE2035" s="284"/>
      <c r="AF2035" s="284"/>
      <c r="AG2035" s="284"/>
      <c r="AH2035" s="284"/>
      <c r="AI2035" s="284"/>
      <c r="AJ2035" s="284"/>
      <c r="AK2035" s="284"/>
      <c r="AL2035" s="284"/>
      <c r="AM2035" s="284"/>
      <c r="AN2035" s="284"/>
      <c r="AO2035" s="284"/>
      <c r="AP2035" s="284"/>
      <c r="AQ2035" s="298"/>
      <c r="AR2035" s="305"/>
      <c r="AS2035" s="278"/>
      <c r="AU2035" s="273"/>
    </row>
    <row r="2036" spans="1:47" s="272" customFormat="1" ht="14.4" x14ac:dyDescent="0.3">
      <c r="A2036" s="306"/>
      <c r="B2036" s="307"/>
      <c r="C2036" s="307"/>
      <c r="D2036" s="307"/>
      <c r="E2036" s="307"/>
      <c r="F2036" s="307"/>
      <c r="G2036" s="307"/>
      <c r="H2036" s="307"/>
      <c r="I2036" s="307"/>
      <c r="J2036" s="307"/>
      <c r="K2036" s="307"/>
      <c r="L2036" s="307"/>
      <c r="M2036" s="307"/>
      <c r="N2036" s="307"/>
      <c r="O2036" s="307"/>
      <c r="P2036" s="307"/>
      <c r="Q2036" s="307"/>
      <c r="R2036" s="307"/>
      <c r="S2036" s="307"/>
      <c r="T2036" s="307"/>
      <c r="U2036" s="307"/>
      <c r="V2036" s="307"/>
      <c r="W2036" s="307"/>
      <c r="X2036" s="307"/>
      <c r="Y2036" s="307"/>
      <c r="Z2036" s="307"/>
      <c r="AA2036" s="307"/>
      <c r="AB2036" s="307"/>
      <c r="AC2036" s="307"/>
      <c r="AD2036" s="307"/>
      <c r="AE2036" s="307"/>
      <c r="AF2036" s="307"/>
      <c r="AG2036" s="307"/>
      <c r="AH2036" s="307"/>
      <c r="AI2036" s="307"/>
      <c r="AJ2036" s="307"/>
      <c r="AK2036" s="307"/>
      <c r="AL2036" s="307"/>
      <c r="AM2036" s="307"/>
      <c r="AN2036" s="307"/>
      <c r="AO2036" s="307"/>
      <c r="AP2036" s="307"/>
      <c r="AQ2036" s="298"/>
      <c r="AR2036" s="307"/>
      <c r="AS2036" s="275"/>
    </row>
    <row r="2037" spans="1:47" s="272" customFormat="1" ht="21.6" x14ac:dyDescent="0.65">
      <c r="A2037" s="304"/>
      <c r="B2037" s="305"/>
      <c r="C2037" s="285"/>
      <c r="D2037" s="285"/>
      <c r="E2037" s="285"/>
      <c r="F2037" s="285"/>
      <c r="G2037" s="285"/>
      <c r="H2037" s="285"/>
      <c r="I2037" s="285"/>
      <c r="J2037" s="285"/>
      <c r="K2037" s="285"/>
      <c r="L2037" s="285"/>
      <c r="M2037" s="285"/>
      <c r="N2037" s="285"/>
      <c r="O2037" s="285"/>
      <c r="P2037" s="285"/>
      <c r="Q2037" s="285"/>
      <c r="R2037" s="285"/>
      <c r="S2037" s="285"/>
      <c r="T2037" s="285"/>
      <c r="U2037" s="285"/>
      <c r="V2037" s="285"/>
      <c r="W2037" s="285"/>
      <c r="X2037" s="285"/>
      <c r="Y2037" s="285"/>
      <c r="Z2037" s="285"/>
      <c r="AA2037" s="285"/>
      <c r="AB2037" s="285"/>
      <c r="AC2037" s="285"/>
      <c r="AD2037" s="285"/>
      <c r="AE2037" s="285"/>
      <c r="AF2037" s="285"/>
      <c r="AG2037" s="285"/>
      <c r="AH2037" s="285"/>
      <c r="AI2037" s="285"/>
      <c r="AJ2037" s="285"/>
      <c r="AK2037" s="285"/>
      <c r="AL2037" s="285"/>
      <c r="AM2037" s="285"/>
      <c r="AN2037" s="285"/>
      <c r="AO2037" s="285"/>
      <c r="AP2037" s="285"/>
      <c r="AQ2037" s="298"/>
      <c r="AR2037" s="305"/>
      <c r="AS2037" s="275"/>
      <c r="AU2037" s="273"/>
    </row>
    <row r="2038" spans="1:47" s="272" customFormat="1" ht="21.6" x14ac:dyDescent="0.65">
      <c r="A2038" s="304"/>
      <c r="B2038" s="305"/>
      <c r="C2038" s="285"/>
      <c r="D2038" s="285"/>
      <c r="E2038" s="285"/>
      <c r="F2038" s="285"/>
      <c r="G2038" s="285"/>
      <c r="H2038" s="285"/>
      <c r="I2038" s="285"/>
      <c r="J2038" s="285"/>
      <c r="K2038" s="285"/>
      <c r="L2038" s="285"/>
      <c r="M2038" s="285"/>
      <c r="N2038" s="285"/>
      <c r="O2038" s="285"/>
      <c r="P2038" s="285"/>
      <c r="Q2038" s="285"/>
      <c r="R2038" s="285"/>
      <c r="S2038" s="285"/>
      <c r="T2038" s="285"/>
      <c r="U2038" s="285"/>
      <c r="V2038" s="285"/>
      <c r="W2038" s="285"/>
      <c r="X2038" s="285"/>
      <c r="Y2038" s="285"/>
      <c r="Z2038" s="285"/>
      <c r="AA2038" s="285"/>
      <c r="AB2038" s="285"/>
      <c r="AC2038" s="285"/>
      <c r="AD2038" s="285"/>
      <c r="AE2038" s="285"/>
      <c r="AF2038" s="285"/>
      <c r="AG2038" s="285"/>
      <c r="AH2038" s="285"/>
      <c r="AI2038" s="285"/>
      <c r="AJ2038" s="285"/>
      <c r="AK2038" s="285"/>
      <c r="AL2038" s="285"/>
      <c r="AM2038" s="285"/>
      <c r="AN2038" s="285"/>
      <c r="AO2038" s="285"/>
      <c r="AP2038" s="285"/>
      <c r="AQ2038" s="298"/>
      <c r="AR2038" s="305"/>
      <c r="AS2038" s="275"/>
      <c r="AU2038" s="273"/>
    </row>
    <row r="2039" spans="1:47" s="272" customFormat="1" ht="21.6" x14ac:dyDescent="0.65">
      <c r="A2039" s="304"/>
      <c r="B2039" s="305"/>
      <c r="C2039" s="284"/>
      <c r="D2039" s="284"/>
      <c r="E2039" s="284"/>
      <c r="F2039" s="284"/>
      <c r="G2039" s="284"/>
      <c r="H2039" s="284"/>
      <c r="I2039" s="284"/>
      <c r="J2039" s="284"/>
      <c r="K2039" s="284"/>
      <c r="L2039" s="284"/>
      <c r="M2039" s="284"/>
      <c r="N2039" s="284"/>
      <c r="O2039" s="284"/>
      <c r="P2039" s="284"/>
      <c r="Q2039" s="284"/>
      <c r="R2039" s="284"/>
      <c r="S2039" s="284"/>
      <c r="T2039" s="284"/>
      <c r="U2039" s="284"/>
      <c r="V2039" s="284"/>
      <c r="W2039" s="284"/>
      <c r="X2039" s="284"/>
      <c r="Y2039" s="284"/>
      <c r="Z2039" s="284"/>
      <c r="AA2039" s="284"/>
      <c r="AB2039" s="284"/>
      <c r="AC2039" s="284"/>
      <c r="AD2039" s="284"/>
      <c r="AE2039" s="284"/>
      <c r="AF2039" s="284"/>
      <c r="AG2039" s="284"/>
      <c r="AH2039" s="284"/>
      <c r="AI2039" s="284"/>
      <c r="AJ2039" s="284"/>
      <c r="AK2039" s="284"/>
      <c r="AL2039" s="284"/>
      <c r="AM2039" s="284"/>
      <c r="AN2039" s="284"/>
      <c r="AO2039" s="284"/>
      <c r="AP2039" s="284"/>
      <c r="AQ2039" s="298"/>
      <c r="AR2039" s="305"/>
      <c r="AS2039" s="278"/>
      <c r="AU2039" s="273"/>
    </row>
    <row r="2040" spans="1:47" s="272" customFormat="1" ht="21.6" x14ac:dyDescent="0.65">
      <c r="A2040" s="304"/>
      <c r="B2040" s="305"/>
      <c r="C2040" s="284"/>
      <c r="D2040" s="284"/>
      <c r="E2040" s="284"/>
      <c r="F2040" s="284"/>
      <c r="G2040" s="284"/>
      <c r="H2040" s="284"/>
      <c r="I2040" s="284"/>
      <c r="J2040" s="284"/>
      <c r="K2040" s="284"/>
      <c r="L2040" s="284"/>
      <c r="M2040" s="284"/>
      <c r="N2040" s="284"/>
      <c r="O2040" s="284"/>
      <c r="P2040" s="284"/>
      <c r="Q2040" s="284"/>
      <c r="R2040" s="284"/>
      <c r="S2040" s="284"/>
      <c r="T2040" s="284"/>
      <c r="U2040" s="284"/>
      <c r="V2040" s="284"/>
      <c r="W2040" s="284"/>
      <c r="X2040" s="284"/>
      <c r="Y2040" s="284"/>
      <c r="Z2040" s="284"/>
      <c r="AA2040" s="284"/>
      <c r="AB2040" s="284"/>
      <c r="AC2040" s="284"/>
      <c r="AD2040" s="284"/>
      <c r="AE2040" s="284"/>
      <c r="AF2040" s="284"/>
      <c r="AG2040" s="284"/>
      <c r="AH2040" s="284"/>
      <c r="AI2040" s="284"/>
      <c r="AJ2040" s="284"/>
      <c r="AK2040" s="284"/>
      <c r="AL2040" s="284"/>
      <c r="AM2040" s="284"/>
      <c r="AN2040" s="284"/>
      <c r="AO2040" s="284"/>
      <c r="AP2040" s="284"/>
      <c r="AQ2040" s="298"/>
      <c r="AR2040" s="305"/>
      <c r="AS2040" s="278"/>
      <c r="AU2040" s="273"/>
    </row>
    <row r="2041" spans="1:47" s="272" customFormat="1" ht="21.6" x14ac:dyDescent="0.65">
      <c r="A2041" s="304"/>
      <c r="B2041" s="305"/>
      <c r="C2041" s="284"/>
      <c r="D2041" s="284"/>
      <c r="E2041" s="284"/>
      <c r="F2041" s="284"/>
      <c r="G2041" s="284"/>
      <c r="H2041" s="284"/>
      <c r="I2041" s="284"/>
      <c r="J2041" s="284"/>
      <c r="K2041" s="284"/>
      <c r="L2041" s="284"/>
      <c r="M2041" s="284"/>
      <c r="N2041" s="284"/>
      <c r="O2041" s="284"/>
      <c r="P2041" s="284"/>
      <c r="Q2041" s="284"/>
      <c r="R2041" s="284"/>
      <c r="S2041" s="284"/>
      <c r="T2041" s="284"/>
      <c r="U2041" s="284"/>
      <c r="V2041" s="284"/>
      <c r="W2041" s="284"/>
      <c r="X2041" s="284"/>
      <c r="Y2041" s="284"/>
      <c r="Z2041" s="284"/>
      <c r="AA2041" s="284"/>
      <c r="AB2041" s="284"/>
      <c r="AC2041" s="284"/>
      <c r="AD2041" s="284"/>
      <c r="AE2041" s="284"/>
      <c r="AF2041" s="284"/>
      <c r="AG2041" s="284"/>
      <c r="AH2041" s="284"/>
      <c r="AI2041" s="284"/>
      <c r="AJ2041" s="284"/>
      <c r="AK2041" s="284"/>
      <c r="AL2041" s="284"/>
      <c r="AM2041" s="284"/>
      <c r="AN2041" s="284"/>
      <c r="AO2041" s="284"/>
      <c r="AP2041" s="284"/>
      <c r="AQ2041" s="298"/>
      <c r="AR2041" s="305"/>
      <c r="AS2041" s="278"/>
      <c r="AU2041" s="273"/>
    </row>
    <row r="2042" spans="1:47" s="272" customFormat="1" ht="14.4" x14ac:dyDescent="0.3">
      <c r="A2042" s="306"/>
      <c r="B2042" s="307"/>
      <c r="C2042" s="307"/>
      <c r="D2042" s="307"/>
      <c r="E2042" s="307"/>
      <c r="F2042" s="307"/>
      <c r="G2042" s="307"/>
      <c r="H2042" s="307"/>
      <c r="I2042" s="307"/>
      <c r="J2042" s="307"/>
      <c r="K2042" s="307"/>
      <c r="L2042" s="307"/>
      <c r="M2042" s="307"/>
      <c r="N2042" s="307"/>
      <c r="O2042" s="307"/>
      <c r="P2042" s="307"/>
      <c r="Q2042" s="307"/>
      <c r="R2042" s="307"/>
      <c r="S2042" s="307"/>
      <c r="T2042" s="307"/>
      <c r="U2042" s="307"/>
      <c r="V2042" s="307"/>
      <c r="W2042" s="307"/>
      <c r="X2042" s="307"/>
      <c r="Y2042" s="307"/>
      <c r="Z2042" s="307"/>
      <c r="AA2042" s="307"/>
      <c r="AB2042" s="307"/>
      <c r="AC2042" s="307"/>
      <c r="AD2042" s="307"/>
      <c r="AE2042" s="307"/>
      <c r="AF2042" s="307"/>
      <c r="AG2042" s="307"/>
      <c r="AH2042" s="307"/>
      <c r="AI2042" s="307"/>
      <c r="AJ2042" s="307"/>
      <c r="AK2042" s="307"/>
      <c r="AL2042" s="307"/>
      <c r="AM2042" s="307"/>
      <c r="AN2042" s="307"/>
      <c r="AO2042" s="307"/>
      <c r="AP2042" s="307"/>
      <c r="AQ2042" s="298"/>
      <c r="AR2042" s="307"/>
      <c r="AS2042" s="275"/>
    </row>
    <row r="2043" spans="1:47" s="272" customFormat="1" ht="21.6" x14ac:dyDescent="0.65">
      <c r="A2043" s="308"/>
      <c r="B2043" s="305"/>
      <c r="C2043" s="284"/>
      <c r="D2043" s="284"/>
      <c r="E2043" s="284"/>
      <c r="F2043" s="284"/>
      <c r="G2043" s="284"/>
      <c r="H2043" s="284"/>
      <c r="I2043" s="284"/>
      <c r="J2043" s="284"/>
      <c r="K2043" s="284"/>
      <c r="L2043" s="284"/>
      <c r="M2043" s="284"/>
      <c r="N2043" s="284"/>
      <c r="O2043" s="284"/>
      <c r="P2043" s="284"/>
      <c r="Q2043" s="284"/>
      <c r="R2043" s="284"/>
      <c r="S2043" s="284"/>
      <c r="T2043" s="284"/>
      <c r="U2043" s="284"/>
      <c r="V2043" s="284"/>
      <c r="W2043" s="284"/>
      <c r="X2043" s="284"/>
      <c r="Y2043" s="284"/>
      <c r="Z2043" s="284"/>
      <c r="AA2043" s="284"/>
      <c r="AB2043" s="284"/>
      <c r="AC2043" s="284"/>
      <c r="AD2043" s="284"/>
      <c r="AE2043" s="284"/>
      <c r="AF2043" s="284"/>
      <c r="AG2043" s="284"/>
      <c r="AH2043" s="284"/>
      <c r="AI2043" s="284"/>
      <c r="AJ2043" s="284"/>
      <c r="AK2043" s="284"/>
      <c r="AL2043" s="284"/>
      <c r="AM2043" s="284"/>
      <c r="AN2043" s="284"/>
      <c r="AO2043" s="284"/>
      <c r="AP2043" s="284"/>
      <c r="AQ2043" s="298"/>
      <c r="AR2043" s="310"/>
      <c r="AS2043" s="278"/>
      <c r="AU2043" s="273"/>
    </row>
    <row r="2044" spans="1:47" s="272" customFormat="1" ht="21.6" x14ac:dyDescent="0.65">
      <c r="A2044" s="304"/>
      <c r="B2044" s="305"/>
      <c r="C2044" s="284"/>
      <c r="D2044" s="284"/>
      <c r="E2044" s="284"/>
      <c r="F2044" s="284"/>
      <c r="G2044" s="284"/>
      <c r="H2044" s="284"/>
      <c r="I2044" s="284"/>
      <c r="J2044" s="284"/>
      <c r="K2044" s="284"/>
      <c r="L2044" s="284"/>
      <c r="M2044" s="284"/>
      <c r="N2044" s="284"/>
      <c r="O2044" s="284"/>
      <c r="P2044" s="284"/>
      <c r="Q2044" s="284"/>
      <c r="R2044" s="284"/>
      <c r="S2044" s="284"/>
      <c r="T2044" s="284"/>
      <c r="U2044" s="284"/>
      <c r="V2044" s="284"/>
      <c r="W2044" s="284"/>
      <c r="X2044" s="284"/>
      <c r="Y2044" s="284"/>
      <c r="Z2044" s="284"/>
      <c r="AA2044" s="284"/>
      <c r="AB2044" s="284"/>
      <c r="AC2044" s="284"/>
      <c r="AD2044" s="284"/>
      <c r="AE2044" s="284"/>
      <c r="AF2044" s="284"/>
      <c r="AG2044" s="284"/>
      <c r="AH2044" s="284"/>
      <c r="AI2044" s="284"/>
      <c r="AJ2044" s="284"/>
      <c r="AK2044" s="284"/>
      <c r="AL2044" s="284"/>
      <c r="AM2044" s="284"/>
      <c r="AN2044" s="284"/>
      <c r="AO2044" s="284"/>
      <c r="AP2044" s="284"/>
      <c r="AQ2044" s="298"/>
      <c r="AR2044" s="305"/>
      <c r="AS2044" s="278"/>
      <c r="AU2044" s="273"/>
    </row>
    <row r="2045" spans="1:47" s="272" customFormat="1" ht="14.4" x14ac:dyDescent="0.3">
      <c r="A2045" s="306"/>
      <c r="B2045" s="307"/>
      <c r="C2045" s="307"/>
      <c r="D2045" s="307"/>
      <c r="E2045" s="307"/>
      <c r="F2045" s="307"/>
      <c r="G2045" s="307"/>
      <c r="H2045" s="307"/>
      <c r="I2045" s="307"/>
      <c r="J2045" s="307"/>
      <c r="K2045" s="307"/>
      <c r="L2045" s="307"/>
      <c r="M2045" s="307"/>
      <c r="N2045" s="307"/>
      <c r="O2045" s="307"/>
      <c r="P2045" s="307"/>
      <c r="Q2045" s="307"/>
      <c r="R2045" s="307"/>
      <c r="S2045" s="307"/>
      <c r="T2045" s="307"/>
      <c r="U2045" s="307"/>
      <c r="V2045" s="307"/>
      <c r="W2045" s="307"/>
      <c r="X2045" s="307"/>
      <c r="Y2045" s="307"/>
      <c r="Z2045" s="307"/>
      <c r="AA2045" s="307"/>
      <c r="AB2045" s="307"/>
      <c r="AC2045" s="307"/>
      <c r="AD2045" s="307"/>
      <c r="AE2045" s="307"/>
      <c r="AF2045" s="307"/>
      <c r="AG2045" s="307"/>
      <c r="AH2045" s="307"/>
      <c r="AI2045" s="307"/>
      <c r="AJ2045" s="307"/>
      <c r="AK2045" s="307"/>
      <c r="AL2045" s="307"/>
      <c r="AM2045" s="307"/>
      <c r="AN2045" s="307"/>
      <c r="AO2045" s="307"/>
      <c r="AP2045" s="307"/>
      <c r="AQ2045" s="298"/>
      <c r="AR2045" s="307"/>
      <c r="AS2045" s="275"/>
    </row>
    <row r="2046" spans="1:47" s="272" customFormat="1" ht="14.4" x14ac:dyDescent="0.3">
      <c r="A2046" s="306"/>
      <c r="B2046" s="307"/>
      <c r="C2046" s="307"/>
      <c r="D2046" s="307"/>
      <c r="E2046" s="307"/>
      <c r="F2046" s="307"/>
      <c r="G2046" s="307"/>
      <c r="H2046" s="307"/>
      <c r="I2046" s="307"/>
      <c r="J2046" s="307"/>
      <c r="K2046" s="307"/>
      <c r="L2046" s="307"/>
      <c r="M2046" s="307"/>
      <c r="N2046" s="307"/>
      <c r="O2046" s="307"/>
      <c r="P2046" s="307"/>
      <c r="Q2046" s="307"/>
      <c r="R2046" s="307"/>
      <c r="S2046" s="307"/>
      <c r="T2046" s="307"/>
      <c r="U2046" s="307"/>
      <c r="V2046" s="307"/>
      <c r="W2046" s="307"/>
      <c r="X2046" s="307"/>
      <c r="Y2046" s="307"/>
      <c r="Z2046" s="307"/>
      <c r="AA2046" s="307"/>
      <c r="AB2046" s="307"/>
      <c r="AC2046" s="307"/>
      <c r="AD2046" s="307"/>
      <c r="AE2046" s="307"/>
      <c r="AF2046" s="307"/>
      <c r="AG2046" s="307"/>
      <c r="AH2046" s="307"/>
      <c r="AI2046" s="307"/>
      <c r="AJ2046" s="307"/>
      <c r="AK2046" s="307"/>
      <c r="AL2046" s="307"/>
      <c r="AM2046" s="307"/>
      <c r="AN2046" s="307"/>
      <c r="AO2046" s="307"/>
      <c r="AP2046" s="307"/>
      <c r="AQ2046" s="298"/>
      <c r="AR2046" s="307"/>
      <c r="AS2046" s="275"/>
    </row>
    <row r="2047" spans="1:47" s="272" customFormat="1" ht="14.4" x14ac:dyDescent="0.3">
      <c r="A2047" s="306"/>
      <c r="B2047" s="307"/>
      <c r="C2047" s="307"/>
      <c r="D2047" s="307"/>
      <c r="E2047" s="307"/>
      <c r="F2047" s="307"/>
      <c r="G2047" s="307"/>
      <c r="H2047" s="307"/>
      <c r="I2047" s="307"/>
      <c r="J2047" s="307"/>
      <c r="K2047" s="307"/>
      <c r="L2047" s="307"/>
      <c r="M2047" s="307"/>
      <c r="N2047" s="307"/>
      <c r="O2047" s="307"/>
      <c r="P2047" s="307"/>
      <c r="Q2047" s="307"/>
      <c r="R2047" s="307"/>
      <c r="S2047" s="307"/>
      <c r="T2047" s="307"/>
      <c r="U2047" s="307"/>
      <c r="V2047" s="307"/>
      <c r="W2047" s="307"/>
      <c r="X2047" s="307"/>
      <c r="Y2047" s="307"/>
      <c r="Z2047" s="307"/>
      <c r="AA2047" s="307"/>
      <c r="AB2047" s="307"/>
      <c r="AC2047" s="307"/>
      <c r="AD2047" s="307"/>
      <c r="AE2047" s="307"/>
      <c r="AF2047" s="307"/>
      <c r="AG2047" s="307"/>
      <c r="AH2047" s="307"/>
      <c r="AI2047" s="307"/>
      <c r="AJ2047" s="307"/>
      <c r="AK2047" s="307"/>
      <c r="AL2047" s="307"/>
      <c r="AM2047" s="307"/>
      <c r="AN2047" s="307"/>
      <c r="AO2047" s="307"/>
      <c r="AP2047" s="307"/>
      <c r="AQ2047" s="298"/>
      <c r="AR2047" s="307"/>
      <c r="AS2047" s="275"/>
    </row>
    <row r="2048" spans="1:47" s="272" customFormat="1" ht="21.6" x14ac:dyDescent="0.65">
      <c r="A2048" s="304"/>
      <c r="B2048" s="305"/>
      <c r="C2048" s="285"/>
      <c r="D2048" s="285"/>
      <c r="E2048" s="285"/>
      <c r="F2048" s="285"/>
      <c r="G2048" s="285"/>
      <c r="H2048" s="285"/>
      <c r="I2048" s="285"/>
      <c r="J2048" s="285"/>
      <c r="K2048" s="285"/>
      <c r="L2048" s="285"/>
      <c r="M2048" s="285"/>
      <c r="N2048" s="285"/>
      <c r="O2048" s="285"/>
      <c r="P2048" s="285"/>
      <c r="Q2048" s="285"/>
      <c r="R2048" s="285"/>
      <c r="S2048" s="285"/>
      <c r="T2048" s="285"/>
      <c r="U2048" s="285"/>
      <c r="V2048" s="285"/>
      <c r="W2048" s="285"/>
      <c r="X2048" s="285"/>
      <c r="Y2048" s="285"/>
      <c r="Z2048" s="285"/>
      <c r="AA2048" s="285"/>
      <c r="AB2048" s="285"/>
      <c r="AC2048" s="285"/>
      <c r="AD2048" s="285"/>
      <c r="AE2048" s="285"/>
      <c r="AF2048" s="285"/>
      <c r="AG2048" s="285"/>
      <c r="AH2048" s="285"/>
      <c r="AI2048" s="285"/>
      <c r="AJ2048" s="285"/>
      <c r="AK2048" s="285"/>
      <c r="AL2048" s="285"/>
      <c r="AM2048" s="285"/>
      <c r="AN2048" s="285"/>
      <c r="AO2048" s="285"/>
      <c r="AP2048" s="285"/>
      <c r="AQ2048" s="298"/>
      <c r="AR2048" s="305"/>
      <c r="AS2048" s="275"/>
      <c r="AU2048" s="273"/>
    </row>
    <row r="2049" spans="1:47" s="272" customFormat="1" ht="21.6" x14ac:dyDescent="0.65">
      <c r="A2049" s="304"/>
      <c r="B2049" s="305"/>
      <c r="C2049" s="285"/>
      <c r="D2049" s="285"/>
      <c r="E2049" s="285"/>
      <c r="F2049" s="285"/>
      <c r="G2049" s="285"/>
      <c r="H2049" s="285"/>
      <c r="I2049" s="285"/>
      <c r="J2049" s="285"/>
      <c r="K2049" s="285"/>
      <c r="L2049" s="285"/>
      <c r="M2049" s="285"/>
      <c r="N2049" s="285"/>
      <c r="O2049" s="285"/>
      <c r="P2049" s="285"/>
      <c r="Q2049" s="285"/>
      <c r="R2049" s="285"/>
      <c r="S2049" s="285"/>
      <c r="T2049" s="285"/>
      <c r="U2049" s="285"/>
      <c r="V2049" s="285"/>
      <c r="W2049" s="285"/>
      <c r="X2049" s="285"/>
      <c r="Y2049" s="285"/>
      <c r="Z2049" s="285"/>
      <c r="AA2049" s="285"/>
      <c r="AB2049" s="285"/>
      <c r="AC2049" s="285"/>
      <c r="AD2049" s="285"/>
      <c r="AE2049" s="285"/>
      <c r="AF2049" s="285"/>
      <c r="AG2049" s="285"/>
      <c r="AH2049" s="285"/>
      <c r="AI2049" s="285"/>
      <c r="AJ2049" s="285"/>
      <c r="AK2049" s="285"/>
      <c r="AL2049" s="285"/>
      <c r="AM2049" s="285"/>
      <c r="AN2049" s="285"/>
      <c r="AO2049" s="285"/>
      <c r="AP2049" s="285"/>
      <c r="AQ2049" s="298"/>
      <c r="AR2049" s="305"/>
      <c r="AS2049" s="275"/>
      <c r="AU2049" s="273"/>
    </row>
    <row r="2050" spans="1:47" s="272" customFormat="1" ht="14.4" x14ac:dyDescent="0.3">
      <c r="A2050" s="306"/>
      <c r="B2050" s="307"/>
      <c r="C2050" s="307"/>
      <c r="D2050" s="307"/>
      <c r="E2050" s="307"/>
      <c r="F2050" s="307"/>
      <c r="G2050" s="307"/>
      <c r="H2050" s="307"/>
      <c r="I2050" s="307"/>
      <c r="J2050" s="307"/>
      <c r="K2050" s="307"/>
      <c r="L2050" s="307"/>
      <c r="M2050" s="307"/>
      <c r="N2050" s="307"/>
      <c r="O2050" s="307"/>
      <c r="P2050" s="307"/>
      <c r="Q2050" s="307"/>
      <c r="R2050" s="307"/>
      <c r="S2050" s="307"/>
      <c r="T2050" s="307"/>
      <c r="U2050" s="307"/>
      <c r="V2050" s="307"/>
      <c r="W2050" s="307"/>
      <c r="X2050" s="307"/>
      <c r="Y2050" s="307"/>
      <c r="Z2050" s="307"/>
      <c r="AA2050" s="307"/>
      <c r="AB2050" s="307"/>
      <c r="AC2050" s="307"/>
      <c r="AD2050" s="307"/>
      <c r="AE2050" s="307"/>
      <c r="AF2050" s="307"/>
      <c r="AG2050" s="307"/>
      <c r="AH2050" s="307"/>
      <c r="AI2050" s="307"/>
      <c r="AJ2050" s="307"/>
      <c r="AK2050" s="307"/>
      <c r="AL2050" s="307"/>
      <c r="AM2050" s="307"/>
      <c r="AN2050" s="307"/>
      <c r="AO2050" s="307"/>
      <c r="AP2050" s="307"/>
      <c r="AQ2050" s="298"/>
      <c r="AR2050" s="307"/>
      <c r="AS2050" s="275"/>
    </row>
    <row r="2051" spans="1:47" s="272" customFormat="1" ht="21.6" x14ac:dyDescent="0.65">
      <c r="A2051" s="304"/>
      <c r="B2051" s="305"/>
      <c r="C2051" s="285"/>
      <c r="D2051" s="285"/>
      <c r="E2051" s="285"/>
      <c r="F2051" s="285"/>
      <c r="G2051" s="285"/>
      <c r="H2051" s="285"/>
      <c r="I2051" s="285"/>
      <c r="J2051" s="285"/>
      <c r="K2051" s="285"/>
      <c r="L2051" s="285"/>
      <c r="M2051" s="285"/>
      <c r="N2051" s="285"/>
      <c r="O2051" s="285"/>
      <c r="P2051" s="285"/>
      <c r="Q2051" s="285"/>
      <c r="R2051" s="285"/>
      <c r="S2051" s="285"/>
      <c r="T2051" s="285"/>
      <c r="U2051" s="285"/>
      <c r="V2051" s="285"/>
      <c r="W2051" s="285"/>
      <c r="X2051" s="285"/>
      <c r="Y2051" s="285"/>
      <c r="Z2051" s="285"/>
      <c r="AA2051" s="285"/>
      <c r="AB2051" s="285"/>
      <c r="AC2051" s="285"/>
      <c r="AD2051" s="285"/>
      <c r="AE2051" s="285"/>
      <c r="AF2051" s="285"/>
      <c r="AG2051" s="285"/>
      <c r="AH2051" s="285"/>
      <c r="AI2051" s="285"/>
      <c r="AJ2051" s="285"/>
      <c r="AK2051" s="285"/>
      <c r="AL2051" s="285"/>
      <c r="AM2051" s="285"/>
      <c r="AN2051" s="285"/>
      <c r="AO2051" s="285"/>
      <c r="AP2051" s="285"/>
      <c r="AQ2051" s="298"/>
      <c r="AR2051" s="305"/>
      <c r="AS2051" s="275"/>
      <c r="AU2051" s="273"/>
    </row>
    <row r="2052" spans="1:47" s="272" customFormat="1" ht="14.4" x14ac:dyDescent="0.3">
      <c r="A2052" s="306"/>
      <c r="B2052" s="307"/>
      <c r="C2052" s="307"/>
      <c r="D2052" s="307"/>
      <c r="E2052" s="307"/>
      <c r="F2052" s="307"/>
      <c r="G2052" s="307"/>
      <c r="H2052" s="307"/>
      <c r="I2052" s="307"/>
      <c r="J2052" s="307"/>
      <c r="K2052" s="307"/>
      <c r="L2052" s="307"/>
      <c r="M2052" s="307"/>
      <c r="N2052" s="307"/>
      <c r="O2052" s="307"/>
      <c r="P2052" s="307"/>
      <c r="Q2052" s="307"/>
      <c r="R2052" s="307"/>
      <c r="S2052" s="307"/>
      <c r="T2052" s="307"/>
      <c r="U2052" s="307"/>
      <c r="V2052" s="307"/>
      <c r="W2052" s="307"/>
      <c r="X2052" s="307"/>
      <c r="Y2052" s="307"/>
      <c r="Z2052" s="307"/>
      <c r="AA2052" s="307"/>
      <c r="AB2052" s="307"/>
      <c r="AC2052" s="307"/>
      <c r="AD2052" s="307"/>
      <c r="AE2052" s="307"/>
      <c r="AF2052" s="307"/>
      <c r="AG2052" s="307"/>
      <c r="AH2052" s="307"/>
      <c r="AI2052" s="307"/>
      <c r="AJ2052" s="307"/>
      <c r="AK2052" s="307"/>
      <c r="AL2052" s="307"/>
      <c r="AM2052" s="307"/>
      <c r="AN2052" s="307"/>
      <c r="AO2052" s="307"/>
      <c r="AP2052" s="307"/>
      <c r="AQ2052" s="298"/>
      <c r="AR2052" s="307"/>
      <c r="AS2052" s="275"/>
    </row>
    <row r="2053" spans="1:47" s="272" customFormat="1" ht="21.6" x14ac:dyDescent="0.65">
      <c r="A2053" s="304"/>
      <c r="B2053" s="305"/>
      <c r="C2053" s="284"/>
      <c r="D2053" s="284"/>
      <c r="E2053" s="284"/>
      <c r="F2053" s="284"/>
      <c r="G2053" s="284"/>
      <c r="H2053" s="284"/>
      <c r="I2053" s="284"/>
      <c r="J2053" s="284"/>
      <c r="K2053" s="284"/>
      <c r="L2053" s="284"/>
      <c r="M2053" s="284"/>
      <c r="N2053" s="284"/>
      <c r="O2053" s="284"/>
      <c r="P2053" s="284"/>
      <c r="Q2053" s="284"/>
      <c r="R2053" s="284"/>
      <c r="S2053" s="284"/>
      <c r="T2053" s="284"/>
      <c r="U2053" s="284"/>
      <c r="V2053" s="284"/>
      <c r="W2053" s="284"/>
      <c r="X2053" s="284"/>
      <c r="Y2053" s="284"/>
      <c r="Z2053" s="284"/>
      <c r="AA2053" s="284"/>
      <c r="AB2053" s="284"/>
      <c r="AC2053" s="284"/>
      <c r="AD2053" s="284"/>
      <c r="AE2053" s="284"/>
      <c r="AF2053" s="284"/>
      <c r="AG2053" s="284"/>
      <c r="AH2053" s="284"/>
      <c r="AI2053" s="284"/>
      <c r="AJ2053" s="284"/>
      <c r="AK2053" s="284"/>
      <c r="AL2053" s="284"/>
      <c r="AM2053" s="284"/>
      <c r="AN2053" s="284"/>
      <c r="AO2053" s="284"/>
      <c r="AP2053" s="284"/>
      <c r="AQ2053" s="298"/>
      <c r="AR2053" s="305"/>
      <c r="AS2053" s="278"/>
      <c r="AU2053" s="273"/>
    </row>
    <row r="2054" spans="1:47" s="272" customFormat="1" ht="21.6" x14ac:dyDescent="0.65">
      <c r="A2054" s="304"/>
      <c r="B2054" s="305"/>
      <c r="C2054" s="284"/>
      <c r="D2054" s="284"/>
      <c r="E2054" s="284"/>
      <c r="F2054" s="284"/>
      <c r="G2054" s="284"/>
      <c r="H2054" s="284"/>
      <c r="I2054" s="284"/>
      <c r="J2054" s="284"/>
      <c r="K2054" s="284"/>
      <c r="L2054" s="284"/>
      <c r="M2054" s="284"/>
      <c r="N2054" s="284"/>
      <c r="O2054" s="284"/>
      <c r="P2054" s="284"/>
      <c r="Q2054" s="284"/>
      <c r="R2054" s="284"/>
      <c r="S2054" s="284"/>
      <c r="T2054" s="284"/>
      <c r="U2054" s="284"/>
      <c r="V2054" s="284"/>
      <c r="W2054" s="284"/>
      <c r="X2054" s="284"/>
      <c r="Y2054" s="284"/>
      <c r="Z2054" s="284"/>
      <c r="AA2054" s="284"/>
      <c r="AB2054" s="284"/>
      <c r="AC2054" s="284"/>
      <c r="AD2054" s="284"/>
      <c r="AE2054" s="284"/>
      <c r="AF2054" s="284"/>
      <c r="AG2054" s="284"/>
      <c r="AH2054" s="284"/>
      <c r="AI2054" s="284"/>
      <c r="AJ2054" s="284"/>
      <c r="AK2054" s="284"/>
      <c r="AL2054" s="284"/>
      <c r="AM2054" s="284"/>
      <c r="AN2054" s="284"/>
      <c r="AO2054" s="284"/>
      <c r="AP2054" s="284"/>
      <c r="AQ2054" s="298"/>
      <c r="AR2054" s="305"/>
      <c r="AS2054" s="278"/>
      <c r="AU2054" s="273"/>
    </row>
    <row r="2055" spans="1:47" s="272" customFormat="1" ht="21.6" x14ac:dyDescent="0.65">
      <c r="A2055" s="304"/>
      <c r="B2055" s="305"/>
      <c r="C2055" s="284"/>
      <c r="D2055" s="284"/>
      <c r="E2055" s="284"/>
      <c r="F2055" s="284"/>
      <c r="G2055" s="284"/>
      <c r="H2055" s="284"/>
      <c r="I2055" s="284"/>
      <c r="J2055" s="284"/>
      <c r="K2055" s="284"/>
      <c r="L2055" s="284"/>
      <c r="M2055" s="284"/>
      <c r="N2055" s="284"/>
      <c r="O2055" s="284"/>
      <c r="P2055" s="284"/>
      <c r="Q2055" s="284"/>
      <c r="R2055" s="284"/>
      <c r="S2055" s="284"/>
      <c r="T2055" s="284"/>
      <c r="U2055" s="284"/>
      <c r="V2055" s="284"/>
      <c r="W2055" s="284"/>
      <c r="X2055" s="284"/>
      <c r="Y2055" s="284"/>
      <c r="Z2055" s="284"/>
      <c r="AA2055" s="284"/>
      <c r="AB2055" s="284"/>
      <c r="AC2055" s="284"/>
      <c r="AD2055" s="284"/>
      <c r="AE2055" s="284"/>
      <c r="AF2055" s="284"/>
      <c r="AG2055" s="284"/>
      <c r="AH2055" s="284"/>
      <c r="AI2055" s="284"/>
      <c r="AJ2055" s="284"/>
      <c r="AK2055" s="284"/>
      <c r="AL2055" s="284"/>
      <c r="AM2055" s="284"/>
      <c r="AN2055" s="284"/>
      <c r="AO2055" s="284"/>
      <c r="AP2055" s="284"/>
      <c r="AQ2055" s="298"/>
      <c r="AR2055" s="305"/>
      <c r="AS2055" s="278"/>
      <c r="AU2055" s="273"/>
    </row>
    <row r="2056" spans="1:47" s="272" customFormat="1" ht="21.6" x14ac:dyDescent="0.65">
      <c r="A2056" s="304"/>
      <c r="B2056" s="305"/>
      <c r="C2056" s="285"/>
      <c r="D2056" s="285"/>
      <c r="E2056" s="285"/>
      <c r="F2056" s="285"/>
      <c r="G2056" s="285"/>
      <c r="H2056" s="285"/>
      <c r="I2056" s="285"/>
      <c r="J2056" s="285"/>
      <c r="K2056" s="285"/>
      <c r="L2056" s="285"/>
      <c r="M2056" s="285"/>
      <c r="N2056" s="285"/>
      <c r="O2056" s="285"/>
      <c r="P2056" s="285"/>
      <c r="Q2056" s="285"/>
      <c r="R2056" s="285"/>
      <c r="S2056" s="285"/>
      <c r="T2056" s="285"/>
      <c r="U2056" s="285"/>
      <c r="V2056" s="285"/>
      <c r="W2056" s="285"/>
      <c r="X2056" s="285"/>
      <c r="Y2056" s="285"/>
      <c r="Z2056" s="285"/>
      <c r="AA2056" s="285"/>
      <c r="AB2056" s="285"/>
      <c r="AC2056" s="285"/>
      <c r="AD2056" s="285"/>
      <c r="AE2056" s="285"/>
      <c r="AF2056" s="285"/>
      <c r="AG2056" s="285"/>
      <c r="AH2056" s="285"/>
      <c r="AI2056" s="285"/>
      <c r="AJ2056" s="285"/>
      <c r="AK2056" s="285"/>
      <c r="AL2056" s="285"/>
      <c r="AM2056" s="285"/>
      <c r="AN2056" s="285"/>
      <c r="AO2056" s="285"/>
      <c r="AP2056" s="285"/>
      <c r="AQ2056" s="298"/>
      <c r="AR2056" s="305"/>
      <c r="AS2056" s="275"/>
      <c r="AU2056" s="273"/>
    </row>
    <row r="2057" spans="1:47" s="272" customFormat="1" ht="14.4" x14ac:dyDescent="0.3">
      <c r="A2057" s="306"/>
      <c r="B2057" s="307"/>
      <c r="C2057" s="307"/>
      <c r="D2057" s="307"/>
      <c r="E2057" s="307"/>
      <c r="F2057" s="307"/>
      <c r="G2057" s="307"/>
      <c r="H2057" s="307"/>
      <c r="I2057" s="307"/>
      <c r="J2057" s="307"/>
      <c r="K2057" s="307"/>
      <c r="L2057" s="307"/>
      <c r="M2057" s="307"/>
      <c r="N2057" s="307"/>
      <c r="O2057" s="307"/>
      <c r="P2057" s="307"/>
      <c r="Q2057" s="307"/>
      <c r="R2057" s="307"/>
      <c r="S2057" s="307"/>
      <c r="T2057" s="307"/>
      <c r="U2057" s="307"/>
      <c r="V2057" s="307"/>
      <c r="W2057" s="307"/>
      <c r="X2057" s="307"/>
      <c r="Y2057" s="307"/>
      <c r="Z2057" s="307"/>
      <c r="AA2057" s="307"/>
      <c r="AB2057" s="307"/>
      <c r="AC2057" s="307"/>
      <c r="AD2057" s="307"/>
      <c r="AE2057" s="307"/>
      <c r="AF2057" s="307"/>
      <c r="AG2057" s="307"/>
      <c r="AH2057" s="307"/>
      <c r="AI2057" s="307"/>
      <c r="AJ2057" s="307"/>
      <c r="AK2057" s="307"/>
      <c r="AL2057" s="307"/>
      <c r="AM2057" s="307"/>
      <c r="AN2057" s="307"/>
      <c r="AO2057" s="307"/>
      <c r="AP2057" s="307"/>
      <c r="AQ2057" s="298"/>
      <c r="AR2057" s="307"/>
      <c r="AS2057" s="275"/>
    </row>
    <row r="2058" spans="1:47" s="272" customFormat="1" ht="21.6" x14ac:dyDescent="0.65">
      <c r="A2058" s="308"/>
      <c r="B2058" s="305"/>
      <c r="C2058" s="285"/>
      <c r="D2058" s="285"/>
      <c r="E2058" s="285"/>
      <c r="F2058" s="285"/>
      <c r="G2058" s="285"/>
      <c r="H2058" s="285"/>
      <c r="I2058" s="285"/>
      <c r="J2058" s="285"/>
      <c r="K2058" s="285"/>
      <c r="L2058" s="285"/>
      <c r="M2058" s="285"/>
      <c r="N2058" s="285"/>
      <c r="O2058" s="285"/>
      <c r="P2058" s="285"/>
      <c r="Q2058" s="285"/>
      <c r="R2058" s="285"/>
      <c r="S2058" s="285"/>
      <c r="T2058" s="285"/>
      <c r="U2058" s="285"/>
      <c r="V2058" s="285"/>
      <c r="W2058" s="285"/>
      <c r="X2058" s="285"/>
      <c r="Y2058" s="285"/>
      <c r="Z2058" s="285"/>
      <c r="AA2058" s="285"/>
      <c r="AB2058" s="285"/>
      <c r="AC2058" s="285"/>
      <c r="AD2058" s="285"/>
      <c r="AE2058" s="285"/>
      <c r="AF2058" s="285"/>
      <c r="AG2058" s="285"/>
      <c r="AH2058" s="285"/>
      <c r="AI2058" s="285"/>
      <c r="AJ2058" s="285"/>
      <c r="AK2058" s="285"/>
      <c r="AL2058" s="285"/>
      <c r="AM2058" s="285"/>
      <c r="AN2058" s="285"/>
      <c r="AO2058" s="285"/>
      <c r="AP2058" s="285"/>
      <c r="AQ2058" s="298"/>
      <c r="AR2058" s="309"/>
      <c r="AS2058" s="275"/>
      <c r="AU2058" s="273"/>
    </row>
    <row r="2059" spans="1:47" s="272" customFormat="1" ht="14.4" x14ac:dyDescent="0.3">
      <c r="A2059" s="306"/>
      <c r="B2059" s="307"/>
      <c r="C2059" s="307"/>
      <c r="D2059" s="307"/>
      <c r="E2059" s="307"/>
      <c r="F2059" s="307"/>
      <c r="G2059" s="307"/>
      <c r="H2059" s="307"/>
      <c r="I2059" s="307"/>
      <c r="J2059" s="307"/>
      <c r="K2059" s="307"/>
      <c r="L2059" s="307"/>
      <c r="M2059" s="307"/>
      <c r="N2059" s="307"/>
      <c r="O2059" s="307"/>
      <c r="P2059" s="307"/>
      <c r="Q2059" s="307"/>
      <c r="R2059" s="307"/>
      <c r="S2059" s="307"/>
      <c r="T2059" s="307"/>
      <c r="U2059" s="307"/>
      <c r="V2059" s="307"/>
      <c r="W2059" s="307"/>
      <c r="X2059" s="307"/>
      <c r="Y2059" s="307"/>
      <c r="Z2059" s="307"/>
      <c r="AA2059" s="307"/>
      <c r="AB2059" s="307"/>
      <c r="AC2059" s="307"/>
      <c r="AD2059" s="307"/>
      <c r="AE2059" s="307"/>
      <c r="AF2059" s="307"/>
      <c r="AG2059" s="307"/>
      <c r="AH2059" s="307"/>
      <c r="AI2059" s="307"/>
      <c r="AJ2059" s="307"/>
      <c r="AK2059" s="307"/>
      <c r="AL2059" s="307"/>
      <c r="AM2059" s="307"/>
      <c r="AN2059" s="307"/>
      <c r="AO2059" s="307"/>
      <c r="AP2059" s="307"/>
      <c r="AQ2059" s="298"/>
      <c r="AR2059" s="307"/>
      <c r="AS2059" s="275"/>
    </row>
    <row r="2060" spans="1:47" s="272" customFormat="1" ht="14.4" x14ac:dyDescent="0.3">
      <c r="A2060" s="306"/>
      <c r="B2060" s="307"/>
      <c r="C2060" s="307"/>
      <c r="D2060" s="307"/>
      <c r="E2060" s="307"/>
      <c r="F2060" s="307"/>
      <c r="G2060" s="307"/>
      <c r="H2060" s="307"/>
      <c r="I2060" s="307"/>
      <c r="J2060" s="307"/>
      <c r="K2060" s="307"/>
      <c r="L2060" s="307"/>
      <c r="M2060" s="307"/>
      <c r="N2060" s="307"/>
      <c r="O2060" s="307"/>
      <c r="P2060" s="307"/>
      <c r="Q2060" s="307"/>
      <c r="R2060" s="307"/>
      <c r="S2060" s="307"/>
      <c r="T2060" s="307"/>
      <c r="U2060" s="307"/>
      <c r="V2060" s="307"/>
      <c r="W2060" s="307"/>
      <c r="X2060" s="307"/>
      <c r="Y2060" s="307"/>
      <c r="Z2060" s="307"/>
      <c r="AA2060" s="307"/>
      <c r="AB2060" s="307"/>
      <c r="AC2060" s="307"/>
      <c r="AD2060" s="307"/>
      <c r="AE2060" s="307"/>
      <c r="AF2060" s="307"/>
      <c r="AG2060" s="307"/>
      <c r="AH2060" s="307"/>
      <c r="AI2060" s="307"/>
      <c r="AJ2060" s="307"/>
      <c r="AK2060" s="307"/>
      <c r="AL2060" s="307"/>
      <c r="AM2060" s="307"/>
      <c r="AN2060" s="307"/>
      <c r="AO2060" s="307"/>
      <c r="AP2060" s="307"/>
      <c r="AQ2060" s="298"/>
      <c r="AR2060" s="307"/>
      <c r="AS2060" s="275"/>
    </row>
    <row r="2061" spans="1:47" s="272" customFormat="1" ht="14.4" x14ac:dyDescent="0.3">
      <c r="A2061" s="306"/>
      <c r="B2061" s="307"/>
      <c r="C2061" s="307"/>
      <c r="D2061" s="307"/>
      <c r="E2061" s="307"/>
      <c r="F2061" s="307"/>
      <c r="G2061" s="307"/>
      <c r="H2061" s="307"/>
      <c r="I2061" s="307"/>
      <c r="J2061" s="307"/>
      <c r="K2061" s="307"/>
      <c r="L2061" s="307"/>
      <c r="M2061" s="307"/>
      <c r="N2061" s="307"/>
      <c r="O2061" s="307"/>
      <c r="P2061" s="307"/>
      <c r="Q2061" s="307"/>
      <c r="R2061" s="307"/>
      <c r="S2061" s="307"/>
      <c r="T2061" s="307"/>
      <c r="U2061" s="307"/>
      <c r="V2061" s="307"/>
      <c r="W2061" s="307"/>
      <c r="X2061" s="307"/>
      <c r="Y2061" s="307"/>
      <c r="Z2061" s="307"/>
      <c r="AA2061" s="307"/>
      <c r="AB2061" s="307"/>
      <c r="AC2061" s="307"/>
      <c r="AD2061" s="307"/>
      <c r="AE2061" s="307"/>
      <c r="AF2061" s="307"/>
      <c r="AG2061" s="307"/>
      <c r="AH2061" s="307"/>
      <c r="AI2061" s="307"/>
      <c r="AJ2061" s="307"/>
      <c r="AK2061" s="307"/>
      <c r="AL2061" s="307"/>
      <c r="AM2061" s="307"/>
      <c r="AN2061" s="307"/>
      <c r="AO2061" s="307"/>
      <c r="AP2061" s="307"/>
      <c r="AQ2061" s="298"/>
      <c r="AR2061" s="307"/>
      <c r="AS2061" s="275"/>
    </row>
    <row r="2062" spans="1:47" s="272" customFormat="1" ht="21.6" x14ac:dyDescent="0.65">
      <c r="A2062" s="304"/>
      <c r="B2062" s="305"/>
      <c r="C2062" s="285"/>
      <c r="D2062" s="285"/>
      <c r="E2062" s="285"/>
      <c r="F2062" s="285"/>
      <c r="G2062" s="285"/>
      <c r="H2062" s="285"/>
      <c r="I2062" s="285"/>
      <c r="J2062" s="285"/>
      <c r="K2062" s="285"/>
      <c r="L2062" s="285"/>
      <c r="M2062" s="285"/>
      <c r="N2062" s="285"/>
      <c r="O2062" s="285"/>
      <c r="P2062" s="285"/>
      <c r="Q2062" s="285"/>
      <c r="R2062" s="285"/>
      <c r="S2062" s="285"/>
      <c r="T2062" s="285"/>
      <c r="U2062" s="285"/>
      <c r="V2062" s="285"/>
      <c r="W2062" s="285"/>
      <c r="X2062" s="285"/>
      <c r="Y2062" s="285"/>
      <c r="Z2062" s="285"/>
      <c r="AA2062" s="285"/>
      <c r="AB2062" s="285"/>
      <c r="AC2062" s="285"/>
      <c r="AD2062" s="285"/>
      <c r="AE2062" s="285"/>
      <c r="AF2062" s="285"/>
      <c r="AG2062" s="285"/>
      <c r="AH2062" s="285"/>
      <c r="AI2062" s="285"/>
      <c r="AJ2062" s="285"/>
      <c r="AK2062" s="285"/>
      <c r="AL2062" s="285"/>
      <c r="AM2062" s="285"/>
      <c r="AN2062" s="285"/>
      <c r="AO2062" s="285"/>
      <c r="AP2062" s="285"/>
      <c r="AQ2062" s="298"/>
      <c r="AR2062" s="305"/>
      <c r="AS2062" s="275"/>
      <c r="AU2062" s="273"/>
    </row>
    <row r="2063" spans="1:47" s="272" customFormat="1" ht="14.4" x14ac:dyDescent="0.3">
      <c r="A2063" s="306"/>
      <c r="B2063" s="307"/>
      <c r="C2063" s="307"/>
      <c r="D2063" s="307"/>
      <c r="E2063" s="307"/>
      <c r="F2063" s="307"/>
      <c r="G2063" s="307"/>
      <c r="H2063" s="307"/>
      <c r="I2063" s="307"/>
      <c r="J2063" s="307"/>
      <c r="K2063" s="307"/>
      <c r="L2063" s="307"/>
      <c r="M2063" s="307"/>
      <c r="N2063" s="307"/>
      <c r="O2063" s="307"/>
      <c r="P2063" s="307"/>
      <c r="Q2063" s="307"/>
      <c r="R2063" s="307"/>
      <c r="S2063" s="307"/>
      <c r="T2063" s="307"/>
      <c r="U2063" s="307"/>
      <c r="V2063" s="307"/>
      <c r="W2063" s="307"/>
      <c r="X2063" s="307"/>
      <c r="Y2063" s="307"/>
      <c r="Z2063" s="307"/>
      <c r="AA2063" s="307"/>
      <c r="AB2063" s="307"/>
      <c r="AC2063" s="307"/>
      <c r="AD2063" s="307"/>
      <c r="AE2063" s="307"/>
      <c r="AF2063" s="307"/>
      <c r="AG2063" s="307"/>
      <c r="AH2063" s="307"/>
      <c r="AI2063" s="307"/>
      <c r="AJ2063" s="307"/>
      <c r="AK2063" s="307"/>
      <c r="AL2063" s="307"/>
      <c r="AM2063" s="307"/>
      <c r="AN2063" s="307"/>
      <c r="AO2063" s="307"/>
      <c r="AP2063" s="307"/>
      <c r="AQ2063" s="298"/>
      <c r="AR2063" s="307"/>
      <c r="AS2063" s="275"/>
    </row>
    <row r="2064" spans="1:47" s="272" customFormat="1" ht="21.6" x14ac:dyDescent="0.65">
      <c r="A2064" s="304"/>
      <c r="B2064" s="305"/>
      <c r="C2064" s="284"/>
      <c r="D2064" s="284"/>
      <c r="E2064" s="284"/>
      <c r="F2064" s="284"/>
      <c r="G2064" s="284"/>
      <c r="H2064" s="284"/>
      <c r="I2064" s="284"/>
      <c r="J2064" s="284"/>
      <c r="K2064" s="284"/>
      <c r="L2064" s="284"/>
      <c r="M2064" s="284"/>
      <c r="N2064" s="284"/>
      <c r="O2064" s="284"/>
      <c r="P2064" s="284"/>
      <c r="Q2064" s="284"/>
      <c r="R2064" s="284"/>
      <c r="S2064" s="284"/>
      <c r="T2064" s="284"/>
      <c r="U2064" s="284"/>
      <c r="V2064" s="284"/>
      <c r="W2064" s="284"/>
      <c r="X2064" s="284"/>
      <c r="Y2064" s="284"/>
      <c r="Z2064" s="284"/>
      <c r="AA2064" s="284"/>
      <c r="AB2064" s="284"/>
      <c r="AC2064" s="284"/>
      <c r="AD2064" s="284"/>
      <c r="AE2064" s="284"/>
      <c r="AF2064" s="284"/>
      <c r="AG2064" s="284"/>
      <c r="AH2064" s="284"/>
      <c r="AI2064" s="284"/>
      <c r="AJ2064" s="284"/>
      <c r="AK2064" s="284"/>
      <c r="AL2064" s="284"/>
      <c r="AM2064" s="284"/>
      <c r="AN2064" s="284"/>
      <c r="AO2064" s="284"/>
      <c r="AP2064" s="284"/>
      <c r="AQ2064" s="298"/>
      <c r="AR2064" s="305"/>
      <c r="AS2064" s="278"/>
      <c r="AU2064" s="273"/>
    </row>
    <row r="2065" spans="1:47" s="272" customFormat="1" ht="21.6" x14ac:dyDescent="0.65">
      <c r="A2065" s="308"/>
      <c r="B2065" s="305"/>
      <c r="C2065" s="285"/>
      <c r="D2065" s="285"/>
      <c r="E2065" s="285"/>
      <c r="F2065" s="285"/>
      <c r="G2065" s="285"/>
      <c r="H2065" s="285"/>
      <c r="I2065" s="285"/>
      <c r="J2065" s="285"/>
      <c r="K2065" s="285"/>
      <c r="L2065" s="285"/>
      <c r="M2065" s="285"/>
      <c r="N2065" s="285"/>
      <c r="O2065" s="285"/>
      <c r="P2065" s="285"/>
      <c r="Q2065" s="285"/>
      <c r="R2065" s="285"/>
      <c r="S2065" s="285"/>
      <c r="T2065" s="285"/>
      <c r="U2065" s="285"/>
      <c r="V2065" s="285"/>
      <c r="W2065" s="285"/>
      <c r="X2065" s="285"/>
      <c r="Y2065" s="285"/>
      <c r="Z2065" s="285"/>
      <c r="AA2065" s="285"/>
      <c r="AB2065" s="285"/>
      <c r="AC2065" s="285"/>
      <c r="AD2065" s="285"/>
      <c r="AE2065" s="285"/>
      <c r="AF2065" s="285"/>
      <c r="AG2065" s="285"/>
      <c r="AH2065" s="285"/>
      <c r="AI2065" s="285"/>
      <c r="AJ2065" s="285"/>
      <c r="AK2065" s="285"/>
      <c r="AL2065" s="285"/>
      <c r="AM2065" s="285"/>
      <c r="AN2065" s="285"/>
      <c r="AO2065" s="285"/>
      <c r="AP2065" s="285"/>
      <c r="AQ2065" s="298"/>
      <c r="AR2065" s="309"/>
      <c r="AS2065" s="275"/>
      <c r="AU2065" s="273"/>
    </row>
    <row r="2066" spans="1:47" s="272" customFormat="1" ht="14.4" x14ac:dyDescent="0.3">
      <c r="A2066" s="306"/>
      <c r="B2066" s="307"/>
      <c r="C2066" s="307"/>
      <c r="D2066" s="307"/>
      <c r="E2066" s="307"/>
      <c r="F2066" s="307"/>
      <c r="G2066" s="307"/>
      <c r="H2066" s="307"/>
      <c r="I2066" s="307"/>
      <c r="J2066" s="307"/>
      <c r="K2066" s="307"/>
      <c r="L2066" s="307"/>
      <c r="M2066" s="307"/>
      <c r="N2066" s="307"/>
      <c r="O2066" s="307"/>
      <c r="P2066" s="307"/>
      <c r="Q2066" s="307"/>
      <c r="R2066" s="307"/>
      <c r="S2066" s="307"/>
      <c r="T2066" s="307"/>
      <c r="U2066" s="307"/>
      <c r="V2066" s="307"/>
      <c r="W2066" s="307"/>
      <c r="X2066" s="307"/>
      <c r="Y2066" s="307"/>
      <c r="Z2066" s="307"/>
      <c r="AA2066" s="307"/>
      <c r="AB2066" s="307"/>
      <c r="AC2066" s="307"/>
      <c r="AD2066" s="307"/>
      <c r="AE2066" s="307"/>
      <c r="AF2066" s="307"/>
      <c r="AG2066" s="307"/>
      <c r="AH2066" s="307"/>
      <c r="AI2066" s="307"/>
      <c r="AJ2066" s="307"/>
      <c r="AK2066" s="307"/>
      <c r="AL2066" s="307"/>
      <c r="AM2066" s="307"/>
      <c r="AN2066" s="307"/>
      <c r="AO2066" s="307"/>
      <c r="AP2066" s="307"/>
      <c r="AQ2066" s="298"/>
      <c r="AR2066" s="307"/>
      <c r="AS2066" s="275"/>
    </row>
    <row r="2067" spans="1:47" s="272" customFormat="1" ht="21.6" x14ac:dyDescent="0.65">
      <c r="A2067" s="308"/>
      <c r="B2067" s="305"/>
      <c r="C2067" s="284"/>
      <c r="D2067" s="284"/>
      <c r="E2067" s="284"/>
      <c r="F2067" s="284"/>
      <c r="G2067" s="284"/>
      <c r="H2067" s="284"/>
      <c r="I2067" s="284"/>
      <c r="J2067" s="284"/>
      <c r="K2067" s="284"/>
      <c r="L2067" s="284"/>
      <c r="M2067" s="284"/>
      <c r="N2067" s="284"/>
      <c r="O2067" s="284"/>
      <c r="P2067" s="284"/>
      <c r="Q2067" s="284"/>
      <c r="R2067" s="284"/>
      <c r="S2067" s="284"/>
      <c r="T2067" s="284"/>
      <c r="U2067" s="284"/>
      <c r="V2067" s="284"/>
      <c r="W2067" s="284"/>
      <c r="X2067" s="284"/>
      <c r="Y2067" s="284"/>
      <c r="Z2067" s="284"/>
      <c r="AA2067" s="284"/>
      <c r="AB2067" s="284"/>
      <c r="AC2067" s="284"/>
      <c r="AD2067" s="284"/>
      <c r="AE2067" s="284"/>
      <c r="AF2067" s="284"/>
      <c r="AG2067" s="284"/>
      <c r="AH2067" s="284"/>
      <c r="AI2067" s="284"/>
      <c r="AJ2067" s="284"/>
      <c r="AK2067" s="284"/>
      <c r="AL2067" s="284"/>
      <c r="AM2067" s="284"/>
      <c r="AN2067" s="284"/>
      <c r="AO2067" s="284"/>
      <c r="AP2067" s="284"/>
      <c r="AQ2067" s="298"/>
      <c r="AR2067" s="309"/>
      <c r="AS2067" s="278"/>
      <c r="AU2067" s="273"/>
    </row>
    <row r="2068" spans="1:47" s="272" customFormat="1" ht="21.6" x14ac:dyDescent="0.65">
      <c r="A2068" s="304"/>
      <c r="B2068" s="305"/>
      <c r="C2068" s="285"/>
      <c r="D2068" s="285"/>
      <c r="E2068" s="285"/>
      <c r="F2068" s="285"/>
      <c r="G2068" s="285"/>
      <c r="H2068" s="285"/>
      <c r="I2068" s="285"/>
      <c r="J2068" s="285"/>
      <c r="K2068" s="285"/>
      <c r="L2068" s="285"/>
      <c r="M2068" s="285"/>
      <c r="N2068" s="285"/>
      <c r="O2068" s="285"/>
      <c r="P2068" s="285"/>
      <c r="Q2068" s="285"/>
      <c r="R2068" s="285"/>
      <c r="S2068" s="285"/>
      <c r="T2068" s="285"/>
      <c r="U2068" s="285"/>
      <c r="V2068" s="285"/>
      <c r="W2068" s="285"/>
      <c r="X2068" s="285"/>
      <c r="Y2068" s="285"/>
      <c r="Z2068" s="285"/>
      <c r="AA2068" s="285"/>
      <c r="AB2068" s="285"/>
      <c r="AC2068" s="285"/>
      <c r="AD2068" s="285"/>
      <c r="AE2068" s="285"/>
      <c r="AF2068" s="285"/>
      <c r="AG2068" s="285"/>
      <c r="AH2068" s="285"/>
      <c r="AI2068" s="285"/>
      <c r="AJ2068" s="285"/>
      <c r="AK2068" s="285"/>
      <c r="AL2068" s="285"/>
      <c r="AM2068" s="285"/>
      <c r="AN2068" s="285"/>
      <c r="AO2068" s="285"/>
      <c r="AP2068" s="285"/>
      <c r="AQ2068" s="298"/>
      <c r="AR2068" s="305"/>
      <c r="AS2068" s="275"/>
      <c r="AU2068" s="273"/>
    </row>
    <row r="2069" spans="1:47" s="272" customFormat="1" ht="21.6" x14ac:dyDescent="0.65">
      <c r="A2069" s="304"/>
      <c r="B2069" s="305"/>
      <c r="C2069" s="285"/>
      <c r="D2069" s="285"/>
      <c r="E2069" s="285"/>
      <c r="F2069" s="285"/>
      <c r="G2069" s="285"/>
      <c r="H2069" s="285"/>
      <c r="I2069" s="285"/>
      <c r="J2069" s="285"/>
      <c r="K2069" s="285"/>
      <c r="L2069" s="285"/>
      <c r="M2069" s="285"/>
      <c r="N2069" s="285"/>
      <c r="O2069" s="285"/>
      <c r="P2069" s="285"/>
      <c r="Q2069" s="285"/>
      <c r="R2069" s="285"/>
      <c r="S2069" s="285"/>
      <c r="T2069" s="285"/>
      <c r="U2069" s="285"/>
      <c r="V2069" s="285"/>
      <c r="W2069" s="285"/>
      <c r="X2069" s="285"/>
      <c r="Y2069" s="285"/>
      <c r="Z2069" s="285"/>
      <c r="AA2069" s="285"/>
      <c r="AB2069" s="285"/>
      <c r="AC2069" s="285"/>
      <c r="AD2069" s="285"/>
      <c r="AE2069" s="285"/>
      <c r="AF2069" s="285"/>
      <c r="AG2069" s="285"/>
      <c r="AH2069" s="285"/>
      <c r="AI2069" s="285"/>
      <c r="AJ2069" s="285"/>
      <c r="AK2069" s="285"/>
      <c r="AL2069" s="285"/>
      <c r="AM2069" s="285"/>
      <c r="AN2069" s="285"/>
      <c r="AO2069" s="285"/>
      <c r="AP2069" s="285"/>
      <c r="AQ2069" s="298"/>
      <c r="AR2069" s="305"/>
      <c r="AS2069" s="275"/>
      <c r="AU2069" s="273"/>
    </row>
    <row r="2070" spans="1:47" s="272" customFormat="1" ht="21.6" x14ac:dyDescent="0.65">
      <c r="A2070" s="304"/>
      <c r="B2070" s="305"/>
      <c r="C2070" s="284"/>
      <c r="D2070" s="284"/>
      <c r="E2070" s="284"/>
      <c r="F2070" s="284"/>
      <c r="G2070" s="284"/>
      <c r="H2070" s="284"/>
      <c r="I2070" s="284"/>
      <c r="J2070" s="284"/>
      <c r="K2070" s="284"/>
      <c r="L2070" s="284"/>
      <c r="M2070" s="284"/>
      <c r="N2070" s="284"/>
      <c r="O2070" s="284"/>
      <c r="P2070" s="284"/>
      <c r="Q2070" s="284"/>
      <c r="R2070" s="284"/>
      <c r="S2070" s="284"/>
      <c r="T2070" s="284"/>
      <c r="U2070" s="284"/>
      <c r="V2070" s="284"/>
      <c r="W2070" s="284"/>
      <c r="X2070" s="284"/>
      <c r="Y2070" s="284"/>
      <c r="Z2070" s="284"/>
      <c r="AA2070" s="284"/>
      <c r="AB2070" s="284"/>
      <c r="AC2070" s="284"/>
      <c r="AD2070" s="284"/>
      <c r="AE2070" s="284"/>
      <c r="AF2070" s="284"/>
      <c r="AG2070" s="284"/>
      <c r="AH2070" s="284"/>
      <c r="AI2070" s="284"/>
      <c r="AJ2070" s="284"/>
      <c r="AK2070" s="284"/>
      <c r="AL2070" s="284"/>
      <c r="AM2070" s="284"/>
      <c r="AN2070" s="284"/>
      <c r="AO2070" s="284"/>
      <c r="AP2070" s="284"/>
      <c r="AQ2070" s="298"/>
      <c r="AR2070" s="305"/>
      <c r="AS2070" s="278"/>
      <c r="AU2070" s="273"/>
    </row>
    <row r="2071" spans="1:47" s="272" customFormat="1" ht="21.6" x14ac:dyDescent="0.65">
      <c r="A2071" s="308"/>
      <c r="B2071" s="305"/>
      <c r="C2071" s="285"/>
      <c r="D2071" s="285"/>
      <c r="E2071" s="285"/>
      <c r="F2071" s="285"/>
      <c r="G2071" s="285"/>
      <c r="H2071" s="285"/>
      <c r="I2071" s="285"/>
      <c r="J2071" s="285"/>
      <c r="K2071" s="285"/>
      <c r="L2071" s="285"/>
      <c r="M2071" s="285"/>
      <c r="N2071" s="285"/>
      <c r="O2071" s="285"/>
      <c r="P2071" s="285"/>
      <c r="Q2071" s="285"/>
      <c r="R2071" s="285"/>
      <c r="S2071" s="285"/>
      <c r="T2071" s="285"/>
      <c r="U2071" s="285"/>
      <c r="V2071" s="285"/>
      <c r="W2071" s="285"/>
      <c r="X2071" s="285"/>
      <c r="Y2071" s="285"/>
      <c r="Z2071" s="285"/>
      <c r="AA2071" s="285"/>
      <c r="AB2071" s="285"/>
      <c r="AC2071" s="285"/>
      <c r="AD2071" s="285"/>
      <c r="AE2071" s="285"/>
      <c r="AF2071" s="285"/>
      <c r="AG2071" s="285"/>
      <c r="AH2071" s="285"/>
      <c r="AI2071" s="285"/>
      <c r="AJ2071" s="285"/>
      <c r="AK2071" s="285"/>
      <c r="AL2071" s="285"/>
      <c r="AM2071" s="285"/>
      <c r="AN2071" s="285"/>
      <c r="AO2071" s="285"/>
      <c r="AP2071" s="285"/>
      <c r="AQ2071" s="298"/>
      <c r="AR2071" s="310"/>
      <c r="AS2071" s="275"/>
      <c r="AU2071" s="273"/>
    </row>
    <row r="2072" spans="1:47" s="272" customFormat="1" ht="14.4" x14ac:dyDescent="0.3">
      <c r="A2072" s="306"/>
      <c r="B2072" s="307"/>
      <c r="C2072" s="307"/>
      <c r="D2072" s="307"/>
      <c r="E2072" s="307"/>
      <c r="F2072" s="307"/>
      <c r="G2072" s="307"/>
      <c r="H2072" s="307"/>
      <c r="I2072" s="307"/>
      <c r="J2072" s="307"/>
      <c r="K2072" s="307"/>
      <c r="L2072" s="307"/>
      <c r="M2072" s="307"/>
      <c r="N2072" s="307"/>
      <c r="O2072" s="307"/>
      <c r="P2072" s="307"/>
      <c r="Q2072" s="307"/>
      <c r="R2072" s="307"/>
      <c r="S2072" s="307"/>
      <c r="T2072" s="307"/>
      <c r="U2072" s="307"/>
      <c r="V2072" s="307"/>
      <c r="W2072" s="307"/>
      <c r="X2072" s="307"/>
      <c r="Y2072" s="307"/>
      <c r="Z2072" s="307"/>
      <c r="AA2072" s="307"/>
      <c r="AB2072" s="307"/>
      <c r="AC2072" s="307"/>
      <c r="AD2072" s="307"/>
      <c r="AE2072" s="307"/>
      <c r="AF2072" s="307"/>
      <c r="AG2072" s="307"/>
      <c r="AH2072" s="307"/>
      <c r="AI2072" s="307"/>
      <c r="AJ2072" s="307"/>
      <c r="AK2072" s="307"/>
      <c r="AL2072" s="307"/>
      <c r="AM2072" s="307"/>
      <c r="AN2072" s="307"/>
      <c r="AO2072" s="307"/>
      <c r="AP2072" s="307"/>
      <c r="AQ2072" s="298"/>
      <c r="AR2072" s="307"/>
      <c r="AS2072" s="275"/>
    </row>
    <row r="2073" spans="1:47" s="272" customFormat="1" ht="21.6" x14ac:dyDescent="0.65">
      <c r="A2073" s="304"/>
      <c r="B2073" s="305"/>
      <c r="C2073" s="284"/>
      <c r="D2073" s="284"/>
      <c r="E2073" s="284"/>
      <c r="F2073" s="284"/>
      <c r="G2073" s="284"/>
      <c r="H2073" s="284"/>
      <c r="I2073" s="284"/>
      <c r="J2073" s="284"/>
      <c r="K2073" s="284"/>
      <c r="L2073" s="284"/>
      <c r="M2073" s="284"/>
      <c r="N2073" s="284"/>
      <c r="O2073" s="284"/>
      <c r="P2073" s="284"/>
      <c r="Q2073" s="284"/>
      <c r="R2073" s="284"/>
      <c r="S2073" s="284"/>
      <c r="T2073" s="284"/>
      <c r="U2073" s="284"/>
      <c r="V2073" s="284"/>
      <c r="W2073" s="284"/>
      <c r="X2073" s="284"/>
      <c r="Y2073" s="284"/>
      <c r="Z2073" s="284"/>
      <c r="AA2073" s="284"/>
      <c r="AB2073" s="284"/>
      <c r="AC2073" s="284"/>
      <c r="AD2073" s="284"/>
      <c r="AE2073" s="284"/>
      <c r="AF2073" s="284"/>
      <c r="AG2073" s="284"/>
      <c r="AH2073" s="284"/>
      <c r="AI2073" s="284"/>
      <c r="AJ2073" s="284"/>
      <c r="AK2073" s="284"/>
      <c r="AL2073" s="284"/>
      <c r="AM2073" s="284"/>
      <c r="AN2073" s="284"/>
      <c r="AO2073" s="284"/>
      <c r="AP2073" s="284"/>
      <c r="AQ2073" s="298"/>
      <c r="AR2073" s="305"/>
      <c r="AS2073" s="278"/>
      <c r="AU2073" s="273"/>
    </row>
    <row r="2074" spans="1:47" s="272" customFormat="1" ht="21.6" x14ac:dyDescent="0.65">
      <c r="A2074" s="304"/>
      <c r="B2074" s="305"/>
      <c r="C2074" s="284"/>
      <c r="D2074" s="284"/>
      <c r="E2074" s="284"/>
      <c r="F2074" s="284"/>
      <c r="G2074" s="284"/>
      <c r="H2074" s="284"/>
      <c r="I2074" s="284"/>
      <c r="J2074" s="284"/>
      <c r="K2074" s="284"/>
      <c r="L2074" s="284"/>
      <c r="M2074" s="284"/>
      <c r="N2074" s="284"/>
      <c r="O2074" s="284"/>
      <c r="P2074" s="284"/>
      <c r="Q2074" s="284"/>
      <c r="R2074" s="284"/>
      <c r="S2074" s="284"/>
      <c r="T2074" s="284"/>
      <c r="U2074" s="284"/>
      <c r="V2074" s="284"/>
      <c r="W2074" s="284"/>
      <c r="X2074" s="284"/>
      <c r="Y2074" s="284"/>
      <c r="Z2074" s="284"/>
      <c r="AA2074" s="284"/>
      <c r="AB2074" s="284"/>
      <c r="AC2074" s="284"/>
      <c r="AD2074" s="284"/>
      <c r="AE2074" s="284"/>
      <c r="AF2074" s="284"/>
      <c r="AG2074" s="284"/>
      <c r="AH2074" s="284"/>
      <c r="AI2074" s="284"/>
      <c r="AJ2074" s="284"/>
      <c r="AK2074" s="284"/>
      <c r="AL2074" s="284"/>
      <c r="AM2074" s="284"/>
      <c r="AN2074" s="284"/>
      <c r="AO2074" s="284"/>
      <c r="AP2074" s="284"/>
      <c r="AQ2074" s="298"/>
      <c r="AR2074" s="305"/>
      <c r="AS2074" s="278"/>
      <c r="AU2074" s="273"/>
    </row>
    <row r="2075" spans="1:47" s="272" customFormat="1" ht="14.4" x14ac:dyDescent="0.3">
      <c r="A2075" s="306"/>
      <c r="B2075" s="307"/>
      <c r="C2075" s="307"/>
      <c r="D2075" s="307"/>
      <c r="E2075" s="307"/>
      <c r="F2075" s="307"/>
      <c r="G2075" s="307"/>
      <c r="H2075" s="307"/>
      <c r="I2075" s="307"/>
      <c r="J2075" s="307"/>
      <c r="K2075" s="307"/>
      <c r="L2075" s="307"/>
      <c r="M2075" s="307"/>
      <c r="N2075" s="307"/>
      <c r="O2075" s="307"/>
      <c r="P2075" s="307"/>
      <c r="Q2075" s="307"/>
      <c r="R2075" s="307"/>
      <c r="S2075" s="307"/>
      <c r="T2075" s="307"/>
      <c r="U2075" s="307"/>
      <c r="V2075" s="307"/>
      <c r="W2075" s="307"/>
      <c r="X2075" s="307"/>
      <c r="Y2075" s="307"/>
      <c r="Z2075" s="307"/>
      <c r="AA2075" s="307"/>
      <c r="AB2075" s="307"/>
      <c r="AC2075" s="307"/>
      <c r="AD2075" s="307"/>
      <c r="AE2075" s="307"/>
      <c r="AF2075" s="307"/>
      <c r="AG2075" s="307"/>
      <c r="AH2075" s="307"/>
      <c r="AI2075" s="307"/>
      <c r="AJ2075" s="307"/>
      <c r="AK2075" s="307"/>
      <c r="AL2075" s="307"/>
      <c r="AM2075" s="307"/>
      <c r="AN2075" s="307"/>
      <c r="AO2075" s="307"/>
      <c r="AP2075" s="307"/>
      <c r="AQ2075" s="298"/>
      <c r="AR2075" s="307"/>
      <c r="AS2075" s="275"/>
    </row>
    <row r="2076" spans="1:47" s="272" customFormat="1" ht="14.4" x14ac:dyDescent="0.3">
      <c r="A2076" s="306"/>
      <c r="B2076" s="307"/>
      <c r="C2076" s="307"/>
      <c r="D2076" s="307"/>
      <c r="E2076" s="307"/>
      <c r="F2076" s="307"/>
      <c r="G2076" s="307"/>
      <c r="H2076" s="307"/>
      <c r="I2076" s="307"/>
      <c r="J2076" s="307"/>
      <c r="K2076" s="307"/>
      <c r="L2076" s="307"/>
      <c r="M2076" s="307"/>
      <c r="N2076" s="307"/>
      <c r="O2076" s="307"/>
      <c r="P2076" s="307"/>
      <c r="Q2076" s="307"/>
      <c r="R2076" s="307"/>
      <c r="S2076" s="307"/>
      <c r="T2076" s="307"/>
      <c r="U2076" s="307"/>
      <c r="V2076" s="307"/>
      <c r="W2076" s="307"/>
      <c r="X2076" s="307"/>
      <c r="Y2076" s="307"/>
      <c r="Z2076" s="307"/>
      <c r="AA2076" s="307"/>
      <c r="AB2076" s="307"/>
      <c r="AC2076" s="307"/>
      <c r="AD2076" s="307"/>
      <c r="AE2076" s="307"/>
      <c r="AF2076" s="307"/>
      <c r="AG2076" s="307"/>
      <c r="AH2076" s="307"/>
      <c r="AI2076" s="307"/>
      <c r="AJ2076" s="307"/>
      <c r="AK2076" s="307"/>
      <c r="AL2076" s="307"/>
      <c r="AM2076" s="307"/>
      <c r="AN2076" s="307"/>
      <c r="AO2076" s="307"/>
      <c r="AP2076" s="307"/>
      <c r="AQ2076" s="298"/>
      <c r="AR2076" s="307"/>
      <c r="AS2076" s="275"/>
    </row>
    <row r="2077" spans="1:47" s="272" customFormat="1" ht="14.4" x14ac:dyDescent="0.3">
      <c r="A2077" s="306"/>
      <c r="B2077" s="307"/>
      <c r="C2077" s="307"/>
      <c r="D2077" s="307"/>
      <c r="E2077" s="307"/>
      <c r="F2077" s="307"/>
      <c r="G2077" s="307"/>
      <c r="H2077" s="307"/>
      <c r="I2077" s="307"/>
      <c r="J2077" s="307"/>
      <c r="K2077" s="307"/>
      <c r="L2077" s="307"/>
      <c r="M2077" s="307"/>
      <c r="N2077" s="307"/>
      <c r="O2077" s="307"/>
      <c r="P2077" s="307"/>
      <c r="Q2077" s="307"/>
      <c r="R2077" s="307"/>
      <c r="S2077" s="307"/>
      <c r="T2077" s="307"/>
      <c r="U2077" s="307"/>
      <c r="V2077" s="307"/>
      <c r="W2077" s="307"/>
      <c r="X2077" s="307"/>
      <c r="Y2077" s="307"/>
      <c r="Z2077" s="307"/>
      <c r="AA2077" s="307"/>
      <c r="AB2077" s="307"/>
      <c r="AC2077" s="307"/>
      <c r="AD2077" s="307"/>
      <c r="AE2077" s="307"/>
      <c r="AF2077" s="307"/>
      <c r="AG2077" s="307"/>
      <c r="AH2077" s="307"/>
      <c r="AI2077" s="307"/>
      <c r="AJ2077" s="307"/>
      <c r="AK2077" s="307"/>
      <c r="AL2077" s="307"/>
      <c r="AM2077" s="307"/>
      <c r="AN2077" s="307"/>
      <c r="AO2077" s="307"/>
      <c r="AP2077" s="307"/>
      <c r="AQ2077" s="298"/>
      <c r="AR2077" s="307"/>
      <c r="AS2077" s="275"/>
    </row>
    <row r="2078" spans="1:47" s="272" customFormat="1" ht="21.6" x14ac:dyDescent="0.65">
      <c r="A2078" s="308"/>
      <c r="B2078" s="305"/>
      <c r="C2078" s="285"/>
      <c r="D2078" s="285"/>
      <c r="E2078" s="285"/>
      <c r="F2078" s="285"/>
      <c r="G2078" s="285"/>
      <c r="H2078" s="285"/>
      <c r="I2078" s="285"/>
      <c r="J2078" s="285"/>
      <c r="K2078" s="285"/>
      <c r="L2078" s="285"/>
      <c r="M2078" s="285"/>
      <c r="N2078" s="285"/>
      <c r="O2078" s="285"/>
      <c r="P2078" s="285"/>
      <c r="Q2078" s="285"/>
      <c r="R2078" s="285"/>
      <c r="S2078" s="285"/>
      <c r="T2078" s="285"/>
      <c r="U2078" s="285"/>
      <c r="V2078" s="285"/>
      <c r="W2078" s="285"/>
      <c r="X2078" s="285"/>
      <c r="Y2078" s="285"/>
      <c r="Z2078" s="285"/>
      <c r="AA2078" s="285"/>
      <c r="AB2078" s="285"/>
      <c r="AC2078" s="285"/>
      <c r="AD2078" s="285"/>
      <c r="AE2078" s="285"/>
      <c r="AF2078" s="285"/>
      <c r="AG2078" s="285"/>
      <c r="AH2078" s="285"/>
      <c r="AI2078" s="285"/>
      <c r="AJ2078" s="285"/>
      <c r="AK2078" s="285"/>
      <c r="AL2078" s="285"/>
      <c r="AM2078" s="285"/>
      <c r="AN2078" s="285"/>
      <c r="AO2078" s="285"/>
      <c r="AP2078" s="285"/>
      <c r="AQ2078" s="298"/>
      <c r="AR2078" s="310"/>
      <c r="AS2078" s="275"/>
      <c r="AU2078" s="273"/>
    </row>
    <row r="2079" spans="1:47" s="272" customFormat="1" ht="21.6" x14ac:dyDescent="0.65">
      <c r="A2079" s="308"/>
      <c r="B2079" s="305"/>
      <c r="C2079" s="284"/>
      <c r="D2079" s="284"/>
      <c r="E2079" s="284"/>
      <c r="F2079" s="284"/>
      <c r="G2079" s="284"/>
      <c r="H2079" s="284"/>
      <c r="I2079" s="284"/>
      <c r="J2079" s="284"/>
      <c r="K2079" s="284"/>
      <c r="L2079" s="284"/>
      <c r="M2079" s="284"/>
      <c r="N2079" s="284"/>
      <c r="O2079" s="284"/>
      <c r="P2079" s="284"/>
      <c r="Q2079" s="284"/>
      <c r="R2079" s="284"/>
      <c r="S2079" s="284"/>
      <c r="T2079" s="284"/>
      <c r="U2079" s="284"/>
      <c r="V2079" s="284"/>
      <c r="W2079" s="284"/>
      <c r="X2079" s="284"/>
      <c r="Y2079" s="284"/>
      <c r="Z2079" s="284"/>
      <c r="AA2079" s="284"/>
      <c r="AB2079" s="284"/>
      <c r="AC2079" s="284"/>
      <c r="AD2079" s="284"/>
      <c r="AE2079" s="284"/>
      <c r="AF2079" s="284"/>
      <c r="AG2079" s="284"/>
      <c r="AH2079" s="284"/>
      <c r="AI2079" s="284"/>
      <c r="AJ2079" s="284"/>
      <c r="AK2079" s="284"/>
      <c r="AL2079" s="284"/>
      <c r="AM2079" s="284"/>
      <c r="AN2079" s="284"/>
      <c r="AO2079" s="284"/>
      <c r="AP2079" s="284"/>
      <c r="AQ2079" s="298"/>
      <c r="AR2079" s="310"/>
      <c r="AS2079" s="278"/>
      <c r="AU2079" s="273"/>
    </row>
    <row r="2080" spans="1:47" s="272" customFormat="1" ht="21.6" x14ac:dyDescent="0.65">
      <c r="A2080" s="304"/>
      <c r="B2080" s="305"/>
      <c r="C2080" s="284"/>
      <c r="D2080" s="284"/>
      <c r="E2080" s="284"/>
      <c r="F2080" s="284"/>
      <c r="G2080" s="284"/>
      <c r="H2080" s="284"/>
      <c r="I2080" s="284"/>
      <c r="J2080" s="284"/>
      <c r="K2080" s="284"/>
      <c r="L2080" s="284"/>
      <c r="M2080" s="284"/>
      <c r="N2080" s="284"/>
      <c r="O2080" s="284"/>
      <c r="P2080" s="284"/>
      <c r="Q2080" s="284"/>
      <c r="R2080" s="284"/>
      <c r="S2080" s="284"/>
      <c r="T2080" s="284"/>
      <c r="U2080" s="284"/>
      <c r="V2080" s="284"/>
      <c r="W2080" s="284"/>
      <c r="X2080" s="284"/>
      <c r="Y2080" s="284"/>
      <c r="Z2080" s="284"/>
      <c r="AA2080" s="284"/>
      <c r="AB2080" s="284"/>
      <c r="AC2080" s="284"/>
      <c r="AD2080" s="284"/>
      <c r="AE2080" s="284"/>
      <c r="AF2080" s="284"/>
      <c r="AG2080" s="284"/>
      <c r="AH2080" s="284"/>
      <c r="AI2080" s="284"/>
      <c r="AJ2080" s="284"/>
      <c r="AK2080" s="284"/>
      <c r="AL2080" s="284"/>
      <c r="AM2080" s="284"/>
      <c r="AN2080" s="284"/>
      <c r="AO2080" s="284"/>
      <c r="AP2080" s="284"/>
      <c r="AQ2080" s="298"/>
      <c r="AR2080" s="305"/>
      <c r="AS2080" s="278"/>
      <c r="AU2080" s="273"/>
    </row>
    <row r="2081" spans="1:47" s="272" customFormat="1" ht="21.6" x14ac:dyDescent="0.65">
      <c r="A2081" s="304"/>
      <c r="B2081" s="305"/>
      <c r="C2081" s="284"/>
      <c r="D2081" s="284"/>
      <c r="E2081" s="284"/>
      <c r="F2081" s="284"/>
      <c r="G2081" s="284"/>
      <c r="H2081" s="284"/>
      <c r="I2081" s="284"/>
      <c r="J2081" s="284"/>
      <c r="K2081" s="284"/>
      <c r="L2081" s="284"/>
      <c r="M2081" s="284"/>
      <c r="N2081" s="284"/>
      <c r="O2081" s="284"/>
      <c r="P2081" s="284"/>
      <c r="Q2081" s="284"/>
      <c r="R2081" s="284"/>
      <c r="S2081" s="284"/>
      <c r="T2081" s="284"/>
      <c r="U2081" s="284"/>
      <c r="V2081" s="284"/>
      <c r="W2081" s="284"/>
      <c r="X2081" s="284"/>
      <c r="Y2081" s="284"/>
      <c r="Z2081" s="284"/>
      <c r="AA2081" s="284"/>
      <c r="AB2081" s="284"/>
      <c r="AC2081" s="284"/>
      <c r="AD2081" s="284"/>
      <c r="AE2081" s="284"/>
      <c r="AF2081" s="284"/>
      <c r="AG2081" s="284"/>
      <c r="AH2081" s="284"/>
      <c r="AI2081" s="284"/>
      <c r="AJ2081" s="284"/>
      <c r="AK2081" s="284"/>
      <c r="AL2081" s="284"/>
      <c r="AM2081" s="284"/>
      <c r="AN2081" s="284"/>
      <c r="AO2081" s="284"/>
      <c r="AP2081" s="284"/>
      <c r="AQ2081" s="298"/>
      <c r="AR2081" s="305"/>
      <c r="AS2081" s="278"/>
      <c r="AU2081" s="273"/>
    </row>
    <row r="2082" spans="1:47" s="272" customFormat="1" ht="21.6" x14ac:dyDescent="0.65">
      <c r="A2082" s="304"/>
      <c r="B2082" s="305"/>
      <c r="C2082" s="284"/>
      <c r="D2082" s="284"/>
      <c r="E2082" s="284"/>
      <c r="F2082" s="284"/>
      <c r="G2082" s="284"/>
      <c r="H2082" s="284"/>
      <c r="I2082" s="284"/>
      <c r="J2082" s="284"/>
      <c r="K2082" s="284"/>
      <c r="L2082" s="284"/>
      <c r="M2082" s="284"/>
      <c r="N2082" s="284"/>
      <c r="O2082" s="284"/>
      <c r="P2082" s="284"/>
      <c r="Q2082" s="284"/>
      <c r="R2082" s="284"/>
      <c r="S2082" s="284"/>
      <c r="T2082" s="284"/>
      <c r="U2082" s="284"/>
      <c r="V2082" s="284"/>
      <c r="W2082" s="284"/>
      <c r="X2082" s="284"/>
      <c r="Y2082" s="284"/>
      <c r="Z2082" s="284"/>
      <c r="AA2082" s="284"/>
      <c r="AB2082" s="284"/>
      <c r="AC2082" s="284"/>
      <c r="AD2082" s="284"/>
      <c r="AE2082" s="284"/>
      <c r="AF2082" s="284"/>
      <c r="AG2082" s="284"/>
      <c r="AH2082" s="284"/>
      <c r="AI2082" s="284"/>
      <c r="AJ2082" s="284"/>
      <c r="AK2082" s="284"/>
      <c r="AL2082" s="284"/>
      <c r="AM2082" s="284"/>
      <c r="AN2082" s="284"/>
      <c r="AO2082" s="284"/>
      <c r="AP2082" s="284"/>
      <c r="AQ2082" s="298"/>
      <c r="AR2082" s="305"/>
      <c r="AS2082" s="278"/>
      <c r="AU2082" s="273"/>
    </row>
    <row r="2083" spans="1:47" s="272" customFormat="1" ht="14.4" x14ac:dyDescent="0.3">
      <c r="A2083" s="306"/>
      <c r="B2083" s="307"/>
      <c r="C2083" s="307"/>
      <c r="D2083" s="307"/>
      <c r="E2083" s="307"/>
      <c r="F2083" s="307"/>
      <c r="G2083" s="307"/>
      <c r="H2083" s="307"/>
      <c r="I2083" s="307"/>
      <c r="J2083" s="307"/>
      <c r="K2083" s="307"/>
      <c r="L2083" s="307"/>
      <c r="M2083" s="307"/>
      <c r="N2083" s="307"/>
      <c r="O2083" s="307"/>
      <c r="P2083" s="307"/>
      <c r="Q2083" s="307"/>
      <c r="R2083" s="307"/>
      <c r="S2083" s="307"/>
      <c r="T2083" s="307"/>
      <c r="U2083" s="307"/>
      <c r="V2083" s="307"/>
      <c r="W2083" s="307"/>
      <c r="X2083" s="307"/>
      <c r="Y2083" s="307"/>
      <c r="Z2083" s="307"/>
      <c r="AA2083" s="307"/>
      <c r="AB2083" s="307"/>
      <c r="AC2083" s="307"/>
      <c r="AD2083" s="307"/>
      <c r="AE2083" s="307"/>
      <c r="AF2083" s="307"/>
      <c r="AG2083" s="307"/>
      <c r="AH2083" s="307"/>
      <c r="AI2083" s="307"/>
      <c r="AJ2083" s="307"/>
      <c r="AK2083" s="307"/>
      <c r="AL2083" s="307"/>
      <c r="AM2083" s="307"/>
      <c r="AN2083" s="307"/>
      <c r="AO2083" s="307"/>
      <c r="AP2083" s="307"/>
      <c r="AQ2083" s="298"/>
      <c r="AR2083" s="307"/>
      <c r="AS2083" s="275"/>
    </row>
    <row r="2084" spans="1:47" s="272" customFormat="1" ht="14.4" x14ac:dyDescent="0.3">
      <c r="A2084" s="306"/>
      <c r="B2084" s="307"/>
      <c r="C2084" s="307"/>
      <c r="D2084" s="307"/>
      <c r="E2084" s="307"/>
      <c r="F2084" s="307"/>
      <c r="G2084" s="307"/>
      <c r="H2084" s="307"/>
      <c r="I2084" s="307"/>
      <c r="J2084" s="307"/>
      <c r="K2084" s="307"/>
      <c r="L2084" s="307"/>
      <c r="M2084" s="307"/>
      <c r="N2084" s="307"/>
      <c r="O2084" s="307"/>
      <c r="P2084" s="307"/>
      <c r="Q2084" s="307"/>
      <c r="R2084" s="307"/>
      <c r="S2084" s="307"/>
      <c r="T2084" s="307"/>
      <c r="U2084" s="307"/>
      <c r="V2084" s="307"/>
      <c r="W2084" s="307"/>
      <c r="X2084" s="307"/>
      <c r="Y2084" s="307"/>
      <c r="Z2084" s="307"/>
      <c r="AA2084" s="307"/>
      <c r="AB2084" s="307"/>
      <c r="AC2084" s="307"/>
      <c r="AD2084" s="307"/>
      <c r="AE2084" s="307"/>
      <c r="AF2084" s="307"/>
      <c r="AG2084" s="307"/>
      <c r="AH2084" s="307"/>
      <c r="AI2084" s="307"/>
      <c r="AJ2084" s="307"/>
      <c r="AK2084" s="307"/>
      <c r="AL2084" s="307"/>
      <c r="AM2084" s="307"/>
      <c r="AN2084" s="307"/>
      <c r="AO2084" s="307"/>
      <c r="AP2084" s="307"/>
      <c r="AQ2084" s="298"/>
      <c r="AR2084" s="307"/>
      <c r="AS2084" s="275"/>
    </row>
    <row r="2085" spans="1:47" s="272" customFormat="1" ht="14.4" x14ac:dyDescent="0.3">
      <c r="A2085" s="306"/>
      <c r="B2085" s="307"/>
      <c r="C2085" s="307"/>
      <c r="D2085" s="307"/>
      <c r="E2085" s="307"/>
      <c r="F2085" s="307"/>
      <c r="G2085" s="307"/>
      <c r="H2085" s="307"/>
      <c r="I2085" s="307"/>
      <c r="J2085" s="307"/>
      <c r="K2085" s="307"/>
      <c r="L2085" s="307"/>
      <c r="M2085" s="307"/>
      <c r="N2085" s="307"/>
      <c r="O2085" s="307"/>
      <c r="P2085" s="307"/>
      <c r="Q2085" s="307"/>
      <c r="R2085" s="307"/>
      <c r="S2085" s="307"/>
      <c r="T2085" s="307"/>
      <c r="U2085" s="307"/>
      <c r="V2085" s="307"/>
      <c r="W2085" s="307"/>
      <c r="X2085" s="307"/>
      <c r="Y2085" s="307"/>
      <c r="Z2085" s="307"/>
      <c r="AA2085" s="307"/>
      <c r="AB2085" s="307"/>
      <c r="AC2085" s="307"/>
      <c r="AD2085" s="307"/>
      <c r="AE2085" s="307"/>
      <c r="AF2085" s="307"/>
      <c r="AG2085" s="307"/>
      <c r="AH2085" s="307"/>
      <c r="AI2085" s="307"/>
      <c r="AJ2085" s="307"/>
      <c r="AK2085" s="307"/>
      <c r="AL2085" s="307"/>
      <c r="AM2085" s="307"/>
      <c r="AN2085" s="307"/>
      <c r="AO2085" s="307"/>
      <c r="AP2085" s="307"/>
      <c r="AQ2085" s="298"/>
      <c r="AR2085" s="307"/>
      <c r="AS2085" s="275"/>
    </row>
    <row r="2086" spans="1:47" s="272" customFormat="1" ht="14.4" x14ac:dyDescent="0.3">
      <c r="A2086" s="306"/>
      <c r="B2086" s="307"/>
      <c r="C2086" s="307"/>
      <c r="D2086" s="307"/>
      <c r="E2086" s="307"/>
      <c r="F2086" s="307"/>
      <c r="G2086" s="307"/>
      <c r="H2086" s="307"/>
      <c r="I2086" s="307"/>
      <c r="J2086" s="307"/>
      <c r="K2086" s="307"/>
      <c r="L2086" s="307"/>
      <c r="M2086" s="307"/>
      <c r="N2086" s="307"/>
      <c r="O2086" s="307"/>
      <c r="P2086" s="307"/>
      <c r="Q2086" s="307"/>
      <c r="R2086" s="307"/>
      <c r="S2086" s="307"/>
      <c r="T2086" s="307"/>
      <c r="U2086" s="307"/>
      <c r="V2086" s="307"/>
      <c r="W2086" s="307"/>
      <c r="X2086" s="307"/>
      <c r="Y2086" s="307"/>
      <c r="Z2086" s="307"/>
      <c r="AA2086" s="307"/>
      <c r="AB2086" s="307"/>
      <c r="AC2086" s="307"/>
      <c r="AD2086" s="307"/>
      <c r="AE2086" s="307"/>
      <c r="AF2086" s="307"/>
      <c r="AG2086" s="307"/>
      <c r="AH2086" s="307"/>
      <c r="AI2086" s="307"/>
      <c r="AJ2086" s="307"/>
      <c r="AK2086" s="307"/>
      <c r="AL2086" s="307"/>
      <c r="AM2086" s="307"/>
      <c r="AN2086" s="307"/>
      <c r="AO2086" s="307"/>
      <c r="AP2086" s="307"/>
      <c r="AQ2086" s="298"/>
      <c r="AR2086" s="307"/>
      <c r="AS2086" s="275"/>
    </row>
    <row r="2087" spans="1:47" s="272" customFormat="1" ht="21.6" x14ac:dyDescent="0.65">
      <c r="A2087" s="304"/>
      <c r="B2087" s="305"/>
      <c r="C2087" s="284"/>
      <c r="D2087" s="284"/>
      <c r="E2087" s="284"/>
      <c r="F2087" s="284"/>
      <c r="G2087" s="284"/>
      <c r="H2087" s="284"/>
      <c r="I2087" s="284"/>
      <c r="J2087" s="284"/>
      <c r="K2087" s="284"/>
      <c r="L2087" s="284"/>
      <c r="M2087" s="284"/>
      <c r="N2087" s="284"/>
      <c r="O2087" s="284"/>
      <c r="P2087" s="284"/>
      <c r="Q2087" s="284"/>
      <c r="R2087" s="284"/>
      <c r="S2087" s="284"/>
      <c r="T2087" s="284"/>
      <c r="U2087" s="284"/>
      <c r="V2087" s="284"/>
      <c r="W2087" s="284"/>
      <c r="X2087" s="284"/>
      <c r="Y2087" s="284"/>
      <c r="Z2087" s="284"/>
      <c r="AA2087" s="284"/>
      <c r="AB2087" s="284"/>
      <c r="AC2087" s="284"/>
      <c r="AD2087" s="284"/>
      <c r="AE2087" s="284"/>
      <c r="AF2087" s="284"/>
      <c r="AG2087" s="284"/>
      <c r="AH2087" s="284"/>
      <c r="AI2087" s="284"/>
      <c r="AJ2087" s="284"/>
      <c r="AK2087" s="284"/>
      <c r="AL2087" s="284"/>
      <c r="AM2087" s="284"/>
      <c r="AN2087" s="284"/>
      <c r="AO2087" s="284"/>
      <c r="AP2087" s="284"/>
      <c r="AQ2087" s="298"/>
      <c r="AR2087" s="305"/>
      <c r="AS2087" s="278"/>
      <c r="AU2087" s="273"/>
    </row>
    <row r="2088" spans="1:47" s="272" customFormat="1" ht="21.6" x14ac:dyDescent="0.65">
      <c r="A2088" s="304"/>
      <c r="B2088" s="305"/>
      <c r="C2088" s="284"/>
      <c r="D2088" s="284"/>
      <c r="E2088" s="284"/>
      <c r="F2088" s="284"/>
      <c r="G2088" s="284"/>
      <c r="H2088" s="284"/>
      <c r="I2088" s="284"/>
      <c r="J2088" s="284"/>
      <c r="K2088" s="284"/>
      <c r="L2088" s="284"/>
      <c r="M2088" s="284"/>
      <c r="N2088" s="284"/>
      <c r="O2088" s="284"/>
      <c r="P2088" s="284"/>
      <c r="Q2088" s="284"/>
      <c r="R2088" s="284"/>
      <c r="S2088" s="284"/>
      <c r="T2088" s="284"/>
      <c r="U2088" s="284"/>
      <c r="V2088" s="284"/>
      <c r="W2088" s="284"/>
      <c r="X2088" s="284"/>
      <c r="Y2088" s="284"/>
      <c r="Z2088" s="284"/>
      <c r="AA2088" s="284"/>
      <c r="AB2088" s="284"/>
      <c r="AC2088" s="284"/>
      <c r="AD2088" s="284"/>
      <c r="AE2088" s="284"/>
      <c r="AF2088" s="284"/>
      <c r="AG2088" s="284"/>
      <c r="AH2088" s="284"/>
      <c r="AI2088" s="284"/>
      <c r="AJ2088" s="284"/>
      <c r="AK2088" s="284"/>
      <c r="AL2088" s="284"/>
      <c r="AM2088" s="284"/>
      <c r="AN2088" s="284"/>
      <c r="AO2088" s="284"/>
      <c r="AP2088" s="284"/>
      <c r="AQ2088" s="298"/>
      <c r="AR2088" s="305"/>
      <c r="AS2088" s="278"/>
      <c r="AU2088" s="273"/>
    </row>
    <row r="2089" spans="1:47" s="272" customFormat="1" ht="14.4" x14ac:dyDescent="0.3">
      <c r="A2089" s="306"/>
      <c r="B2089" s="307"/>
      <c r="C2089" s="307"/>
      <c r="D2089" s="307"/>
      <c r="E2089" s="307"/>
      <c r="F2089" s="307"/>
      <c r="G2089" s="307"/>
      <c r="H2089" s="307"/>
      <c r="I2089" s="307"/>
      <c r="J2089" s="307"/>
      <c r="K2089" s="307"/>
      <c r="L2089" s="307"/>
      <c r="M2089" s="307"/>
      <c r="N2089" s="307"/>
      <c r="O2089" s="307"/>
      <c r="P2089" s="307"/>
      <c r="Q2089" s="307"/>
      <c r="R2089" s="307"/>
      <c r="S2089" s="307"/>
      <c r="T2089" s="307"/>
      <c r="U2089" s="307"/>
      <c r="V2089" s="307"/>
      <c r="W2089" s="307"/>
      <c r="X2089" s="307"/>
      <c r="Y2089" s="307"/>
      <c r="Z2089" s="307"/>
      <c r="AA2089" s="307"/>
      <c r="AB2089" s="307"/>
      <c r="AC2089" s="307"/>
      <c r="AD2089" s="307"/>
      <c r="AE2089" s="307"/>
      <c r="AF2089" s="307"/>
      <c r="AG2089" s="307"/>
      <c r="AH2089" s="307"/>
      <c r="AI2089" s="307"/>
      <c r="AJ2089" s="307"/>
      <c r="AK2089" s="307"/>
      <c r="AL2089" s="307"/>
      <c r="AM2089" s="307"/>
      <c r="AN2089" s="307"/>
      <c r="AO2089" s="307"/>
      <c r="AP2089" s="307"/>
      <c r="AQ2089" s="298"/>
      <c r="AR2089" s="307"/>
      <c r="AS2089" s="275"/>
    </row>
    <row r="2090" spans="1:47" s="272" customFormat="1" ht="21.6" x14ac:dyDescent="0.65">
      <c r="A2090" s="308"/>
      <c r="B2090" s="305"/>
      <c r="C2090" s="284"/>
      <c r="D2090" s="284"/>
      <c r="E2090" s="284"/>
      <c r="F2090" s="284"/>
      <c r="G2090" s="284"/>
      <c r="H2090" s="284"/>
      <c r="I2090" s="284"/>
      <c r="J2090" s="284"/>
      <c r="K2090" s="284"/>
      <c r="L2090" s="284"/>
      <c r="M2090" s="284"/>
      <c r="N2090" s="284"/>
      <c r="O2090" s="284"/>
      <c r="P2090" s="284"/>
      <c r="Q2090" s="284"/>
      <c r="R2090" s="284"/>
      <c r="S2090" s="284"/>
      <c r="T2090" s="284"/>
      <c r="U2090" s="284"/>
      <c r="V2090" s="284"/>
      <c r="W2090" s="284"/>
      <c r="X2090" s="284"/>
      <c r="Y2090" s="284"/>
      <c r="Z2090" s="284"/>
      <c r="AA2090" s="284"/>
      <c r="AB2090" s="284"/>
      <c r="AC2090" s="284"/>
      <c r="AD2090" s="284"/>
      <c r="AE2090" s="284"/>
      <c r="AF2090" s="284"/>
      <c r="AG2090" s="284"/>
      <c r="AH2090" s="284"/>
      <c r="AI2090" s="284"/>
      <c r="AJ2090" s="284"/>
      <c r="AK2090" s="284"/>
      <c r="AL2090" s="284"/>
      <c r="AM2090" s="284"/>
      <c r="AN2090" s="284"/>
      <c r="AO2090" s="284"/>
      <c r="AP2090" s="284"/>
      <c r="AQ2090" s="298"/>
      <c r="AR2090" s="309"/>
      <c r="AS2090" s="278"/>
      <c r="AU2090" s="273"/>
    </row>
    <row r="2091" spans="1:47" s="272" customFormat="1" ht="14.4" x14ac:dyDescent="0.3">
      <c r="A2091" s="306"/>
      <c r="B2091" s="307"/>
      <c r="C2091" s="307"/>
      <c r="D2091" s="307"/>
      <c r="E2091" s="307"/>
      <c r="F2091" s="307"/>
      <c r="G2091" s="307"/>
      <c r="H2091" s="307"/>
      <c r="I2091" s="307"/>
      <c r="J2091" s="307"/>
      <c r="K2091" s="307"/>
      <c r="L2091" s="307"/>
      <c r="M2091" s="307"/>
      <c r="N2091" s="307"/>
      <c r="O2091" s="307"/>
      <c r="P2091" s="307"/>
      <c r="Q2091" s="307"/>
      <c r="R2091" s="307"/>
      <c r="S2091" s="307"/>
      <c r="T2091" s="307"/>
      <c r="U2091" s="307"/>
      <c r="V2091" s="307"/>
      <c r="W2091" s="307"/>
      <c r="X2091" s="307"/>
      <c r="Y2091" s="307"/>
      <c r="Z2091" s="307"/>
      <c r="AA2091" s="307"/>
      <c r="AB2091" s="307"/>
      <c r="AC2091" s="307"/>
      <c r="AD2091" s="307"/>
      <c r="AE2091" s="307"/>
      <c r="AF2091" s="307"/>
      <c r="AG2091" s="307"/>
      <c r="AH2091" s="307"/>
      <c r="AI2091" s="307"/>
      <c r="AJ2091" s="307"/>
      <c r="AK2091" s="307"/>
      <c r="AL2091" s="307"/>
      <c r="AM2091" s="307"/>
      <c r="AN2091" s="307"/>
      <c r="AO2091" s="307"/>
      <c r="AP2091" s="307"/>
      <c r="AQ2091" s="298"/>
      <c r="AR2091" s="307"/>
      <c r="AS2091" s="275"/>
    </row>
    <row r="2092" spans="1:47" s="272" customFormat="1" ht="21.6" x14ac:dyDescent="0.65">
      <c r="A2092" s="304"/>
      <c r="B2092" s="305"/>
      <c r="C2092" s="284"/>
      <c r="D2092" s="284"/>
      <c r="E2092" s="284"/>
      <c r="F2092" s="284"/>
      <c r="G2092" s="284"/>
      <c r="H2092" s="284"/>
      <c r="I2092" s="284"/>
      <c r="J2092" s="284"/>
      <c r="K2092" s="284"/>
      <c r="L2092" s="284"/>
      <c r="M2092" s="284"/>
      <c r="N2092" s="284"/>
      <c r="O2092" s="284"/>
      <c r="P2092" s="284"/>
      <c r="Q2092" s="284"/>
      <c r="R2092" s="284"/>
      <c r="S2092" s="284"/>
      <c r="T2092" s="284"/>
      <c r="U2092" s="284"/>
      <c r="V2092" s="284"/>
      <c r="W2092" s="284"/>
      <c r="X2092" s="284"/>
      <c r="Y2092" s="284"/>
      <c r="Z2092" s="284"/>
      <c r="AA2092" s="284"/>
      <c r="AB2092" s="284"/>
      <c r="AC2092" s="284"/>
      <c r="AD2092" s="284"/>
      <c r="AE2092" s="284"/>
      <c r="AF2092" s="284"/>
      <c r="AG2092" s="284"/>
      <c r="AH2092" s="284"/>
      <c r="AI2092" s="284"/>
      <c r="AJ2092" s="284"/>
      <c r="AK2092" s="284"/>
      <c r="AL2092" s="284"/>
      <c r="AM2092" s="284"/>
      <c r="AN2092" s="284"/>
      <c r="AO2092" s="284"/>
      <c r="AP2092" s="284"/>
      <c r="AQ2092" s="298"/>
      <c r="AR2092" s="305"/>
      <c r="AS2092" s="278"/>
      <c r="AU2092" s="273"/>
    </row>
    <row r="2093" spans="1:47" s="272" customFormat="1" ht="21.6" x14ac:dyDescent="0.65">
      <c r="A2093" s="308"/>
      <c r="B2093" s="305"/>
      <c r="C2093" s="285"/>
      <c r="D2093" s="285"/>
      <c r="E2093" s="285"/>
      <c r="F2093" s="285"/>
      <c r="G2093" s="285"/>
      <c r="H2093" s="285"/>
      <c r="I2093" s="285"/>
      <c r="J2093" s="285"/>
      <c r="K2093" s="285"/>
      <c r="L2093" s="285"/>
      <c r="M2093" s="285"/>
      <c r="N2093" s="285"/>
      <c r="O2093" s="285"/>
      <c r="P2093" s="285"/>
      <c r="Q2093" s="285"/>
      <c r="R2093" s="285"/>
      <c r="S2093" s="285"/>
      <c r="T2093" s="285"/>
      <c r="U2093" s="285"/>
      <c r="V2093" s="285"/>
      <c r="W2093" s="285"/>
      <c r="X2093" s="285"/>
      <c r="Y2093" s="285"/>
      <c r="Z2093" s="285"/>
      <c r="AA2093" s="285"/>
      <c r="AB2093" s="285"/>
      <c r="AC2093" s="285"/>
      <c r="AD2093" s="285"/>
      <c r="AE2093" s="285"/>
      <c r="AF2093" s="285"/>
      <c r="AG2093" s="285"/>
      <c r="AH2093" s="285"/>
      <c r="AI2093" s="285"/>
      <c r="AJ2093" s="285"/>
      <c r="AK2093" s="285"/>
      <c r="AL2093" s="285"/>
      <c r="AM2093" s="285"/>
      <c r="AN2093" s="285"/>
      <c r="AO2093" s="285"/>
      <c r="AP2093" s="285"/>
      <c r="AQ2093" s="298"/>
      <c r="AR2093" s="310"/>
      <c r="AS2093" s="275"/>
      <c r="AU2093" s="273"/>
    </row>
    <row r="2094" spans="1:47" s="272" customFormat="1" ht="21.6" x14ac:dyDescent="0.65">
      <c r="A2094" s="308"/>
      <c r="B2094" s="305"/>
      <c r="C2094" s="285"/>
      <c r="D2094" s="285"/>
      <c r="E2094" s="285"/>
      <c r="F2094" s="285"/>
      <c r="G2094" s="285"/>
      <c r="H2094" s="285"/>
      <c r="I2094" s="285"/>
      <c r="J2094" s="285"/>
      <c r="K2094" s="285"/>
      <c r="L2094" s="285"/>
      <c r="M2094" s="285"/>
      <c r="N2094" s="285"/>
      <c r="O2094" s="285"/>
      <c r="P2094" s="285"/>
      <c r="Q2094" s="285"/>
      <c r="R2094" s="285"/>
      <c r="S2094" s="285"/>
      <c r="T2094" s="285"/>
      <c r="U2094" s="285"/>
      <c r="V2094" s="285"/>
      <c r="W2094" s="285"/>
      <c r="X2094" s="285"/>
      <c r="Y2094" s="285"/>
      <c r="Z2094" s="285"/>
      <c r="AA2094" s="285"/>
      <c r="AB2094" s="285"/>
      <c r="AC2094" s="285"/>
      <c r="AD2094" s="285"/>
      <c r="AE2094" s="285"/>
      <c r="AF2094" s="285"/>
      <c r="AG2094" s="285"/>
      <c r="AH2094" s="285"/>
      <c r="AI2094" s="285"/>
      <c r="AJ2094" s="285"/>
      <c r="AK2094" s="285"/>
      <c r="AL2094" s="285"/>
      <c r="AM2094" s="285"/>
      <c r="AN2094" s="285"/>
      <c r="AO2094" s="285"/>
      <c r="AP2094" s="285"/>
      <c r="AQ2094" s="298"/>
      <c r="AR2094" s="310"/>
      <c r="AS2094" s="275"/>
      <c r="AU2094" s="273"/>
    </row>
    <row r="2095" spans="1:47" s="272" customFormat="1" ht="21.6" x14ac:dyDescent="0.65">
      <c r="A2095" s="308"/>
      <c r="B2095" s="305"/>
      <c r="C2095" s="284"/>
      <c r="D2095" s="284"/>
      <c r="E2095" s="284"/>
      <c r="F2095" s="284"/>
      <c r="G2095" s="284"/>
      <c r="H2095" s="284"/>
      <c r="I2095" s="284"/>
      <c r="J2095" s="284"/>
      <c r="K2095" s="284"/>
      <c r="L2095" s="284"/>
      <c r="M2095" s="284"/>
      <c r="N2095" s="284"/>
      <c r="O2095" s="284"/>
      <c r="P2095" s="284"/>
      <c r="Q2095" s="284"/>
      <c r="R2095" s="284"/>
      <c r="S2095" s="284"/>
      <c r="T2095" s="284"/>
      <c r="U2095" s="284"/>
      <c r="V2095" s="284"/>
      <c r="W2095" s="284"/>
      <c r="X2095" s="284"/>
      <c r="Y2095" s="284"/>
      <c r="Z2095" s="284"/>
      <c r="AA2095" s="284"/>
      <c r="AB2095" s="284"/>
      <c r="AC2095" s="284"/>
      <c r="AD2095" s="284"/>
      <c r="AE2095" s="284"/>
      <c r="AF2095" s="284"/>
      <c r="AG2095" s="284"/>
      <c r="AH2095" s="284"/>
      <c r="AI2095" s="284"/>
      <c r="AJ2095" s="284"/>
      <c r="AK2095" s="284"/>
      <c r="AL2095" s="284"/>
      <c r="AM2095" s="284"/>
      <c r="AN2095" s="284"/>
      <c r="AO2095" s="284"/>
      <c r="AP2095" s="284"/>
      <c r="AQ2095" s="298"/>
      <c r="AR2095" s="310"/>
      <c r="AS2095" s="278"/>
      <c r="AU2095" s="273"/>
    </row>
    <row r="2096" spans="1:47" s="272" customFormat="1" ht="21.6" x14ac:dyDescent="0.65">
      <c r="A2096" s="308"/>
      <c r="B2096" s="305"/>
      <c r="C2096" s="284"/>
      <c r="D2096" s="284"/>
      <c r="E2096" s="284"/>
      <c r="F2096" s="284"/>
      <c r="G2096" s="284"/>
      <c r="H2096" s="284"/>
      <c r="I2096" s="284"/>
      <c r="J2096" s="284"/>
      <c r="K2096" s="284"/>
      <c r="L2096" s="284"/>
      <c r="M2096" s="284"/>
      <c r="N2096" s="284"/>
      <c r="O2096" s="284"/>
      <c r="P2096" s="284"/>
      <c r="Q2096" s="284"/>
      <c r="R2096" s="284"/>
      <c r="S2096" s="284"/>
      <c r="T2096" s="284"/>
      <c r="U2096" s="284"/>
      <c r="V2096" s="284"/>
      <c r="W2096" s="284"/>
      <c r="X2096" s="284"/>
      <c r="Y2096" s="284"/>
      <c r="Z2096" s="284"/>
      <c r="AA2096" s="284"/>
      <c r="AB2096" s="284"/>
      <c r="AC2096" s="284"/>
      <c r="AD2096" s="284"/>
      <c r="AE2096" s="284"/>
      <c r="AF2096" s="284"/>
      <c r="AG2096" s="284"/>
      <c r="AH2096" s="284"/>
      <c r="AI2096" s="284"/>
      <c r="AJ2096" s="284"/>
      <c r="AK2096" s="284"/>
      <c r="AL2096" s="284"/>
      <c r="AM2096" s="284"/>
      <c r="AN2096" s="284"/>
      <c r="AO2096" s="284"/>
      <c r="AP2096" s="284"/>
      <c r="AQ2096" s="298"/>
      <c r="AR2096" s="309"/>
      <c r="AS2096" s="278"/>
      <c r="AU2096" s="273"/>
    </row>
    <row r="2097" spans="1:47" s="272" customFormat="1" ht="14.4" x14ac:dyDescent="0.3">
      <c r="A2097" s="306"/>
      <c r="B2097" s="307"/>
      <c r="C2097" s="307"/>
      <c r="D2097" s="307"/>
      <c r="E2097" s="307"/>
      <c r="F2097" s="307"/>
      <c r="G2097" s="307"/>
      <c r="H2097" s="307"/>
      <c r="I2097" s="307"/>
      <c r="J2097" s="307"/>
      <c r="K2097" s="307"/>
      <c r="L2097" s="307"/>
      <c r="M2097" s="307"/>
      <c r="N2097" s="307"/>
      <c r="O2097" s="307"/>
      <c r="P2097" s="307"/>
      <c r="Q2097" s="307"/>
      <c r="R2097" s="307"/>
      <c r="S2097" s="307"/>
      <c r="T2097" s="307"/>
      <c r="U2097" s="307"/>
      <c r="V2097" s="307"/>
      <c r="W2097" s="307"/>
      <c r="X2097" s="307"/>
      <c r="Y2097" s="307"/>
      <c r="Z2097" s="307"/>
      <c r="AA2097" s="307"/>
      <c r="AB2097" s="307"/>
      <c r="AC2097" s="307"/>
      <c r="AD2097" s="307"/>
      <c r="AE2097" s="307"/>
      <c r="AF2097" s="307"/>
      <c r="AG2097" s="307"/>
      <c r="AH2097" s="307"/>
      <c r="AI2097" s="307"/>
      <c r="AJ2097" s="307"/>
      <c r="AK2097" s="307"/>
      <c r="AL2097" s="307"/>
      <c r="AM2097" s="307"/>
      <c r="AN2097" s="307"/>
      <c r="AO2097" s="307"/>
      <c r="AP2097" s="307"/>
      <c r="AQ2097" s="298"/>
      <c r="AR2097" s="307"/>
      <c r="AS2097" s="275"/>
    </row>
    <row r="2098" spans="1:47" s="272" customFormat="1" ht="21.6" x14ac:dyDescent="0.65">
      <c r="A2098" s="308"/>
      <c r="B2098" s="305"/>
      <c r="C2098" s="284"/>
      <c r="D2098" s="284"/>
      <c r="E2098" s="284"/>
      <c r="F2098" s="284"/>
      <c r="G2098" s="284"/>
      <c r="H2098" s="284"/>
      <c r="I2098" s="284"/>
      <c r="J2098" s="284"/>
      <c r="K2098" s="284"/>
      <c r="L2098" s="284"/>
      <c r="M2098" s="284"/>
      <c r="N2098" s="284"/>
      <c r="O2098" s="284"/>
      <c r="P2098" s="284"/>
      <c r="Q2098" s="284"/>
      <c r="R2098" s="284"/>
      <c r="S2098" s="284"/>
      <c r="T2098" s="284"/>
      <c r="U2098" s="284"/>
      <c r="V2098" s="284"/>
      <c r="W2098" s="284"/>
      <c r="X2098" s="284"/>
      <c r="Y2098" s="284"/>
      <c r="Z2098" s="284"/>
      <c r="AA2098" s="284"/>
      <c r="AB2098" s="284"/>
      <c r="AC2098" s="284"/>
      <c r="AD2098" s="284"/>
      <c r="AE2098" s="284"/>
      <c r="AF2098" s="284"/>
      <c r="AG2098" s="284"/>
      <c r="AH2098" s="284"/>
      <c r="AI2098" s="284"/>
      <c r="AJ2098" s="284"/>
      <c r="AK2098" s="284"/>
      <c r="AL2098" s="284"/>
      <c r="AM2098" s="284"/>
      <c r="AN2098" s="284"/>
      <c r="AO2098" s="284"/>
      <c r="AP2098" s="284"/>
      <c r="AQ2098" s="298"/>
      <c r="AR2098" s="309"/>
      <c r="AS2098" s="278"/>
      <c r="AU2098" s="273"/>
    </row>
    <row r="2099" spans="1:47" s="272" customFormat="1" ht="14.4" x14ac:dyDescent="0.3">
      <c r="A2099" s="306"/>
      <c r="B2099" s="307"/>
      <c r="C2099" s="307"/>
      <c r="D2099" s="307"/>
      <c r="E2099" s="307"/>
      <c r="F2099" s="307"/>
      <c r="G2099" s="307"/>
      <c r="H2099" s="307"/>
      <c r="I2099" s="307"/>
      <c r="J2099" s="307"/>
      <c r="K2099" s="307"/>
      <c r="L2099" s="307"/>
      <c r="M2099" s="307"/>
      <c r="N2099" s="307"/>
      <c r="O2099" s="307"/>
      <c r="P2099" s="307"/>
      <c r="Q2099" s="307"/>
      <c r="R2099" s="307"/>
      <c r="S2099" s="307"/>
      <c r="T2099" s="307"/>
      <c r="U2099" s="307"/>
      <c r="V2099" s="307"/>
      <c r="W2099" s="307"/>
      <c r="X2099" s="307"/>
      <c r="Y2099" s="307"/>
      <c r="Z2099" s="307"/>
      <c r="AA2099" s="307"/>
      <c r="AB2099" s="307"/>
      <c r="AC2099" s="307"/>
      <c r="AD2099" s="307"/>
      <c r="AE2099" s="307"/>
      <c r="AF2099" s="307"/>
      <c r="AG2099" s="307"/>
      <c r="AH2099" s="307"/>
      <c r="AI2099" s="307"/>
      <c r="AJ2099" s="307"/>
      <c r="AK2099" s="307"/>
      <c r="AL2099" s="307"/>
      <c r="AM2099" s="307"/>
      <c r="AN2099" s="307"/>
      <c r="AO2099" s="307"/>
      <c r="AP2099" s="307"/>
      <c r="AQ2099" s="298"/>
      <c r="AR2099" s="307"/>
      <c r="AS2099" s="275"/>
    </row>
    <row r="2100" spans="1:47" s="272" customFormat="1" ht="14.4" x14ac:dyDescent="0.3">
      <c r="A2100" s="306"/>
      <c r="B2100" s="307"/>
      <c r="C2100" s="307"/>
      <c r="D2100" s="307"/>
      <c r="E2100" s="307"/>
      <c r="F2100" s="307"/>
      <c r="G2100" s="307"/>
      <c r="H2100" s="307"/>
      <c r="I2100" s="307"/>
      <c r="J2100" s="307"/>
      <c r="K2100" s="307"/>
      <c r="L2100" s="307"/>
      <c r="M2100" s="307"/>
      <c r="N2100" s="307"/>
      <c r="O2100" s="307"/>
      <c r="P2100" s="307"/>
      <c r="Q2100" s="307"/>
      <c r="R2100" s="307"/>
      <c r="S2100" s="307"/>
      <c r="T2100" s="307"/>
      <c r="U2100" s="307"/>
      <c r="V2100" s="307"/>
      <c r="W2100" s="307"/>
      <c r="X2100" s="307"/>
      <c r="Y2100" s="307"/>
      <c r="Z2100" s="307"/>
      <c r="AA2100" s="307"/>
      <c r="AB2100" s="307"/>
      <c r="AC2100" s="307"/>
      <c r="AD2100" s="307"/>
      <c r="AE2100" s="307"/>
      <c r="AF2100" s="307"/>
      <c r="AG2100" s="307"/>
      <c r="AH2100" s="307"/>
      <c r="AI2100" s="307"/>
      <c r="AJ2100" s="307"/>
      <c r="AK2100" s="307"/>
      <c r="AL2100" s="307"/>
      <c r="AM2100" s="307"/>
      <c r="AN2100" s="307"/>
      <c r="AO2100" s="307"/>
      <c r="AP2100" s="307"/>
      <c r="AQ2100" s="298"/>
      <c r="AR2100" s="307"/>
      <c r="AS2100" s="275"/>
    </row>
    <row r="2101" spans="1:47" s="272" customFormat="1" ht="21.6" x14ac:dyDescent="0.65">
      <c r="A2101" s="308"/>
      <c r="B2101" s="305"/>
      <c r="C2101" s="285"/>
      <c r="D2101" s="285"/>
      <c r="E2101" s="285"/>
      <c r="F2101" s="285"/>
      <c r="G2101" s="285"/>
      <c r="H2101" s="285"/>
      <c r="I2101" s="285"/>
      <c r="J2101" s="285"/>
      <c r="K2101" s="285"/>
      <c r="L2101" s="285"/>
      <c r="M2101" s="285"/>
      <c r="N2101" s="285"/>
      <c r="O2101" s="285"/>
      <c r="P2101" s="285"/>
      <c r="Q2101" s="285"/>
      <c r="R2101" s="285"/>
      <c r="S2101" s="285"/>
      <c r="T2101" s="285"/>
      <c r="U2101" s="285"/>
      <c r="V2101" s="285"/>
      <c r="W2101" s="285"/>
      <c r="X2101" s="285"/>
      <c r="Y2101" s="285"/>
      <c r="Z2101" s="285"/>
      <c r="AA2101" s="285"/>
      <c r="AB2101" s="271"/>
      <c r="AC2101" s="271"/>
      <c r="AD2101" s="271"/>
      <c r="AE2101" s="271"/>
      <c r="AF2101" s="271"/>
      <c r="AG2101" s="285"/>
      <c r="AH2101" s="285"/>
      <c r="AI2101" s="285"/>
      <c r="AJ2101" s="285"/>
      <c r="AK2101" s="285"/>
      <c r="AL2101" s="285"/>
      <c r="AM2101" s="285"/>
      <c r="AN2101" s="285"/>
      <c r="AO2101" s="285"/>
      <c r="AP2101" s="285"/>
      <c r="AQ2101" s="298"/>
      <c r="AR2101" s="310"/>
      <c r="AS2101" s="275"/>
      <c r="AU2101" s="273"/>
    </row>
    <row r="2102" spans="1:47" s="272" customFormat="1" ht="21.6" x14ac:dyDescent="0.65">
      <c r="A2102" s="308"/>
      <c r="B2102" s="305"/>
      <c r="C2102" s="285"/>
      <c r="D2102" s="285"/>
      <c r="E2102" s="285"/>
      <c r="F2102" s="285"/>
      <c r="G2102" s="285"/>
      <c r="H2102" s="285"/>
      <c r="I2102" s="285"/>
      <c r="J2102" s="285"/>
      <c r="K2102" s="285"/>
      <c r="L2102" s="285"/>
      <c r="M2102" s="285"/>
      <c r="N2102" s="285"/>
      <c r="O2102" s="285"/>
      <c r="P2102" s="285"/>
      <c r="Q2102" s="285"/>
      <c r="R2102" s="285"/>
      <c r="S2102" s="285"/>
      <c r="T2102" s="285"/>
      <c r="U2102" s="285"/>
      <c r="V2102" s="285"/>
      <c r="W2102" s="285"/>
      <c r="X2102" s="285"/>
      <c r="Y2102" s="285"/>
      <c r="Z2102" s="285"/>
      <c r="AA2102" s="285"/>
      <c r="AB2102" s="285"/>
      <c r="AC2102" s="285"/>
      <c r="AD2102" s="285"/>
      <c r="AE2102" s="285"/>
      <c r="AF2102" s="285"/>
      <c r="AG2102" s="285"/>
      <c r="AH2102" s="285"/>
      <c r="AI2102" s="285"/>
      <c r="AJ2102" s="285"/>
      <c r="AK2102" s="285"/>
      <c r="AL2102" s="285"/>
      <c r="AM2102" s="285"/>
      <c r="AN2102" s="285"/>
      <c r="AO2102" s="285"/>
      <c r="AP2102" s="285"/>
      <c r="AQ2102" s="298"/>
      <c r="AR2102" s="310"/>
      <c r="AS2102" s="275"/>
      <c r="AU2102" s="273"/>
    </row>
    <row r="2103" spans="1:47" s="272" customFormat="1" ht="14.4" x14ac:dyDescent="0.3">
      <c r="A2103" s="306"/>
      <c r="B2103" s="307"/>
      <c r="C2103" s="307"/>
      <c r="D2103" s="307"/>
      <c r="E2103" s="307"/>
      <c r="F2103" s="307"/>
      <c r="G2103" s="307"/>
      <c r="H2103" s="307"/>
      <c r="I2103" s="307"/>
      <c r="J2103" s="307"/>
      <c r="K2103" s="307"/>
      <c r="L2103" s="307"/>
      <c r="M2103" s="307"/>
      <c r="N2103" s="307"/>
      <c r="O2103" s="307"/>
      <c r="P2103" s="307"/>
      <c r="Q2103" s="307"/>
      <c r="R2103" s="307"/>
      <c r="S2103" s="307"/>
      <c r="T2103" s="307"/>
      <c r="U2103" s="307"/>
      <c r="V2103" s="307"/>
      <c r="W2103" s="307"/>
      <c r="X2103" s="307"/>
      <c r="Y2103" s="307"/>
      <c r="Z2103" s="307"/>
      <c r="AA2103" s="307"/>
      <c r="AB2103" s="307"/>
      <c r="AC2103" s="307"/>
      <c r="AD2103" s="307"/>
      <c r="AE2103" s="307"/>
      <c r="AF2103" s="307"/>
      <c r="AG2103" s="307"/>
      <c r="AH2103" s="307"/>
      <c r="AI2103" s="307"/>
      <c r="AJ2103" s="307"/>
      <c r="AK2103" s="307"/>
      <c r="AL2103" s="307"/>
      <c r="AM2103" s="307"/>
      <c r="AN2103" s="307"/>
      <c r="AO2103" s="307"/>
      <c r="AP2103" s="307"/>
      <c r="AQ2103" s="298"/>
      <c r="AR2103" s="307"/>
      <c r="AS2103" s="275"/>
    </row>
    <row r="2104" spans="1:47" s="272" customFormat="1" ht="21.6" x14ac:dyDescent="0.65">
      <c r="A2104" s="304"/>
      <c r="B2104" s="305"/>
      <c r="C2104" s="285"/>
      <c r="D2104" s="285"/>
      <c r="E2104" s="285"/>
      <c r="F2104" s="285"/>
      <c r="G2104" s="285"/>
      <c r="H2104" s="285"/>
      <c r="I2104" s="285"/>
      <c r="J2104" s="285"/>
      <c r="K2104" s="285"/>
      <c r="L2104" s="285"/>
      <c r="M2104" s="285"/>
      <c r="N2104" s="285"/>
      <c r="O2104" s="285"/>
      <c r="P2104" s="285"/>
      <c r="Q2104" s="285"/>
      <c r="R2104" s="285"/>
      <c r="S2104" s="285"/>
      <c r="T2104" s="285"/>
      <c r="U2104" s="285"/>
      <c r="V2104" s="285"/>
      <c r="W2104" s="285"/>
      <c r="X2104" s="285"/>
      <c r="Y2104" s="285"/>
      <c r="Z2104" s="285"/>
      <c r="AA2104" s="285"/>
      <c r="AB2104" s="285"/>
      <c r="AC2104" s="285"/>
      <c r="AD2104" s="285"/>
      <c r="AE2104" s="285"/>
      <c r="AF2104" s="285"/>
      <c r="AG2104" s="285"/>
      <c r="AH2104" s="285"/>
      <c r="AI2104" s="285"/>
      <c r="AJ2104" s="285"/>
      <c r="AK2104" s="285"/>
      <c r="AL2104" s="285"/>
      <c r="AM2104" s="285"/>
      <c r="AN2104" s="285"/>
      <c r="AO2104" s="285"/>
      <c r="AP2104" s="285"/>
      <c r="AQ2104" s="298"/>
      <c r="AR2104" s="305"/>
      <c r="AS2104" s="275"/>
      <c r="AU2104" s="273"/>
    </row>
    <row r="2105" spans="1:47" s="272" customFormat="1" ht="14.4" x14ac:dyDescent="0.3">
      <c r="A2105" s="306"/>
      <c r="B2105" s="307"/>
      <c r="C2105" s="307"/>
      <c r="D2105" s="307"/>
      <c r="E2105" s="307"/>
      <c r="F2105" s="307"/>
      <c r="G2105" s="307"/>
      <c r="H2105" s="307"/>
      <c r="I2105" s="307"/>
      <c r="J2105" s="307"/>
      <c r="K2105" s="307"/>
      <c r="L2105" s="307"/>
      <c r="M2105" s="307"/>
      <c r="N2105" s="307"/>
      <c r="O2105" s="307"/>
      <c r="P2105" s="307"/>
      <c r="Q2105" s="307"/>
      <c r="R2105" s="307"/>
      <c r="S2105" s="307"/>
      <c r="T2105" s="307"/>
      <c r="U2105" s="307"/>
      <c r="V2105" s="307"/>
      <c r="W2105" s="307"/>
      <c r="X2105" s="307"/>
      <c r="Y2105" s="307"/>
      <c r="Z2105" s="307"/>
      <c r="AA2105" s="307"/>
      <c r="AB2105" s="307"/>
      <c r="AC2105" s="307"/>
      <c r="AD2105" s="307"/>
      <c r="AE2105" s="307"/>
      <c r="AF2105" s="307"/>
      <c r="AG2105" s="307"/>
      <c r="AH2105" s="307"/>
      <c r="AI2105" s="307"/>
      <c r="AJ2105" s="307"/>
      <c r="AK2105" s="307"/>
      <c r="AL2105" s="307"/>
      <c r="AM2105" s="307"/>
      <c r="AN2105" s="307"/>
      <c r="AO2105" s="307"/>
      <c r="AP2105" s="307"/>
      <c r="AQ2105" s="298"/>
      <c r="AR2105" s="307"/>
      <c r="AS2105" s="275"/>
    </row>
    <row r="2106" spans="1:47" s="272" customFormat="1" ht="14.4" x14ac:dyDescent="0.3">
      <c r="A2106" s="306"/>
      <c r="B2106" s="307"/>
      <c r="C2106" s="307"/>
      <c r="D2106" s="307"/>
      <c r="E2106" s="307"/>
      <c r="F2106" s="307"/>
      <c r="G2106" s="307"/>
      <c r="H2106" s="307"/>
      <c r="I2106" s="307"/>
      <c r="J2106" s="307"/>
      <c r="K2106" s="307"/>
      <c r="L2106" s="307"/>
      <c r="M2106" s="307"/>
      <c r="N2106" s="307"/>
      <c r="O2106" s="307"/>
      <c r="P2106" s="307"/>
      <c r="Q2106" s="307"/>
      <c r="R2106" s="307"/>
      <c r="S2106" s="307"/>
      <c r="T2106" s="307"/>
      <c r="U2106" s="307"/>
      <c r="V2106" s="307"/>
      <c r="W2106" s="307"/>
      <c r="X2106" s="307"/>
      <c r="Y2106" s="307"/>
      <c r="Z2106" s="307"/>
      <c r="AA2106" s="307"/>
      <c r="AB2106" s="307"/>
      <c r="AC2106" s="307"/>
      <c r="AD2106" s="307"/>
      <c r="AE2106" s="307"/>
      <c r="AF2106" s="307"/>
      <c r="AG2106" s="307"/>
      <c r="AH2106" s="307"/>
      <c r="AI2106" s="307"/>
      <c r="AJ2106" s="307"/>
      <c r="AK2106" s="307"/>
      <c r="AL2106" s="307"/>
      <c r="AM2106" s="307"/>
      <c r="AN2106" s="307"/>
      <c r="AO2106" s="307"/>
      <c r="AP2106" s="307"/>
      <c r="AQ2106" s="298"/>
      <c r="AR2106" s="307"/>
      <c r="AS2106" s="275"/>
    </row>
    <row r="2107" spans="1:47" s="272" customFormat="1" ht="14.4" x14ac:dyDescent="0.3">
      <c r="A2107" s="306"/>
      <c r="B2107" s="307"/>
      <c r="C2107" s="307"/>
      <c r="D2107" s="307"/>
      <c r="E2107" s="307"/>
      <c r="F2107" s="307"/>
      <c r="G2107" s="307"/>
      <c r="H2107" s="307"/>
      <c r="I2107" s="307"/>
      <c r="J2107" s="307"/>
      <c r="K2107" s="307"/>
      <c r="L2107" s="307"/>
      <c r="M2107" s="307"/>
      <c r="N2107" s="307"/>
      <c r="O2107" s="307"/>
      <c r="P2107" s="307"/>
      <c r="Q2107" s="307"/>
      <c r="R2107" s="307"/>
      <c r="S2107" s="307"/>
      <c r="T2107" s="307"/>
      <c r="U2107" s="307"/>
      <c r="V2107" s="307"/>
      <c r="W2107" s="307"/>
      <c r="X2107" s="307"/>
      <c r="Y2107" s="307"/>
      <c r="Z2107" s="307"/>
      <c r="AA2107" s="307"/>
      <c r="AB2107" s="307"/>
      <c r="AC2107" s="307"/>
      <c r="AD2107" s="307"/>
      <c r="AE2107" s="307"/>
      <c r="AF2107" s="307"/>
      <c r="AG2107" s="307"/>
      <c r="AH2107" s="307"/>
      <c r="AI2107" s="307"/>
      <c r="AJ2107" s="307"/>
      <c r="AK2107" s="307"/>
      <c r="AL2107" s="307"/>
      <c r="AM2107" s="307"/>
      <c r="AN2107" s="307"/>
      <c r="AO2107" s="307"/>
      <c r="AP2107" s="307"/>
      <c r="AQ2107" s="298"/>
      <c r="AR2107" s="307"/>
      <c r="AS2107" s="275"/>
    </row>
    <row r="2108" spans="1:47" s="272" customFormat="1" ht="21.6" x14ac:dyDescent="0.65">
      <c r="A2108" s="308"/>
      <c r="B2108" s="305"/>
      <c r="C2108" s="284"/>
      <c r="D2108" s="284"/>
      <c r="E2108" s="284"/>
      <c r="F2108" s="284"/>
      <c r="G2108" s="284"/>
      <c r="H2108" s="284"/>
      <c r="I2108" s="284"/>
      <c r="J2108" s="284"/>
      <c r="K2108" s="284"/>
      <c r="L2108" s="284"/>
      <c r="M2108" s="284"/>
      <c r="N2108" s="284"/>
      <c r="O2108" s="284"/>
      <c r="P2108" s="284"/>
      <c r="Q2108" s="284"/>
      <c r="R2108" s="284"/>
      <c r="S2108" s="284"/>
      <c r="T2108" s="284"/>
      <c r="U2108" s="284"/>
      <c r="V2108" s="284"/>
      <c r="W2108" s="284"/>
      <c r="X2108" s="284"/>
      <c r="Y2108" s="284"/>
      <c r="Z2108" s="284"/>
      <c r="AA2108" s="284"/>
      <c r="AB2108" s="284"/>
      <c r="AC2108" s="284"/>
      <c r="AD2108" s="284"/>
      <c r="AE2108" s="284"/>
      <c r="AF2108" s="284"/>
      <c r="AG2108" s="284"/>
      <c r="AH2108" s="284"/>
      <c r="AI2108" s="284"/>
      <c r="AJ2108" s="284"/>
      <c r="AK2108" s="284"/>
      <c r="AL2108" s="284"/>
      <c r="AM2108" s="284"/>
      <c r="AN2108" s="284"/>
      <c r="AO2108" s="284"/>
      <c r="AP2108" s="284"/>
      <c r="AQ2108" s="298"/>
      <c r="AR2108" s="309"/>
      <c r="AS2108" s="278"/>
      <c r="AU2108" s="273"/>
    </row>
    <row r="2109" spans="1:47" s="272" customFormat="1" ht="14.4" x14ac:dyDescent="0.3">
      <c r="A2109" s="306"/>
      <c r="B2109" s="307"/>
      <c r="C2109" s="307"/>
      <c r="D2109" s="307"/>
      <c r="E2109" s="307"/>
      <c r="F2109" s="307"/>
      <c r="G2109" s="307"/>
      <c r="H2109" s="307"/>
      <c r="I2109" s="307"/>
      <c r="J2109" s="307"/>
      <c r="K2109" s="307"/>
      <c r="L2109" s="307"/>
      <c r="M2109" s="307"/>
      <c r="N2109" s="307"/>
      <c r="O2109" s="307"/>
      <c r="P2109" s="307"/>
      <c r="Q2109" s="307"/>
      <c r="R2109" s="307"/>
      <c r="S2109" s="307"/>
      <c r="T2109" s="307"/>
      <c r="U2109" s="307"/>
      <c r="V2109" s="307"/>
      <c r="W2109" s="307"/>
      <c r="X2109" s="307"/>
      <c r="Y2109" s="307"/>
      <c r="Z2109" s="307"/>
      <c r="AA2109" s="307"/>
      <c r="AB2109" s="307"/>
      <c r="AC2109" s="307"/>
      <c r="AD2109" s="307"/>
      <c r="AE2109" s="307"/>
      <c r="AF2109" s="307"/>
      <c r="AG2109" s="307"/>
      <c r="AH2109" s="307"/>
      <c r="AI2109" s="307"/>
      <c r="AJ2109" s="307"/>
      <c r="AK2109" s="307"/>
      <c r="AL2109" s="307"/>
      <c r="AM2109" s="307"/>
      <c r="AN2109" s="307"/>
      <c r="AO2109" s="307"/>
      <c r="AP2109" s="307"/>
      <c r="AQ2109" s="298"/>
      <c r="AR2109" s="307"/>
      <c r="AS2109" s="275"/>
    </row>
    <row r="2110" spans="1:47" s="272" customFormat="1" ht="21.6" x14ac:dyDescent="0.65">
      <c r="A2110" s="304"/>
      <c r="B2110" s="305"/>
      <c r="C2110" s="284"/>
      <c r="D2110" s="284"/>
      <c r="E2110" s="284"/>
      <c r="F2110" s="284"/>
      <c r="G2110" s="284"/>
      <c r="H2110" s="284"/>
      <c r="I2110" s="284"/>
      <c r="J2110" s="284"/>
      <c r="K2110" s="284"/>
      <c r="L2110" s="284"/>
      <c r="M2110" s="284"/>
      <c r="N2110" s="284"/>
      <c r="O2110" s="284"/>
      <c r="P2110" s="284"/>
      <c r="Q2110" s="284"/>
      <c r="R2110" s="284"/>
      <c r="S2110" s="284"/>
      <c r="T2110" s="284"/>
      <c r="U2110" s="284"/>
      <c r="V2110" s="284"/>
      <c r="W2110" s="284"/>
      <c r="X2110" s="284"/>
      <c r="Y2110" s="284"/>
      <c r="Z2110" s="284"/>
      <c r="AA2110" s="284"/>
      <c r="AB2110" s="284"/>
      <c r="AC2110" s="284"/>
      <c r="AD2110" s="284"/>
      <c r="AE2110" s="284"/>
      <c r="AF2110" s="284"/>
      <c r="AG2110" s="284"/>
      <c r="AH2110" s="284"/>
      <c r="AI2110" s="284"/>
      <c r="AJ2110" s="284"/>
      <c r="AK2110" s="284"/>
      <c r="AL2110" s="284"/>
      <c r="AM2110" s="284"/>
      <c r="AN2110" s="284"/>
      <c r="AO2110" s="284"/>
      <c r="AP2110" s="284"/>
      <c r="AQ2110" s="298"/>
      <c r="AR2110" s="305"/>
      <c r="AS2110" s="278"/>
      <c r="AU2110" s="273"/>
    </row>
    <row r="2111" spans="1:47" s="272" customFormat="1" ht="14.4" x14ac:dyDescent="0.3">
      <c r="A2111" s="306"/>
      <c r="B2111" s="307"/>
      <c r="C2111" s="307"/>
      <c r="D2111" s="307"/>
      <c r="E2111" s="307"/>
      <c r="F2111" s="307"/>
      <c r="G2111" s="307"/>
      <c r="H2111" s="307"/>
      <c r="I2111" s="307"/>
      <c r="J2111" s="307"/>
      <c r="K2111" s="307"/>
      <c r="L2111" s="307"/>
      <c r="M2111" s="307"/>
      <c r="N2111" s="307"/>
      <c r="O2111" s="307"/>
      <c r="P2111" s="307"/>
      <c r="Q2111" s="307"/>
      <c r="R2111" s="307"/>
      <c r="S2111" s="307"/>
      <c r="T2111" s="307"/>
      <c r="U2111" s="307"/>
      <c r="V2111" s="307"/>
      <c r="W2111" s="307"/>
      <c r="X2111" s="307"/>
      <c r="Y2111" s="307"/>
      <c r="Z2111" s="307"/>
      <c r="AA2111" s="307"/>
      <c r="AB2111" s="307"/>
      <c r="AC2111" s="307"/>
      <c r="AD2111" s="307"/>
      <c r="AE2111" s="307"/>
      <c r="AF2111" s="307"/>
      <c r="AG2111" s="307"/>
      <c r="AH2111" s="307"/>
      <c r="AI2111" s="307"/>
      <c r="AJ2111" s="307"/>
      <c r="AK2111" s="307"/>
      <c r="AL2111" s="307"/>
      <c r="AM2111" s="307"/>
      <c r="AN2111" s="307"/>
      <c r="AO2111" s="307"/>
      <c r="AP2111" s="307"/>
      <c r="AQ2111" s="298"/>
      <c r="AR2111" s="307"/>
      <c r="AS2111" s="275"/>
    </row>
    <row r="2112" spans="1:47" s="272" customFormat="1" ht="21.6" x14ac:dyDescent="0.65">
      <c r="A2112" s="304"/>
      <c r="B2112" s="305"/>
      <c r="C2112" s="285"/>
      <c r="D2112" s="285"/>
      <c r="E2112" s="285"/>
      <c r="F2112" s="285"/>
      <c r="G2112" s="285"/>
      <c r="H2112" s="285"/>
      <c r="I2112" s="285"/>
      <c r="J2112" s="285"/>
      <c r="K2112" s="285"/>
      <c r="L2112" s="285"/>
      <c r="M2112" s="285"/>
      <c r="N2112" s="285"/>
      <c r="O2112" s="285"/>
      <c r="P2112" s="285"/>
      <c r="Q2112" s="285"/>
      <c r="R2112" s="285"/>
      <c r="S2112" s="285"/>
      <c r="T2112" s="285"/>
      <c r="U2112" s="285"/>
      <c r="V2112" s="285"/>
      <c r="W2112" s="285"/>
      <c r="X2112" s="285"/>
      <c r="Y2112" s="285"/>
      <c r="Z2112" s="285"/>
      <c r="AA2112" s="285"/>
      <c r="AB2112" s="285"/>
      <c r="AC2112" s="285"/>
      <c r="AD2112" s="285"/>
      <c r="AE2112" s="285"/>
      <c r="AF2112" s="285"/>
      <c r="AG2112" s="285"/>
      <c r="AH2112" s="285"/>
      <c r="AI2112" s="285"/>
      <c r="AJ2112" s="285"/>
      <c r="AK2112" s="285"/>
      <c r="AL2112" s="285"/>
      <c r="AM2112" s="285"/>
      <c r="AN2112" s="285"/>
      <c r="AO2112" s="285"/>
      <c r="AP2112" s="285"/>
      <c r="AQ2112" s="298"/>
      <c r="AR2112" s="305"/>
      <c r="AS2112" s="275"/>
      <c r="AU2112" s="273"/>
    </row>
    <row r="2113" spans="1:47" s="272" customFormat="1" ht="14.4" x14ac:dyDescent="0.3">
      <c r="A2113" s="306"/>
      <c r="B2113" s="307"/>
      <c r="C2113" s="307"/>
      <c r="D2113" s="307"/>
      <c r="E2113" s="307"/>
      <c r="F2113" s="307"/>
      <c r="G2113" s="307"/>
      <c r="H2113" s="307"/>
      <c r="I2113" s="307"/>
      <c r="J2113" s="307"/>
      <c r="K2113" s="307"/>
      <c r="L2113" s="307"/>
      <c r="M2113" s="307"/>
      <c r="N2113" s="307"/>
      <c r="O2113" s="307"/>
      <c r="P2113" s="307"/>
      <c r="Q2113" s="307"/>
      <c r="R2113" s="307"/>
      <c r="S2113" s="307"/>
      <c r="T2113" s="307"/>
      <c r="U2113" s="307"/>
      <c r="V2113" s="307"/>
      <c r="W2113" s="307"/>
      <c r="X2113" s="307"/>
      <c r="Y2113" s="307"/>
      <c r="Z2113" s="307"/>
      <c r="AA2113" s="307"/>
      <c r="AB2113" s="307"/>
      <c r="AC2113" s="307"/>
      <c r="AD2113" s="307"/>
      <c r="AE2113" s="307"/>
      <c r="AF2113" s="307"/>
      <c r="AG2113" s="307"/>
      <c r="AH2113" s="307"/>
      <c r="AI2113" s="307"/>
      <c r="AJ2113" s="307"/>
      <c r="AK2113" s="307"/>
      <c r="AL2113" s="307"/>
      <c r="AM2113" s="307"/>
      <c r="AN2113" s="307"/>
      <c r="AO2113" s="307"/>
      <c r="AP2113" s="307"/>
      <c r="AQ2113" s="298"/>
      <c r="AR2113" s="307"/>
      <c r="AS2113" s="275"/>
    </row>
    <row r="2114" spans="1:47" s="272" customFormat="1" ht="21.6" x14ac:dyDescent="0.65">
      <c r="A2114" s="308"/>
      <c r="B2114" s="305"/>
      <c r="C2114" s="285"/>
      <c r="D2114" s="285"/>
      <c r="E2114" s="285"/>
      <c r="F2114" s="285"/>
      <c r="G2114" s="285"/>
      <c r="H2114" s="285"/>
      <c r="I2114" s="285"/>
      <c r="J2114" s="285"/>
      <c r="K2114" s="285"/>
      <c r="L2114" s="285"/>
      <c r="M2114" s="285"/>
      <c r="N2114" s="285"/>
      <c r="O2114" s="285"/>
      <c r="P2114" s="285"/>
      <c r="Q2114" s="285"/>
      <c r="R2114" s="285"/>
      <c r="S2114" s="285"/>
      <c r="T2114" s="285"/>
      <c r="U2114" s="285"/>
      <c r="V2114" s="285"/>
      <c r="W2114" s="285"/>
      <c r="X2114" s="285"/>
      <c r="Y2114" s="285"/>
      <c r="Z2114" s="285"/>
      <c r="AA2114" s="285"/>
      <c r="AB2114" s="285"/>
      <c r="AC2114" s="285"/>
      <c r="AD2114" s="285"/>
      <c r="AE2114" s="285"/>
      <c r="AF2114" s="285"/>
      <c r="AG2114" s="285"/>
      <c r="AH2114" s="285"/>
      <c r="AI2114" s="285"/>
      <c r="AJ2114" s="285"/>
      <c r="AK2114" s="285"/>
      <c r="AL2114" s="285"/>
      <c r="AM2114" s="285"/>
      <c r="AN2114" s="285"/>
      <c r="AO2114" s="285"/>
      <c r="AP2114" s="285"/>
      <c r="AQ2114" s="298"/>
      <c r="AR2114" s="309"/>
      <c r="AS2114" s="275"/>
      <c r="AU2114" s="273"/>
    </row>
    <row r="2115" spans="1:47" s="272" customFormat="1" ht="21.6" x14ac:dyDescent="0.65">
      <c r="A2115" s="304"/>
      <c r="B2115" s="305"/>
      <c r="C2115" s="284"/>
      <c r="D2115" s="284"/>
      <c r="E2115" s="284"/>
      <c r="F2115" s="284"/>
      <c r="G2115" s="284"/>
      <c r="H2115" s="284"/>
      <c r="I2115" s="284"/>
      <c r="J2115" s="284"/>
      <c r="K2115" s="284"/>
      <c r="L2115" s="284"/>
      <c r="M2115" s="284"/>
      <c r="N2115" s="284"/>
      <c r="O2115" s="284"/>
      <c r="P2115" s="284"/>
      <c r="Q2115" s="284"/>
      <c r="R2115" s="284"/>
      <c r="S2115" s="284"/>
      <c r="T2115" s="284"/>
      <c r="U2115" s="284"/>
      <c r="V2115" s="284"/>
      <c r="W2115" s="284"/>
      <c r="X2115" s="284"/>
      <c r="Y2115" s="284"/>
      <c r="Z2115" s="284"/>
      <c r="AA2115" s="284"/>
      <c r="AB2115" s="284"/>
      <c r="AC2115" s="284"/>
      <c r="AD2115" s="284"/>
      <c r="AE2115" s="284"/>
      <c r="AF2115" s="284"/>
      <c r="AG2115" s="284"/>
      <c r="AH2115" s="284"/>
      <c r="AI2115" s="284"/>
      <c r="AJ2115" s="284"/>
      <c r="AK2115" s="284"/>
      <c r="AL2115" s="284"/>
      <c r="AM2115" s="284"/>
      <c r="AN2115" s="284"/>
      <c r="AO2115" s="284"/>
      <c r="AP2115" s="284"/>
      <c r="AQ2115" s="298"/>
      <c r="AR2115" s="305"/>
      <c r="AS2115" s="278"/>
      <c r="AU2115" s="273"/>
    </row>
    <row r="2116" spans="1:47" s="272" customFormat="1" ht="14.4" x14ac:dyDescent="0.3">
      <c r="A2116" s="306"/>
      <c r="B2116" s="307"/>
      <c r="C2116" s="307"/>
      <c r="D2116" s="307"/>
      <c r="E2116" s="307"/>
      <c r="F2116" s="307"/>
      <c r="G2116" s="307"/>
      <c r="H2116" s="307"/>
      <c r="I2116" s="307"/>
      <c r="J2116" s="307"/>
      <c r="K2116" s="307"/>
      <c r="L2116" s="307"/>
      <c r="M2116" s="307"/>
      <c r="N2116" s="307"/>
      <c r="O2116" s="307"/>
      <c r="P2116" s="307"/>
      <c r="Q2116" s="307"/>
      <c r="R2116" s="307"/>
      <c r="S2116" s="307"/>
      <c r="T2116" s="307"/>
      <c r="U2116" s="307"/>
      <c r="V2116" s="307"/>
      <c r="W2116" s="307"/>
      <c r="X2116" s="307"/>
      <c r="Y2116" s="307"/>
      <c r="Z2116" s="307"/>
      <c r="AA2116" s="307"/>
      <c r="AB2116" s="307"/>
      <c r="AC2116" s="307"/>
      <c r="AD2116" s="307"/>
      <c r="AE2116" s="307"/>
      <c r="AF2116" s="307"/>
      <c r="AG2116" s="307"/>
      <c r="AH2116" s="307"/>
      <c r="AI2116" s="307"/>
      <c r="AJ2116" s="307"/>
      <c r="AK2116" s="307"/>
      <c r="AL2116" s="307"/>
      <c r="AM2116" s="307"/>
      <c r="AN2116" s="307"/>
      <c r="AO2116" s="307"/>
      <c r="AP2116" s="307"/>
      <c r="AQ2116" s="298"/>
      <c r="AR2116" s="307"/>
      <c r="AS2116" s="275"/>
    </row>
    <row r="2117" spans="1:47" s="272" customFormat="1" ht="14.4" x14ac:dyDescent="0.3">
      <c r="A2117" s="306"/>
      <c r="B2117" s="307"/>
      <c r="C2117" s="307"/>
      <c r="D2117" s="307"/>
      <c r="E2117" s="307"/>
      <c r="F2117" s="307"/>
      <c r="G2117" s="307"/>
      <c r="H2117" s="307"/>
      <c r="I2117" s="307"/>
      <c r="J2117" s="307"/>
      <c r="K2117" s="307"/>
      <c r="L2117" s="307"/>
      <c r="M2117" s="307"/>
      <c r="N2117" s="307"/>
      <c r="O2117" s="307"/>
      <c r="P2117" s="307"/>
      <c r="Q2117" s="307"/>
      <c r="R2117" s="307"/>
      <c r="S2117" s="307"/>
      <c r="T2117" s="307"/>
      <c r="U2117" s="307"/>
      <c r="V2117" s="307"/>
      <c r="W2117" s="307"/>
      <c r="X2117" s="307"/>
      <c r="Y2117" s="307"/>
      <c r="Z2117" s="307"/>
      <c r="AA2117" s="307"/>
      <c r="AB2117" s="307"/>
      <c r="AC2117" s="307"/>
      <c r="AD2117" s="307"/>
      <c r="AE2117" s="307"/>
      <c r="AF2117" s="307"/>
      <c r="AG2117" s="307"/>
      <c r="AH2117" s="307"/>
      <c r="AI2117" s="307"/>
      <c r="AJ2117" s="307"/>
      <c r="AK2117" s="307"/>
      <c r="AL2117" s="307"/>
      <c r="AM2117" s="307"/>
      <c r="AN2117" s="307"/>
      <c r="AO2117" s="307"/>
      <c r="AP2117" s="307"/>
      <c r="AQ2117" s="298"/>
      <c r="AR2117" s="307"/>
      <c r="AS2117" s="275"/>
    </row>
    <row r="2118" spans="1:47" s="272" customFormat="1" ht="14.4" x14ac:dyDescent="0.3">
      <c r="A2118" s="306"/>
      <c r="B2118" s="307"/>
      <c r="C2118" s="307"/>
      <c r="D2118" s="307"/>
      <c r="E2118" s="307"/>
      <c r="F2118" s="307"/>
      <c r="G2118" s="307"/>
      <c r="H2118" s="307"/>
      <c r="I2118" s="307"/>
      <c r="J2118" s="307"/>
      <c r="K2118" s="307"/>
      <c r="L2118" s="307"/>
      <c r="M2118" s="307"/>
      <c r="N2118" s="307"/>
      <c r="O2118" s="307"/>
      <c r="P2118" s="307"/>
      <c r="Q2118" s="307"/>
      <c r="R2118" s="307"/>
      <c r="S2118" s="307"/>
      <c r="T2118" s="307"/>
      <c r="U2118" s="307"/>
      <c r="V2118" s="307"/>
      <c r="W2118" s="307"/>
      <c r="X2118" s="307"/>
      <c r="Y2118" s="307"/>
      <c r="Z2118" s="307"/>
      <c r="AA2118" s="307"/>
      <c r="AB2118" s="307"/>
      <c r="AC2118" s="307"/>
      <c r="AD2118" s="307"/>
      <c r="AE2118" s="307"/>
      <c r="AF2118" s="307"/>
      <c r="AG2118" s="307"/>
      <c r="AH2118" s="307"/>
      <c r="AI2118" s="307"/>
      <c r="AJ2118" s="307"/>
      <c r="AK2118" s="307"/>
      <c r="AL2118" s="307"/>
      <c r="AM2118" s="307"/>
      <c r="AN2118" s="307"/>
      <c r="AO2118" s="307"/>
      <c r="AP2118" s="307"/>
      <c r="AQ2118" s="298"/>
      <c r="AR2118" s="307"/>
      <c r="AS2118" s="275"/>
    </row>
    <row r="2119" spans="1:47" s="272" customFormat="1" ht="14.4" x14ac:dyDescent="0.3">
      <c r="A2119" s="306"/>
      <c r="B2119" s="307"/>
      <c r="C2119" s="307"/>
      <c r="D2119" s="307"/>
      <c r="E2119" s="307"/>
      <c r="F2119" s="307"/>
      <c r="G2119" s="307"/>
      <c r="H2119" s="307"/>
      <c r="I2119" s="307"/>
      <c r="J2119" s="307"/>
      <c r="K2119" s="307"/>
      <c r="L2119" s="307"/>
      <c r="M2119" s="307"/>
      <c r="N2119" s="307"/>
      <c r="O2119" s="307"/>
      <c r="P2119" s="307"/>
      <c r="Q2119" s="307"/>
      <c r="R2119" s="307"/>
      <c r="S2119" s="307"/>
      <c r="T2119" s="307"/>
      <c r="U2119" s="307"/>
      <c r="V2119" s="307"/>
      <c r="W2119" s="307"/>
      <c r="X2119" s="307"/>
      <c r="Y2119" s="307"/>
      <c r="Z2119" s="307"/>
      <c r="AA2119" s="307"/>
      <c r="AB2119" s="307"/>
      <c r="AC2119" s="307"/>
      <c r="AD2119" s="307"/>
      <c r="AE2119" s="307"/>
      <c r="AF2119" s="307"/>
      <c r="AG2119" s="307"/>
      <c r="AH2119" s="307"/>
      <c r="AI2119" s="307"/>
      <c r="AJ2119" s="307"/>
      <c r="AK2119" s="307"/>
      <c r="AL2119" s="307"/>
      <c r="AM2119" s="307"/>
      <c r="AN2119" s="307"/>
      <c r="AO2119" s="307"/>
      <c r="AP2119" s="307"/>
      <c r="AQ2119" s="298"/>
      <c r="AR2119" s="307"/>
      <c r="AS2119" s="275"/>
    </row>
    <row r="2120" spans="1:47" s="272" customFormat="1" ht="21.6" x14ac:dyDescent="0.65">
      <c r="A2120" s="304"/>
      <c r="B2120" s="305"/>
      <c r="C2120" s="285"/>
      <c r="D2120" s="285"/>
      <c r="E2120" s="285"/>
      <c r="F2120" s="285"/>
      <c r="G2120" s="285"/>
      <c r="H2120" s="285"/>
      <c r="I2120" s="285"/>
      <c r="J2120" s="285"/>
      <c r="K2120" s="285"/>
      <c r="L2120" s="285"/>
      <c r="M2120" s="285"/>
      <c r="N2120" s="285"/>
      <c r="O2120" s="285"/>
      <c r="P2120" s="285"/>
      <c r="Q2120" s="285"/>
      <c r="R2120" s="285"/>
      <c r="S2120" s="285"/>
      <c r="T2120" s="285"/>
      <c r="U2120" s="285"/>
      <c r="V2120" s="285"/>
      <c r="W2120" s="285"/>
      <c r="X2120" s="285"/>
      <c r="Y2120" s="285"/>
      <c r="Z2120" s="285"/>
      <c r="AA2120" s="285"/>
      <c r="AB2120" s="285"/>
      <c r="AC2120" s="285"/>
      <c r="AD2120" s="285"/>
      <c r="AE2120" s="285"/>
      <c r="AF2120" s="285"/>
      <c r="AG2120" s="285"/>
      <c r="AH2120" s="285"/>
      <c r="AI2120" s="285"/>
      <c r="AJ2120" s="285"/>
      <c r="AK2120" s="285"/>
      <c r="AL2120" s="285"/>
      <c r="AM2120" s="285"/>
      <c r="AN2120" s="285"/>
      <c r="AO2120" s="285"/>
      <c r="AP2120" s="285"/>
      <c r="AQ2120" s="298"/>
      <c r="AR2120" s="305"/>
      <c r="AS2120" s="275"/>
      <c r="AU2120" s="273"/>
    </row>
    <row r="2121" spans="1:47" s="272" customFormat="1" ht="14.4" x14ac:dyDescent="0.3">
      <c r="A2121" s="306"/>
      <c r="B2121" s="307"/>
      <c r="C2121" s="307"/>
      <c r="D2121" s="307"/>
      <c r="E2121" s="307"/>
      <c r="F2121" s="307"/>
      <c r="G2121" s="307"/>
      <c r="H2121" s="307"/>
      <c r="I2121" s="307"/>
      <c r="J2121" s="307"/>
      <c r="K2121" s="307"/>
      <c r="L2121" s="307"/>
      <c r="M2121" s="307"/>
      <c r="N2121" s="307"/>
      <c r="O2121" s="307"/>
      <c r="P2121" s="307"/>
      <c r="Q2121" s="307"/>
      <c r="R2121" s="307"/>
      <c r="S2121" s="307"/>
      <c r="T2121" s="307"/>
      <c r="U2121" s="307"/>
      <c r="V2121" s="307"/>
      <c r="W2121" s="307"/>
      <c r="X2121" s="307"/>
      <c r="Y2121" s="307"/>
      <c r="Z2121" s="307"/>
      <c r="AA2121" s="307"/>
      <c r="AB2121" s="307"/>
      <c r="AC2121" s="307"/>
      <c r="AD2121" s="307"/>
      <c r="AE2121" s="307"/>
      <c r="AF2121" s="307"/>
      <c r="AG2121" s="307"/>
      <c r="AH2121" s="307"/>
      <c r="AI2121" s="307"/>
      <c r="AJ2121" s="307"/>
      <c r="AK2121" s="307"/>
      <c r="AL2121" s="307"/>
      <c r="AM2121" s="307"/>
      <c r="AN2121" s="307"/>
      <c r="AO2121" s="307"/>
      <c r="AP2121" s="307"/>
      <c r="AQ2121" s="298"/>
      <c r="AR2121" s="307"/>
      <c r="AS2121" s="275"/>
    </row>
    <row r="2122" spans="1:47" s="272" customFormat="1" ht="21.6" x14ac:dyDescent="0.65">
      <c r="A2122" s="304"/>
      <c r="B2122" s="305"/>
      <c r="C2122" s="285"/>
      <c r="D2122" s="285"/>
      <c r="E2122" s="285"/>
      <c r="F2122" s="285"/>
      <c r="G2122" s="285"/>
      <c r="H2122" s="285"/>
      <c r="I2122" s="285"/>
      <c r="J2122" s="285"/>
      <c r="K2122" s="285"/>
      <c r="L2122" s="285"/>
      <c r="M2122" s="285"/>
      <c r="N2122" s="285"/>
      <c r="O2122" s="285"/>
      <c r="P2122" s="285"/>
      <c r="Q2122" s="285"/>
      <c r="R2122" s="285"/>
      <c r="S2122" s="285"/>
      <c r="T2122" s="285"/>
      <c r="U2122" s="285"/>
      <c r="V2122" s="285"/>
      <c r="W2122" s="285"/>
      <c r="X2122" s="285"/>
      <c r="Y2122" s="285"/>
      <c r="Z2122" s="285"/>
      <c r="AA2122" s="285"/>
      <c r="AB2122" s="285"/>
      <c r="AC2122" s="285"/>
      <c r="AD2122" s="285"/>
      <c r="AE2122" s="285"/>
      <c r="AF2122" s="285"/>
      <c r="AG2122" s="285"/>
      <c r="AH2122" s="285"/>
      <c r="AI2122" s="285"/>
      <c r="AJ2122" s="285"/>
      <c r="AK2122" s="285"/>
      <c r="AL2122" s="285"/>
      <c r="AM2122" s="285"/>
      <c r="AN2122" s="285"/>
      <c r="AO2122" s="285"/>
      <c r="AP2122" s="285"/>
      <c r="AQ2122" s="298"/>
      <c r="AR2122" s="305"/>
      <c r="AS2122" s="275"/>
      <c r="AU2122" s="273"/>
    </row>
    <row r="2123" spans="1:47" s="272" customFormat="1" ht="21.6" x14ac:dyDescent="0.65">
      <c r="A2123" s="308"/>
      <c r="B2123" s="305"/>
      <c r="C2123" s="284"/>
      <c r="D2123" s="284"/>
      <c r="E2123" s="284"/>
      <c r="F2123" s="284"/>
      <c r="G2123" s="284"/>
      <c r="H2123" s="284"/>
      <c r="I2123" s="284"/>
      <c r="J2123" s="284"/>
      <c r="K2123" s="284"/>
      <c r="L2123" s="284"/>
      <c r="M2123" s="284"/>
      <c r="N2123" s="284"/>
      <c r="O2123" s="284"/>
      <c r="P2123" s="284"/>
      <c r="Q2123" s="284"/>
      <c r="R2123" s="284"/>
      <c r="S2123" s="284"/>
      <c r="T2123" s="284"/>
      <c r="U2123" s="284"/>
      <c r="V2123" s="284"/>
      <c r="W2123" s="284"/>
      <c r="X2123" s="284"/>
      <c r="Y2123" s="284"/>
      <c r="Z2123" s="284"/>
      <c r="AA2123" s="284"/>
      <c r="AB2123" s="284"/>
      <c r="AC2123" s="284"/>
      <c r="AD2123" s="284"/>
      <c r="AE2123" s="284"/>
      <c r="AF2123" s="284"/>
      <c r="AG2123" s="284"/>
      <c r="AH2123" s="284"/>
      <c r="AI2123" s="284"/>
      <c r="AJ2123" s="284"/>
      <c r="AK2123" s="284"/>
      <c r="AL2123" s="284"/>
      <c r="AM2123" s="284"/>
      <c r="AN2123" s="284"/>
      <c r="AO2123" s="284"/>
      <c r="AP2123" s="284"/>
      <c r="AQ2123" s="298"/>
      <c r="AR2123" s="309"/>
      <c r="AS2123" s="278"/>
      <c r="AU2123" s="273"/>
    </row>
    <row r="2124" spans="1:47" s="272" customFormat="1" ht="21.6" x14ac:dyDescent="0.65">
      <c r="A2124" s="304"/>
      <c r="B2124" s="305"/>
      <c r="C2124" s="284"/>
      <c r="D2124" s="284"/>
      <c r="E2124" s="284"/>
      <c r="F2124" s="284"/>
      <c r="G2124" s="284"/>
      <c r="H2124" s="284"/>
      <c r="I2124" s="284"/>
      <c r="J2124" s="284"/>
      <c r="K2124" s="284"/>
      <c r="L2124" s="284"/>
      <c r="M2124" s="284"/>
      <c r="N2124" s="284"/>
      <c r="O2124" s="284"/>
      <c r="P2124" s="284"/>
      <c r="Q2124" s="284"/>
      <c r="R2124" s="284"/>
      <c r="S2124" s="284"/>
      <c r="T2124" s="284"/>
      <c r="U2124" s="284"/>
      <c r="V2124" s="284"/>
      <c r="W2124" s="284"/>
      <c r="X2124" s="284"/>
      <c r="Y2124" s="284"/>
      <c r="Z2124" s="284"/>
      <c r="AA2124" s="284"/>
      <c r="AB2124" s="284"/>
      <c r="AC2124" s="284"/>
      <c r="AD2124" s="284"/>
      <c r="AE2124" s="284"/>
      <c r="AF2124" s="284"/>
      <c r="AG2124" s="284"/>
      <c r="AH2124" s="284"/>
      <c r="AI2124" s="284"/>
      <c r="AJ2124" s="284"/>
      <c r="AK2124" s="284"/>
      <c r="AL2124" s="284"/>
      <c r="AM2124" s="284"/>
      <c r="AN2124" s="284"/>
      <c r="AO2124" s="284"/>
      <c r="AP2124" s="284"/>
      <c r="AQ2124" s="298"/>
      <c r="AR2124" s="305"/>
      <c r="AS2124" s="278"/>
      <c r="AU2124" s="273"/>
    </row>
    <row r="2125" spans="1:47" s="272" customFormat="1" ht="21.6" x14ac:dyDescent="0.65">
      <c r="A2125" s="304"/>
      <c r="B2125" s="305"/>
      <c r="C2125" s="284"/>
      <c r="D2125" s="284"/>
      <c r="E2125" s="284"/>
      <c r="F2125" s="284"/>
      <c r="G2125" s="284"/>
      <c r="H2125" s="284"/>
      <c r="I2125" s="284"/>
      <c r="J2125" s="284"/>
      <c r="K2125" s="284"/>
      <c r="L2125" s="284"/>
      <c r="M2125" s="284"/>
      <c r="N2125" s="284"/>
      <c r="O2125" s="284"/>
      <c r="P2125" s="284"/>
      <c r="Q2125" s="284"/>
      <c r="R2125" s="284"/>
      <c r="S2125" s="284"/>
      <c r="T2125" s="284"/>
      <c r="U2125" s="284"/>
      <c r="V2125" s="284"/>
      <c r="W2125" s="284"/>
      <c r="X2125" s="284"/>
      <c r="Y2125" s="284"/>
      <c r="Z2125" s="284"/>
      <c r="AA2125" s="284"/>
      <c r="AB2125" s="284"/>
      <c r="AC2125" s="284"/>
      <c r="AD2125" s="284"/>
      <c r="AE2125" s="284"/>
      <c r="AF2125" s="284"/>
      <c r="AG2125" s="284"/>
      <c r="AH2125" s="284"/>
      <c r="AI2125" s="284"/>
      <c r="AJ2125" s="284"/>
      <c r="AK2125" s="284"/>
      <c r="AL2125" s="284"/>
      <c r="AM2125" s="284"/>
      <c r="AN2125" s="284"/>
      <c r="AO2125" s="284"/>
      <c r="AP2125" s="284"/>
      <c r="AQ2125" s="298"/>
      <c r="AR2125" s="305"/>
      <c r="AS2125" s="278"/>
    </row>
    <row r="2126" spans="1:47" s="272" customFormat="1" ht="21.6" x14ac:dyDescent="0.65">
      <c r="A2126" s="304"/>
      <c r="B2126" s="305"/>
      <c r="C2126" s="284"/>
      <c r="D2126" s="284"/>
      <c r="E2126" s="284"/>
      <c r="F2126" s="284"/>
      <c r="G2126" s="284"/>
      <c r="H2126" s="284"/>
      <c r="I2126" s="284"/>
      <c r="J2126" s="284"/>
      <c r="K2126" s="284"/>
      <c r="L2126" s="284"/>
      <c r="M2126" s="284"/>
      <c r="N2126" s="284"/>
      <c r="O2126" s="284"/>
      <c r="P2126" s="284"/>
      <c r="Q2126" s="284"/>
      <c r="R2126" s="284"/>
      <c r="S2126" s="284"/>
      <c r="T2126" s="284"/>
      <c r="U2126" s="284"/>
      <c r="V2126" s="284"/>
      <c r="W2126" s="284"/>
      <c r="X2126" s="284"/>
      <c r="Y2126" s="284"/>
      <c r="Z2126" s="284"/>
      <c r="AA2126" s="284"/>
      <c r="AB2126" s="284"/>
      <c r="AC2126" s="284"/>
      <c r="AD2126" s="284"/>
      <c r="AE2126" s="284"/>
      <c r="AF2126" s="284"/>
      <c r="AG2126" s="284"/>
      <c r="AH2126" s="284"/>
      <c r="AI2126" s="284"/>
      <c r="AJ2126" s="284"/>
      <c r="AK2126" s="284"/>
      <c r="AL2126" s="284"/>
      <c r="AM2126" s="284"/>
      <c r="AN2126" s="284"/>
      <c r="AO2126" s="284"/>
      <c r="AP2126" s="284"/>
      <c r="AQ2126" s="298"/>
      <c r="AR2126" s="305"/>
      <c r="AS2126" s="278"/>
    </row>
    <row r="2127" spans="1:47" s="272" customFormat="1" ht="14.4" x14ac:dyDescent="0.3">
      <c r="A2127" s="306"/>
      <c r="B2127" s="307"/>
      <c r="C2127" s="307"/>
      <c r="D2127" s="307"/>
      <c r="E2127" s="307"/>
      <c r="F2127" s="307"/>
      <c r="G2127" s="307"/>
      <c r="H2127" s="307"/>
      <c r="I2127" s="307"/>
      <c r="J2127" s="307"/>
      <c r="K2127" s="307"/>
      <c r="L2127" s="307"/>
      <c r="M2127" s="307"/>
      <c r="N2127" s="307"/>
      <c r="O2127" s="307"/>
      <c r="P2127" s="307"/>
      <c r="Q2127" s="307"/>
      <c r="R2127" s="307"/>
      <c r="S2127" s="307"/>
      <c r="T2127" s="307"/>
      <c r="U2127" s="307"/>
      <c r="V2127" s="307"/>
      <c r="W2127" s="307"/>
      <c r="X2127" s="307"/>
      <c r="Y2127" s="307"/>
      <c r="Z2127" s="307"/>
      <c r="AA2127" s="307"/>
      <c r="AB2127" s="307"/>
      <c r="AC2127" s="307"/>
      <c r="AD2127" s="307"/>
      <c r="AE2127" s="307"/>
      <c r="AF2127" s="307"/>
      <c r="AG2127" s="307"/>
      <c r="AH2127" s="307"/>
      <c r="AI2127" s="307"/>
      <c r="AJ2127" s="307"/>
      <c r="AK2127" s="307"/>
      <c r="AL2127" s="307"/>
      <c r="AM2127" s="307"/>
      <c r="AN2127" s="307"/>
      <c r="AO2127" s="307"/>
      <c r="AP2127" s="307"/>
      <c r="AQ2127" s="298"/>
      <c r="AR2127" s="307"/>
      <c r="AS2127" s="275"/>
    </row>
    <row r="2128" spans="1:47" s="272" customFormat="1" ht="21.6" x14ac:dyDescent="0.65">
      <c r="A2128" s="304"/>
      <c r="B2128" s="305"/>
      <c r="C2128" s="285"/>
      <c r="D2128" s="285"/>
      <c r="E2128" s="285"/>
      <c r="F2128" s="285"/>
      <c r="G2128" s="285"/>
      <c r="H2128" s="285"/>
      <c r="I2128" s="285"/>
      <c r="J2128" s="285"/>
      <c r="K2128" s="285"/>
      <c r="L2128" s="285"/>
      <c r="M2128" s="285"/>
      <c r="N2128" s="285"/>
      <c r="O2128" s="285"/>
      <c r="P2128" s="285"/>
      <c r="Q2128" s="285"/>
      <c r="R2128" s="285"/>
      <c r="S2128" s="285"/>
      <c r="T2128" s="285"/>
      <c r="U2128" s="285"/>
      <c r="V2128" s="285"/>
      <c r="W2128" s="285"/>
      <c r="X2128" s="285"/>
      <c r="Y2128" s="285"/>
      <c r="Z2128" s="285"/>
      <c r="AA2128" s="285"/>
      <c r="AB2128" s="271"/>
      <c r="AC2128" s="271"/>
      <c r="AD2128" s="271"/>
      <c r="AE2128" s="271"/>
      <c r="AF2128" s="271"/>
      <c r="AG2128" s="285"/>
      <c r="AH2128" s="285"/>
      <c r="AI2128" s="285"/>
      <c r="AJ2128" s="285"/>
      <c r="AK2128" s="285"/>
      <c r="AL2128" s="285"/>
      <c r="AM2128" s="285"/>
      <c r="AN2128" s="285"/>
      <c r="AO2128" s="285"/>
      <c r="AP2128" s="285"/>
      <c r="AQ2128" s="298"/>
      <c r="AR2128" s="305"/>
      <c r="AS2128" s="275"/>
    </row>
    <row r="2129" spans="1:45" s="272" customFormat="1" ht="21.6" x14ac:dyDescent="0.65">
      <c r="A2129" s="304"/>
      <c r="B2129" s="305"/>
      <c r="C2129" s="284"/>
      <c r="D2129" s="284"/>
      <c r="E2129" s="284"/>
      <c r="F2129" s="284"/>
      <c r="G2129" s="284"/>
      <c r="H2129" s="284"/>
      <c r="I2129" s="284"/>
      <c r="J2129" s="284"/>
      <c r="K2129" s="284"/>
      <c r="L2129" s="284"/>
      <c r="M2129" s="284"/>
      <c r="N2129" s="284"/>
      <c r="O2129" s="284"/>
      <c r="P2129" s="284"/>
      <c r="Q2129" s="284"/>
      <c r="R2129" s="284"/>
      <c r="S2129" s="284"/>
      <c r="T2129" s="284"/>
      <c r="U2129" s="284"/>
      <c r="V2129" s="284"/>
      <c r="W2129" s="284"/>
      <c r="X2129" s="284"/>
      <c r="Y2129" s="284"/>
      <c r="Z2129" s="284"/>
      <c r="AA2129" s="284"/>
      <c r="AB2129" s="284"/>
      <c r="AC2129" s="284"/>
      <c r="AD2129" s="284"/>
      <c r="AE2129" s="284"/>
      <c r="AF2129" s="284"/>
      <c r="AG2129" s="284"/>
      <c r="AH2129" s="284"/>
      <c r="AI2129" s="284"/>
      <c r="AJ2129" s="284"/>
      <c r="AK2129" s="284"/>
      <c r="AL2129" s="284"/>
      <c r="AM2129" s="284"/>
      <c r="AN2129" s="284"/>
      <c r="AO2129" s="284"/>
      <c r="AP2129" s="284"/>
      <c r="AQ2129" s="298"/>
      <c r="AR2129" s="305"/>
      <c r="AS2129" s="278"/>
    </row>
    <row r="2130" spans="1:45" s="272" customFormat="1" ht="14.4" x14ac:dyDescent="0.3">
      <c r="A2130" s="306"/>
      <c r="B2130" s="307"/>
      <c r="C2130" s="307"/>
      <c r="D2130" s="307"/>
      <c r="E2130" s="307"/>
      <c r="F2130" s="307"/>
      <c r="G2130" s="307"/>
      <c r="H2130" s="307"/>
      <c r="I2130" s="307"/>
      <c r="J2130" s="307"/>
      <c r="K2130" s="307"/>
      <c r="L2130" s="307"/>
      <c r="M2130" s="307"/>
      <c r="N2130" s="307"/>
      <c r="O2130" s="307"/>
      <c r="P2130" s="307"/>
      <c r="Q2130" s="307"/>
      <c r="R2130" s="307"/>
      <c r="S2130" s="307"/>
      <c r="T2130" s="307"/>
      <c r="U2130" s="307"/>
      <c r="V2130" s="307"/>
      <c r="W2130" s="307"/>
      <c r="X2130" s="307"/>
      <c r="Y2130" s="307"/>
      <c r="Z2130" s="307"/>
      <c r="AA2130" s="307"/>
      <c r="AB2130" s="307"/>
      <c r="AC2130" s="307"/>
      <c r="AD2130" s="307"/>
      <c r="AE2130" s="307"/>
      <c r="AF2130" s="307"/>
      <c r="AG2130" s="307"/>
      <c r="AH2130" s="307"/>
      <c r="AI2130" s="307"/>
      <c r="AJ2130" s="307"/>
      <c r="AK2130" s="307"/>
      <c r="AL2130" s="307"/>
      <c r="AM2130" s="307"/>
      <c r="AN2130" s="307"/>
      <c r="AO2130" s="307"/>
      <c r="AP2130" s="307"/>
      <c r="AQ2130" s="298"/>
      <c r="AR2130" s="307"/>
      <c r="AS2130" s="275"/>
    </row>
    <row r="2131" spans="1:45" s="272" customFormat="1" ht="14.4" x14ac:dyDescent="0.3">
      <c r="A2131" s="306"/>
      <c r="B2131" s="307"/>
      <c r="C2131" s="307"/>
      <c r="D2131" s="307"/>
      <c r="E2131" s="307"/>
      <c r="F2131" s="307"/>
      <c r="G2131" s="307"/>
      <c r="H2131" s="307"/>
      <c r="I2131" s="307"/>
      <c r="J2131" s="307"/>
      <c r="K2131" s="307"/>
      <c r="L2131" s="307"/>
      <c r="M2131" s="307"/>
      <c r="N2131" s="307"/>
      <c r="O2131" s="307"/>
      <c r="P2131" s="307"/>
      <c r="Q2131" s="307"/>
      <c r="R2131" s="307"/>
      <c r="S2131" s="307"/>
      <c r="T2131" s="307"/>
      <c r="U2131" s="307"/>
      <c r="V2131" s="307"/>
      <c r="W2131" s="307"/>
      <c r="X2131" s="307"/>
      <c r="Y2131" s="307"/>
      <c r="Z2131" s="307"/>
      <c r="AA2131" s="307"/>
      <c r="AB2131" s="307"/>
      <c r="AC2131" s="307"/>
      <c r="AD2131" s="307"/>
      <c r="AE2131" s="307"/>
      <c r="AF2131" s="307"/>
      <c r="AG2131" s="307"/>
      <c r="AH2131" s="307"/>
      <c r="AI2131" s="307"/>
      <c r="AJ2131" s="307"/>
      <c r="AK2131" s="307"/>
      <c r="AL2131" s="307"/>
      <c r="AM2131" s="307"/>
      <c r="AN2131" s="307"/>
      <c r="AO2131" s="307"/>
      <c r="AP2131" s="307"/>
      <c r="AQ2131" s="298"/>
      <c r="AR2131" s="307"/>
      <c r="AS2131" s="275"/>
    </row>
    <row r="2132" spans="1:45" s="272" customFormat="1" ht="21.6" x14ac:dyDescent="0.65">
      <c r="A2132" s="304"/>
      <c r="B2132" s="305"/>
      <c r="C2132" s="284"/>
      <c r="D2132" s="284"/>
      <c r="E2132" s="284"/>
      <c r="F2132" s="284"/>
      <c r="G2132" s="284"/>
      <c r="H2132" s="284"/>
      <c r="I2132" s="284"/>
      <c r="J2132" s="284"/>
      <c r="K2132" s="284"/>
      <c r="L2132" s="284"/>
      <c r="M2132" s="284"/>
      <c r="N2132" s="284"/>
      <c r="O2132" s="284"/>
      <c r="P2132" s="284"/>
      <c r="Q2132" s="284"/>
      <c r="R2132" s="284"/>
      <c r="S2132" s="284"/>
      <c r="T2132" s="284"/>
      <c r="U2132" s="284"/>
      <c r="V2132" s="284"/>
      <c r="W2132" s="284"/>
      <c r="X2132" s="284"/>
      <c r="Y2132" s="284"/>
      <c r="Z2132" s="284"/>
      <c r="AA2132" s="284"/>
      <c r="AB2132" s="284"/>
      <c r="AC2132" s="284"/>
      <c r="AD2132" s="284"/>
      <c r="AE2132" s="284"/>
      <c r="AF2132" s="284"/>
      <c r="AG2132" s="284"/>
      <c r="AH2132" s="284"/>
      <c r="AI2132" s="284"/>
      <c r="AJ2132" s="284"/>
      <c r="AK2132" s="284"/>
      <c r="AL2132" s="284"/>
      <c r="AM2132" s="284"/>
      <c r="AN2132" s="284"/>
      <c r="AO2132" s="284"/>
      <c r="AP2132" s="284"/>
      <c r="AQ2132" s="298"/>
      <c r="AR2132" s="305"/>
      <c r="AS2132" s="278"/>
    </row>
    <row r="2133" spans="1:45" s="272" customFormat="1" ht="14.4" x14ac:dyDescent="0.3">
      <c r="A2133" s="306"/>
      <c r="B2133" s="307"/>
      <c r="C2133" s="307"/>
      <c r="D2133" s="307"/>
      <c r="E2133" s="307"/>
      <c r="F2133" s="307"/>
      <c r="G2133" s="307"/>
      <c r="H2133" s="307"/>
      <c r="I2133" s="307"/>
      <c r="J2133" s="307"/>
      <c r="K2133" s="307"/>
      <c r="L2133" s="307"/>
      <c r="M2133" s="307"/>
      <c r="N2133" s="307"/>
      <c r="O2133" s="307"/>
      <c r="P2133" s="307"/>
      <c r="Q2133" s="307"/>
      <c r="R2133" s="307"/>
      <c r="S2133" s="307"/>
      <c r="T2133" s="307"/>
      <c r="U2133" s="307"/>
      <c r="V2133" s="307"/>
      <c r="W2133" s="307"/>
      <c r="X2133" s="307"/>
      <c r="Y2133" s="307"/>
      <c r="Z2133" s="307"/>
      <c r="AA2133" s="307"/>
      <c r="AB2133" s="307"/>
      <c r="AC2133" s="307"/>
      <c r="AD2133" s="307"/>
      <c r="AE2133" s="307"/>
      <c r="AF2133" s="307"/>
      <c r="AG2133" s="307"/>
      <c r="AH2133" s="307"/>
      <c r="AI2133" s="307"/>
      <c r="AJ2133" s="307"/>
      <c r="AK2133" s="307"/>
      <c r="AL2133" s="307"/>
      <c r="AM2133" s="307"/>
      <c r="AN2133" s="307"/>
      <c r="AO2133" s="307"/>
      <c r="AP2133" s="307"/>
      <c r="AQ2133" s="298"/>
      <c r="AR2133" s="307"/>
      <c r="AS2133" s="275"/>
    </row>
    <row r="2134" spans="1:45" s="272" customFormat="1" ht="21.6" x14ac:dyDescent="0.65">
      <c r="A2134" s="304"/>
      <c r="B2134" s="305"/>
      <c r="C2134" s="285"/>
      <c r="D2134" s="285"/>
      <c r="E2134" s="285"/>
      <c r="F2134" s="285"/>
      <c r="G2134" s="285"/>
      <c r="H2134" s="285"/>
      <c r="I2134" s="285"/>
      <c r="J2134" s="285"/>
      <c r="K2134" s="285"/>
      <c r="L2134" s="285"/>
      <c r="M2134" s="285"/>
      <c r="N2134" s="285"/>
      <c r="O2134" s="285"/>
      <c r="P2134" s="285"/>
      <c r="Q2134" s="285"/>
      <c r="R2134" s="285"/>
      <c r="S2134" s="285"/>
      <c r="T2134" s="285"/>
      <c r="U2134" s="285"/>
      <c r="V2134" s="285"/>
      <c r="W2134" s="285"/>
      <c r="X2134" s="285"/>
      <c r="Y2134" s="285"/>
      <c r="Z2134" s="285"/>
      <c r="AA2134" s="285"/>
      <c r="AB2134" s="285"/>
      <c r="AC2134" s="285"/>
      <c r="AD2134" s="285"/>
      <c r="AE2134" s="285"/>
      <c r="AF2134" s="285"/>
      <c r="AG2134" s="284"/>
      <c r="AH2134" s="284"/>
      <c r="AI2134" s="284"/>
      <c r="AJ2134" s="284"/>
      <c r="AK2134" s="284"/>
      <c r="AL2134" s="285"/>
      <c r="AM2134" s="285"/>
      <c r="AN2134" s="285"/>
      <c r="AO2134" s="285"/>
      <c r="AP2134" s="285"/>
      <c r="AQ2134" s="298"/>
      <c r="AR2134" s="305"/>
      <c r="AS2134" s="275"/>
    </row>
    <row r="2135" spans="1:45" s="272" customFormat="1" ht="21.6" x14ac:dyDescent="0.65">
      <c r="A2135" s="304"/>
      <c r="B2135" s="305"/>
      <c r="C2135" s="284"/>
      <c r="D2135" s="284"/>
      <c r="E2135" s="284"/>
      <c r="F2135" s="284"/>
      <c r="G2135" s="284"/>
      <c r="H2135" s="284"/>
      <c r="I2135" s="284"/>
      <c r="J2135" s="284"/>
      <c r="K2135" s="284"/>
      <c r="L2135" s="284"/>
      <c r="M2135" s="284"/>
      <c r="N2135" s="284"/>
      <c r="O2135" s="284"/>
      <c r="P2135" s="284"/>
      <c r="Q2135" s="284"/>
      <c r="R2135" s="284"/>
      <c r="S2135" s="284"/>
      <c r="T2135" s="284"/>
      <c r="U2135" s="284"/>
      <c r="V2135" s="284"/>
      <c r="W2135" s="284"/>
      <c r="X2135" s="284"/>
      <c r="Y2135" s="284"/>
      <c r="Z2135" s="284"/>
      <c r="AA2135" s="284"/>
      <c r="AB2135" s="284"/>
      <c r="AC2135" s="284"/>
      <c r="AD2135" s="284"/>
      <c r="AE2135" s="284"/>
      <c r="AF2135" s="284"/>
      <c r="AG2135" s="284"/>
      <c r="AH2135" s="284"/>
      <c r="AI2135" s="284"/>
      <c r="AJ2135" s="284"/>
      <c r="AK2135" s="284"/>
      <c r="AL2135" s="284"/>
      <c r="AM2135" s="284"/>
      <c r="AN2135" s="284"/>
      <c r="AO2135" s="284"/>
      <c r="AP2135" s="284"/>
      <c r="AQ2135" s="298"/>
      <c r="AR2135" s="305"/>
      <c r="AS2135" s="278"/>
    </row>
    <row r="2136" spans="1:45" s="272" customFormat="1" ht="21.6" x14ac:dyDescent="0.65">
      <c r="A2136" s="308"/>
      <c r="B2136" s="305"/>
      <c r="C2136" s="284"/>
      <c r="D2136" s="284"/>
      <c r="E2136" s="284"/>
      <c r="F2136" s="284"/>
      <c r="G2136" s="284"/>
      <c r="H2136" s="284"/>
      <c r="I2136" s="284"/>
      <c r="J2136" s="284"/>
      <c r="K2136" s="284"/>
      <c r="L2136" s="284"/>
      <c r="M2136" s="284"/>
      <c r="N2136" s="284"/>
      <c r="O2136" s="284"/>
      <c r="P2136" s="284"/>
      <c r="Q2136" s="284"/>
      <c r="R2136" s="284"/>
      <c r="S2136" s="284"/>
      <c r="T2136" s="284"/>
      <c r="U2136" s="284"/>
      <c r="V2136" s="284"/>
      <c r="W2136" s="284"/>
      <c r="X2136" s="284"/>
      <c r="Y2136" s="284"/>
      <c r="Z2136" s="284"/>
      <c r="AA2136" s="284"/>
      <c r="AB2136" s="284"/>
      <c r="AC2136" s="284"/>
      <c r="AD2136" s="284"/>
      <c r="AE2136" s="284"/>
      <c r="AF2136" s="284"/>
      <c r="AG2136" s="284"/>
      <c r="AH2136" s="284"/>
      <c r="AI2136" s="284"/>
      <c r="AJ2136" s="284"/>
      <c r="AK2136" s="284"/>
      <c r="AL2136" s="284"/>
      <c r="AM2136" s="284"/>
      <c r="AN2136" s="284"/>
      <c r="AO2136" s="284"/>
      <c r="AP2136" s="284"/>
      <c r="AQ2136" s="298"/>
      <c r="AR2136" s="310"/>
      <c r="AS2136" s="278"/>
    </row>
    <row r="2137" spans="1:45" s="272" customFormat="1" ht="21.6" x14ac:dyDescent="0.65">
      <c r="A2137" s="304"/>
      <c r="B2137" s="305"/>
      <c r="C2137" s="284"/>
      <c r="D2137" s="284"/>
      <c r="E2137" s="284"/>
      <c r="F2137" s="284"/>
      <c r="G2137" s="284"/>
      <c r="H2137" s="284"/>
      <c r="I2137" s="284"/>
      <c r="J2137" s="284"/>
      <c r="K2137" s="284"/>
      <c r="L2137" s="284"/>
      <c r="M2137" s="284"/>
      <c r="N2137" s="284"/>
      <c r="O2137" s="284"/>
      <c r="P2137" s="284"/>
      <c r="Q2137" s="284"/>
      <c r="R2137" s="284"/>
      <c r="S2137" s="284"/>
      <c r="T2137" s="284"/>
      <c r="U2137" s="284"/>
      <c r="V2137" s="284"/>
      <c r="W2137" s="284"/>
      <c r="X2137" s="284"/>
      <c r="Y2137" s="284"/>
      <c r="Z2137" s="284"/>
      <c r="AA2137" s="284"/>
      <c r="AB2137" s="284"/>
      <c r="AC2137" s="284"/>
      <c r="AD2137" s="284"/>
      <c r="AE2137" s="284"/>
      <c r="AF2137" s="284"/>
      <c r="AG2137" s="284"/>
      <c r="AH2137" s="284"/>
      <c r="AI2137" s="284"/>
      <c r="AJ2137" s="284"/>
      <c r="AK2137" s="284"/>
      <c r="AL2137" s="284"/>
      <c r="AM2137" s="284"/>
      <c r="AN2137" s="284"/>
      <c r="AO2137" s="284"/>
      <c r="AP2137" s="284"/>
      <c r="AQ2137" s="298"/>
      <c r="AR2137" s="305"/>
      <c r="AS2137" s="278"/>
    </row>
    <row r="2138" spans="1:45" s="272" customFormat="1" ht="14.4" x14ac:dyDescent="0.3">
      <c r="A2138" s="306"/>
      <c r="B2138" s="307"/>
      <c r="C2138" s="307"/>
      <c r="D2138" s="307"/>
      <c r="E2138" s="307"/>
      <c r="F2138" s="307"/>
      <c r="G2138" s="307"/>
      <c r="H2138" s="307"/>
      <c r="I2138" s="307"/>
      <c r="J2138" s="307"/>
      <c r="K2138" s="307"/>
      <c r="L2138" s="307"/>
      <c r="M2138" s="307"/>
      <c r="N2138" s="307"/>
      <c r="O2138" s="307"/>
      <c r="P2138" s="307"/>
      <c r="Q2138" s="307"/>
      <c r="R2138" s="307"/>
      <c r="S2138" s="307"/>
      <c r="T2138" s="307"/>
      <c r="U2138" s="307"/>
      <c r="V2138" s="307"/>
      <c r="W2138" s="307"/>
      <c r="X2138" s="307"/>
      <c r="Y2138" s="307"/>
      <c r="Z2138" s="307"/>
      <c r="AA2138" s="307"/>
      <c r="AB2138" s="307"/>
      <c r="AC2138" s="307"/>
      <c r="AD2138" s="307"/>
      <c r="AE2138" s="307"/>
      <c r="AF2138" s="307"/>
      <c r="AG2138" s="307"/>
      <c r="AH2138" s="307"/>
      <c r="AI2138" s="307"/>
      <c r="AJ2138" s="307"/>
      <c r="AK2138" s="307"/>
      <c r="AL2138" s="307"/>
      <c r="AM2138" s="307"/>
      <c r="AN2138" s="307"/>
      <c r="AO2138" s="307"/>
      <c r="AP2138" s="307"/>
      <c r="AQ2138" s="298"/>
      <c r="AR2138" s="307"/>
      <c r="AS2138" s="275"/>
    </row>
    <row r="2139" spans="1:45" s="272" customFormat="1" ht="14.4" x14ac:dyDescent="0.3">
      <c r="A2139" s="306"/>
      <c r="B2139" s="307"/>
      <c r="C2139" s="307"/>
      <c r="D2139" s="307"/>
      <c r="E2139" s="307"/>
      <c r="F2139" s="307"/>
      <c r="G2139" s="307"/>
      <c r="H2139" s="307"/>
      <c r="I2139" s="307"/>
      <c r="J2139" s="307"/>
      <c r="K2139" s="307"/>
      <c r="L2139" s="307"/>
      <c r="M2139" s="307"/>
      <c r="N2139" s="307"/>
      <c r="O2139" s="307"/>
      <c r="P2139" s="307"/>
      <c r="Q2139" s="307"/>
      <c r="R2139" s="307"/>
      <c r="S2139" s="307"/>
      <c r="T2139" s="307"/>
      <c r="U2139" s="307"/>
      <c r="V2139" s="307"/>
      <c r="W2139" s="307"/>
      <c r="X2139" s="307"/>
      <c r="Y2139" s="307"/>
      <c r="Z2139" s="307"/>
      <c r="AA2139" s="307"/>
      <c r="AB2139" s="307"/>
      <c r="AC2139" s="307"/>
      <c r="AD2139" s="307"/>
      <c r="AE2139" s="307"/>
      <c r="AF2139" s="307"/>
      <c r="AG2139" s="307"/>
      <c r="AH2139" s="307"/>
      <c r="AI2139" s="307"/>
      <c r="AJ2139" s="307"/>
      <c r="AK2139" s="307"/>
      <c r="AL2139" s="307"/>
      <c r="AM2139" s="307"/>
      <c r="AN2139" s="307"/>
      <c r="AO2139" s="307"/>
      <c r="AP2139" s="307"/>
      <c r="AQ2139" s="298"/>
      <c r="AR2139" s="307"/>
      <c r="AS2139" s="275"/>
    </row>
    <row r="2140" spans="1:45" s="272" customFormat="1" ht="14.4" x14ac:dyDescent="0.3">
      <c r="A2140" s="306"/>
      <c r="B2140" s="307"/>
      <c r="C2140" s="307"/>
      <c r="D2140" s="307"/>
      <c r="E2140" s="307"/>
      <c r="F2140" s="307"/>
      <c r="G2140" s="307"/>
      <c r="H2140" s="307"/>
      <c r="I2140" s="307"/>
      <c r="J2140" s="307"/>
      <c r="K2140" s="307"/>
      <c r="L2140" s="307"/>
      <c r="M2140" s="307"/>
      <c r="N2140" s="307"/>
      <c r="O2140" s="307"/>
      <c r="P2140" s="307"/>
      <c r="Q2140" s="307"/>
      <c r="R2140" s="307"/>
      <c r="S2140" s="307"/>
      <c r="T2140" s="307"/>
      <c r="U2140" s="307"/>
      <c r="V2140" s="307"/>
      <c r="W2140" s="307"/>
      <c r="X2140" s="307"/>
      <c r="Y2140" s="307"/>
      <c r="Z2140" s="307"/>
      <c r="AA2140" s="307"/>
      <c r="AB2140" s="307"/>
      <c r="AC2140" s="307"/>
      <c r="AD2140" s="307"/>
      <c r="AE2140" s="307"/>
      <c r="AF2140" s="307"/>
      <c r="AG2140" s="307"/>
      <c r="AH2140" s="307"/>
      <c r="AI2140" s="307"/>
      <c r="AJ2140" s="307"/>
      <c r="AK2140" s="307"/>
      <c r="AL2140" s="307"/>
      <c r="AM2140" s="307"/>
      <c r="AN2140" s="307"/>
      <c r="AO2140" s="307"/>
      <c r="AP2140" s="307"/>
      <c r="AQ2140" s="298"/>
      <c r="AR2140" s="307"/>
      <c r="AS2140" s="275"/>
    </row>
    <row r="2141" spans="1:45" s="272" customFormat="1" ht="21.6" x14ac:dyDescent="0.65">
      <c r="A2141" s="304"/>
      <c r="B2141" s="305"/>
      <c r="C2141" s="285"/>
      <c r="D2141" s="285"/>
      <c r="E2141" s="285"/>
      <c r="F2141" s="285"/>
      <c r="G2141" s="285"/>
      <c r="H2141" s="285"/>
      <c r="I2141" s="285"/>
      <c r="J2141" s="285"/>
      <c r="K2141" s="285"/>
      <c r="L2141" s="285"/>
      <c r="M2141" s="285"/>
      <c r="N2141" s="285"/>
      <c r="O2141" s="285"/>
      <c r="P2141" s="285"/>
      <c r="Q2141" s="285"/>
      <c r="R2141" s="285"/>
      <c r="S2141" s="285"/>
      <c r="T2141" s="285"/>
      <c r="U2141" s="285"/>
      <c r="V2141" s="285"/>
      <c r="W2141" s="285"/>
      <c r="X2141" s="285"/>
      <c r="Y2141" s="285"/>
      <c r="Z2141" s="285"/>
      <c r="AA2141" s="285"/>
      <c r="AB2141" s="285"/>
      <c r="AC2141" s="285"/>
      <c r="AD2141" s="285"/>
      <c r="AE2141" s="285"/>
      <c r="AF2141" s="285"/>
      <c r="AG2141" s="285"/>
      <c r="AH2141" s="285"/>
      <c r="AI2141" s="285"/>
      <c r="AJ2141" s="285"/>
      <c r="AK2141" s="285"/>
      <c r="AL2141" s="285"/>
      <c r="AM2141" s="285"/>
      <c r="AN2141" s="285"/>
      <c r="AO2141" s="285"/>
      <c r="AP2141" s="285"/>
      <c r="AQ2141" s="298"/>
      <c r="AR2141" s="305"/>
      <c r="AS2141" s="275"/>
    </row>
    <row r="2142" spans="1:45" s="272" customFormat="1" ht="21.6" x14ac:dyDescent="0.65">
      <c r="A2142" s="308"/>
      <c r="B2142" s="305"/>
      <c r="C2142" s="285"/>
      <c r="D2142" s="285"/>
      <c r="E2142" s="285"/>
      <c r="F2142" s="285"/>
      <c r="G2142" s="285"/>
      <c r="H2142" s="285"/>
      <c r="I2142" s="285"/>
      <c r="J2142" s="285"/>
      <c r="K2142" s="285"/>
      <c r="L2142" s="285"/>
      <c r="M2142" s="285"/>
      <c r="N2142" s="285"/>
      <c r="O2142" s="285"/>
      <c r="P2142" s="285"/>
      <c r="Q2142" s="285"/>
      <c r="R2142" s="285"/>
      <c r="S2142" s="285"/>
      <c r="T2142" s="285"/>
      <c r="U2142" s="285"/>
      <c r="V2142" s="285"/>
      <c r="W2142" s="285"/>
      <c r="X2142" s="285"/>
      <c r="Y2142" s="285"/>
      <c r="Z2142" s="285"/>
      <c r="AA2142" s="285"/>
      <c r="AB2142" s="285"/>
      <c r="AC2142" s="285"/>
      <c r="AD2142" s="285"/>
      <c r="AE2142" s="285"/>
      <c r="AF2142" s="285"/>
      <c r="AG2142" s="285"/>
      <c r="AH2142" s="285"/>
      <c r="AI2142" s="285"/>
      <c r="AJ2142" s="285"/>
      <c r="AK2142" s="285"/>
      <c r="AL2142" s="285"/>
      <c r="AM2142" s="285"/>
      <c r="AN2142" s="285"/>
      <c r="AO2142" s="285"/>
      <c r="AP2142" s="285"/>
      <c r="AQ2142" s="298"/>
      <c r="AR2142" s="310"/>
      <c r="AS2142" s="275"/>
    </row>
    <row r="2143" spans="1:45" s="272" customFormat="1" ht="21.6" x14ac:dyDescent="0.65">
      <c r="A2143" s="308"/>
      <c r="B2143" s="305"/>
      <c r="C2143" s="284"/>
      <c r="D2143" s="284"/>
      <c r="E2143" s="284"/>
      <c r="F2143" s="284"/>
      <c r="G2143" s="284"/>
      <c r="H2143" s="284"/>
      <c r="I2143" s="284"/>
      <c r="J2143" s="284"/>
      <c r="K2143" s="284"/>
      <c r="L2143" s="284"/>
      <c r="M2143" s="284"/>
      <c r="N2143" s="284"/>
      <c r="O2143" s="284"/>
      <c r="P2143" s="284"/>
      <c r="Q2143" s="284"/>
      <c r="R2143" s="284"/>
      <c r="S2143" s="284"/>
      <c r="T2143" s="284"/>
      <c r="U2143" s="284"/>
      <c r="V2143" s="284"/>
      <c r="W2143" s="284"/>
      <c r="X2143" s="284"/>
      <c r="Y2143" s="284"/>
      <c r="Z2143" s="284"/>
      <c r="AA2143" s="284"/>
      <c r="AB2143" s="284"/>
      <c r="AC2143" s="284"/>
      <c r="AD2143" s="284"/>
      <c r="AE2143" s="284"/>
      <c r="AF2143" s="284"/>
      <c r="AG2143" s="284"/>
      <c r="AH2143" s="284"/>
      <c r="AI2143" s="284"/>
      <c r="AJ2143" s="284"/>
      <c r="AK2143" s="284"/>
      <c r="AL2143" s="284"/>
      <c r="AM2143" s="284"/>
      <c r="AN2143" s="284"/>
      <c r="AO2143" s="284"/>
      <c r="AP2143" s="284"/>
      <c r="AQ2143" s="298"/>
      <c r="AR2143" s="310"/>
      <c r="AS2143" s="278"/>
    </row>
    <row r="2144" spans="1:45" s="272" customFormat="1" ht="14.4" x14ac:dyDescent="0.3">
      <c r="A2144" s="306"/>
      <c r="B2144" s="307"/>
      <c r="C2144" s="307"/>
      <c r="D2144" s="307"/>
      <c r="E2144" s="307"/>
      <c r="F2144" s="307"/>
      <c r="G2144" s="307"/>
      <c r="H2144" s="307"/>
      <c r="I2144" s="307"/>
      <c r="J2144" s="307"/>
      <c r="K2144" s="307"/>
      <c r="L2144" s="307"/>
      <c r="M2144" s="307"/>
      <c r="N2144" s="307"/>
      <c r="O2144" s="307"/>
      <c r="P2144" s="307"/>
      <c r="Q2144" s="307"/>
      <c r="R2144" s="307"/>
      <c r="S2144" s="307"/>
      <c r="T2144" s="307"/>
      <c r="U2144" s="307"/>
      <c r="V2144" s="307"/>
      <c r="W2144" s="307"/>
      <c r="X2144" s="307"/>
      <c r="Y2144" s="307"/>
      <c r="Z2144" s="307"/>
      <c r="AA2144" s="307"/>
      <c r="AB2144" s="307"/>
      <c r="AC2144" s="307"/>
      <c r="AD2144" s="307"/>
      <c r="AE2144" s="307"/>
      <c r="AF2144" s="307"/>
      <c r="AG2144" s="307"/>
      <c r="AH2144" s="307"/>
      <c r="AI2144" s="307"/>
      <c r="AJ2144" s="307"/>
      <c r="AK2144" s="307"/>
      <c r="AL2144" s="307"/>
      <c r="AM2144" s="307"/>
      <c r="AN2144" s="307"/>
      <c r="AO2144" s="307"/>
      <c r="AP2144" s="307"/>
      <c r="AQ2144" s="298"/>
      <c r="AR2144" s="307"/>
      <c r="AS2144" s="275"/>
    </row>
    <row r="2145" spans="1:45" s="272" customFormat="1" ht="14.4" x14ac:dyDescent="0.3">
      <c r="A2145" s="306"/>
      <c r="B2145" s="307"/>
      <c r="C2145" s="307"/>
      <c r="D2145" s="307"/>
      <c r="E2145" s="307"/>
      <c r="F2145" s="307"/>
      <c r="G2145" s="307"/>
      <c r="H2145" s="307"/>
      <c r="I2145" s="307"/>
      <c r="J2145" s="307"/>
      <c r="K2145" s="307"/>
      <c r="L2145" s="307"/>
      <c r="M2145" s="307"/>
      <c r="N2145" s="307"/>
      <c r="O2145" s="307"/>
      <c r="P2145" s="307"/>
      <c r="Q2145" s="307"/>
      <c r="R2145" s="307"/>
      <c r="S2145" s="307"/>
      <c r="T2145" s="307"/>
      <c r="U2145" s="307"/>
      <c r="V2145" s="307"/>
      <c r="W2145" s="307"/>
      <c r="X2145" s="307"/>
      <c r="Y2145" s="307"/>
      <c r="Z2145" s="307"/>
      <c r="AA2145" s="307"/>
      <c r="AB2145" s="307"/>
      <c r="AC2145" s="307"/>
      <c r="AD2145" s="307"/>
      <c r="AE2145" s="307"/>
      <c r="AF2145" s="307"/>
      <c r="AG2145" s="307"/>
      <c r="AH2145" s="307"/>
      <c r="AI2145" s="307"/>
      <c r="AJ2145" s="307"/>
      <c r="AK2145" s="307"/>
      <c r="AL2145" s="307"/>
      <c r="AM2145" s="307"/>
      <c r="AN2145" s="307"/>
      <c r="AO2145" s="307"/>
      <c r="AP2145" s="307"/>
      <c r="AQ2145" s="298"/>
      <c r="AR2145" s="307"/>
      <c r="AS2145" s="275"/>
    </row>
    <row r="2146" spans="1:45" s="272" customFormat="1" ht="21.6" x14ac:dyDescent="0.65">
      <c r="A2146" s="304"/>
      <c r="B2146" s="305"/>
      <c r="C2146" s="285"/>
      <c r="D2146" s="285"/>
      <c r="E2146" s="285"/>
      <c r="F2146" s="285"/>
      <c r="G2146" s="285"/>
      <c r="H2146" s="285"/>
      <c r="I2146" s="285"/>
      <c r="J2146" s="285"/>
      <c r="K2146" s="285"/>
      <c r="L2146" s="285"/>
      <c r="M2146" s="284"/>
      <c r="N2146" s="284"/>
      <c r="O2146" s="284"/>
      <c r="P2146" s="284"/>
      <c r="Q2146" s="284"/>
      <c r="R2146" s="285"/>
      <c r="S2146" s="285"/>
      <c r="T2146" s="285"/>
      <c r="U2146" s="285"/>
      <c r="V2146" s="285"/>
      <c r="W2146" s="285"/>
      <c r="X2146" s="285"/>
      <c r="Y2146" s="285"/>
      <c r="Z2146" s="285"/>
      <c r="AA2146" s="285"/>
      <c r="AB2146" s="285"/>
      <c r="AC2146" s="285"/>
      <c r="AD2146" s="285"/>
      <c r="AE2146" s="285"/>
      <c r="AF2146" s="285"/>
      <c r="AG2146" s="285"/>
      <c r="AH2146" s="285"/>
      <c r="AI2146" s="285"/>
      <c r="AJ2146" s="285"/>
      <c r="AK2146" s="285"/>
      <c r="AL2146" s="285"/>
      <c r="AM2146" s="285"/>
      <c r="AN2146" s="285"/>
      <c r="AO2146" s="285"/>
      <c r="AP2146" s="285"/>
      <c r="AQ2146" s="298"/>
      <c r="AR2146" s="305"/>
      <c r="AS2146" s="275"/>
    </row>
    <row r="2147" spans="1:45" s="272" customFormat="1" ht="21.6" x14ac:dyDescent="0.65">
      <c r="A2147" s="304"/>
      <c r="B2147" s="305"/>
      <c r="C2147" s="284"/>
      <c r="D2147" s="284"/>
      <c r="E2147" s="284"/>
      <c r="F2147" s="284"/>
      <c r="G2147" s="284"/>
      <c r="H2147" s="284"/>
      <c r="I2147" s="284"/>
      <c r="J2147" s="284"/>
      <c r="K2147" s="284"/>
      <c r="L2147" s="284"/>
      <c r="M2147" s="284"/>
      <c r="N2147" s="284"/>
      <c r="O2147" s="284"/>
      <c r="P2147" s="284"/>
      <c r="Q2147" s="284"/>
      <c r="R2147" s="284"/>
      <c r="S2147" s="284"/>
      <c r="T2147" s="284"/>
      <c r="U2147" s="284"/>
      <c r="V2147" s="284"/>
      <c r="W2147" s="284"/>
      <c r="X2147" s="284"/>
      <c r="Y2147" s="284"/>
      <c r="Z2147" s="284"/>
      <c r="AA2147" s="284"/>
      <c r="AB2147" s="284"/>
      <c r="AC2147" s="284"/>
      <c r="AD2147" s="284"/>
      <c r="AE2147" s="284"/>
      <c r="AF2147" s="284"/>
      <c r="AG2147" s="284"/>
      <c r="AH2147" s="284"/>
      <c r="AI2147" s="284"/>
      <c r="AJ2147" s="284"/>
      <c r="AK2147" s="284"/>
      <c r="AL2147" s="284"/>
      <c r="AM2147" s="284"/>
      <c r="AN2147" s="284"/>
      <c r="AO2147" s="284"/>
      <c r="AP2147" s="284"/>
      <c r="AQ2147" s="298"/>
      <c r="AR2147" s="305"/>
      <c r="AS2147" s="278"/>
    </row>
    <row r="2148" spans="1:45" s="272" customFormat="1" ht="14.4" x14ac:dyDescent="0.3">
      <c r="A2148" s="306"/>
      <c r="B2148" s="307"/>
      <c r="C2148" s="307"/>
      <c r="D2148" s="307"/>
      <c r="E2148" s="307"/>
      <c r="F2148" s="307"/>
      <c r="G2148" s="307"/>
      <c r="H2148" s="307"/>
      <c r="I2148" s="307"/>
      <c r="J2148" s="307"/>
      <c r="K2148" s="307"/>
      <c r="L2148" s="307"/>
      <c r="M2148" s="307"/>
      <c r="N2148" s="307"/>
      <c r="O2148" s="307"/>
      <c r="P2148" s="307"/>
      <c r="Q2148" s="307"/>
      <c r="R2148" s="307"/>
      <c r="S2148" s="307"/>
      <c r="T2148" s="307"/>
      <c r="U2148" s="307"/>
      <c r="V2148" s="307"/>
      <c r="W2148" s="307"/>
      <c r="X2148" s="307"/>
      <c r="Y2148" s="307"/>
      <c r="Z2148" s="307"/>
      <c r="AA2148" s="307"/>
      <c r="AB2148" s="307"/>
      <c r="AC2148" s="307"/>
      <c r="AD2148" s="307"/>
      <c r="AE2148" s="307"/>
      <c r="AF2148" s="307"/>
      <c r="AG2148" s="307"/>
      <c r="AH2148" s="307"/>
      <c r="AI2148" s="307"/>
      <c r="AJ2148" s="307"/>
      <c r="AK2148" s="307"/>
      <c r="AL2148" s="307"/>
      <c r="AM2148" s="307"/>
      <c r="AN2148" s="307"/>
      <c r="AO2148" s="307"/>
      <c r="AP2148" s="307"/>
      <c r="AQ2148" s="298"/>
      <c r="AR2148" s="307"/>
      <c r="AS2148" s="275"/>
    </row>
    <row r="2149" spans="1:45" s="272" customFormat="1" ht="21.6" x14ac:dyDescent="0.65">
      <c r="A2149" s="304"/>
      <c r="B2149" s="305"/>
      <c r="C2149" s="284"/>
      <c r="D2149" s="284"/>
      <c r="E2149" s="284"/>
      <c r="F2149" s="284"/>
      <c r="G2149" s="284"/>
      <c r="H2149" s="284"/>
      <c r="I2149" s="284"/>
      <c r="J2149" s="284"/>
      <c r="K2149" s="284"/>
      <c r="L2149" s="284"/>
      <c r="M2149" s="284"/>
      <c r="N2149" s="284"/>
      <c r="O2149" s="284"/>
      <c r="P2149" s="284"/>
      <c r="Q2149" s="284"/>
      <c r="R2149" s="284"/>
      <c r="S2149" s="284"/>
      <c r="T2149" s="284"/>
      <c r="U2149" s="284"/>
      <c r="V2149" s="284"/>
      <c r="W2149" s="284"/>
      <c r="X2149" s="284"/>
      <c r="Y2149" s="284"/>
      <c r="Z2149" s="284"/>
      <c r="AA2149" s="284"/>
      <c r="AB2149" s="284"/>
      <c r="AC2149" s="284"/>
      <c r="AD2149" s="284"/>
      <c r="AE2149" s="284"/>
      <c r="AF2149" s="284"/>
      <c r="AG2149" s="284"/>
      <c r="AH2149" s="284"/>
      <c r="AI2149" s="284"/>
      <c r="AJ2149" s="284"/>
      <c r="AK2149" s="284"/>
      <c r="AL2149" s="284"/>
      <c r="AM2149" s="284"/>
      <c r="AN2149" s="284"/>
      <c r="AO2149" s="284"/>
      <c r="AP2149" s="284"/>
      <c r="AQ2149" s="298"/>
      <c r="AR2149" s="305"/>
      <c r="AS2149" s="278"/>
    </row>
    <row r="2150" spans="1:45" s="272" customFormat="1" ht="14.4" x14ac:dyDescent="0.3">
      <c r="A2150" s="306"/>
      <c r="B2150" s="307"/>
      <c r="C2150" s="307"/>
      <c r="D2150" s="307"/>
      <c r="E2150" s="307"/>
      <c r="F2150" s="307"/>
      <c r="G2150" s="307"/>
      <c r="H2150" s="307"/>
      <c r="I2150" s="307"/>
      <c r="J2150" s="307"/>
      <c r="K2150" s="307"/>
      <c r="L2150" s="307"/>
      <c r="M2150" s="307"/>
      <c r="N2150" s="307"/>
      <c r="O2150" s="307"/>
      <c r="P2150" s="307"/>
      <c r="Q2150" s="307"/>
      <c r="R2150" s="307"/>
      <c r="S2150" s="307"/>
      <c r="T2150" s="307"/>
      <c r="U2150" s="307"/>
      <c r="V2150" s="307"/>
      <c r="W2150" s="307"/>
      <c r="X2150" s="307"/>
      <c r="Y2150" s="307"/>
      <c r="Z2150" s="307"/>
      <c r="AA2150" s="307"/>
      <c r="AB2150" s="307"/>
      <c r="AC2150" s="307"/>
      <c r="AD2150" s="307"/>
      <c r="AE2150" s="307"/>
      <c r="AF2150" s="307"/>
      <c r="AG2150" s="307"/>
      <c r="AH2150" s="307"/>
      <c r="AI2150" s="307"/>
      <c r="AJ2150" s="307"/>
      <c r="AK2150" s="307"/>
      <c r="AL2150" s="307"/>
      <c r="AM2150" s="307"/>
      <c r="AN2150" s="307"/>
      <c r="AO2150" s="307"/>
      <c r="AP2150" s="307"/>
      <c r="AQ2150" s="298"/>
      <c r="AR2150" s="307"/>
      <c r="AS2150" s="275"/>
    </row>
    <row r="2151" spans="1:45" s="272" customFormat="1" ht="21.6" x14ac:dyDescent="0.65">
      <c r="A2151" s="304"/>
      <c r="B2151" s="305"/>
      <c r="C2151" s="285"/>
      <c r="D2151" s="285"/>
      <c r="E2151" s="285"/>
      <c r="F2151" s="285"/>
      <c r="G2151" s="285"/>
      <c r="H2151" s="285"/>
      <c r="I2151" s="285"/>
      <c r="J2151" s="285"/>
      <c r="K2151" s="285"/>
      <c r="L2151" s="285"/>
      <c r="M2151" s="285"/>
      <c r="N2151" s="285"/>
      <c r="O2151" s="285"/>
      <c r="P2151" s="285"/>
      <c r="Q2151" s="285"/>
      <c r="R2151" s="285"/>
      <c r="S2151" s="285"/>
      <c r="T2151" s="285"/>
      <c r="U2151" s="285"/>
      <c r="V2151" s="285"/>
      <c r="W2151" s="285"/>
      <c r="X2151" s="285"/>
      <c r="Y2151" s="285"/>
      <c r="Z2151" s="285"/>
      <c r="AA2151" s="285"/>
      <c r="AB2151" s="285"/>
      <c r="AC2151" s="285"/>
      <c r="AD2151" s="285"/>
      <c r="AE2151" s="285"/>
      <c r="AF2151" s="285"/>
      <c r="AG2151" s="285"/>
      <c r="AH2151" s="285"/>
      <c r="AI2151" s="285"/>
      <c r="AJ2151" s="285"/>
      <c r="AK2151" s="285"/>
      <c r="AL2151" s="285"/>
      <c r="AM2151" s="285"/>
      <c r="AN2151" s="285"/>
      <c r="AO2151" s="285"/>
      <c r="AP2151" s="285"/>
      <c r="AQ2151" s="298"/>
      <c r="AR2151" s="305"/>
      <c r="AS2151" s="275"/>
    </row>
    <row r="2152" spans="1:45" s="272" customFormat="1" ht="14.4" x14ac:dyDescent="0.3">
      <c r="A2152" s="306"/>
      <c r="B2152" s="307"/>
      <c r="C2152" s="307"/>
      <c r="D2152" s="307"/>
      <c r="E2152" s="307"/>
      <c r="F2152" s="307"/>
      <c r="G2152" s="307"/>
      <c r="H2152" s="307"/>
      <c r="I2152" s="307"/>
      <c r="J2152" s="307"/>
      <c r="K2152" s="307"/>
      <c r="L2152" s="307"/>
      <c r="M2152" s="307"/>
      <c r="N2152" s="307"/>
      <c r="O2152" s="307"/>
      <c r="P2152" s="307"/>
      <c r="Q2152" s="307"/>
      <c r="R2152" s="307"/>
      <c r="S2152" s="307"/>
      <c r="T2152" s="307"/>
      <c r="U2152" s="307"/>
      <c r="V2152" s="307"/>
      <c r="W2152" s="307"/>
      <c r="X2152" s="307"/>
      <c r="Y2152" s="307"/>
      <c r="Z2152" s="307"/>
      <c r="AA2152" s="307"/>
      <c r="AB2152" s="307"/>
      <c r="AC2152" s="307"/>
      <c r="AD2152" s="307"/>
      <c r="AE2152" s="307"/>
      <c r="AF2152" s="307"/>
      <c r="AG2152" s="307"/>
      <c r="AH2152" s="307"/>
      <c r="AI2152" s="307"/>
      <c r="AJ2152" s="307"/>
      <c r="AK2152" s="307"/>
      <c r="AL2152" s="307"/>
      <c r="AM2152" s="307"/>
      <c r="AN2152" s="307"/>
      <c r="AO2152" s="307"/>
      <c r="AP2152" s="307"/>
      <c r="AQ2152" s="298"/>
      <c r="AR2152" s="307"/>
      <c r="AS2152" s="275"/>
    </row>
    <row r="2153" spans="1:45" s="272" customFormat="1" ht="21.6" x14ac:dyDescent="0.65">
      <c r="A2153" s="308"/>
      <c r="B2153" s="305"/>
      <c r="C2153" s="284"/>
      <c r="D2153" s="284"/>
      <c r="E2153" s="284"/>
      <c r="F2153" s="284"/>
      <c r="G2153" s="284"/>
      <c r="H2153" s="284"/>
      <c r="I2153" s="284"/>
      <c r="J2153" s="284"/>
      <c r="K2153" s="284"/>
      <c r="L2153" s="284"/>
      <c r="M2153" s="284"/>
      <c r="N2153" s="284"/>
      <c r="O2153" s="284"/>
      <c r="P2153" s="284"/>
      <c r="Q2153" s="284"/>
      <c r="R2153" s="284"/>
      <c r="S2153" s="284"/>
      <c r="T2153" s="284"/>
      <c r="U2153" s="284"/>
      <c r="V2153" s="284"/>
      <c r="W2153" s="284"/>
      <c r="X2153" s="284"/>
      <c r="Y2153" s="284"/>
      <c r="Z2153" s="284"/>
      <c r="AA2153" s="284"/>
      <c r="AB2153" s="284"/>
      <c r="AC2153" s="284"/>
      <c r="AD2153" s="284"/>
      <c r="AE2153" s="284"/>
      <c r="AF2153" s="284"/>
      <c r="AG2153" s="284"/>
      <c r="AH2153" s="284"/>
      <c r="AI2153" s="284"/>
      <c r="AJ2153" s="284"/>
      <c r="AK2153" s="284"/>
      <c r="AL2153" s="284"/>
      <c r="AM2153" s="284"/>
      <c r="AN2153" s="284"/>
      <c r="AO2153" s="284"/>
      <c r="AP2153" s="284"/>
      <c r="AQ2153" s="298"/>
      <c r="AR2153" s="309"/>
      <c r="AS2153" s="278"/>
    </row>
    <row r="2154" spans="1:45" s="272" customFormat="1" ht="21.6" x14ac:dyDescent="0.65">
      <c r="A2154" s="304"/>
      <c r="B2154" s="305"/>
      <c r="C2154" s="285"/>
      <c r="D2154" s="285"/>
      <c r="E2154" s="285"/>
      <c r="F2154" s="285"/>
      <c r="G2154" s="285"/>
      <c r="H2154" s="285"/>
      <c r="I2154" s="285"/>
      <c r="J2154" s="285"/>
      <c r="K2154" s="285"/>
      <c r="L2154" s="285"/>
      <c r="M2154" s="285"/>
      <c r="N2154" s="285"/>
      <c r="O2154" s="285"/>
      <c r="P2154" s="285"/>
      <c r="Q2154" s="285"/>
      <c r="R2154" s="285"/>
      <c r="S2154" s="285"/>
      <c r="T2154" s="285"/>
      <c r="U2154" s="285"/>
      <c r="V2154" s="285"/>
      <c r="W2154" s="285"/>
      <c r="X2154" s="285"/>
      <c r="Y2154" s="285"/>
      <c r="Z2154" s="285"/>
      <c r="AA2154" s="285"/>
      <c r="AB2154" s="285"/>
      <c r="AC2154" s="285"/>
      <c r="AD2154" s="285"/>
      <c r="AE2154" s="285"/>
      <c r="AF2154" s="285"/>
      <c r="AG2154" s="285"/>
      <c r="AH2154" s="285"/>
      <c r="AI2154" s="285"/>
      <c r="AJ2154" s="285"/>
      <c r="AK2154" s="285"/>
      <c r="AL2154" s="285"/>
      <c r="AM2154" s="285"/>
      <c r="AN2154" s="285"/>
      <c r="AO2154" s="285"/>
      <c r="AP2154" s="285"/>
      <c r="AQ2154" s="298"/>
      <c r="AR2154" s="305"/>
      <c r="AS2154" s="275"/>
    </row>
    <row r="2155" spans="1:45" s="272" customFormat="1" ht="21.6" x14ac:dyDescent="0.65">
      <c r="A2155" s="304"/>
      <c r="B2155" s="305"/>
      <c r="C2155" s="284"/>
      <c r="D2155" s="284"/>
      <c r="E2155" s="284"/>
      <c r="F2155" s="284"/>
      <c r="G2155" s="284"/>
      <c r="H2155" s="284"/>
      <c r="I2155" s="284"/>
      <c r="J2155" s="284"/>
      <c r="K2155" s="284"/>
      <c r="L2155" s="284"/>
      <c r="M2155" s="284"/>
      <c r="N2155" s="284"/>
      <c r="O2155" s="284"/>
      <c r="P2155" s="284"/>
      <c r="Q2155" s="284"/>
      <c r="R2155" s="284"/>
      <c r="S2155" s="284"/>
      <c r="T2155" s="284"/>
      <c r="U2155" s="284"/>
      <c r="V2155" s="284"/>
      <c r="W2155" s="284"/>
      <c r="X2155" s="284"/>
      <c r="Y2155" s="284"/>
      <c r="Z2155" s="284"/>
      <c r="AA2155" s="284"/>
      <c r="AB2155" s="284"/>
      <c r="AC2155" s="284"/>
      <c r="AD2155" s="284"/>
      <c r="AE2155" s="284"/>
      <c r="AF2155" s="284"/>
      <c r="AG2155" s="284"/>
      <c r="AH2155" s="284"/>
      <c r="AI2155" s="284"/>
      <c r="AJ2155" s="284"/>
      <c r="AK2155" s="284"/>
      <c r="AL2155" s="284"/>
      <c r="AM2155" s="284"/>
      <c r="AN2155" s="284"/>
      <c r="AO2155" s="284"/>
      <c r="AP2155" s="284"/>
      <c r="AQ2155" s="298"/>
      <c r="AR2155" s="305"/>
      <c r="AS2155" s="278"/>
    </row>
    <row r="2156" spans="1:45" s="272" customFormat="1" ht="21.6" x14ac:dyDescent="0.65">
      <c r="A2156" s="304"/>
      <c r="B2156" s="305"/>
      <c r="C2156" s="284"/>
      <c r="D2156" s="284"/>
      <c r="E2156" s="284"/>
      <c r="F2156" s="284"/>
      <c r="G2156" s="284"/>
      <c r="H2156" s="284"/>
      <c r="I2156" s="284"/>
      <c r="J2156" s="284"/>
      <c r="K2156" s="284"/>
      <c r="L2156" s="284"/>
      <c r="M2156" s="284"/>
      <c r="N2156" s="284"/>
      <c r="O2156" s="284"/>
      <c r="P2156" s="284"/>
      <c r="Q2156" s="284"/>
      <c r="R2156" s="284"/>
      <c r="S2156" s="284"/>
      <c r="T2156" s="284"/>
      <c r="U2156" s="284"/>
      <c r="V2156" s="284"/>
      <c r="W2156" s="284"/>
      <c r="X2156" s="284"/>
      <c r="Y2156" s="284"/>
      <c r="Z2156" s="284"/>
      <c r="AA2156" s="284"/>
      <c r="AB2156" s="284"/>
      <c r="AC2156" s="284"/>
      <c r="AD2156" s="284"/>
      <c r="AE2156" s="284"/>
      <c r="AF2156" s="284"/>
      <c r="AG2156" s="284"/>
      <c r="AH2156" s="284"/>
      <c r="AI2156" s="284"/>
      <c r="AJ2156" s="284"/>
      <c r="AK2156" s="284"/>
      <c r="AL2156" s="284"/>
      <c r="AM2156" s="284"/>
      <c r="AN2156" s="284"/>
      <c r="AO2156" s="284"/>
      <c r="AP2156" s="284"/>
      <c r="AQ2156" s="298"/>
      <c r="AR2156" s="305"/>
      <c r="AS2156" s="278"/>
    </row>
    <row r="2157" spans="1:45" s="272" customFormat="1" ht="21.6" x14ac:dyDescent="0.65">
      <c r="A2157" s="304"/>
      <c r="B2157" s="305"/>
      <c r="C2157" s="284"/>
      <c r="D2157" s="284"/>
      <c r="E2157" s="284"/>
      <c r="F2157" s="284"/>
      <c r="G2157" s="284"/>
      <c r="H2157" s="284"/>
      <c r="I2157" s="284"/>
      <c r="J2157" s="284"/>
      <c r="K2157" s="284"/>
      <c r="L2157" s="284"/>
      <c r="M2157" s="284"/>
      <c r="N2157" s="284"/>
      <c r="O2157" s="284"/>
      <c r="P2157" s="284"/>
      <c r="Q2157" s="284"/>
      <c r="R2157" s="284"/>
      <c r="S2157" s="284"/>
      <c r="T2157" s="284"/>
      <c r="U2157" s="284"/>
      <c r="V2157" s="284"/>
      <c r="W2157" s="284"/>
      <c r="X2157" s="284"/>
      <c r="Y2157" s="284"/>
      <c r="Z2157" s="284"/>
      <c r="AA2157" s="284"/>
      <c r="AB2157" s="284"/>
      <c r="AC2157" s="284"/>
      <c r="AD2157" s="284"/>
      <c r="AE2157" s="284"/>
      <c r="AF2157" s="284"/>
      <c r="AG2157" s="284"/>
      <c r="AH2157" s="284"/>
      <c r="AI2157" s="284"/>
      <c r="AJ2157" s="284"/>
      <c r="AK2157" s="284"/>
      <c r="AL2157" s="284"/>
      <c r="AM2157" s="284"/>
      <c r="AN2157" s="284"/>
      <c r="AO2157" s="284"/>
      <c r="AP2157" s="284"/>
      <c r="AQ2157" s="298"/>
      <c r="AR2157" s="305"/>
      <c r="AS2157" s="278"/>
    </row>
    <row r="2158" spans="1:45" s="272" customFormat="1" ht="14.4" x14ac:dyDescent="0.3">
      <c r="A2158" s="306"/>
      <c r="B2158" s="307"/>
      <c r="C2158" s="307"/>
      <c r="D2158" s="307"/>
      <c r="E2158" s="307"/>
      <c r="F2158" s="307"/>
      <c r="G2158" s="307"/>
      <c r="H2158" s="307"/>
      <c r="I2158" s="307"/>
      <c r="J2158" s="307"/>
      <c r="K2158" s="307"/>
      <c r="L2158" s="307"/>
      <c r="M2158" s="307"/>
      <c r="N2158" s="307"/>
      <c r="O2158" s="307"/>
      <c r="P2158" s="307"/>
      <c r="Q2158" s="307"/>
      <c r="R2158" s="307"/>
      <c r="S2158" s="307"/>
      <c r="T2158" s="307"/>
      <c r="U2158" s="307"/>
      <c r="V2158" s="307"/>
      <c r="W2158" s="307"/>
      <c r="X2158" s="307"/>
      <c r="Y2158" s="307"/>
      <c r="Z2158" s="307"/>
      <c r="AA2158" s="307"/>
      <c r="AB2158" s="307"/>
      <c r="AC2158" s="307"/>
      <c r="AD2158" s="307"/>
      <c r="AE2158" s="307"/>
      <c r="AF2158" s="307"/>
      <c r="AG2158" s="307"/>
      <c r="AH2158" s="307"/>
      <c r="AI2158" s="307"/>
      <c r="AJ2158" s="307"/>
      <c r="AK2158" s="307"/>
      <c r="AL2158" s="307"/>
      <c r="AM2158" s="307"/>
      <c r="AN2158" s="307"/>
      <c r="AO2158" s="307"/>
      <c r="AP2158" s="307"/>
      <c r="AQ2158" s="298"/>
      <c r="AR2158" s="307"/>
      <c r="AS2158" s="275"/>
    </row>
    <row r="2159" spans="1:45" s="272" customFormat="1" ht="21.6" x14ac:dyDescent="0.65">
      <c r="A2159" s="304"/>
      <c r="B2159" s="305"/>
      <c r="C2159" s="284"/>
      <c r="D2159" s="284"/>
      <c r="E2159" s="284"/>
      <c r="F2159" s="284"/>
      <c r="G2159" s="284"/>
      <c r="H2159" s="284"/>
      <c r="I2159" s="284"/>
      <c r="J2159" s="284"/>
      <c r="K2159" s="284"/>
      <c r="L2159" s="284"/>
      <c r="M2159" s="284"/>
      <c r="N2159" s="284"/>
      <c r="O2159" s="284"/>
      <c r="P2159" s="284"/>
      <c r="Q2159" s="284"/>
      <c r="R2159" s="284"/>
      <c r="S2159" s="284"/>
      <c r="T2159" s="284"/>
      <c r="U2159" s="284"/>
      <c r="V2159" s="284"/>
      <c r="W2159" s="284"/>
      <c r="X2159" s="284"/>
      <c r="Y2159" s="284"/>
      <c r="Z2159" s="284"/>
      <c r="AA2159" s="284"/>
      <c r="AB2159" s="284"/>
      <c r="AC2159" s="284"/>
      <c r="AD2159" s="284"/>
      <c r="AE2159" s="284"/>
      <c r="AF2159" s="284"/>
      <c r="AG2159" s="284"/>
      <c r="AH2159" s="284"/>
      <c r="AI2159" s="284"/>
      <c r="AJ2159" s="284"/>
      <c r="AK2159" s="284"/>
      <c r="AL2159" s="284"/>
      <c r="AM2159" s="284"/>
      <c r="AN2159" s="284"/>
      <c r="AO2159" s="284"/>
      <c r="AP2159" s="284"/>
      <c r="AQ2159" s="298"/>
      <c r="AR2159" s="305"/>
      <c r="AS2159" s="278"/>
    </row>
    <row r="2160" spans="1:45" s="272" customFormat="1" ht="14.4" x14ac:dyDescent="0.3">
      <c r="A2160" s="306"/>
      <c r="B2160" s="307"/>
      <c r="C2160" s="307"/>
      <c r="D2160" s="307"/>
      <c r="E2160" s="307"/>
      <c r="F2160" s="307"/>
      <c r="G2160" s="307"/>
      <c r="H2160" s="307"/>
      <c r="I2160" s="307"/>
      <c r="J2160" s="307"/>
      <c r="K2160" s="307"/>
      <c r="L2160" s="307"/>
      <c r="M2160" s="307"/>
      <c r="N2160" s="307"/>
      <c r="O2160" s="307"/>
      <c r="P2160" s="307"/>
      <c r="Q2160" s="307"/>
      <c r="R2160" s="307"/>
      <c r="S2160" s="307"/>
      <c r="T2160" s="307"/>
      <c r="U2160" s="307"/>
      <c r="V2160" s="307"/>
      <c r="W2160" s="307"/>
      <c r="X2160" s="307"/>
      <c r="Y2160" s="307"/>
      <c r="Z2160" s="307"/>
      <c r="AA2160" s="307"/>
      <c r="AB2160" s="307"/>
      <c r="AC2160" s="307"/>
      <c r="AD2160" s="307"/>
      <c r="AE2160" s="307"/>
      <c r="AF2160" s="307"/>
      <c r="AG2160" s="307"/>
      <c r="AH2160" s="307"/>
      <c r="AI2160" s="307"/>
      <c r="AJ2160" s="307"/>
      <c r="AK2160" s="307"/>
      <c r="AL2160" s="307"/>
      <c r="AM2160" s="307"/>
      <c r="AN2160" s="307"/>
      <c r="AO2160" s="307"/>
      <c r="AP2160" s="307"/>
      <c r="AQ2160" s="298"/>
      <c r="AR2160" s="307"/>
      <c r="AS2160" s="275"/>
    </row>
    <row r="2161" spans="1:45" s="272" customFormat="1" ht="14.4" x14ac:dyDescent="0.3">
      <c r="A2161" s="306"/>
      <c r="B2161" s="307"/>
      <c r="C2161" s="307"/>
      <c r="D2161" s="307"/>
      <c r="E2161" s="307"/>
      <c r="F2161" s="307"/>
      <c r="G2161" s="307"/>
      <c r="H2161" s="307"/>
      <c r="I2161" s="307"/>
      <c r="J2161" s="307"/>
      <c r="K2161" s="307"/>
      <c r="L2161" s="307"/>
      <c r="M2161" s="307"/>
      <c r="N2161" s="307"/>
      <c r="O2161" s="307"/>
      <c r="P2161" s="307"/>
      <c r="Q2161" s="307"/>
      <c r="R2161" s="307"/>
      <c r="S2161" s="307"/>
      <c r="T2161" s="307"/>
      <c r="U2161" s="307"/>
      <c r="V2161" s="307"/>
      <c r="W2161" s="307"/>
      <c r="X2161" s="307"/>
      <c r="Y2161" s="307"/>
      <c r="Z2161" s="307"/>
      <c r="AA2161" s="307"/>
      <c r="AB2161" s="307"/>
      <c r="AC2161" s="307"/>
      <c r="AD2161" s="307"/>
      <c r="AE2161" s="307"/>
      <c r="AF2161" s="307"/>
      <c r="AG2161" s="307"/>
      <c r="AH2161" s="307"/>
      <c r="AI2161" s="307"/>
      <c r="AJ2161" s="307"/>
      <c r="AK2161" s="307"/>
      <c r="AL2161" s="307"/>
      <c r="AM2161" s="307"/>
      <c r="AN2161" s="307"/>
      <c r="AO2161" s="307"/>
      <c r="AP2161" s="307"/>
      <c r="AQ2161" s="298"/>
      <c r="AR2161" s="307"/>
      <c r="AS2161" s="275"/>
    </row>
    <row r="2162" spans="1:45" s="272" customFormat="1" ht="21.6" x14ac:dyDescent="0.65">
      <c r="A2162" s="304"/>
      <c r="B2162" s="305"/>
      <c r="C2162" s="284"/>
      <c r="D2162" s="284"/>
      <c r="E2162" s="284"/>
      <c r="F2162" s="284"/>
      <c r="G2162" s="284"/>
      <c r="H2162" s="284"/>
      <c r="I2162" s="284"/>
      <c r="J2162" s="284"/>
      <c r="K2162" s="284"/>
      <c r="L2162" s="284"/>
      <c r="M2162" s="284"/>
      <c r="N2162" s="284"/>
      <c r="O2162" s="284"/>
      <c r="P2162" s="284"/>
      <c r="Q2162" s="284"/>
      <c r="R2162" s="284"/>
      <c r="S2162" s="284"/>
      <c r="T2162" s="284"/>
      <c r="U2162" s="284"/>
      <c r="V2162" s="284"/>
      <c r="W2162" s="284"/>
      <c r="X2162" s="284"/>
      <c r="Y2162" s="284"/>
      <c r="Z2162" s="284"/>
      <c r="AA2162" s="284"/>
      <c r="AB2162" s="284"/>
      <c r="AC2162" s="284"/>
      <c r="AD2162" s="284"/>
      <c r="AE2162" s="284"/>
      <c r="AF2162" s="284"/>
      <c r="AG2162" s="284"/>
      <c r="AH2162" s="284"/>
      <c r="AI2162" s="284"/>
      <c r="AJ2162" s="284"/>
      <c r="AK2162" s="284"/>
      <c r="AL2162" s="284"/>
      <c r="AM2162" s="284"/>
      <c r="AN2162" s="284"/>
      <c r="AO2162" s="284"/>
      <c r="AP2162" s="284"/>
      <c r="AQ2162" s="298"/>
      <c r="AR2162" s="305"/>
      <c r="AS2162" s="278"/>
    </row>
    <row r="2163" spans="1:45" s="272" customFormat="1" ht="14.4" x14ac:dyDescent="0.3">
      <c r="A2163" s="306"/>
      <c r="B2163" s="307"/>
      <c r="C2163" s="307"/>
      <c r="D2163" s="307"/>
      <c r="E2163" s="307"/>
      <c r="F2163" s="307"/>
      <c r="G2163" s="307"/>
      <c r="H2163" s="307"/>
      <c r="I2163" s="307"/>
      <c r="J2163" s="307"/>
      <c r="K2163" s="307"/>
      <c r="L2163" s="307"/>
      <c r="M2163" s="307"/>
      <c r="N2163" s="307"/>
      <c r="O2163" s="307"/>
      <c r="P2163" s="307"/>
      <c r="Q2163" s="307"/>
      <c r="R2163" s="307"/>
      <c r="S2163" s="307"/>
      <c r="T2163" s="307"/>
      <c r="U2163" s="307"/>
      <c r="V2163" s="307"/>
      <c r="W2163" s="307"/>
      <c r="X2163" s="307"/>
      <c r="Y2163" s="307"/>
      <c r="Z2163" s="307"/>
      <c r="AA2163" s="307"/>
      <c r="AB2163" s="307"/>
      <c r="AC2163" s="307"/>
      <c r="AD2163" s="307"/>
      <c r="AE2163" s="307"/>
      <c r="AF2163" s="307"/>
      <c r="AG2163" s="307"/>
      <c r="AH2163" s="307"/>
      <c r="AI2163" s="307"/>
      <c r="AJ2163" s="307"/>
      <c r="AK2163" s="307"/>
      <c r="AL2163" s="307"/>
      <c r="AM2163" s="307"/>
      <c r="AN2163" s="307"/>
      <c r="AO2163" s="307"/>
      <c r="AP2163" s="307"/>
      <c r="AQ2163" s="298"/>
      <c r="AR2163" s="307"/>
      <c r="AS2163" s="275"/>
    </row>
    <row r="2164" spans="1:45" s="272" customFormat="1" ht="21.6" x14ac:dyDescent="0.65">
      <c r="A2164" s="304"/>
      <c r="B2164" s="305"/>
      <c r="C2164" s="284"/>
      <c r="D2164" s="284"/>
      <c r="E2164" s="284"/>
      <c r="F2164" s="284"/>
      <c r="G2164" s="284"/>
      <c r="H2164" s="284"/>
      <c r="I2164" s="284"/>
      <c r="J2164" s="284"/>
      <c r="K2164" s="284"/>
      <c r="L2164" s="284"/>
      <c r="M2164" s="284"/>
      <c r="N2164" s="284"/>
      <c r="O2164" s="284"/>
      <c r="P2164" s="284"/>
      <c r="Q2164" s="284"/>
      <c r="R2164" s="284"/>
      <c r="S2164" s="284"/>
      <c r="T2164" s="284"/>
      <c r="U2164" s="284"/>
      <c r="V2164" s="284"/>
      <c r="W2164" s="284"/>
      <c r="X2164" s="284"/>
      <c r="Y2164" s="284"/>
      <c r="Z2164" s="284"/>
      <c r="AA2164" s="284"/>
      <c r="AB2164" s="284"/>
      <c r="AC2164" s="284"/>
      <c r="AD2164" s="284"/>
      <c r="AE2164" s="284"/>
      <c r="AF2164" s="284"/>
      <c r="AG2164" s="284"/>
      <c r="AH2164" s="284"/>
      <c r="AI2164" s="284"/>
      <c r="AJ2164" s="284"/>
      <c r="AK2164" s="284"/>
      <c r="AL2164" s="284"/>
      <c r="AM2164" s="284"/>
      <c r="AN2164" s="284"/>
      <c r="AO2164" s="284"/>
      <c r="AP2164" s="284"/>
      <c r="AQ2164" s="298"/>
      <c r="AR2164" s="305"/>
      <c r="AS2164" s="278"/>
    </row>
    <row r="2165" spans="1:45" s="272" customFormat="1" ht="21.6" x14ac:dyDescent="0.65">
      <c r="A2165" s="304"/>
      <c r="B2165" s="305"/>
      <c r="C2165" s="284"/>
      <c r="D2165" s="284"/>
      <c r="E2165" s="284"/>
      <c r="F2165" s="284"/>
      <c r="G2165" s="284"/>
      <c r="H2165" s="284"/>
      <c r="I2165" s="284"/>
      <c r="J2165" s="284"/>
      <c r="K2165" s="284"/>
      <c r="L2165" s="284"/>
      <c r="M2165" s="284"/>
      <c r="N2165" s="284"/>
      <c r="O2165" s="284"/>
      <c r="P2165" s="284"/>
      <c r="Q2165" s="284"/>
      <c r="R2165" s="284"/>
      <c r="S2165" s="284"/>
      <c r="T2165" s="284"/>
      <c r="U2165" s="284"/>
      <c r="V2165" s="284"/>
      <c r="W2165" s="284"/>
      <c r="X2165" s="284"/>
      <c r="Y2165" s="284"/>
      <c r="Z2165" s="284"/>
      <c r="AA2165" s="284"/>
      <c r="AG2165" s="284"/>
      <c r="AH2165" s="284"/>
      <c r="AI2165" s="284"/>
      <c r="AJ2165" s="284"/>
      <c r="AK2165" s="284"/>
      <c r="AL2165" s="284"/>
      <c r="AM2165" s="284"/>
      <c r="AN2165" s="284"/>
      <c r="AO2165" s="284"/>
      <c r="AP2165" s="284"/>
      <c r="AQ2165" s="298"/>
      <c r="AR2165" s="305"/>
      <c r="AS2165" s="278"/>
    </row>
    <row r="2166" spans="1:45" s="272" customFormat="1" ht="21.6" x14ac:dyDescent="0.65">
      <c r="A2166" s="304"/>
      <c r="B2166" s="305"/>
      <c r="C2166" s="284"/>
      <c r="D2166" s="284"/>
      <c r="E2166" s="284"/>
      <c r="F2166" s="284"/>
      <c r="G2166" s="284"/>
      <c r="H2166" s="284"/>
      <c r="I2166" s="284"/>
      <c r="J2166" s="284"/>
      <c r="K2166" s="284"/>
      <c r="L2166" s="284"/>
      <c r="M2166" s="284"/>
      <c r="N2166" s="284"/>
      <c r="O2166" s="284"/>
      <c r="P2166" s="284"/>
      <c r="Q2166" s="284"/>
      <c r="R2166" s="284"/>
      <c r="S2166" s="284"/>
      <c r="T2166" s="284"/>
      <c r="U2166" s="284"/>
      <c r="V2166" s="284"/>
      <c r="W2166" s="284"/>
      <c r="X2166" s="284"/>
      <c r="Y2166" s="284"/>
      <c r="Z2166" s="284"/>
      <c r="AA2166" s="284"/>
      <c r="AB2166" s="284"/>
      <c r="AC2166" s="284"/>
      <c r="AD2166" s="284"/>
      <c r="AE2166" s="284"/>
      <c r="AF2166" s="284"/>
      <c r="AG2166" s="284"/>
      <c r="AH2166" s="284"/>
      <c r="AI2166" s="284"/>
      <c r="AJ2166" s="284"/>
      <c r="AK2166" s="284"/>
      <c r="AL2166" s="284"/>
      <c r="AM2166" s="284"/>
      <c r="AN2166" s="284"/>
      <c r="AO2166" s="284"/>
      <c r="AP2166" s="284"/>
      <c r="AQ2166" s="298"/>
      <c r="AR2166" s="305"/>
      <c r="AS2166" s="278"/>
    </row>
    <row r="2167" spans="1:45" s="272" customFormat="1" ht="14.4" x14ac:dyDescent="0.3">
      <c r="A2167" s="306"/>
      <c r="B2167" s="307"/>
      <c r="C2167" s="307"/>
      <c r="D2167" s="307"/>
      <c r="E2167" s="307"/>
      <c r="F2167" s="307"/>
      <c r="G2167" s="307"/>
      <c r="H2167" s="307"/>
      <c r="I2167" s="307"/>
      <c r="J2167" s="307"/>
      <c r="K2167" s="307"/>
      <c r="L2167" s="307"/>
      <c r="M2167" s="307"/>
      <c r="N2167" s="307"/>
      <c r="O2167" s="307"/>
      <c r="P2167" s="307"/>
      <c r="Q2167" s="307"/>
      <c r="R2167" s="307"/>
      <c r="S2167" s="307"/>
      <c r="T2167" s="307"/>
      <c r="U2167" s="307"/>
      <c r="V2167" s="307"/>
      <c r="W2167" s="307"/>
      <c r="X2167" s="307"/>
      <c r="Y2167" s="307"/>
      <c r="Z2167" s="307"/>
      <c r="AA2167" s="307"/>
      <c r="AB2167" s="307"/>
      <c r="AC2167" s="307"/>
      <c r="AD2167" s="307"/>
      <c r="AE2167" s="307"/>
      <c r="AF2167" s="307"/>
      <c r="AG2167" s="307"/>
      <c r="AH2167" s="307"/>
      <c r="AI2167" s="307"/>
      <c r="AJ2167" s="307"/>
      <c r="AK2167" s="307"/>
      <c r="AL2167" s="307"/>
      <c r="AM2167" s="307"/>
      <c r="AN2167" s="307"/>
      <c r="AO2167" s="307"/>
      <c r="AP2167" s="307"/>
      <c r="AQ2167" s="298"/>
      <c r="AR2167" s="307"/>
      <c r="AS2167" s="275"/>
    </row>
    <row r="2168" spans="1:45" s="272" customFormat="1" ht="14.4" x14ac:dyDescent="0.3">
      <c r="A2168" s="306"/>
      <c r="B2168" s="307"/>
      <c r="C2168" s="307"/>
      <c r="D2168" s="307"/>
      <c r="E2168" s="307"/>
      <c r="F2168" s="307"/>
      <c r="G2168" s="307"/>
      <c r="H2168" s="307"/>
      <c r="I2168" s="307"/>
      <c r="J2168" s="307"/>
      <c r="K2168" s="307"/>
      <c r="L2168" s="307"/>
      <c r="M2168" s="307"/>
      <c r="N2168" s="307"/>
      <c r="O2168" s="307"/>
      <c r="P2168" s="307"/>
      <c r="Q2168" s="307"/>
      <c r="R2168" s="307"/>
      <c r="S2168" s="307"/>
      <c r="T2168" s="307"/>
      <c r="U2168" s="307"/>
      <c r="V2168" s="307"/>
      <c r="W2168" s="307"/>
      <c r="X2168" s="307"/>
      <c r="Y2168" s="307"/>
      <c r="Z2168" s="307"/>
      <c r="AA2168" s="307"/>
      <c r="AB2168" s="307"/>
      <c r="AC2168" s="307"/>
      <c r="AD2168" s="307"/>
      <c r="AE2168" s="307"/>
      <c r="AF2168" s="307"/>
      <c r="AG2168" s="307"/>
      <c r="AH2168" s="307"/>
      <c r="AI2168" s="307"/>
      <c r="AJ2168" s="307"/>
      <c r="AK2168" s="307"/>
      <c r="AL2168" s="307"/>
      <c r="AM2168" s="307"/>
      <c r="AN2168" s="307"/>
      <c r="AO2168" s="307"/>
      <c r="AP2168" s="307"/>
      <c r="AQ2168" s="298"/>
      <c r="AR2168" s="307"/>
      <c r="AS2168" s="275"/>
    </row>
    <row r="2169" spans="1:45" s="272" customFormat="1" ht="21.6" x14ac:dyDescent="0.65">
      <c r="A2169" s="304"/>
      <c r="B2169" s="305"/>
      <c r="C2169" s="284"/>
      <c r="D2169" s="284"/>
      <c r="E2169" s="284"/>
      <c r="F2169" s="284"/>
      <c r="G2169" s="284"/>
      <c r="H2169" s="284"/>
      <c r="I2169" s="284"/>
      <c r="J2169" s="284"/>
      <c r="K2169" s="284"/>
      <c r="L2169" s="284"/>
      <c r="M2169" s="284"/>
      <c r="N2169" s="284"/>
      <c r="O2169" s="284"/>
      <c r="P2169" s="284"/>
      <c r="Q2169" s="284"/>
      <c r="R2169" s="284"/>
      <c r="S2169" s="284"/>
      <c r="T2169" s="284"/>
      <c r="U2169" s="284"/>
      <c r="V2169" s="284"/>
      <c r="W2169" s="284"/>
      <c r="X2169" s="284"/>
      <c r="Y2169" s="284"/>
      <c r="Z2169" s="284"/>
      <c r="AA2169" s="284"/>
      <c r="AB2169" s="284"/>
      <c r="AC2169" s="284"/>
      <c r="AD2169" s="284"/>
      <c r="AE2169" s="284"/>
      <c r="AF2169" s="284"/>
      <c r="AG2169" s="284"/>
      <c r="AH2169" s="284"/>
      <c r="AI2169" s="284"/>
      <c r="AJ2169" s="284"/>
      <c r="AK2169" s="284"/>
      <c r="AL2169" s="284"/>
      <c r="AM2169" s="284"/>
      <c r="AN2169" s="284"/>
      <c r="AO2169" s="284"/>
      <c r="AP2169" s="284"/>
      <c r="AQ2169" s="298"/>
      <c r="AR2169" s="305"/>
      <c r="AS2169" s="278"/>
    </row>
    <row r="2170" spans="1:45" s="272" customFormat="1" ht="14.4" x14ac:dyDescent="0.3">
      <c r="A2170" s="306"/>
      <c r="B2170" s="307"/>
      <c r="C2170" s="307"/>
      <c r="D2170" s="307"/>
      <c r="E2170" s="307"/>
      <c r="F2170" s="307"/>
      <c r="G2170" s="307"/>
      <c r="H2170" s="307"/>
      <c r="I2170" s="307"/>
      <c r="J2170" s="307"/>
      <c r="K2170" s="307"/>
      <c r="L2170" s="307"/>
      <c r="M2170" s="307"/>
      <c r="N2170" s="307"/>
      <c r="O2170" s="307"/>
      <c r="P2170" s="307"/>
      <c r="Q2170" s="307"/>
      <c r="R2170" s="307"/>
      <c r="S2170" s="307"/>
      <c r="T2170" s="307"/>
      <c r="U2170" s="307"/>
      <c r="V2170" s="307"/>
      <c r="W2170" s="307"/>
      <c r="X2170" s="307"/>
      <c r="Y2170" s="307"/>
      <c r="Z2170" s="307"/>
      <c r="AA2170" s="307"/>
      <c r="AB2170" s="307"/>
      <c r="AC2170" s="307"/>
      <c r="AD2170" s="307"/>
      <c r="AE2170" s="307"/>
      <c r="AF2170" s="307"/>
      <c r="AG2170" s="307"/>
      <c r="AH2170" s="307"/>
      <c r="AI2170" s="307"/>
      <c r="AJ2170" s="307"/>
      <c r="AK2170" s="307"/>
      <c r="AL2170" s="307"/>
      <c r="AM2170" s="307"/>
      <c r="AN2170" s="307"/>
      <c r="AO2170" s="307"/>
      <c r="AP2170" s="307"/>
      <c r="AQ2170" s="298"/>
      <c r="AR2170" s="307"/>
      <c r="AS2170" s="275"/>
    </row>
    <row r="2171" spans="1:45" s="272" customFormat="1" ht="21.6" x14ac:dyDescent="0.65">
      <c r="A2171" s="304"/>
      <c r="B2171" s="305"/>
      <c r="C2171" s="284"/>
      <c r="D2171" s="284"/>
      <c r="E2171" s="284"/>
      <c r="F2171" s="284"/>
      <c r="G2171" s="284"/>
      <c r="H2171" s="284"/>
      <c r="I2171" s="284"/>
      <c r="J2171" s="284"/>
      <c r="K2171" s="284"/>
      <c r="L2171" s="284"/>
      <c r="M2171" s="284"/>
      <c r="N2171" s="284"/>
      <c r="O2171" s="284"/>
      <c r="P2171" s="284"/>
      <c r="Q2171" s="284"/>
      <c r="R2171" s="284"/>
      <c r="S2171" s="284"/>
      <c r="T2171" s="284"/>
      <c r="U2171" s="284"/>
      <c r="V2171" s="284"/>
      <c r="W2171" s="284"/>
      <c r="X2171" s="284"/>
      <c r="Y2171" s="284"/>
      <c r="Z2171" s="284"/>
      <c r="AA2171" s="284"/>
      <c r="AB2171" s="284"/>
      <c r="AC2171" s="284"/>
      <c r="AD2171" s="284"/>
      <c r="AE2171" s="284"/>
      <c r="AF2171" s="284"/>
      <c r="AG2171" s="284"/>
      <c r="AH2171" s="284"/>
      <c r="AI2171" s="284"/>
      <c r="AJ2171" s="284"/>
      <c r="AK2171" s="284"/>
      <c r="AL2171" s="284"/>
      <c r="AM2171" s="284"/>
      <c r="AN2171" s="284"/>
      <c r="AO2171" s="284"/>
      <c r="AP2171" s="284"/>
      <c r="AQ2171" s="298"/>
      <c r="AR2171" s="305"/>
      <c r="AS2171" s="278"/>
    </row>
    <row r="2172" spans="1:45" s="272" customFormat="1" ht="21.6" x14ac:dyDescent="0.65">
      <c r="A2172" s="304"/>
      <c r="B2172" s="305"/>
      <c r="C2172" s="284"/>
      <c r="D2172" s="284"/>
      <c r="E2172" s="284"/>
      <c r="F2172" s="284"/>
      <c r="G2172" s="284"/>
      <c r="H2172" s="284"/>
      <c r="I2172" s="284"/>
      <c r="J2172" s="284"/>
      <c r="K2172" s="284"/>
      <c r="L2172" s="284"/>
      <c r="M2172" s="284"/>
      <c r="N2172" s="284"/>
      <c r="O2172" s="284"/>
      <c r="P2172" s="284"/>
      <c r="Q2172" s="284"/>
      <c r="R2172" s="284"/>
      <c r="S2172" s="284"/>
      <c r="T2172" s="284"/>
      <c r="U2172" s="284"/>
      <c r="V2172" s="284"/>
      <c r="W2172" s="284"/>
      <c r="X2172" s="284"/>
      <c r="Y2172" s="284"/>
      <c r="Z2172" s="284"/>
      <c r="AA2172" s="284"/>
      <c r="AB2172" s="284"/>
      <c r="AC2172" s="284"/>
      <c r="AD2172" s="284"/>
      <c r="AE2172" s="284"/>
      <c r="AF2172" s="284"/>
      <c r="AG2172" s="284"/>
      <c r="AH2172" s="284"/>
      <c r="AI2172" s="284"/>
      <c r="AJ2172" s="284"/>
      <c r="AK2172" s="284"/>
      <c r="AL2172" s="284"/>
      <c r="AM2172" s="284"/>
      <c r="AN2172" s="284"/>
      <c r="AO2172" s="284"/>
      <c r="AP2172" s="284"/>
      <c r="AQ2172" s="298"/>
      <c r="AR2172" s="305"/>
      <c r="AS2172" s="278"/>
    </row>
    <row r="2173" spans="1:45" s="272" customFormat="1" ht="21.6" x14ac:dyDescent="0.65">
      <c r="A2173" s="304"/>
      <c r="B2173" s="305"/>
      <c r="C2173" s="284"/>
      <c r="D2173" s="284"/>
      <c r="E2173" s="284"/>
      <c r="F2173" s="284"/>
      <c r="G2173" s="284"/>
      <c r="H2173" s="284"/>
      <c r="I2173" s="284"/>
      <c r="J2173" s="284"/>
      <c r="K2173" s="284"/>
      <c r="L2173" s="284"/>
      <c r="M2173" s="284"/>
      <c r="N2173" s="284"/>
      <c r="O2173" s="284"/>
      <c r="P2173" s="284"/>
      <c r="Q2173" s="284"/>
      <c r="R2173" s="284"/>
      <c r="S2173" s="284"/>
      <c r="T2173" s="284"/>
      <c r="U2173" s="284"/>
      <c r="V2173" s="284"/>
      <c r="W2173" s="284"/>
      <c r="X2173" s="284"/>
      <c r="Y2173" s="284"/>
      <c r="Z2173" s="284"/>
      <c r="AA2173" s="284"/>
      <c r="AB2173" s="284"/>
      <c r="AC2173" s="284"/>
      <c r="AD2173" s="284"/>
      <c r="AE2173" s="284"/>
      <c r="AF2173" s="284"/>
      <c r="AG2173" s="284"/>
      <c r="AH2173" s="284"/>
      <c r="AI2173" s="284"/>
      <c r="AJ2173" s="284"/>
      <c r="AK2173" s="284"/>
      <c r="AL2173" s="284"/>
      <c r="AM2173" s="284"/>
      <c r="AN2173" s="284"/>
      <c r="AO2173" s="284"/>
      <c r="AP2173" s="284"/>
      <c r="AQ2173" s="298"/>
      <c r="AR2173" s="305"/>
      <c r="AS2173" s="278"/>
    </row>
    <row r="2174" spans="1:45" s="272" customFormat="1" ht="21.6" x14ac:dyDescent="0.65">
      <c r="A2174" s="304"/>
      <c r="B2174" s="305"/>
      <c r="C2174" s="285"/>
      <c r="D2174" s="285"/>
      <c r="E2174" s="285"/>
      <c r="F2174" s="285"/>
      <c r="G2174" s="285"/>
      <c r="H2174" s="285"/>
      <c r="I2174" s="285"/>
      <c r="J2174" s="285"/>
      <c r="K2174" s="285"/>
      <c r="L2174" s="285"/>
      <c r="M2174" s="285"/>
      <c r="N2174" s="285"/>
      <c r="O2174" s="285"/>
      <c r="P2174" s="285"/>
      <c r="Q2174" s="285"/>
      <c r="R2174" s="285"/>
      <c r="S2174" s="285"/>
      <c r="T2174" s="285"/>
      <c r="U2174" s="285"/>
      <c r="V2174" s="285"/>
      <c r="W2174" s="285"/>
      <c r="X2174" s="285"/>
      <c r="Y2174" s="285"/>
      <c r="Z2174" s="285"/>
      <c r="AA2174" s="285"/>
      <c r="AB2174" s="271"/>
      <c r="AC2174" s="271"/>
      <c r="AD2174" s="271"/>
      <c r="AE2174" s="271"/>
      <c r="AF2174" s="271"/>
      <c r="AG2174" s="285"/>
      <c r="AH2174" s="285"/>
      <c r="AI2174" s="285"/>
      <c r="AJ2174" s="285"/>
      <c r="AK2174" s="285"/>
      <c r="AL2174" s="285"/>
      <c r="AM2174" s="285"/>
      <c r="AN2174" s="285"/>
      <c r="AO2174" s="285"/>
      <c r="AP2174" s="285"/>
      <c r="AQ2174" s="298"/>
      <c r="AR2174" s="305"/>
      <c r="AS2174" s="275"/>
    </row>
    <row r="2175" spans="1:45" s="272" customFormat="1" ht="21.6" x14ac:dyDescent="0.65">
      <c r="A2175" s="304"/>
      <c r="B2175" s="305"/>
      <c r="C2175" s="285"/>
      <c r="D2175" s="285"/>
      <c r="E2175" s="285"/>
      <c r="F2175" s="285"/>
      <c r="G2175" s="285"/>
      <c r="H2175" s="285"/>
      <c r="I2175" s="285"/>
      <c r="J2175" s="285"/>
      <c r="K2175" s="285"/>
      <c r="L2175" s="285"/>
      <c r="M2175" s="285"/>
      <c r="N2175" s="285"/>
      <c r="O2175" s="285"/>
      <c r="P2175" s="285"/>
      <c r="Q2175" s="285"/>
      <c r="R2175" s="285"/>
      <c r="S2175" s="285"/>
      <c r="T2175" s="285"/>
      <c r="U2175" s="285"/>
      <c r="V2175" s="285"/>
      <c r="W2175" s="285"/>
      <c r="X2175" s="285"/>
      <c r="Y2175" s="285"/>
      <c r="Z2175" s="285"/>
      <c r="AA2175" s="285"/>
      <c r="AB2175" s="285"/>
      <c r="AC2175" s="285"/>
      <c r="AD2175" s="285"/>
      <c r="AE2175" s="285"/>
      <c r="AF2175" s="285"/>
      <c r="AG2175" s="285"/>
      <c r="AH2175" s="285"/>
      <c r="AI2175" s="285"/>
      <c r="AJ2175" s="285"/>
      <c r="AK2175" s="285"/>
      <c r="AL2175" s="285"/>
      <c r="AM2175" s="285"/>
      <c r="AN2175" s="285"/>
      <c r="AO2175" s="285"/>
      <c r="AP2175" s="285"/>
      <c r="AQ2175" s="298"/>
      <c r="AR2175" s="305"/>
      <c r="AS2175" s="275"/>
    </row>
    <row r="2176" spans="1:45" s="272" customFormat="1" ht="21.6" x14ac:dyDescent="0.65">
      <c r="A2176" s="304"/>
      <c r="B2176" s="305"/>
      <c r="C2176" s="284"/>
      <c r="D2176" s="284"/>
      <c r="E2176" s="284"/>
      <c r="F2176" s="284"/>
      <c r="G2176" s="284"/>
      <c r="H2176" s="284"/>
      <c r="I2176" s="284"/>
      <c r="J2176" s="284"/>
      <c r="K2176" s="284"/>
      <c r="L2176" s="284"/>
      <c r="M2176" s="284"/>
      <c r="N2176" s="284"/>
      <c r="O2176" s="284"/>
      <c r="P2176" s="284"/>
      <c r="Q2176" s="284"/>
      <c r="R2176" s="284"/>
      <c r="S2176" s="284"/>
      <c r="T2176" s="284"/>
      <c r="U2176" s="284"/>
      <c r="V2176" s="284"/>
      <c r="W2176" s="284"/>
      <c r="X2176" s="284"/>
      <c r="Y2176" s="284"/>
      <c r="Z2176" s="284"/>
      <c r="AA2176" s="284"/>
      <c r="AB2176" s="284"/>
      <c r="AC2176" s="284"/>
      <c r="AD2176" s="284"/>
      <c r="AE2176" s="284"/>
      <c r="AF2176" s="284"/>
      <c r="AG2176" s="284"/>
      <c r="AH2176" s="284"/>
      <c r="AI2176" s="284"/>
      <c r="AJ2176" s="284"/>
      <c r="AK2176" s="284"/>
      <c r="AL2176" s="284"/>
      <c r="AM2176" s="284"/>
      <c r="AN2176" s="284"/>
      <c r="AO2176" s="284"/>
      <c r="AP2176" s="284"/>
      <c r="AQ2176" s="298"/>
      <c r="AR2176" s="305"/>
      <c r="AS2176" s="278"/>
    </row>
    <row r="2177" spans="1:45" s="272" customFormat="1" ht="14.4" x14ac:dyDescent="0.3">
      <c r="A2177" s="306"/>
      <c r="B2177" s="307"/>
      <c r="C2177" s="307"/>
      <c r="D2177" s="307"/>
      <c r="E2177" s="307"/>
      <c r="F2177" s="307"/>
      <c r="G2177" s="307"/>
      <c r="H2177" s="307"/>
      <c r="I2177" s="307"/>
      <c r="J2177" s="307"/>
      <c r="K2177" s="307"/>
      <c r="L2177" s="307"/>
      <c r="M2177" s="307"/>
      <c r="N2177" s="307"/>
      <c r="O2177" s="307"/>
      <c r="P2177" s="307"/>
      <c r="Q2177" s="307"/>
      <c r="R2177" s="307"/>
      <c r="S2177" s="307"/>
      <c r="T2177" s="307"/>
      <c r="U2177" s="307"/>
      <c r="V2177" s="307"/>
      <c r="W2177" s="307"/>
      <c r="X2177" s="307"/>
      <c r="Y2177" s="307"/>
      <c r="Z2177" s="307"/>
      <c r="AA2177" s="307"/>
      <c r="AB2177" s="307"/>
      <c r="AC2177" s="307"/>
      <c r="AD2177" s="307"/>
      <c r="AE2177" s="307"/>
      <c r="AF2177" s="307"/>
      <c r="AG2177" s="307"/>
      <c r="AH2177" s="307"/>
      <c r="AI2177" s="307"/>
      <c r="AJ2177" s="307"/>
      <c r="AK2177" s="307"/>
      <c r="AL2177" s="307"/>
      <c r="AM2177" s="307"/>
      <c r="AN2177" s="307"/>
      <c r="AO2177" s="307"/>
      <c r="AP2177" s="307"/>
      <c r="AQ2177" s="298"/>
      <c r="AR2177" s="307"/>
      <c r="AS2177" s="275"/>
    </row>
    <row r="2178" spans="1:45" s="272" customFormat="1" ht="21.6" x14ac:dyDescent="0.65">
      <c r="A2178" s="304"/>
      <c r="B2178" s="305"/>
      <c r="C2178" s="284"/>
      <c r="D2178" s="284"/>
      <c r="E2178" s="284"/>
      <c r="F2178" s="284"/>
      <c r="G2178" s="284"/>
      <c r="H2178" s="284"/>
      <c r="I2178" s="284"/>
      <c r="J2178" s="284"/>
      <c r="K2178" s="284"/>
      <c r="L2178" s="284"/>
      <c r="M2178" s="284"/>
      <c r="N2178" s="284"/>
      <c r="O2178" s="284"/>
      <c r="P2178" s="284"/>
      <c r="Q2178" s="284"/>
      <c r="R2178" s="284"/>
      <c r="S2178" s="284"/>
      <c r="T2178" s="284"/>
      <c r="U2178" s="284"/>
      <c r="V2178" s="284"/>
      <c r="W2178" s="284"/>
      <c r="X2178" s="284"/>
      <c r="Y2178" s="284"/>
      <c r="Z2178" s="284"/>
      <c r="AA2178" s="284"/>
      <c r="AB2178" s="284"/>
      <c r="AC2178" s="284"/>
      <c r="AD2178" s="284"/>
      <c r="AE2178" s="284"/>
      <c r="AF2178" s="284"/>
      <c r="AG2178" s="284"/>
      <c r="AH2178" s="284"/>
      <c r="AI2178" s="284"/>
      <c r="AJ2178" s="284"/>
      <c r="AK2178" s="284"/>
      <c r="AL2178" s="284"/>
      <c r="AM2178" s="284"/>
      <c r="AN2178" s="284"/>
      <c r="AO2178" s="284"/>
      <c r="AP2178" s="284"/>
      <c r="AQ2178" s="298"/>
      <c r="AR2178" s="305"/>
      <c r="AS2178" s="278"/>
    </row>
    <row r="2179" spans="1:45" s="272" customFormat="1" ht="14.4" x14ac:dyDescent="0.3">
      <c r="A2179" s="306"/>
      <c r="B2179" s="307"/>
      <c r="C2179" s="307"/>
      <c r="D2179" s="307"/>
      <c r="E2179" s="307"/>
      <c r="F2179" s="307"/>
      <c r="G2179" s="307"/>
      <c r="H2179" s="307"/>
      <c r="I2179" s="307"/>
      <c r="J2179" s="307"/>
      <c r="K2179" s="307"/>
      <c r="L2179" s="307"/>
      <c r="M2179" s="307"/>
      <c r="N2179" s="307"/>
      <c r="O2179" s="307"/>
      <c r="P2179" s="307"/>
      <c r="Q2179" s="307"/>
      <c r="R2179" s="307"/>
      <c r="S2179" s="307"/>
      <c r="T2179" s="307"/>
      <c r="U2179" s="307"/>
      <c r="V2179" s="307"/>
      <c r="W2179" s="307"/>
      <c r="X2179" s="307"/>
      <c r="Y2179" s="307"/>
      <c r="Z2179" s="307"/>
      <c r="AA2179" s="307"/>
      <c r="AB2179" s="307"/>
      <c r="AC2179" s="307"/>
      <c r="AD2179" s="307"/>
      <c r="AE2179" s="307"/>
      <c r="AF2179" s="307"/>
      <c r="AG2179" s="307"/>
      <c r="AH2179" s="307"/>
      <c r="AI2179" s="307"/>
      <c r="AJ2179" s="307"/>
      <c r="AK2179" s="307"/>
      <c r="AL2179" s="307"/>
      <c r="AM2179" s="307"/>
      <c r="AN2179" s="307"/>
      <c r="AO2179" s="307"/>
      <c r="AP2179" s="307"/>
      <c r="AQ2179" s="298"/>
      <c r="AR2179" s="307"/>
      <c r="AS2179" s="275"/>
    </row>
    <row r="2180" spans="1:45" s="272" customFormat="1" ht="21.6" x14ac:dyDescent="0.65">
      <c r="A2180" s="304"/>
      <c r="B2180" s="305"/>
      <c r="C2180" s="285"/>
      <c r="D2180" s="285"/>
      <c r="E2180" s="285"/>
      <c r="F2180" s="285"/>
      <c r="G2180" s="285"/>
      <c r="H2180" s="285"/>
      <c r="I2180" s="285"/>
      <c r="J2180" s="285"/>
      <c r="K2180" s="285"/>
      <c r="L2180" s="285"/>
      <c r="M2180" s="285"/>
      <c r="N2180" s="285"/>
      <c r="O2180" s="285"/>
      <c r="P2180" s="285"/>
      <c r="Q2180" s="285"/>
      <c r="R2180" s="285"/>
      <c r="S2180" s="285"/>
      <c r="T2180" s="285"/>
      <c r="U2180" s="285"/>
      <c r="V2180" s="285"/>
      <c r="W2180" s="285"/>
      <c r="X2180" s="285"/>
      <c r="Y2180" s="285"/>
      <c r="Z2180" s="285"/>
      <c r="AA2180" s="285"/>
      <c r="AB2180" s="285"/>
      <c r="AC2180" s="285"/>
      <c r="AD2180" s="285"/>
      <c r="AE2180" s="285"/>
      <c r="AF2180" s="285"/>
      <c r="AG2180" s="285"/>
      <c r="AH2180" s="285"/>
      <c r="AI2180" s="285"/>
      <c r="AJ2180" s="285"/>
      <c r="AK2180" s="285"/>
      <c r="AL2180" s="285"/>
      <c r="AM2180" s="285"/>
      <c r="AN2180" s="285"/>
      <c r="AO2180" s="285"/>
      <c r="AP2180" s="285"/>
      <c r="AQ2180" s="298"/>
      <c r="AR2180" s="305"/>
      <c r="AS2180" s="275"/>
    </row>
    <row r="2181" spans="1:45" s="272" customFormat="1" ht="21.6" x14ac:dyDescent="0.65">
      <c r="A2181" s="304"/>
      <c r="B2181" s="305"/>
      <c r="C2181" s="285"/>
      <c r="D2181" s="285"/>
      <c r="E2181" s="285"/>
      <c r="F2181" s="285"/>
      <c r="G2181" s="285"/>
      <c r="H2181" s="285"/>
      <c r="I2181" s="285"/>
      <c r="J2181" s="285"/>
      <c r="K2181" s="285"/>
      <c r="L2181" s="285"/>
      <c r="M2181" s="285"/>
      <c r="N2181" s="285"/>
      <c r="O2181" s="285"/>
      <c r="P2181" s="285"/>
      <c r="Q2181" s="285"/>
      <c r="R2181" s="285"/>
      <c r="S2181" s="285"/>
      <c r="T2181" s="285"/>
      <c r="U2181" s="285"/>
      <c r="V2181" s="285"/>
      <c r="W2181" s="285"/>
      <c r="X2181" s="285"/>
      <c r="Y2181" s="285"/>
      <c r="Z2181" s="285"/>
      <c r="AA2181" s="285"/>
      <c r="AB2181" s="285"/>
      <c r="AC2181" s="285"/>
      <c r="AD2181" s="285"/>
      <c r="AE2181" s="285"/>
      <c r="AF2181" s="285"/>
      <c r="AG2181" s="285"/>
      <c r="AH2181" s="285"/>
      <c r="AI2181" s="285"/>
      <c r="AJ2181" s="285"/>
      <c r="AK2181" s="285"/>
      <c r="AL2181" s="285"/>
      <c r="AM2181" s="285"/>
      <c r="AN2181" s="285"/>
      <c r="AO2181" s="285"/>
      <c r="AP2181" s="285"/>
      <c r="AQ2181" s="298"/>
      <c r="AR2181" s="305"/>
      <c r="AS2181" s="275"/>
    </row>
    <row r="2182" spans="1:45" s="272" customFormat="1" ht="14.4" x14ac:dyDescent="0.3">
      <c r="A2182" s="306"/>
      <c r="B2182" s="307"/>
      <c r="C2182" s="307"/>
      <c r="D2182" s="307"/>
      <c r="E2182" s="307"/>
      <c r="F2182" s="307"/>
      <c r="G2182" s="307"/>
      <c r="H2182" s="307"/>
      <c r="I2182" s="307"/>
      <c r="J2182" s="307"/>
      <c r="K2182" s="307"/>
      <c r="L2182" s="307"/>
      <c r="M2182" s="307"/>
      <c r="N2182" s="307"/>
      <c r="O2182" s="307"/>
      <c r="P2182" s="307"/>
      <c r="Q2182" s="307"/>
      <c r="R2182" s="307"/>
      <c r="S2182" s="307"/>
      <c r="T2182" s="307"/>
      <c r="U2182" s="307"/>
      <c r="V2182" s="307"/>
      <c r="W2182" s="307"/>
      <c r="X2182" s="307"/>
      <c r="Y2182" s="307"/>
      <c r="Z2182" s="307"/>
      <c r="AA2182" s="307"/>
      <c r="AB2182" s="307"/>
      <c r="AC2182" s="307"/>
      <c r="AD2182" s="307"/>
      <c r="AE2182" s="307"/>
      <c r="AF2182" s="307"/>
      <c r="AG2182" s="307"/>
      <c r="AH2182" s="307"/>
      <c r="AI2182" s="307"/>
      <c r="AJ2182" s="307"/>
      <c r="AK2182" s="307"/>
      <c r="AL2182" s="307"/>
      <c r="AM2182" s="307"/>
      <c r="AN2182" s="307"/>
      <c r="AO2182" s="307"/>
      <c r="AP2182" s="307"/>
      <c r="AQ2182" s="298"/>
      <c r="AR2182" s="307"/>
      <c r="AS2182" s="275"/>
    </row>
    <row r="2183" spans="1:45" s="272" customFormat="1" ht="21.6" x14ac:dyDescent="0.65">
      <c r="A2183" s="305"/>
      <c r="B2183" s="305"/>
      <c r="C2183" s="284"/>
      <c r="D2183" s="284"/>
      <c r="E2183" s="284"/>
      <c r="F2183" s="284"/>
      <c r="G2183" s="284"/>
      <c r="H2183" s="284"/>
      <c r="I2183" s="284"/>
      <c r="J2183" s="284"/>
      <c r="K2183" s="284"/>
      <c r="L2183" s="284"/>
      <c r="M2183" s="284"/>
      <c r="N2183" s="284"/>
      <c r="O2183" s="284"/>
      <c r="P2183" s="284"/>
      <c r="Q2183" s="284"/>
      <c r="R2183" s="284"/>
      <c r="S2183" s="284"/>
      <c r="T2183" s="284"/>
      <c r="U2183" s="284"/>
      <c r="V2183" s="284"/>
      <c r="W2183" s="284"/>
      <c r="X2183" s="284"/>
      <c r="Y2183" s="284"/>
      <c r="Z2183" s="284"/>
      <c r="AA2183" s="284"/>
      <c r="AB2183" s="284"/>
      <c r="AC2183" s="284"/>
      <c r="AD2183" s="284"/>
      <c r="AE2183" s="284"/>
      <c r="AF2183" s="284"/>
      <c r="AG2183" s="284"/>
      <c r="AH2183" s="284"/>
      <c r="AI2183" s="284"/>
      <c r="AJ2183" s="284"/>
      <c r="AK2183" s="284"/>
      <c r="AL2183" s="284"/>
      <c r="AM2183" s="284"/>
      <c r="AN2183" s="284"/>
      <c r="AO2183" s="284"/>
      <c r="AP2183" s="284"/>
      <c r="AQ2183" s="298"/>
      <c r="AR2183" s="305"/>
      <c r="AS2183" s="278"/>
    </row>
    <row r="2184" spans="1:45" s="272" customFormat="1" ht="21.6" x14ac:dyDescent="0.65">
      <c r="A2184" s="304"/>
      <c r="B2184" s="305"/>
      <c r="C2184" s="285"/>
      <c r="D2184" s="285"/>
      <c r="E2184" s="285"/>
      <c r="F2184" s="285"/>
      <c r="G2184" s="285"/>
      <c r="H2184" s="285"/>
      <c r="I2184" s="285"/>
      <c r="J2184" s="285"/>
      <c r="K2184" s="285"/>
      <c r="L2184" s="285"/>
      <c r="M2184" s="285"/>
      <c r="N2184" s="285"/>
      <c r="O2184" s="285"/>
      <c r="P2184" s="285"/>
      <c r="Q2184" s="285"/>
      <c r="R2184" s="285"/>
      <c r="S2184" s="285"/>
      <c r="T2184" s="285"/>
      <c r="U2184" s="285"/>
      <c r="V2184" s="285"/>
      <c r="W2184" s="285"/>
      <c r="X2184" s="285"/>
      <c r="Y2184" s="285"/>
      <c r="Z2184" s="285"/>
      <c r="AA2184" s="285"/>
      <c r="AB2184" s="285"/>
      <c r="AC2184" s="285"/>
      <c r="AD2184" s="285"/>
      <c r="AE2184" s="285"/>
      <c r="AF2184" s="285"/>
      <c r="AG2184" s="285"/>
      <c r="AH2184" s="285"/>
      <c r="AI2184" s="285"/>
      <c r="AJ2184" s="285"/>
      <c r="AK2184" s="285"/>
      <c r="AL2184" s="285"/>
      <c r="AM2184" s="285"/>
      <c r="AN2184" s="285"/>
      <c r="AO2184" s="285"/>
      <c r="AP2184" s="285"/>
      <c r="AQ2184" s="298"/>
      <c r="AR2184" s="305"/>
      <c r="AS2184" s="275"/>
    </row>
    <row r="2185" spans="1:45" s="272" customFormat="1" ht="21.6" x14ac:dyDescent="0.65">
      <c r="A2185" s="304"/>
      <c r="B2185" s="305"/>
      <c r="C2185" s="285"/>
      <c r="D2185" s="285"/>
      <c r="E2185" s="285"/>
      <c r="F2185" s="285"/>
      <c r="G2185" s="285"/>
      <c r="H2185" s="285"/>
      <c r="I2185" s="285"/>
      <c r="J2185" s="285"/>
      <c r="K2185" s="285"/>
      <c r="L2185" s="285"/>
      <c r="M2185" s="285"/>
      <c r="N2185" s="285"/>
      <c r="O2185" s="285"/>
      <c r="P2185" s="285"/>
      <c r="Q2185" s="285"/>
      <c r="R2185" s="285"/>
      <c r="S2185" s="285"/>
      <c r="T2185" s="285"/>
      <c r="U2185" s="285"/>
      <c r="V2185" s="285"/>
      <c r="W2185" s="285"/>
      <c r="X2185" s="285"/>
      <c r="Y2185" s="285"/>
      <c r="Z2185" s="285"/>
      <c r="AA2185" s="285"/>
      <c r="AB2185" s="285"/>
      <c r="AC2185" s="285"/>
      <c r="AD2185" s="285"/>
      <c r="AE2185" s="285"/>
      <c r="AF2185" s="285"/>
      <c r="AG2185" s="285"/>
      <c r="AH2185" s="285"/>
      <c r="AI2185" s="285"/>
      <c r="AJ2185" s="285"/>
      <c r="AK2185" s="285"/>
      <c r="AL2185" s="285"/>
      <c r="AM2185" s="285"/>
      <c r="AN2185" s="285"/>
      <c r="AO2185" s="285"/>
      <c r="AP2185" s="285"/>
      <c r="AQ2185" s="298"/>
      <c r="AR2185" s="305"/>
      <c r="AS2185" s="275"/>
    </row>
    <row r="2186" spans="1:45" s="272" customFormat="1" ht="21.6" x14ac:dyDescent="0.65">
      <c r="A2186" s="304"/>
      <c r="B2186" s="305"/>
      <c r="C2186" s="285"/>
      <c r="D2186" s="285"/>
      <c r="E2186" s="285"/>
      <c r="F2186" s="285"/>
      <c r="G2186" s="285"/>
      <c r="H2186" s="285"/>
      <c r="I2186" s="285"/>
      <c r="J2186" s="285"/>
      <c r="K2186" s="285"/>
      <c r="L2186" s="285"/>
      <c r="M2186" s="285"/>
      <c r="N2186" s="285"/>
      <c r="O2186" s="285"/>
      <c r="P2186" s="285"/>
      <c r="Q2186" s="285"/>
      <c r="R2186" s="285"/>
      <c r="S2186" s="285"/>
      <c r="T2186" s="285"/>
      <c r="U2186" s="285"/>
      <c r="V2186" s="285"/>
      <c r="W2186" s="285"/>
      <c r="X2186" s="285"/>
      <c r="Y2186" s="285"/>
      <c r="Z2186" s="285"/>
      <c r="AA2186" s="285"/>
      <c r="AB2186" s="285"/>
      <c r="AC2186" s="285"/>
      <c r="AD2186" s="285"/>
      <c r="AE2186" s="285"/>
      <c r="AF2186" s="285"/>
      <c r="AG2186" s="285"/>
      <c r="AH2186" s="285"/>
      <c r="AI2186" s="285"/>
      <c r="AJ2186" s="285"/>
      <c r="AK2186" s="285"/>
      <c r="AL2186" s="285"/>
      <c r="AM2186" s="285"/>
      <c r="AN2186" s="285"/>
      <c r="AO2186" s="285"/>
      <c r="AP2186" s="285"/>
      <c r="AQ2186" s="298"/>
      <c r="AR2186" s="305"/>
      <c r="AS2186" s="275"/>
    </row>
    <row r="2187" spans="1:45" s="272" customFormat="1" ht="21.6" x14ac:dyDescent="0.65">
      <c r="A2187" s="304"/>
      <c r="B2187" s="305"/>
      <c r="C2187" s="285"/>
      <c r="D2187" s="285"/>
      <c r="E2187" s="285"/>
      <c r="F2187" s="285"/>
      <c r="G2187" s="285"/>
      <c r="H2187" s="285"/>
      <c r="I2187" s="285"/>
      <c r="J2187" s="285"/>
      <c r="K2187" s="285"/>
      <c r="L2187" s="285"/>
      <c r="M2187" s="285"/>
      <c r="N2187" s="285"/>
      <c r="O2187" s="285"/>
      <c r="P2187" s="285"/>
      <c r="Q2187" s="285"/>
      <c r="R2187" s="285"/>
      <c r="S2187" s="285"/>
      <c r="T2187" s="285"/>
      <c r="U2187" s="285"/>
      <c r="V2187" s="285"/>
      <c r="W2187" s="285"/>
      <c r="X2187" s="285"/>
      <c r="Y2187" s="285"/>
      <c r="Z2187" s="285"/>
      <c r="AA2187" s="285"/>
      <c r="AB2187" s="285"/>
      <c r="AC2187" s="285"/>
      <c r="AD2187" s="285"/>
      <c r="AE2187" s="285"/>
      <c r="AF2187" s="285"/>
      <c r="AG2187" s="285"/>
      <c r="AH2187" s="285"/>
      <c r="AI2187" s="285"/>
      <c r="AJ2187" s="285"/>
      <c r="AK2187" s="285"/>
      <c r="AL2187" s="285"/>
      <c r="AM2187" s="285"/>
      <c r="AN2187" s="285"/>
      <c r="AO2187" s="285"/>
      <c r="AP2187" s="285"/>
      <c r="AQ2187" s="298"/>
      <c r="AR2187" s="305"/>
      <c r="AS2187" s="275"/>
    </row>
    <row r="2188" spans="1:45" s="272" customFormat="1" ht="14.4" x14ac:dyDescent="0.3">
      <c r="A2188" s="306"/>
      <c r="B2188" s="307"/>
      <c r="C2188" s="307"/>
      <c r="D2188" s="307"/>
      <c r="E2188" s="307"/>
      <c r="F2188" s="307"/>
      <c r="G2188" s="307"/>
      <c r="H2188" s="307"/>
      <c r="I2188" s="307"/>
      <c r="J2188" s="307"/>
      <c r="K2188" s="307"/>
      <c r="L2188" s="307"/>
      <c r="M2188" s="307"/>
      <c r="N2188" s="307"/>
      <c r="O2188" s="307"/>
      <c r="P2188" s="307"/>
      <c r="Q2188" s="307"/>
      <c r="R2188" s="307"/>
      <c r="S2188" s="307"/>
      <c r="T2188" s="307"/>
      <c r="U2188" s="307"/>
      <c r="V2188" s="307"/>
      <c r="W2188" s="307"/>
      <c r="X2188" s="307"/>
      <c r="Y2188" s="307"/>
      <c r="Z2188" s="307"/>
      <c r="AA2188" s="307"/>
      <c r="AB2188" s="307"/>
      <c r="AC2188" s="307"/>
      <c r="AD2188" s="307"/>
      <c r="AE2188" s="307"/>
      <c r="AF2188" s="307"/>
      <c r="AG2188" s="307"/>
      <c r="AH2188" s="307"/>
      <c r="AI2188" s="307"/>
      <c r="AJ2188" s="307"/>
      <c r="AK2188" s="307"/>
      <c r="AL2188" s="307"/>
      <c r="AM2188" s="307"/>
      <c r="AN2188" s="307"/>
      <c r="AO2188" s="307"/>
      <c r="AP2188" s="307"/>
      <c r="AQ2188" s="298"/>
      <c r="AR2188" s="307"/>
      <c r="AS2188" s="275"/>
    </row>
    <row r="2189" spans="1:45" s="272" customFormat="1" ht="21.6" x14ac:dyDescent="0.65">
      <c r="A2189" s="304"/>
      <c r="B2189" s="305"/>
      <c r="C2189" s="285"/>
      <c r="D2189" s="285"/>
      <c r="E2189" s="285"/>
      <c r="F2189" s="285"/>
      <c r="G2189" s="285"/>
      <c r="H2189" s="285"/>
      <c r="I2189" s="285"/>
      <c r="J2189" s="285"/>
      <c r="K2189" s="285"/>
      <c r="L2189" s="285"/>
      <c r="M2189" s="285"/>
      <c r="N2189" s="285"/>
      <c r="O2189" s="285"/>
      <c r="P2189" s="285"/>
      <c r="Q2189" s="285"/>
      <c r="R2189" s="285"/>
      <c r="S2189" s="285"/>
      <c r="T2189" s="285"/>
      <c r="U2189" s="285"/>
      <c r="V2189" s="285"/>
      <c r="W2189" s="285"/>
      <c r="X2189" s="285"/>
      <c r="Y2189" s="285"/>
      <c r="Z2189" s="285"/>
      <c r="AA2189" s="285"/>
      <c r="AB2189" s="285"/>
      <c r="AC2189" s="285"/>
      <c r="AD2189" s="285"/>
      <c r="AE2189" s="285"/>
      <c r="AF2189" s="285"/>
      <c r="AG2189" s="285"/>
      <c r="AH2189" s="285"/>
      <c r="AI2189" s="285"/>
      <c r="AJ2189" s="285"/>
      <c r="AK2189" s="285"/>
      <c r="AL2189" s="285"/>
      <c r="AM2189" s="285"/>
      <c r="AN2189" s="285"/>
      <c r="AO2189" s="285"/>
      <c r="AP2189" s="285"/>
      <c r="AQ2189" s="298"/>
      <c r="AR2189" s="305"/>
      <c r="AS2189" s="275"/>
    </row>
    <row r="2190" spans="1:45" s="272" customFormat="1" ht="21.6" x14ac:dyDescent="0.65">
      <c r="A2190" s="304"/>
      <c r="B2190" s="305"/>
      <c r="C2190" s="284"/>
      <c r="D2190" s="284"/>
      <c r="E2190" s="284"/>
      <c r="F2190" s="284"/>
      <c r="G2190" s="284"/>
      <c r="H2190" s="284"/>
      <c r="I2190" s="284"/>
      <c r="J2190" s="284"/>
      <c r="K2190" s="284"/>
      <c r="L2190" s="284"/>
      <c r="M2190" s="284"/>
      <c r="N2190" s="284"/>
      <c r="O2190" s="284"/>
      <c r="P2190" s="284"/>
      <c r="Q2190" s="284"/>
      <c r="R2190" s="284"/>
      <c r="S2190" s="284"/>
      <c r="T2190" s="284"/>
      <c r="U2190" s="284"/>
      <c r="V2190" s="284"/>
      <c r="W2190" s="284"/>
      <c r="X2190" s="284"/>
      <c r="Y2190" s="284"/>
      <c r="Z2190" s="284"/>
      <c r="AA2190" s="284"/>
      <c r="AB2190" s="284"/>
      <c r="AC2190" s="284"/>
      <c r="AD2190" s="284"/>
      <c r="AE2190" s="284"/>
      <c r="AF2190" s="284"/>
      <c r="AG2190" s="284"/>
      <c r="AH2190" s="284"/>
      <c r="AI2190" s="284"/>
      <c r="AJ2190" s="284"/>
      <c r="AK2190" s="284"/>
      <c r="AL2190" s="284"/>
      <c r="AM2190" s="284"/>
      <c r="AN2190" s="284"/>
      <c r="AO2190" s="284"/>
      <c r="AP2190" s="284"/>
      <c r="AQ2190" s="298"/>
      <c r="AR2190" s="305"/>
      <c r="AS2190" s="278"/>
    </row>
    <row r="2191" spans="1:45" s="272" customFormat="1" ht="21.6" x14ac:dyDescent="0.65">
      <c r="A2191" s="304"/>
      <c r="B2191" s="305"/>
      <c r="C2191" s="284"/>
      <c r="D2191" s="284"/>
      <c r="E2191" s="284"/>
      <c r="F2191" s="284"/>
      <c r="G2191" s="284"/>
      <c r="H2191" s="284"/>
      <c r="I2191" s="284"/>
      <c r="J2191" s="284"/>
      <c r="K2191" s="284"/>
      <c r="L2191" s="284"/>
      <c r="M2191" s="284"/>
      <c r="N2191" s="284"/>
      <c r="O2191" s="284"/>
      <c r="P2191" s="284"/>
      <c r="Q2191" s="284"/>
      <c r="R2191" s="284"/>
      <c r="S2191" s="284"/>
      <c r="T2191" s="284"/>
      <c r="U2191" s="284"/>
      <c r="V2191" s="284"/>
      <c r="W2191" s="284"/>
      <c r="X2191" s="284"/>
      <c r="Y2191" s="284"/>
      <c r="Z2191" s="284"/>
      <c r="AA2191" s="284"/>
      <c r="AB2191" s="284"/>
      <c r="AC2191" s="284"/>
      <c r="AD2191" s="284"/>
      <c r="AE2191" s="284"/>
      <c r="AF2191" s="284"/>
      <c r="AG2191" s="284"/>
      <c r="AH2191" s="284"/>
      <c r="AI2191" s="284"/>
      <c r="AJ2191" s="284"/>
      <c r="AK2191" s="284"/>
      <c r="AL2191" s="284"/>
      <c r="AM2191" s="284"/>
      <c r="AN2191" s="284"/>
      <c r="AO2191" s="284"/>
      <c r="AP2191" s="284"/>
      <c r="AQ2191" s="298"/>
      <c r="AR2191" s="305"/>
      <c r="AS2191" s="278"/>
    </row>
    <row r="2192" spans="1:45" s="272" customFormat="1" ht="21.6" x14ac:dyDescent="0.65">
      <c r="A2192" s="308"/>
      <c r="B2192" s="305"/>
      <c r="C2192" s="285"/>
      <c r="D2192" s="285"/>
      <c r="E2192" s="285"/>
      <c r="F2192" s="285"/>
      <c r="G2192" s="285"/>
      <c r="H2192" s="285"/>
      <c r="I2192" s="285"/>
      <c r="J2192" s="285"/>
      <c r="K2192" s="285"/>
      <c r="L2192" s="285"/>
      <c r="M2192" s="285"/>
      <c r="N2192" s="285"/>
      <c r="O2192" s="285"/>
      <c r="P2192" s="285"/>
      <c r="Q2192" s="285"/>
      <c r="R2192" s="285"/>
      <c r="S2192" s="285"/>
      <c r="T2192" s="285"/>
      <c r="U2192" s="285"/>
      <c r="V2192" s="285"/>
      <c r="W2192" s="285"/>
      <c r="X2192" s="285"/>
      <c r="Y2192" s="285"/>
      <c r="Z2192" s="285"/>
      <c r="AA2192" s="285"/>
      <c r="AB2192" s="285"/>
      <c r="AC2192" s="285"/>
      <c r="AD2192" s="285"/>
      <c r="AE2192" s="285"/>
      <c r="AF2192" s="285"/>
      <c r="AG2192" s="285"/>
      <c r="AH2192" s="285"/>
      <c r="AI2192" s="285"/>
      <c r="AJ2192" s="285"/>
      <c r="AK2192" s="285"/>
      <c r="AL2192" s="285"/>
      <c r="AM2192" s="285"/>
      <c r="AN2192" s="285"/>
      <c r="AO2192" s="285"/>
      <c r="AP2192" s="285"/>
      <c r="AQ2192" s="298"/>
      <c r="AR2192" s="309"/>
      <c r="AS2192" s="275"/>
    </row>
    <row r="2193" spans="1:47" s="272" customFormat="1" ht="21.6" x14ac:dyDescent="0.65">
      <c r="A2193" s="304"/>
      <c r="B2193" s="305"/>
      <c r="C2193" s="284"/>
      <c r="D2193" s="284"/>
      <c r="E2193" s="284"/>
      <c r="F2193" s="284"/>
      <c r="G2193" s="284"/>
      <c r="H2193" s="284"/>
      <c r="I2193" s="284"/>
      <c r="J2193" s="284"/>
      <c r="K2193" s="284"/>
      <c r="L2193" s="284"/>
      <c r="M2193" s="284"/>
      <c r="N2193" s="284"/>
      <c r="O2193" s="284"/>
      <c r="P2193" s="284"/>
      <c r="Q2193" s="284"/>
      <c r="R2193" s="284"/>
      <c r="S2193" s="284"/>
      <c r="T2193" s="284"/>
      <c r="U2193" s="284"/>
      <c r="V2193" s="284"/>
      <c r="W2193" s="284"/>
      <c r="X2193" s="284"/>
      <c r="Y2193" s="284"/>
      <c r="Z2193" s="284"/>
      <c r="AA2193" s="284"/>
      <c r="AB2193" s="284"/>
      <c r="AC2193" s="284"/>
      <c r="AD2193" s="284"/>
      <c r="AE2193" s="284"/>
      <c r="AF2193" s="284"/>
      <c r="AG2193" s="284"/>
      <c r="AH2193" s="284"/>
      <c r="AI2193" s="284"/>
      <c r="AJ2193" s="284"/>
      <c r="AK2193" s="284"/>
      <c r="AL2193" s="284"/>
      <c r="AM2193" s="284"/>
      <c r="AN2193" s="284"/>
      <c r="AO2193" s="284"/>
      <c r="AP2193" s="284"/>
      <c r="AQ2193" s="298"/>
      <c r="AR2193" s="305"/>
      <c r="AS2193" s="278"/>
    </row>
    <row r="2194" spans="1:47" s="272" customFormat="1" ht="21.6" x14ac:dyDescent="0.65">
      <c r="A2194" s="304"/>
      <c r="B2194" s="305"/>
      <c r="C2194" s="285"/>
      <c r="D2194" s="285"/>
      <c r="E2194" s="285"/>
      <c r="F2194" s="285"/>
      <c r="G2194" s="285"/>
      <c r="H2194" s="285"/>
      <c r="I2194" s="285"/>
      <c r="J2194" s="285"/>
      <c r="K2194" s="285"/>
      <c r="L2194" s="285"/>
      <c r="M2194" s="285"/>
      <c r="N2194" s="285"/>
      <c r="O2194" s="285"/>
      <c r="P2194" s="285"/>
      <c r="Q2194" s="285"/>
      <c r="R2194" s="285"/>
      <c r="S2194" s="285"/>
      <c r="T2194" s="285"/>
      <c r="U2194" s="285"/>
      <c r="V2194" s="285"/>
      <c r="W2194" s="285"/>
      <c r="X2194" s="285"/>
      <c r="Y2194" s="285"/>
      <c r="Z2194" s="285"/>
      <c r="AA2194" s="285"/>
      <c r="AB2194" s="285"/>
      <c r="AC2194" s="285"/>
      <c r="AD2194" s="285"/>
      <c r="AE2194" s="285"/>
      <c r="AF2194" s="285"/>
      <c r="AG2194" s="285"/>
      <c r="AH2194" s="285"/>
      <c r="AI2194" s="285"/>
      <c r="AJ2194" s="285"/>
      <c r="AK2194" s="285"/>
      <c r="AL2194" s="285"/>
      <c r="AM2194" s="285"/>
      <c r="AN2194" s="285"/>
      <c r="AO2194" s="285"/>
      <c r="AP2194" s="285"/>
      <c r="AQ2194" s="298"/>
      <c r="AR2194" s="305"/>
      <c r="AS2194" s="275"/>
    </row>
    <row r="2195" spans="1:47" s="272" customFormat="1" ht="21.6" x14ac:dyDescent="0.65">
      <c r="A2195" s="304"/>
      <c r="B2195" s="305"/>
      <c r="C2195" s="285"/>
      <c r="D2195" s="285"/>
      <c r="E2195" s="285"/>
      <c r="F2195" s="285"/>
      <c r="G2195" s="285"/>
      <c r="H2195" s="285"/>
      <c r="I2195" s="285"/>
      <c r="J2195" s="285"/>
      <c r="K2195" s="285"/>
      <c r="L2195" s="285"/>
      <c r="M2195" s="285"/>
      <c r="N2195" s="285"/>
      <c r="O2195" s="285"/>
      <c r="P2195" s="285"/>
      <c r="Q2195" s="285"/>
      <c r="R2195" s="285"/>
      <c r="S2195" s="285"/>
      <c r="T2195" s="285"/>
      <c r="U2195" s="285"/>
      <c r="V2195" s="285"/>
      <c r="W2195" s="285"/>
      <c r="X2195" s="285"/>
      <c r="Y2195" s="285"/>
      <c r="Z2195" s="285"/>
      <c r="AA2195" s="285"/>
      <c r="AB2195" s="285"/>
      <c r="AC2195" s="285"/>
      <c r="AD2195" s="285"/>
      <c r="AE2195" s="285"/>
      <c r="AF2195" s="285"/>
      <c r="AG2195" s="285"/>
      <c r="AH2195" s="285"/>
      <c r="AI2195" s="285"/>
      <c r="AJ2195" s="285"/>
      <c r="AK2195" s="285"/>
      <c r="AL2195" s="285"/>
      <c r="AM2195" s="285"/>
      <c r="AN2195" s="285"/>
      <c r="AO2195" s="285"/>
      <c r="AP2195" s="285"/>
      <c r="AQ2195" s="298"/>
      <c r="AR2195" s="305"/>
      <c r="AS2195" s="275"/>
    </row>
    <row r="2196" spans="1:47" s="272" customFormat="1" ht="21.6" x14ac:dyDescent="0.65">
      <c r="A2196" s="304"/>
      <c r="B2196" s="305"/>
      <c r="C2196" s="284"/>
      <c r="D2196" s="284"/>
      <c r="E2196" s="284"/>
      <c r="F2196" s="284"/>
      <c r="G2196" s="284"/>
      <c r="H2196" s="284"/>
      <c r="I2196" s="284"/>
      <c r="J2196" s="284"/>
      <c r="K2196" s="284"/>
      <c r="L2196" s="284"/>
      <c r="M2196" s="284"/>
      <c r="N2196" s="284"/>
      <c r="O2196" s="284"/>
      <c r="P2196" s="284"/>
      <c r="Q2196" s="284"/>
      <c r="R2196" s="284"/>
      <c r="S2196" s="284"/>
      <c r="T2196" s="284"/>
      <c r="U2196" s="284"/>
      <c r="V2196" s="284"/>
      <c r="W2196" s="284"/>
      <c r="X2196" s="284"/>
      <c r="Y2196" s="284"/>
      <c r="Z2196" s="284"/>
      <c r="AA2196" s="284"/>
      <c r="AB2196" s="284"/>
      <c r="AC2196" s="284"/>
      <c r="AD2196" s="284"/>
      <c r="AE2196" s="284"/>
      <c r="AF2196" s="284"/>
      <c r="AG2196" s="284"/>
      <c r="AH2196" s="284"/>
      <c r="AI2196" s="284"/>
      <c r="AJ2196" s="284"/>
      <c r="AK2196" s="284"/>
      <c r="AL2196" s="284"/>
      <c r="AM2196" s="284"/>
      <c r="AN2196" s="284"/>
      <c r="AO2196" s="284"/>
      <c r="AP2196" s="284"/>
      <c r="AQ2196" s="298"/>
      <c r="AR2196" s="305"/>
      <c r="AS2196" s="278"/>
    </row>
    <row r="2197" spans="1:47" s="272" customFormat="1" ht="21.6" x14ac:dyDescent="0.65">
      <c r="A2197" s="304"/>
      <c r="B2197" s="305"/>
      <c r="C2197" s="284"/>
      <c r="D2197" s="284"/>
      <c r="E2197" s="284"/>
      <c r="F2197" s="284"/>
      <c r="G2197" s="284"/>
      <c r="H2197" s="284"/>
      <c r="I2197" s="284"/>
      <c r="J2197" s="284"/>
      <c r="K2197" s="284"/>
      <c r="L2197" s="284"/>
      <c r="M2197" s="284"/>
      <c r="N2197" s="284"/>
      <c r="O2197" s="284"/>
      <c r="P2197" s="284"/>
      <c r="Q2197" s="284"/>
      <c r="R2197" s="284"/>
      <c r="S2197" s="284"/>
      <c r="T2197" s="284"/>
      <c r="U2197" s="284"/>
      <c r="V2197" s="284"/>
      <c r="W2197" s="284"/>
      <c r="X2197" s="284"/>
      <c r="Y2197" s="284"/>
      <c r="Z2197" s="284"/>
      <c r="AA2197" s="284"/>
      <c r="AB2197" s="284"/>
      <c r="AC2197" s="284"/>
      <c r="AD2197" s="284"/>
      <c r="AE2197" s="284"/>
      <c r="AF2197" s="284"/>
      <c r="AG2197" s="284"/>
      <c r="AH2197" s="284"/>
      <c r="AI2197" s="284"/>
      <c r="AJ2197" s="284"/>
      <c r="AK2197" s="284"/>
      <c r="AL2197" s="284"/>
      <c r="AM2197" s="284"/>
      <c r="AN2197" s="284"/>
      <c r="AO2197" s="284"/>
      <c r="AP2197" s="284"/>
      <c r="AQ2197" s="298"/>
      <c r="AR2197" s="305"/>
      <c r="AS2197" s="278"/>
    </row>
    <row r="2198" spans="1:47" s="272" customFormat="1" ht="21.6" x14ac:dyDescent="0.65">
      <c r="A2198" s="304"/>
      <c r="B2198" s="305"/>
      <c r="C2198" s="285"/>
      <c r="D2198" s="285"/>
      <c r="E2198" s="285"/>
      <c r="F2198" s="285"/>
      <c r="G2198" s="285"/>
      <c r="H2198" s="285"/>
      <c r="I2198" s="285"/>
      <c r="J2198" s="285"/>
      <c r="K2198" s="285"/>
      <c r="L2198" s="285"/>
      <c r="M2198" s="285"/>
      <c r="N2198" s="285"/>
      <c r="O2198" s="285"/>
      <c r="P2198" s="285"/>
      <c r="Q2198" s="285"/>
      <c r="R2198" s="285"/>
      <c r="S2198" s="285"/>
      <c r="T2198" s="285"/>
      <c r="U2198" s="285"/>
      <c r="V2198" s="285"/>
      <c r="W2198" s="285"/>
      <c r="X2198" s="285"/>
      <c r="Y2198" s="285"/>
      <c r="Z2198" s="285"/>
      <c r="AA2198" s="285"/>
      <c r="AB2198" s="285"/>
      <c r="AC2198" s="285"/>
      <c r="AD2198" s="285"/>
      <c r="AE2198" s="285"/>
      <c r="AF2198" s="285"/>
      <c r="AG2198" s="285"/>
      <c r="AH2198" s="285"/>
      <c r="AI2198" s="285"/>
      <c r="AJ2198" s="285"/>
      <c r="AK2198" s="285"/>
      <c r="AL2198" s="285"/>
      <c r="AM2198" s="285"/>
      <c r="AN2198" s="285"/>
      <c r="AO2198" s="285"/>
      <c r="AP2198" s="285"/>
      <c r="AQ2198" s="298"/>
      <c r="AR2198" s="305"/>
      <c r="AS2198" s="275"/>
    </row>
    <row r="2199" spans="1:47" s="272" customFormat="1" ht="21.6" x14ac:dyDescent="0.65">
      <c r="A2199" s="304"/>
      <c r="B2199" s="305"/>
      <c r="C2199" s="284"/>
      <c r="D2199" s="284"/>
      <c r="E2199" s="284"/>
      <c r="F2199" s="284"/>
      <c r="G2199" s="284"/>
      <c r="H2199" s="284"/>
      <c r="I2199" s="284"/>
      <c r="J2199" s="284"/>
      <c r="K2199" s="284"/>
      <c r="L2199" s="284"/>
      <c r="M2199" s="284"/>
      <c r="N2199" s="284"/>
      <c r="O2199" s="284"/>
      <c r="P2199" s="284"/>
      <c r="Q2199" s="284"/>
      <c r="R2199" s="284"/>
      <c r="S2199" s="284"/>
      <c r="T2199" s="284"/>
      <c r="U2199" s="284"/>
      <c r="V2199" s="284"/>
      <c r="W2199" s="284"/>
      <c r="X2199" s="284"/>
      <c r="Y2199" s="284"/>
      <c r="Z2199" s="284"/>
      <c r="AA2199" s="284"/>
      <c r="AB2199" s="284"/>
      <c r="AC2199" s="284"/>
      <c r="AD2199" s="284"/>
      <c r="AE2199" s="284"/>
      <c r="AF2199" s="284"/>
      <c r="AG2199" s="284"/>
      <c r="AH2199" s="284"/>
      <c r="AI2199" s="284"/>
      <c r="AJ2199" s="284"/>
      <c r="AK2199" s="284"/>
      <c r="AL2199" s="284"/>
      <c r="AM2199" s="284"/>
      <c r="AN2199" s="284"/>
      <c r="AO2199" s="284"/>
      <c r="AP2199" s="284"/>
      <c r="AQ2199" s="298"/>
      <c r="AR2199" s="305"/>
      <c r="AS2199" s="278"/>
    </row>
    <row r="2200" spans="1:47" s="272" customFormat="1" ht="14.4" x14ac:dyDescent="0.3">
      <c r="A2200" s="306"/>
      <c r="B2200" s="307"/>
      <c r="C2200" s="307"/>
      <c r="D2200" s="307"/>
      <c r="E2200" s="307"/>
      <c r="F2200" s="307"/>
      <c r="G2200" s="307"/>
      <c r="H2200" s="307"/>
      <c r="I2200" s="307"/>
      <c r="J2200" s="307"/>
      <c r="K2200" s="307"/>
      <c r="L2200" s="307"/>
      <c r="M2200" s="307"/>
      <c r="N2200" s="307"/>
      <c r="O2200" s="307"/>
      <c r="P2200" s="307"/>
      <c r="Q2200" s="307"/>
      <c r="R2200" s="307"/>
      <c r="S2200" s="307"/>
      <c r="T2200" s="307"/>
      <c r="U2200" s="307"/>
      <c r="V2200" s="307"/>
      <c r="W2200" s="307"/>
      <c r="X2200" s="307"/>
      <c r="Y2200" s="307"/>
      <c r="Z2200" s="307"/>
      <c r="AA2200" s="307"/>
      <c r="AB2200" s="307"/>
      <c r="AC2200" s="307"/>
      <c r="AD2200" s="307"/>
      <c r="AE2200" s="307"/>
      <c r="AF2200" s="307"/>
      <c r="AG2200" s="307"/>
      <c r="AH2200" s="307"/>
      <c r="AI2200" s="307"/>
      <c r="AJ2200" s="307"/>
      <c r="AK2200" s="307"/>
      <c r="AL2200" s="307"/>
      <c r="AM2200" s="307"/>
      <c r="AN2200" s="307"/>
      <c r="AO2200" s="307"/>
      <c r="AP2200" s="307"/>
      <c r="AQ2200" s="298"/>
      <c r="AR2200" s="307"/>
      <c r="AS2200" s="275"/>
    </row>
    <row r="2201" spans="1:47" s="272" customFormat="1" ht="21.6" x14ac:dyDescent="0.65">
      <c r="A2201" s="304"/>
      <c r="B2201" s="305"/>
      <c r="C2201" s="285"/>
      <c r="D2201" s="285"/>
      <c r="E2201" s="285"/>
      <c r="F2201" s="285"/>
      <c r="G2201" s="285"/>
      <c r="H2201" s="285"/>
      <c r="I2201" s="285"/>
      <c r="J2201" s="285"/>
      <c r="K2201" s="285"/>
      <c r="L2201" s="285"/>
      <c r="M2201" s="285"/>
      <c r="N2201" s="285"/>
      <c r="O2201" s="285"/>
      <c r="P2201" s="285"/>
      <c r="Q2201" s="285"/>
      <c r="R2201" s="285"/>
      <c r="S2201" s="285"/>
      <c r="T2201" s="285"/>
      <c r="U2201" s="285"/>
      <c r="V2201" s="285"/>
      <c r="W2201" s="285"/>
      <c r="X2201" s="285"/>
      <c r="Y2201" s="285"/>
      <c r="Z2201" s="285"/>
      <c r="AA2201" s="285"/>
      <c r="AB2201" s="285"/>
      <c r="AC2201" s="285"/>
      <c r="AD2201" s="285"/>
      <c r="AE2201" s="285"/>
      <c r="AF2201" s="285"/>
      <c r="AG2201" s="285"/>
      <c r="AH2201" s="285"/>
      <c r="AI2201" s="285"/>
      <c r="AJ2201" s="285"/>
      <c r="AK2201" s="285"/>
      <c r="AL2201" s="285"/>
      <c r="AM2201" s="285"/>
      <c r="AN2201" s="285"/>
      <c r="AO2201" s="285"/>
      <c r="AP2201" s="285"/>
      <c r="AQ2201" s="298"/>
      <c r="AR2201" s="305"/>
      <c r="AS2201" s="275"/>
    </row>
    <row r="2202" spans="1:47" s="272" customFormat="1" ht="21.6" x14ac:dyDescent="0.65">
      <c r="A2202" s="304"/>
      <c r="B2202" s="305"/>
      <c r="C2202" s="284"/>
      <c r="D2202" s="284"/>
      <c r="E2202" s="284"/>
      <c r="F2202" s="284"/>
      <c r="G2202" s="284"/>
      <c r="H2202" s="284"/>
      <c r="I2202" s="284"/>
      <c r="J2202" s="284"/>
      <c r="K2202" s="284"/>
      <c r="L2202" s="284"/>
      <c r="M2202" s="284"/>
      <c r="N2202" s="284"/>
      <c r="O2202" s="284"/>
      <c r="P2202" s="284"/>
      <c r="Q2202" s="284"/>
      <c r="R2202" s="284"/>
      <c r="S2202" s="284"/>
      <c r="T2202" s="284"/>
      <c r="U2202" s="284"/>
      <c r="V2202" s="284"/>
      <c r="W2202" s="284"/>
      <c r="X2202" s="284"/>
      <c r="Y2202" s="284"/>
      <c r="Z2202" s="284"/>
      <c r="AA2202" s="284"/>
      <c r="AG2202" s="284"/>
      <c r="AH2202" s="284"/>
      <c r="AI2202" s="284"/>
      <c r="AJ2202" s="284"/>
      <c r="AK2202" s="284"/>
      <c r="AL2202" s="284"/>
      <c r="AM2202" s="284"/>
      <c r="AN2202" s="284"/>
      <c r="AO2202" s="284"/>
      <c r="AP2202" s="284"/>
      <c r="AQ2202" s="298"/>
      <c r="AR2202" s="305"/>
      <c r="AS2202" s="278"/>
      <c r="AU2202" s="273"/>
    </row>
    <row r="2203" spans="1:47" s="272" customFormat="1" ht="21.6" x14ac:dyDescent="0.65">
      <c r="A2203" s="304"/>
      <c r="B2203" s="305"/>
      <c r="C2203" s="284"/>
      <c r="D2203" s="284"/>
      <c r="E2203" s="284"/>
      <c r="F2203" s="284"/>
      <c r="G2203" s="284"/>
      <c r="H2203" s="284"/>
      <c r="I2203" s="284"/>
      <c r="J2203" s="284"/>
      <c r="K2203" s="284"/>
      <c r="L2203" s="284"/>
      <c r="M2203" s="284"/>
      <c r="N2203" s="284"/>
      <c r="O2203" s="284"/>
      <c r="P2203" s="284"/>
      <c r="Q2203" s="284"/>
      <c r="R2203" s="284"/>
      <c r="S2203" s="284"/>
      <c r="T2203" s="284"/>
      <c r="U2203" s="284"/>
      <c r="V2203" s="284"/>
      <c r="W2203" s="284"/>
      <c r="X2203" s="284"/>
      <c r="Y2203" s="284"/>
      <c r="Z2203" s="284"/>
      <c r="AA2203" s="284"/>
      <c r="AB2203" s="284"/>
      <c r="AC2203" s="284"/>
      <c r="AD2203" s="284"/>
      <c r="AE2203" s="284"/>
      <c r="AF2203" s="284"/>
      <c r="AG2203" s="284"/>
      <c r="AH2203" s="284"/>
      <c r="AI2203" s="284"/>
      <c r="AJ2203" s="284"/>
      <c r="AK2203" s="284"/>
      <c r="AL2203" s="284"/>
      <c r="AM2203" s="284"/>
      <c r="AN2203" s="284"/>
      <c r="AO2203" s="284"/>
      <c r="AP2203" s="284"/>
      <c r="AQ2203" s="298"/>
      <c r="AR2203" s="305"/>
      <c r="AS2203" s="278"/>
      <c r="AU2203" s="273"/>
    </row>
    <row r="2204" spans="1:47" s="272" customFormat="1" ht="21.6" x14ac:dyDescent="0.65">
      <c r="A2204" s="304"/>
      <c r="B2204" s="305"/>
      <c r="C2204" s="285"/>
      <c r="D2204" s="285"/>
      <c r="E2204" s="285"/>
      <c r="F2204" s="285"/>
      <c r="G2204" s="285"/>
      <c r="H2204" s="285"/>
      <c r="I2204" s="285"/>
      <c r="J2204" s="285"/>
      <c r="K2204" s="285"/>
      <c r="L2204" s="285"/>
      <c r="M2204" s="285"/>
      <c r="N2204" s="285"/>
      <c r="O2204" s="285"/>
      <c r="P2204" s="285"/>
      <c r="Q2204" s="285"/>
      <c r="R2204" s="285"/>
      <c r="S2204" s="285"/>
      <c r="T2204" s="285"/>
      <c r="U2204" s="285"/>
      <c r="V2204" s="285"/>
      <c r="W2204" s="285"/>
      <c r="X2204" s="285"/>
      <c r="Y2204" s="285"/>
      <c r="Z2204" s="285"/>
      <c r="AA2204" s="285"/>
      <c r="AB2204" s="285"/>
      <c r="AC2204" s="285"/>
      <c r="AD2204" s="285"/>
      <c r="AE2204" s="285"/>
      <c r="AF2204" s="285"/>
      <c r="AG2204" s="285"/>
      <c r="AH2204" s="285"/>
      <c r="AI2204" s="285"/>
      <c r="AJ2204" s="285"/>
      <c r="AK2204" s="285"/>
      <c r="AL2204" s="285"/>
      <c r="AM2204" s="285"/>
      <c r="AN2204" s="285"/>
      <c r="AO2204" s="285"/>
      <c r="AP2204" s="285"/>
      <c r="AQ2204" s="298"/>
      <c r="AR2204" s="305"/>
      <c r="AS2204" s="275"/>
      <c r="AU2204" s="273"/>
    </row>
    <row r="2205" spans="1:47" s="272" customFormat="1" ht="21.6" x14ac:dyDescent="0.65">
      <c r="A2205" s="304"/>
      <c r="B2205" s="305"/>
      <c r="C2205" s="284"/>
      <c r="D2205" s="284"/>
      <c r="E2205" s="284"/>
      <c r="F2205" s="284"/>
      <c r="G2205" s="284"/>
      <c r="H2205" s="284"/>
      <c r="I2205" s="284"/>
      <c r="J2205" s="284"/>
      <c r="K2205" s="284"/>
      <c r="L2205" s="284"/>
      <c r="M2205" s="284"/>
      <c r="N2205" s="284"/>
      <c r="O2205" s="284"/>
      <c r="P2205" s="284"/>
      <c r="Q2205" s="284"/>
      <c r="R2205" s="284"/>
      <c r="S2205" s="284"/>
      <c r="T2205" s="284"/>
      <c r="U2205" s="284"/>
      <c r="V2205" s="284"/>
      <c r="W2205" s="284"/>
      <c r="X2205" s="284"/>
      <c r="Y2205" s="284"/>
      <c r="Z2205" s="284"/>
      <c r="AA2205" s="284"/>
      <c r="AB2205" s="284"/>
      <c r="AC2205" s="284"/>
      <c r="AD2205" s="284"/>
      <c r="AE2205" s="284"/>
      <c r="AF2205" s="284"/>
      <c r="AG2205" s="284"/>
      <c r="AH2205" s="284"/>
      <c r="AI2205" s="284"/>
      <c r="AJ2205" s="284"/>
      <c r="AK2205" s="284"/>
      <c r="AL2205" s="284"/>
      <c r="AM2205" s="284"/>
      <c r="AN2205" s="284"/>
      <c r="AO2205" s="284"/>
      <c r="AP2205" s="284"/>
      <c r="AQ2205" s="298"/>
      <c r="AR2205" s="311"/>
      <c r="AS2205" s="278"/>
      <c r="AU2205" s="273"/>
    </row>
    <row r="2206" spans="1:47" s="272" customFormat="1" ht="21.6" x14ac:dyDescent="0.65">
      <c r="A2206" s="304"/>
      <c r="B2206" s="305"/>
      <c r="C2206" s="285"/>
      <c r="D2206" s="285"/>
      <c r="E2206" s="285"/>
      <c r="F2206" s="285"/>
      <c r="G2206" s="285"/>
      <c r="H2206" s="285"/>
      <c r="I2206" s="285"/>
      <c r="J2206" s="285"/>
      <c r="K2206" s="285"/>
      <c r="L2206" s="285"/>
      <c r="M2206" s="285"/>
      <c r="N2206" s="285"/>
      <c r="O2206" s="285"/>
      <c r="P2206" s="285"/>
      <c r="Q2206" s="285"/>
      <c r="R2206" s="285"/>
      <c r="S2206" s="285"/>
      <c r="T2206" s="285"/>
      <c r="U2206" s="285"/>
      <c r="V2206" s="285"/>
      <c r="W2206" s="285"/>
      <c r="X2206" s="285"/>
      <c r="Y2206" s="285"/>
      <c r="Z2206" s="285"/>
      <c r="AA2206" s="285"/>
      <c r="AB2206" s="285"/>
      <c r="AC2206" s="285"/>
      <c r="AD2206" s="285"/>
      <c r="AE2206" s="285"/>
      <c r="AF2206" s="285"/>
      <c r="AG2206" s="285"/>
      <c r="AH2206" s="285"/>
      <c r="AI2206" s="285"/>
      <c r="AJ2206" s="285"/>
      <c r="AK2206" s="285"/>
      <c r="AL2206" s="285"/>
      <c r="AM2206" s="285"/>
      <c r="AN2206" s="285"/>
      <c r="AO2206" s="285"/>
      <c r="AP2206" s="285"/>
      <c r="AQ2206" s="298"/>
      <c r="AR2206" s="305"/>
      <c r="AS2206" s="275"/>
      <c r="AU2206" s="273"/>
    </row>
    <row r="2207" spans="1:47" s="272" customFormat="1" ht="21.6" x14ac:dyDescent="0.65">
      <c r="A2207" s="304"/>
      <c r="B2207" s="305"/>
      <c r="C2207" s="285"/>
      <c r="D2207" s="285"/>
      <c r="E2207" s="285"/>
      <c r="F2207" s="285"/>
      <c r="G2207" s="285"/>
      <c r="H2207" s="285"/>
      <c r="I2207" s="285"/>
      <c r="J2207" s="285"/>
      <c r="K2207" s="285"/>
      <c r="L2207" s="285"/>
      <c r="M2207" s="285"/>
      <c r="N2207" s="285"/>
      <c r="O2207" s="285"/>
      <c r="P2207" s="285"/>
      <c r="Q2207" s="285"/>
      <c r="R2207" s="285"/>
      <c r="S2207" s="285"/>
      <c r="T2207" s="285"/>
      <c r="U2207" s="285"/>
      <c r="V2207" s="285"/>
      <c r="W2207" s="285"/>
      <c r="X2207" s="285"/>
      <c r="Y2207" s="285"/>
      <c r="Z2207" s="285"/>
      <c r="AA2207" s="285"/>
      <c r="AB2207" s="285"/>
      <c r="AC2207" s="285"/>
      <c r="AD2207" s="285"/>
      <c r="AE2207" s="285"/>
      <c r="AF2207" s="285"/>
      <c r="AG2207" s="285"/>
      <c r="AH2207" s="285"/>
      <c r="AI2207" s="285"/>
      <c r="AJ2207" s="285"/>
      <c r="AK2207" s="285"/>
      <c r="AL2207" s="285"/>
      <c r="AM2207" s="285"/>
      <c r="AN2207" s="285"/>
      <c r="AO2207" s="285"/>
      <c r="AP2207" s="285"/>
      <c r="AQ2207" s="298"/>
      <c r="AR2207" s="305"/>
      <c r="AS2207" s="275"/>
      <c r="AU2207" s="273"/>
    </row>
    <row r="2208" spans="1:47" s="272" customFormat="1" ht="21.6" x14ac:dyDescent="0.65">
      <c r="A2208" s="304"/>
      <c r="B2208" s="305"/>
      <c r="C2208" s="284"/>
      <c r="D2208" s="284"/>
      <c r="E2208" s="284"/>
      <c r="F2208" s="284"/>
      <c r="G2208" s="284"/>
      <c r="H2208" s="284"/>
      <c r="I2208" s="284"/>
      <c r="J2208" s="284"/>
      <c r="K2208" s="284"/>
      <c r="L2208" s="284"/>
      <c r="M2208" s="284"/>
      <c r="N2208" s="284"/>
      <c r="O2208" s="284"/>
      <c r="P2208" s="284"/>
      <c r="Q2208" s="284"/>
      <c r="R2208" s="284"/>
      <c r="S2208" s="284"/>
      <c r="T2208" s="284"/>
      <c r="U2208" s="284"/>
      <c r="V2208" s="284"/>
      <c r="W2208" s="284"/>
      <c r="X2208" s="284"/>
      <c r="Y2208" s="284"/>
      <c r="Z2208" s="284"/>
      <c r="AA2208" s="284"/>
      <c r="AB2208" s="284"/>
      <c r="AC2208" s="284"/>
      <c r="AD2208" s="284"/>
      <c r="AE2208" s="284"/>
      <c r="AF2208" s="284"/>
      <c r="AG2208" s="284"/>
      <c r="AH2208" s="284"/>
      <c r="AI2208" s="284"/>
      <c r="AJ2208" s="284"/>
      <c r="AK2208" s="284"/>
      <c r="AL2208" s="284"/>
      <c r="AM2208" s="284"/>
      <c r="AN2208" s="284"/>
      <c r="AO2208" s="284"/>
      <c r="AP2208" s="284"/>
      <c r="AQ2208" s="298"/>
      <c r="AR2208" s="305"/>
      <c r="AS2208" s="278"/>
      <c r="AU2208" s="273"/>
    </row>
    <row r="2209" spans="1:47" s="272" customFormat="1" ht="21.6" x14ac:dyDescent="0.65">
      <c r="A2209" s="304"/>
      <c r="B2209" s="305"/>
      <c r="C2209" s="285"/>
      <c r="D2209" s="285"/>
      <c r="E2209" s="285"/>
      <c r="F2209" s="285"/>
      <c r="G2209" s="285"/>
      <c r="H2209" s="285"/>
      <c r="I2209" s="285"/>
      <c r="J2209" s="285"/>
      <c r="K2209" s="285"/>
      <c r="L2209" s="285"/>
      <c r="M2209" s="285"/>
      <c r="N2209" s="285"/>
      <c r="O2209" s="285"/>
      <c r="P2209" s="285"/>
      <c r="Q2209" s="285"/>
      <c r="R2209" s="285"/>
      <c r="S2209" s="285"/>
      <c r="T2209" s="285"/>
      <c r="U2209" s="285"/>
      <c r="V2209" s="285"/>
      <c r="W2209" s="285"/>
      <c r="X2209" s="285"/>
      <c r="Y2209" s="285"/>
      <c r="Z2209" s="285"/>
      <c r="AA2209" s="285"/>
      <c r="AB2209" s="285"/>
      <c r="AC2209" s="285"/>
      <c r="AD2209" s="285"/>
      <c r="AE2209" s="285"/>
      <c r="AF2209" s="285"/>
      <c r="AG2209" s="285"/>
      <c r="AH2209" s="285"/>
      <c r="AI2209" s="285"/>
      <c r="AJ2209" s="285"/>
      <c r="AK2209" s="285"/>
      <c r="AL2209" s="285"/>
      <c r="AM2209" s="285"/>
      <c r="AN2209" s="285"/>
      <c r="AO2209" s="285"/>
      <c r="AP2209" s="285"/>
      <c r="AQ2209" s="298"/>
      <c r="AR2209" s="305"/>
      <c r="AS2209" s="275"/>
      <c r="AU2209" s="273"/>
    </row>
    <row r="2210" spans="1:47" s="272" customFormat="1" ht="21.6" x14ac:dyDescent="0.65">
      <c r="A2210" s="304"/>
      <c r="B2210" s="305"/>
      <c r="C2210" s="285"/>
      <c r="D2210" s="285"/>
      <c r="E2210" s="285"/>
      <c r="F2210" s="285"/>
      <c r="G2210" s="285"/>
      <c r="H2210" s="285"/>
      <c r="I2210" s="285"/>
      <c r="J2210" s="285"/>
      <c r="K2210" s="285"/>
      <c r="L2210" s="285"/>
      <c r="M2210" s="285"/>
      <c r="N2210" s="285"/>
      <c r="O2210" s="285"/>
      <c r="P2210" s="285"/>
      <c r="Q2210" s="285"/>
      <c r="R2210" s="285"/>
      <c r="S2210" s="285"/>
      <c r="T2210" s="285"/>
      <c r="U2210" s="285"/>
      <c r="V2210" s="285"/>
      <c r="W2210" s="285"/>
      <c r="X2210" s="285"/>
      <c r="Y2210" s="285"/>
      <c r="Z2210" s="285"/>
      <c r="AA2210" s="285"/>
      <c r="AB2210" s="285"/>
      <c r="AC2210" s="285"/>
      <c r="AD2210" s="285"/>
      <c r="AE2210" s="285"/>
      <c r="AF2210" s="285"/>
      <c r="AG2210" s="285"/>
      <c r="AH2210" s="285"/>
      <c r="AI2210" s="285"/>
      <c r="AJ2210" s="285"/>
      <c r="AK2210" s="285"/>
      <c r="AL2210" s="285"/>
      <c r="AM2210" s="285"/>
      <c r="AN2210" s="285"/>
      <c r="AO2210" s="285"/>
      <c r="AP2210" s="285"/>
      <c r="AQ2210" s="298"/>
      <c r="AR2210" s="305"/>
      <c r="AS2210" s="275"/>
      <c r="AU2210" s="273"/>
    </row>
    <row r="2211" spans="1:47" s="272" customFormat="1" ht="21.6" x14ac:dyDescent="0.65">
      <c r="A2211" s="304"/>
      <c r="B2211" s="305"/>
      <c r="C2211" s="284"/>
      <c r="D2211" s="284"/>
      <c r="E2211" s="284"/>
      <c r="F2211" s="284"/>
      <c r="G2211" s="284"/>
      <c r="H2211" s="284"/>
      <c r="I2211" s="284"/>
      <c r="J2211" s="284"/>
      <c r="K2211" s="284"/>
      <c r="L2211" s="284"/>
      <c r="M2211" s="284"/>
      <c r="N2211" s="284"/>
      <c r="O2211" s="284"/>
      <c r="P2211" s="284"/>
      <c r="Q2211" s="284"/>
      <c r="R2211" s="284"/>
      <c r="S2211" s="284"/>
      <c r="T2211" s="284"/>
      <c r="U2211" s="284"/>
      <c r="V2211" s="284"/>
      <c r="W2211" s="284"/>
      <c r="X2211" s="284"/>
      <c r="Y2211" s="284"/>
      <c r="Z2211" s="284"/>
      <c r="AA2211" s="284"/>
      <c r="AB2211" s="284"/>
      <c r="AC2211" s="284"/>
      <c r="AD2211" s="284"/>
      <c r="AE2211" s="284"/>
      <c r="AF2211" s="284"/>
      <c r="AG2211" s="284"/>
      <c r="AH2211" s="284"/>
      <c r="AI2211" s="284"/>
      <c r="AJ2211" s="284"/>
      <c r="AK2211" s="284"/>
      <c r="AL2211" s="284"/>
      <c r="AM2211" s="284"/>
      <c r="AN2211" s="284"/>
      <c r="AO2211" s="284"/>
      <c r="AP2211" s="284"/>
      <c r="AQ2211" s="298"/>
      <c r="AR2211" s="305"/>
      <c r="AS2211" s="278"/>
      <c r="AU2211" s="273"/>
    </row>
    <row r="2212" spans="1:47" s="272" customFormat="1" ht="21.6" x14ac:dyDescent="0.65">
      <c r="A2212" s="304"/>
      <c r="B2212" s="305"/>
      <c r="C2212" s="284"/>
      <c r="D2212" s="284"/>
      <c r="E2212" s="284"/>
      <c r="F2212" s="284"/>
      <c r="G2212" s="284"/>
      <c r="H2212" s="284"/>
      <c r="I2212" s="284"/>
      <c r="J2212" s="284"/>
      <c r="K2212" s="284"/>
      <c r="L2212" s="284"/>
      <c r="M2212" s="284"/>
      <c r="N2212" s="284"/>
      <c r="O2212" s="284"/>
      <c r="P2212" s="284"/>
      <c r="Q2212" s="284"/>
      <c r="R2212" s="284"/>
      <c r="S2212" s="284"/>
      <c r="T2212" s="284"/>
      <c r="U2212" s="284"/>
      <c r="V2212" s="284"/>
      <c r="W2212" s="284"/>
      <c r="X2212" s="284"/>
      <c r="Y2212" s="284"/>
      <c r="Z2212" s="284"/>
      <c r="AA2212" s="284"/>
      <c r="AB2212" s="284"/>
      <c r="AC2212" s="284"/>
      <c r="AD2212" s="284"/>
      <c r="AE2212" s="284"/>
      <c r="AF2212" s="284"/>
      <c r="AG2212" s="284"/>
      <c r="AH2212" s="284"/>
      <c r="AI2212" s="284"/>
      <c r="AJ2212" s="284"/>
      <c r="AK2212" s="284"/>
      <c r="AL2212" s="284"/>
      <c r="AM2212" s="284"/>
      <c r="AN2212" s="284"/>
      <c r="AO2212" s="284"/>
      <c r="AP2212" s="284"/>
      <c r="AQ2212" s="298"/>
      <c r="AR2212" s="305"/>
      <c r="AS2212" s="278"/>
      <c r="AU2212" s="273"/>
    </row>
    <row r="2213" spans="1:47" s="272" customFormat="1" ht="21.6" x14ac:dyDescent="0.65">
      <c r="A2213" s="308"/>
      <c r="B2213" s="305"/>
      <c r="C2213" s="284"/>
      <c r="D2213" s="284"/>
      <c r="E2213" s="284"/>
      <c r="F2213" s="284"/>
      <c r="G2213" s="284"/>
      <c r="H2213" s="284"/>
      <c r="I2213" s="284"/>
      <c r="J2213" s="284"/>
      <c r="K2213" s="284"/>
      <c r="L2213" s="284"/>
      <c r="M2213" s="284"/>
      <c r="N2213" s="284"/>
      <c r="O2213" s="284"/>
      <c r="P2213" s="284"/>
      <c r="Q2213" s="284"/>
      <c r="R2213" s="284"/>
      <c r="S2213" s="284"/>
      <c r="T2213" s="284"/>
      <c r="U2213" s="284"/>
      <c r="V2213" s="284"/>
      <c r="W2213" s="284"/>
      <c r="X2213" s="284"/>
      <c r="Y2213" s="284"/>
      <c r="Z2213" s="284"/>
      <c r="AA2213" s="284"/>
      <c r="AB2213" s="284"/>
      <c r="AC2213" s="284"/>
      <c r="AD2213" s="284"/>
      <c r="AE2213" s="284"/>
      <c r="AF2213" s="284"/>
      <c r="AG2213" s="284"/>
      <c r="AH2213" s="284"/>
      <c r="AI2213" s="284"/>
      <c r="AJ2213" s="284"/>
      <c r="AK2213" s="284"/>
      <c r="AL2213" s="284"/>
      <c r="AM2213" s="284"/>
      <c r="AN2213" s="284"/>
      <c r="AO2213" s="284"/>
      <c r="AP2213" s="284"/>
      <c r="AQ2213" s="298"/>
      <c r="AR2213" s="310"/>
      <c r="AS2213" s="278"/>
      <c r="AU2213" s="273"/>
    </row>
    <row r="2214" spans="1:47" s="272" customFormat="1" ht="21.6" x14ac:dyDescent="0.65">
      <c r="A2214" s="304"/>
      <c r="B2214" s="305"/>
      <c r="C2214" s="284"/>
      <c r="D2214" s="284"/>
      <c r="E2214" s="284"/>
      <c r="F2214" s="284"/>
      <c r="G2214" s="284"/>
      <c r="H2214" s="284"/>
      <c r="I2214" s="284"/>
      <c r="J2214" s="284"/>
      <c r="K2214" s="284"/>
      <c r="L2214" s="284"/>
      <c r="M2214" s="284"/>
      <c r="N2214" s="284"/>
      <c r="O2214" s="284"/>
      <c r="P2214" s="284"/>
      <c r="Q2214" s="284"/>
      <c r="R2214" s="284"/>
      <c r="S2214" s="284"/>
      <c r="T2214" s="284"/>
      <c r="U2214" s="284"/>
      <c r="V2214" s="284"/>
      <c r="W2214" s="284"/>
      <c r="X2214" s="284"/>
      <c r="Y2214" s="284"/>
      <c r="Z2214" s="284"/>
      <c r="AA2214" s="284"/>
      <c r="AB2214" s="284"/>
      <c r="AC2214" s="284"/>
      <c r="AD2214" s="284"/>
      <c r="AE2214" s="284"/>
      <c r="AF2214" s="284"/>
      <c r="AG2214" s="284"/>
      <c r="AH2214" s="284"/>
      <c r="AI2214" s="284"/>
      <c r="AJ2214" s="284"/>
      <c r="AK2214" s="284"/>
      <c r="AL2214" s="284"/>
      <c r="AM2214" s="284"/>
      <c r="AN2214" s="284"/>
      <c r="AO2214" s="284"/>
      <c r="AP2214" s="284"/>
      <c r="AQ2214" s="298"/>
      <c r="AR2214" s="305"/>
      <c r="AS2214" s="278"/>
      <c r="AU2214" s="273"/>
    </row>
    <row r="2215" spans="1:47" s="272" customFormat="1" ht="21.6" x14ac:dyDescent="0.65">
      <c r="A2215" s="304"/>
      <c r="B2215" s="305"/>
      <c r="C2215" s="284"/>
      <c r="D2215" s="284"/>
      <c r="E2215" s="284"/>
      <c r="F2215" s="284"/>
      <c r="G2215" s="284"/>
      <c r="H2215" s="284"/>
      <c r="I2215" s="284"/>
      <c r="J2215" s="284"/>
      <c r="K2215" s="284"/>
      <c r="L2215" s="284"/>
      <c r="M2215" s="284"/>
      <c r="N2215" s="284"/>
      <c r="O2215" s="284"/>
      <c r="P2215" s="284"/>
      <c r="Q2215" s="284"/>
      <c r="R2215" s="284"/>
      <c r="S2215" s="284"/>
      <c r="T2215" s="284"/>
      <c r="U2215" s="284"/>
      <c r="V2215" s="284"/>
      <c r="W2215" s="284"/>
      <c r="X2215" s="284"/>
      <c r="Y2215" s="284"/>
      <c r="Z2215" s="284"/>
      <c r="AA2215" s="284"/>
      <c r="AB2215" s="284"/>
      <c r="AC2215" s="284"/>
      <c r="AD2215" s="284"/>
      <c r="AE2215" s="284"/>
      <c r="AF2215" s="284"/>
      <c r="AG2215" s="284"/>
      <c r="AH2215" s="284"/>
      <c r="AI2215" s="284"/>
      <c r="AJ2215" s="284"/>
      <c r="AK2215" s="284"/>
      <c r="AL2215" s="284"/>
      <c r="AM2215" s="284"/>
      <c r="AN2215" s="284"/>
      <c r="AO2215" s="284"/>
      <c r="AP2215" s="284"/>
      <c r="AQ2215" s="298"/>
      <c r="AR2215" s="305"/>
      <c r="AS2215" s="278"/>
      <c r="AU2215" s="273"/>
    </row>
    <row r="2216" spans="1:47" s="272" customFormat="1" ht="21.6" x14ac:dyDescent="0.65">
      <c r="A2216" s="304"/>
      <c r="B2216" s="305"/>
      <c r="C2216" s="284"/>
      <c r="D2216" s="284"/>
      <c r="E2216" s="284"/>
      <c r="F2216" s="284"/>
      <c r="G2216" s="284"/>
      <c r="H2216" s="284"/>
      <c r="I2216" s="284"/>
      <c r="J2216" s="284"/>
      <c r="K2216" s="284"/>
      <c r="L2216" s="284"/>
      <c r="M2216" s="284"/>
      <c r="N2216" s="284"/>
      <c r="O2216" s="284"/>
      <c r="P2216" s="284"/>
      <c r="Q2216" s="284"/>
      <c r="R2216" s="284"/>
      <c r="S2216" s="284"/>
      <c r="T2216" s="284"/>
      <c r="U2216" s="284"/>
      <c r="V2216" s="284"/>
      <c r="W2216" s="284"/>
      <c r="X2216" s="284"/>
      <c r="Y2216" s="284"/>
      <c r="Z2216" s="284"/>
      <c r="AA2216" s="284"/>
      <c r="AB2216" s="284"/>
      <c r="AC2216" s="284"/>
      <c r="AD2216" s="284"/>
      <c r="AE2216" s="284"/>
      <c r="AF2216" s="284"/>
      <c r="AG2216" s="284"/>
      <c r="AH2216" s="284"/>
      <c r="AI2216" s="284"/>
      <c r="AJ2216" s="284"/>
      <c r="AK2216" s="284"/>
      <c r="AL2216" s="284"/>
      <c r="AM2216" s="284"/>
      <c r="AN2216" s="284"/>
      <c r="AO2216" s="284"/>
      <c r="AP2216" s="284"/>
      <c r="AQ2216" s="298"/>
      <c r="AR2216" s="305"/>
      <c r="AS2216" s="278"/>
      <c r="AU2216" s="273"/>
    </row>
    <row r="2217" spans="1:47" s="272" customFormat="1" ht="21.6" x14ac:dyDescent="0.65">
      <c r="A2217" s="304"/>
      <c r="B2217" s="305"/>
      <c r="C2217" s="285"/>
      <c r="D2217" s="285"/>
      <c r="E2217" s="285"/>
      <c r="F2217" s="285"/>
      <c r="G2217" s="285"/>
      <c r="H2217" s="285"/>
      <c r="I2217" s="285"/>
      <c r="J2217" s="285"/>
      <c r="K2217" s="285"/>
      <c r="L2217" s="285"/>
      <c r="M2217" s="285"/>
      <c r="N2217" s="285"/>
      <c r="O2217" s="285"/>
      <c r="P2217" s="285"/>
      <c r="Q2217" s="285"/>
      <c r="R2217" s="285"/>
      <c r="S2217" s="285"/>
      <c r="T2217" s="285"/>
      <c r="U2217" s="285"/>
      <c r="V2217" s="285"/>
      <c r="W2217" s="285"/>
      <c r="X2217" s="285"/>
      <c r="Y2217" s="285"/>
      <c r="Z2217" s="285"/>
      <c r="AA2217" s="285"/>
      <c r="AB2217" s="285"/>
      <c r="AC2217" s="285"/>
      <c r="AD2217" s="285"/>
      <c r="AE2217" s="285"/>
      <c r="AF2217" s="285"/>
      <c r="AG2217" s="285"/>
      <c r="AH2217" s="285"/>
      <c r="AI2217" s="285"/>
      <c r="AJ2217" s="285"/>
      <c r="AK2217" s="285"/>
      <c r="AL2217" s="285"/>
      <c r="AM2217" s="285"/>
      <c r="AN2217" s="285"/>
      <c r="AO2217" s="285"/>
      <c r="AP2217" s="285"/>
      <c r="AQ2217" s="298"/>
      <c r="AR2217" s="305"/>
      <c r="AS2217" s="275"/>
      <c r="AU2217" s="273"/>
    </row>
    <row r="2218" spans="1:47" s="272" customFormat="1" ht="21.6" x14ac:dyDescent="0.65">
      <c r="A2218" s="308"/>
      <c r="B2218" s="305"/>
      <c r="C2218" s="284"/>
      <c r="D2218" s="284"/>
      <c r="E2218" s="284"/>
      <c r="F2218" s="284"/>
      <c r="G2218" s="284"/>
      <c r="H2218" s="284"/>
      <c r="I2218" s="284"/>
      <c r="J2218" s="284"/>
      <c r="K2218" s="284"/>
      <c r="L2218" s="284"/>
      <c r="M2218" s="284"/>
      <c r="N2218" s="284"/>
      <c r="O2218" s="284"/>
      <c r="P2218" s="284"/>
      <c r="Q2218" s="284"/>
      <c r="R2218" s="284"/>
      <c r="S2218" s="284"/>
      <c r="T2218" s="284"/>
      <c r="U2218" s="284"/>
      <c r="V2218" s="284"/>
      <c r="W2218" s="284"/>
      <c r="X2218" s="284"/>
      <c r="Y2218" s="284"/>
      <c r="Z2218" s="284"/>
      <c r="AA2218" s="284"/>
      <c r="AB2218" s="284"/>
      <c r="AC2218" s="284"/>
      <c r="AD2218" s="284"/>
      <c r="AE2218" s="284"/>
      <c r="AF2218" s="284"/>
      <c r="AG2218" s="284"/>
      <c r="AH2218" s="284"/>
      <c r="AI2218" s="284"/>
      <c r="AJ2218" s="284"/>
      <c r="AK2218" s="284"/>
      <c r="AL2218" s="284"/>
      <c r="AM2218" s="284"/>
      <c r="AN2218" s="284"/>
      <c r="AO2218" s="284"/>
      <c r="AP2218" s="284"/>
      <c r="AQ2218" s="298"/>
      <c r="AR2218" s="309"/>
      <c r="AS2218" s="278"/>
      <c r="AU2218" s="273"/>
    </row>
    <row r="2219" spans="1:47" s="272" customFormat="1" ht="21.6" x14ac:dyDescent="0.65">
      <c r="A2219" s="304"/>
      <c r="B2219" s="305"/>
      <c r="C2219" s="285"/>
      <c r="D2219" s="285"/>
      <c r="E2219" s="285"/>
      <c r="F2219" s="285"/>
      <c r="G2219" s="285"/>
      <c r="H2219" s="285"/>
      <c r="I2219" s="285"/>
      <c r="J2219" s="285"/>
      <c r="K2219" s="285"/>
      <c r="L2219" s="285"/>
      <c r="M2219" s="285"/>
      <c r="N2219" s="285"/>
      <c r="O2219" s="285"/>
      <c r="P2219" s="285"/>
      <c r="Q2219" s="285"/>
      <c r="R2219" s="285"/>
      <c r="S2219" s="285"/>
      <c r="T2219" s="285"/>
      <c r="U2219" s="285"/>
      <c r="V2219" s="285"/>
      <c r="W2219" s="285"/>
      <c r="X2219" s="285"/>
      <c r="Y2219" s="285"/>
      <c r="Z2219" s="285"/>
      <c r="AA2219" s="285"/>
      <c r="AB2219" s="285"/>
      <c r="AC2219" s="285"/>
      <c r="AD2219" s="285"/>
      <c r="AE2219" s="285"/>
      <c r="AF2219" s="285"/>
      <c r="AG2219" s="285"/>
      <c r="AH2219" s="285"/>
      <c r="AI2219" s="285"/>
      <c r="AJ2219" s="285"/>
      <c r="AK2219" s="285"/>
      <c r="AL2219" s="285"/>
      <c r="AM2219" s="285"/>
      <c r="AN2219" s="285"/>
      <c r="AO2219" s="285"/>
      <c r="AP2219" s="285"/>
      <c r="AQ2219" s="298"/>
      <c r="AR2219" s="305"/>
      <c r="AS2219" s="275"/>
      <c r="AU2219" s="273"/>
    </row>
    <row r="2220" spans="1:47" s="272" customFormat="1" ht="21.6" x14ac:dyDescent="0.65">
      <c r="A2220" s="304"/>
      <c r="B2220" s="305"/>
      <c r="C2220" s="285"/>
      <c r="D2220" s="285"/>
      <c r="E2220" s="285"/>
      <c r="F2220" s="285"/>
      <c r="G2220" s="285"/>
      <c r="H2220" s="285"/>
      <c r="I2220" s="285"/>
      <c r="J2220" s="285"/>
      <c r="K2220" s="285"/>
      <c r="L2220" s="285"/>
      <c r="M2220" s="285"/>
      <c r="N2220" s="285"/>
      <c r="O2220" s="285"/>
      <c r="P2220" s="285"/>
      <c r="Q2220" s="285"/>
      <c r="R2220" s="285"/>
      <c r="S2220" s="285"/>
      <c r="T2220" s="285"/>
      <c r="U2220" s="285"/>
      <c r="V2220" s="285"/>
      <c r="W2220" s="285"/>
      <c r="X2220" s="285"/>
      <c r="Y2220" s="285"/>
      <c r="Z2220" s="285"/>
      <c r="AA2220" s="285"/>
      <c r="AB2220" s="285"/>
      <c r="AC2220" s="285"/>
      <c r="AD2220" s="285"/>
      <c r="AE2220" s="285"/>
      <c r="AF2220" s="285"/>
      <c r="AG2220" s="285"/>
      <c r="AH2220" s="285"/>
      <c r="AI2220" s="285"/>
      <c r="AJ2220" s="285"/>
      <c r="AK2220" s="285"/>
      <c r="AL2220" s="285"/>
      <c r="AM2220" s="285"/>
      <c r="AN2220" s="285"/>
      <c r="AO2220" s="285"/>
      <c r="AP2220" s="285"/>
      <c r="AQ2220" s="298"/>
      <c r="AR2220" s="305"/>
      <c r="AS2220" s="275"/>
      <c r="AU2220" s="273"/>
    </row>
    <row r="2221" spans="1:47" s="272" customFormat="1" ht="21.6" x14ac:dyDescent="0.65">
      <c r="A2221" s="304"/>
      <c r="B2221" s="305"/>
      <c r="C2221" s="284"/>
      <c r="D2221" s="284"/>
      <c r="E2221" s="284"/>
      <c r="F2221" s="284"/>
      <c r="G2221" s="284"/>
      <c r="H2221" s="284"/>
      <c r="I2221" s="284"/>
      <c r="J2221" s="284"/>
      <c r="K2221" s="284"/>
      <c r="L2221" s="284"/>
      <c r="M2221" s="284"/>
      <c r="N2221" s="284"/>
      <c r="O2221" s="284"/>
      <c r="P2221" s="284"/>
      <c r="Q2221" s="284"/>
      <c r="R2221" s="284"/>
      <c r="S2221" s="284"/>
      <c r="T2221" s="284"/>
      <c r="U2221" s="284"/>
      <c r="V2221" s="284"/>
      <c r="W2221" s="284"/>
      <c r="X2221" s="284"/>
      <c r="Y2221" s="284"/>
      <c r="Z2221" s="284"/>
      <c r="AA2221" s="284"/>
      <c r="AB2221" s="284"/>
      <c r="AC2221" s="284"/>
      <c r="AD2221" s="284"/>
      <c r="AE2221" s="284"/>
      <c r="AF2221" s="284"/>
      <c r="AG2221" s="284"/>
      <c r="AH2221" s="284"/>
      <c r="AI2221" s="284"/>
      <c r="AJ2221" s="284"/>
      <c r="AK2221" s="284"/>
      <c r="AL2221" s="284"/>
      <c r="AM2221" s="284"/>
      <c r="AN2221" s="284"/>
      <c r="AO2221" s="284"/>
      <c r="AP2221" s="284"/>
      <c r="AQ2221" s="298"/>
      <c r="AR2221" s="305"/>
      <c r="AS2221" s="278"/>
      <c r="AU2221" s="273"/>
    </row>
    <row r="2222" spans="1:47" s="272" customFormat="1" ht="21.6" x14ac:dyDescent="0.65">
      <c r="A2222" s="308"/>
      <c r="B2222" s="305"/>
      <c r="C2222" s="284"/>
      <c r="D2222" s="284"/>
      <c r="E2222" s="284"/>
      <c r="F2222" s="284"/>
      <c r="G2222" s="284"/>
      <c r="H2222" s="284"/>
      <c r="I2222" s="284"/>
      <c r="J2222" s="284"/>
      <c r="K2222" s="284"/>
      <c r="L2222" s="284"/>
      <c r="M2222" s="284"/>
      <c r="N2222" s="284"/>
      <c r="O2222" s="284"/>
      <c r="P2222" s="284"/>
      <c r="Q2222" s="284"/>
      <c r="R2222" s="284"/>
      <c r="S2222" s="284"/>
      <c r="T2222" s="284"/>
      <c r="U2222" s="284"/>
      <c r="V2222" s="284"/>
      <c r="W2222" s="284"/>
      <c r="X2222" s="284"/>
      <c r="Y2222" s="284"/>
      <c r="Z2222" s="284"/>
      <c r="AA2222" s="284"/>
      <c r="AB2222" s="284"/>
      <c r="AC2222" s="284"/>
      <c r="AD2222" s="284"/>
      <c r="AE2222" s="284"/>
      <c r="AF2222" s="284"/>
      <c r="AG2222" s="284"/>
      <c r="AH2222" s="284"/>
      <c r="AI2222" s="284"/>
      <c r="AJ2222" s="284"/>
      <c r="AK2222" s="284"/>
      <c r="AL2222" s="284"/>
      <c r="AM2222" s="284"/>
      <c r="AN2222" s="284"/>
      <c r="AO2222" s="284"/>
      <c r="AP2222" s="284"/>
      <c r="AQ2222" s="298"/>
      <c r="AR2222" s="310"/>
      <c r="AS2222" s="278"/>
      <c r="AU2222" s="273"/>
    </row>
    <row r="2223" spans="1:47" s="272" customFormat="1" ht="21.6" x14ac:dyDescent="0.65">
      <c r="A2223" s="308"/>
      <c r="B2223" s="305"/>
      <c r="C2223" s="285"/>
      <c r="D2223" s="285"/>
      <c r="E2223" s="285"/>
      <c r="F2223" s="285"/>
      <c r="G2223" s="285"/>
      <c r="H2223" s="285"/>
      <c r="I2223" s="285"/>
      <c r="J2223" s="285"/>
      <c r="K2223" s="285"/>
      <c r="L2223" s="285"/>
      <c r="M2223" s="285"/>
      <c r="N2223" s="285"/>
      <c r="O2223" s="285"/>
      <c r="P2223" s="285"/>
      <c r="Q2223" s="285"/>
      <c r="R2223" s="285"/>
      <c r="S2223" s="285"/>
      <c r="T2223" s="285"/>
      <c r="U2223" s="285"/>
      <c r="V2223" s="285"/>
      <c r="W2223" s="285"/>
      <c r="X2223" s="285"/>
      <c r="Y2223" s="285"/>
      <c r="Z2223" s="285"/>
      <c r="AA2223" s="285"/>
      <c r="AB2223" s="285"/>
      <c r="AC2223" s="285"/>
      <c r="AD2223" s="285"/>
      <c r="AE2223" s="285"/>
      <c r="AF2223" s="285"/>
      <c r="AG2223" s="285"/>
      <c r="AH2223" s="285"/>
      <c r="AI2223" s="285"/>
      <c r="AJ2223" s="285"/>
      <c r="AK2223" s="285"/>
      <c r="AL2223" s="285"/>
      <c r="AM2223" s="285"/>
      <c r="AN2223" s="285"/>
      <c r="AO2223" s="285"/>
      <c r="AP2223" s="285"/>
      <c r="AQ2223" s="298"/>
      <c r="AR2223" s="310"/>
      <c r="AS2223" s="275"/>
      <c r="AU2223" s="273"/>
    </row>
    <row r="2224" spans="1:47" s="272" customFormat="1" ht="21.6" x14ac:dyDescent="0.65">
      <c r="A2224" s="304"/>
      <c r="B2224" s="305"/>
      <c r="C2224" s="284"/>
      <c r="D2224" s="284"/>
      <c r="E2224" s="284"/>
      <c r="F2224" s="284"/>
      <c r="G2224" s="284"/>
      <c r="H2224" s="284"/>
      <c r="I2224" s="284"/>
      <c r="J2224" s="284"/>
      <c r="K2224" s="284"/>
      <c r="L2224" s="284"/>
      <c r="M2224" s="284"/>
      <c r="N2224" s="284"/>
      <c r="O2224" s="284"/>
      <c r="P2224" s="284"/>
      <c r="Q2224" s="284"/>
      <c r="R2224" s="284"/>
      <c r="S2224" s="284"/>
      <c r="T2224" s="284"/>
      <c r="U2224" s="284"/>
      <c r="V2224" s="284"/>
      <c r="W2224" s="284"/>
      <c r="X2224" s="284"/>
      <c r="Y2224" s="284"/>
      <c r="Z2224" s="284"/>
      <c r="AA2224" s="284"/>
      <c r="AB2224" s="284"/>
      <c r="AC2224" s="284"/>
      <c r="AD2224" s="284"/>
      <c r="AE2224" s="284"/>
      <c r="AF2224" s="284"/>
      <c r="AG2224" s="284"/>
      <c r="AH2224" s="284"/>
      <c r="AI2224" s="284"/>
      <c r="AJ2224" s="284"/>
      <c r="AK2224" s="284"/>
      <c r="AL2224" s="284"/>
      <c r="AM2224" s="284"/>
      <c r="AN2224" s="284"/>
      <c r="AO2224" s="284"/>
      <c r="AP2224" s="284"/>
      <c r="AQ2224" s="298"/>
      <c r="AR2224" s="305"/>
      <c r="AS2224" s="278"/>
      <c r="AU2224" s="273"/>
    </row>
    <row r="2225" spans="1:47" s="272" customFormat="1" ht="21.6" x14ac:dyDescent="0.65">
      <c r="A2225" s="308"/>
      <c r="B2225" s="305"/>
      <c r="C2225" s="285"/>
      <c r="D2225" s="285"/>
      <c r="E2225" s="285"/>
      <c r="F2225" s="285"/>
      <c r="G2225" s="285"/>
      <c r="H2225" s="285"/>
      <c r="I2225" s="285"/>
      <c r="J2225" s="285"/>
      <c r="K2225" s="285"/>
      <c r="L2225" s="285"/>
      <c r="M2225" s="285"/>
      <c r="N2225" s="285"/>
      <c r="O2225" s="285"/>
      <c r="P2225" s="285"/>
      <c r="Q2225" s="285"/>
      <c r="R2225" s="285"/>
      <c r="S2225" s="285"/>
      <c r="T2225" s="285"/>
      <c r="U2225" s="285"/>
      <c r="V2225" s="285"/>
      <c r="W2225" s="285"/>
      <c r="X2225" s="285"/>
      <c r="Y2225" s="285"/>
      <c r="Z2225" s="285"/>
      <c r="AA2225" s="285"/>
      <c r="AB2225" s="285"/>
      <c r="AC2225" s="285"/>
      <c r="AD2225" s="285"/>
      <c r="AE2225" s="285"/>
      <c r="AF2225" s="285"/>
      <c r="AG2225" s="285"/>
      <c r="AH2225" s="285"/>
      <c r="AI2225" s="285"/>
      <c r="AJ2225" s="285"/>
      <c r="AK2225" s="285"/>
      <c r="AL2225" s="285"/>
      <c r="AM2225" s="285"/>
      <c r="AN2225" s="285"/>
      <c r="AO2225" s="285"/>
      <c r="AP2225" s="285"/>
      <c r="AQ2225" s="298"/>
      <c r="AR2225" s="310"/>
      <c r="AS2225" s="275"/>
      <c r="AU2225" s="273"/>
    </row>
    <row r="2226" spans="1:47" s="272" customFormat="1" ht="21.6" x14ac:dyDescent="0.65">
      <c r="A2226" s="304"/>
      <c r="B2226" s="305"/>
      <c r="C2226" s="285"/>
      <c r="D2226" s="285"/>
      <c r="E2226" s="285"/>
      <c r="F2226" s="285"/>
      <c r="G2226" s="285"/>
      <c r="H2226" s="285"/>
      <c r="I2226" s="285"/>
      <c r="J2226" s="285"/>
      <c r="K2226" s="285"/>
      <c r="L2226" s="285"/>
      <c r="M2226" s="285"/>
      <c r="N2226" s="285"/>
      <c r="O2226" s="285"/>
      <c r="P2226" s="285"/>
      <c r="Q2226" s="285"/>
      <c r="R2226" s="285"/>
      <c r="S2226" s="285"/>
      <c r="T2226" s="285"/>
      <c r="U2226" s="285"/>
      <c r="V2226" s="285"/>
      <c r="W2226" s="285"/>
      <c r="X2226" s="285"/>
      <c r="Y2226" s="285"/>
      <c r="Z2226" s="285"/>
      <c r="AA2226" s="285"/>
      <c r="AB2226" s="285"/>
      <c r="AC2226" s="285"/>
      <c r="AD2226" s="285"/>
      <c r="AE2226" s="285"/>
      <c r="AF2226" s="285"/>
      <c r="AG2226" s="285"/>
      <c r="AH2226" s="285"/>
      <c r="AI2226" s="285"/>
      <c r="AJ2226" s="285"/>
      <c r="AK2226" s="285"/>
      <c r="AL2226" s="285"/>
      <c r="AM2226" s="285"/>
      <c r="AN2226" s="285"/>
      <c r="AO2226" s="285"/>
      <c r="AP2226" s="285"/>
      <c r="AQ2226" s="298"/>
      <c r="AR2226" s="305"/>
      <c r="AS2226" s="275"/>
      <c r="AU2226" s="273"/>
    </row>
    <row r="2227" spans="1:47" s="272" customFormat="1" ht="21.6" x14ac:dyDescent="0.65">
      <c r="A2227" s="304"/>
      <c r="B2227" s="305"/>
      <c r="C2227" s="284"/>
      <c r="D2227" s="284"/>
      <c r="E2227" s="284"/>
      <c r="F2227" s="284"/>
      <c r="G2227" s="284"/>
      <c r="H2227" s="284"/>
      <c r="I2227" s="284"/>
      <c r="J2227" s="284"/>
      <c r="K2227" s="284"/>
      <c r="L2227" s="284"/>
      <c r="M2227" s="284"/>
      <c r="N2227" s="284"/>
      <c r="O2227" s="284"/>
      <c r="P2227" s="284"/>
      <c r="Q2227" s="284"/>
      <c r="R2227" s="284"/>
      <c r="S2227" s="284"/>
      <c r="T2227" s="284"/>
      <c r="U2227" s="284"/>
      <c r="V2227" s="284"/>
      <c r="W2227" s="284"/>
      <c r="X2227" s="284"/>
      <c r="Y2227" s="284"/>
      <c r="Z2227" s="284"/>
      <c r="AA2227" s="284"/>
      <c r="AB2227" s="284"/>
      <c r="AC2227" s="284"/>
      <c r="AD2227" s="284"/>
      <c r="AE2227" s="284"/>
      <c r="AF2227" s="284"/>
      <c r="AG2227" s="284"/>
      <c r="AH2227" s="284"/>
      <c r="AI2227" s="284"/>
      <c r="AJ2227" s="284"/>
      <c r="AK2227" s="284"/>
      <c r="AL2227" s="284"/>
      <c r="AM2227" s="284"/>
      <c r="AN2227" s="284"/>
      <c r="AO2227" s="284"/>
      <c r="AP2227" s="284"/>
      <c r="AQ2227" s="298"/>
      <c r="AR2227" s="305"/>
      <c r="AS2227" s="278"/>
      <c r="AU2227" s="273"/>
    </row>
    <row r="2228" spans="1:47" s="272" customFormat="1" ht="21.6" x14ac:dyDescent="0.65">
      <c r="A2228" s="304"/>
      <c r="B2228" s="305"/>
      <c r="C2228" s="284"/>
      <c r="D2228" s="284"/>
      <c r="E2228" s="284"/>
      <c r="F2228" s="284"/>
      <c r="G2228" s="284"/>
      <c r="H2228" s="284"/>
      <c r="I2228" s="284"/>
      <c r="J2228" s="284"/>
      <c r="K2228" s="284"/>
      <c r="L2228" s="284"/>
      <c r="M2228" s="284"/>
      <c r="N2228" s="284"/>
      <c r="O2228" s="284"/>
      <c r="P2228" s="284"/>
      <c r="Q2228" s="284"/>
      <c r="R2228" s="284"/>
      <c r="S2228" s="284"/>
      <c r="T2228" s="284"/>
      <c r="U2228" s="284"/>
      <c r="V2228" s="284"/>
      <c r="W2228" s="284"/>
      <c r="X2228" s="284"/>
      <c r="Y2228" s="284"/>
      <c r="Z2228" s="284"/>
      <c r="AA2228" s="284"/>
      <c r="AB2228" s="284"/>
      <c r="AC2228" s="284"/>
      <c r="AD2228" s="284"/>
      <c r="AE2228" s="284"/>
      <c r="AF2228" s="284"/>
      <c r="AG2228" s="284"/>
      <c r="AH2228" s="284"/>
      <c r="AI2228" s="284"/>
      <c r="AJ2228" s="284"/>
      <c r="AK2228" s="284"/>
      <c r="AL2228" s="284"/>
      <c r="AM2228" s="284"/>
      <c r="AN2228" s="284"/>
      <c r="AO2228" s="284"/>
      <c r="AP2228" s="284"/>
      <c r="AQ2228" s="298"/>
      <c r="AR2228" s="305"/>
      <c r="AS2228" s="278"/>
      <c r="AU2228" s="273"/>
    </row>
    <row r="2229" spans="1:47" s="272" customFormat="1" ht="21.6" x14ac:dyDescent="0.65">
      <c r="A2229" s="304"/>
      <c r="B2229" s="305"/>
      <c r="C2229" s="285"/>
      <c r="D2229" s="285"/>
      <c r="E2229" s="285"/>
      <c r="F2229" s="285"/>
      <c r="G2229" s="285"/>
      <c r="H2229" s="285"/>
      <c r="I2229" s="285"/>
      <c r="J2229" s="285"/>
      <c r="K2229" s="285"/>
      <c r="L2229" s="285"/>
      <c r="M2229" s="285"/>
      <c r="N2229" s="285"/>
      <c r="O2229" s="285"/>
      <c r="P2229" s="285"/>
      <c r="Q2229" s="285"/>
      <c r="R2229" s="285"/>
      <c r="S2229" s="285"/>
      <c r="T2229" s="285"/>
      <c r="U2229" s="285"/>
      <c r="V2229" s="285"/>
      <c r="W2229" s="285"/>
      <c r="X2229" s="285"/>
      <c r="Y2229" s="285"/>
      <c r="Z2229" s="285"/>
      <c r="AA2229" s="285"/>
      <c r="AB2229" s="285"/>
      <c r="AC2229" s="285"/>
      <c r="AD2229" s="285"/>
      <c r="AE2229" s="285"/>
      <c r="AF2229" s="285"/>
      <c r="AG2229" s="285"/>
      <c r="AH2229" s="285"/>
      <c r="AI2229" s="285"/>
      <c r="AJ2229" s="285"/>
      <c r="AK2229" s="285"/>
      <c r="AL2229" s="285"/>
      <c r="AM2229" s="285"/>
      <c r="AN2229" s="285"/>
      <c r="AO2229" s="285"/>
      <c r="AP2229" s="285"/>
      <c r="AQ2229" s="298"/>
      <c r="AR2229" s="305"/>
      <c r="AS2229" s="275"/>
      <c r="AU2229" s="273"/>
    </row>
    <row r="2230" spans="1:47" s="272" customFormat="1" ht="21.6" x14ac:dyDescent="0.65">
      <c r="A2230" s="304"/>
      <c r="B2230" s="305"/>
      <c r="C2230" s="284"/>
      <c r="D2230" s="284"/>
      <c r="E2230" s="284"/>
      <c r="F2230" s="284"/>
      <c r="G2230" s="284"/>
      <c r="H2230" s="284"/>
      <c r="I2230" s="284"/>
      <c r="J2230" s="284"/>
      <c r="K2230" s="284"/>
      <c r="L2230" s="284"/>
      <c r="M2230" s="284"/>
      <c r="N2230" s="284"/>
      <c r="O2230" s="284"/>
      <c r="P2230" s="284"/>
      <c r="Q2230" s="284"/>
      <c r="R2230" s="284"/>
      <c r="S2230" s="284"/>
      <c r="T2230" s="284"/>
      <c r="U2230" s="284"/>
      <c r="V2230" s="284"/>
      <c r="W2230" s="284"/>
      <c r="X2230" s="284"/>
      <c r="Y2230" s="284"/>
      <c r="Z2230" s="284"/>
      <c r="AA2230" s="284"/>
      <c r="AB2230" s="284"/>
      <c r="AC2230" s="284"/>
      <c r="AD2230" s="284"/>
      <c r="AE2230" s="284"/>
      <c r="AF2230" s="284"/>
      <c r="AG2230" s="284"/>
      <c r="AH2230" s="284"/>
      <c r="AI2230" s="284"/>
      <c r="AJ2230" s="284"/>
      <c r="AK2230" s="284"/>
      <c r="AL2230" s="284"/>
      <c r="AM2230" s="284"/>
      <c r="AN2230" s="284"/>
      <c r="AO2230" s="284"/>
      <c r="AP2230" s="284"/>
      <c r="AQ2230" s="298"/>
      <c r="AR2230" s="305"/>
      <c r="AS2230" s="278"/>
      <c r="AU2230" s="273"/>
    </row>
    <row r="2231" spans="1:47" s="272" customFormat="1" ht="21.6" x14ac:dyDescent="0.65">
      <c r="A2231" s="304"/>
      <c r="B2231" s="305"/>
      <c r="C2231" s="284"/>
      <c r="D2231" s="284"/>
      <c r="E2231" s="284"/>
      <c r="F2231" s="284"/>
      <c r="G2231" s="284"/>
      <c r="H2231" s="284"/>
      <c r="I2231" s="284"/>
      <c r="J2231" s="284"/>
      <c r="K2231" s="284"/>
      <c r="L2231" s="284"/>
      <c r="M2231" s="284"/>
      <c r="N2231" s="284"/>
      <c r="O2231" s="284"/>
      <c r="P2231" s="284"/>
      <c r="Q2231" s="284"/>
      <c r="R2231" s="284"/>
      <c r="S2231" s="284"/>
      <c r="T2231" s="284"/>
      <c r="U2231" s="284"/>
      <c r="V2231" s="284"/>
      <c r="W2231" s="284"/>
      <c r="X2231" s="284"/>
      <c r="Y2231" s="284"/>
      <c r="Z2231" s="284"/>
      <c r="AA2231" s="284"/>
      <c r="AB2231" s="284"/>
      <c r="AC2231" s="284"/>
      <c r="AD2231" s="284"/>
      <c r="AE2231" s="284"/>
      <c r="AF2231" s="284"/>
      <c r="AG2231" s="284"/>
      <c r="AH2231" s="284"/>
      <c r="AI2231" s="284"/>
      <c r="AJ2231" s="284"/>
      <c r="AK2231" s="284"/>
      <c r="AL2231" s="284"/>
      <c r="AM2231" s="284"/>
      <c r="AN2231" s="284"/>
      <c r="AO2231" s="284"/>
      <c r="AP2231" s="284"/>
      <c r="AQ2231" s="298"/>
      <c r="AR2231" s="305"/>
      <c r="AS2231" s="278"/>
      <c r="AU2231" s="273"/>
    </row>
    <row r="2232" spans="1:47" s="272" customFormat="1" ht="21.6" x14ac:dyDescent="0.65">
      <c r="A2232" s="304"/>
      <c r="B2232" s="305"/>
      <c r="C2232" s="284"/>
      <c r="D2232" s="284"/>
      <c r="E2232" s="284"/>
      <c r="F2232" s="284"/>
      <c r="G2232" s="284"/>
      <c r="H2232" s="284"/>
      <c r="I2232" s="284"/>
      <c r="J2232" s="284"/>
      <c r="K2232" s="284"/>
      <c r="L2232" s="284"/>
      <c r="M2232" s="284"/>
      <c r="N2232" s="284"/>
      <c r="O2232" s="284"/>
      <c r="P2232" s="284"/>
      <c r="Q2232" s="284"/>
      <c r="R2232" s="284"/>
      <c r="S2232" s="284"/>
      <c r="T2232" s="284"/>
      <c r="U2232" s="284"/>
      <c r="V2232" s="284"/>
      <c r="W2232" s="284"/>
      <c r="X2232" s="284"/>
      <c r="Y2232" s="284"/>
      <c r="Z2232" s="284"/>
      <c r="AA2232" s="284"/>
      <c r="AB2232" s="284"/>
      <c r="AC2232" s="284"/>
      <c r="AD2232" s="284"/>
      <c r="AE2232" s="284"/>
      <c r="AF2232" s="284"/>
      <c r="AG2232" s="284"/>
      <c r="AH2232" s="284"/>
      <c r="AI2232" s="284"/>
      <c r="AJ2232" s="284"/>
      <c r="AK2232" s="284"/>
      <c r="AL2232" s="284"/>
      <c r="AM2232" s="284"/>
      <c r="AN2232" s="284"/>
      <c r="AO2232" s="284"/>
      <c r="AP2232" s="284"/>
      <c r="AQ2232" s="298"/>
      <c r="AR2232" s="305"/>
      <c r="AS2232" s="278"/>
      <c r="AU2232" s="273"/>
    </row>
    <row r="2233" spans="1:47" s="272" customFormat="1" ht="21.6" x14ac:dyDescent="0.65">
      <c r="A2233" s="304"/>
      <c r="B2233" s="305"/>
      <c r="C2233" s="285"/>
      <c r="D2233" s="285"/>
      <c r="E2233" s="285"/>
      <c r="F2233" s="285"/>
      <c r="G2233" s="285"/>
      <c r="H2233" s="285"/>
      <c r="I2233" s="285"/>
      <c r="J2233" s="285"/>
      <c r="K2233" s="285"/>
      <c r="L2233" s="285"/>
      <c r="M2233" s="285"/>
      <c r="N2233" s="285"/>
      <c r="O2233" s="285"/>
      <c r="P2233" s="285"/>
      <c r="Q2233" s="285"/>
      <c r="R2233" s="285"/>
      <c r="S2233" s="285"/>
      <c r="T2233" s="285"/>
      <c r="U2233" s="285"/>
      <c r="V2233" s="285"/>
      <c r="W2233" s="285"/>
      <c r="X2233" s="285"/>
      <c r="Y2233" s="285"/>
      <c r="Z2233" s="285"/>
      <c r="AA2233" s="285"/>
      <c r="AB2233" s="285"/>
      <c r="AC2233" s="285"/>
      <c r="AD2233" s="285"/>
      <c r="AE2233" s="285"/>
      <c r="AF2233" s="285"/>
      <c r="AG2233" s="285"/>
      <c r="AH2233" s="285"/>
      <c r="AI2233" s="285"/>
      <c r="AJ2233" s="285"/>
      <c r="AK2233" s="285"/>
      <c r="AL2233" s="285"/>
      <c r="AM2233" s="285"/>
      <c r="AN2233" s="285"/>
      <c r="AO2233" s="285"/>
      <c r="AP2233" s="285"/>
      <c r="AQ2233" s="298"/>
      <c r="AR2233" s="305"/>
      <c r="AS2233" s="275"/>
      <c r="AU2233" s="273"/>
    </row>
    <row r="2234" spans="1:47" s="272" customFormat="1" ht="21.6" x14ac:dyDescent="0.65">
      <c r="A2234" s="304"/>
      <c r="B2234" s="305"/>
      <c r="C2234" s="285"/>
      <c r="D2234" s="285"/>
      <c r="E2234" s="285"/>
      <c r="F2234" s="285"/>
      <c r="G2234" s="285"/>
      <c r="H2234" s="285"/>
      <c r="I2234" s="285"/>
      <c r="J2234" s="285"/>
      <c r="K2234" s="285"/>
      <c r="L2234" s="285"/>
      <c r="M2234" s="285"/>
      <c r="N2234" s="285"/>
      <c r="O2234" s="285"/>
      <c r="P2234" s="285"/>
      <c r="Q2234" s="285"/>
      <c r="R2234" s="285"/>
      <c r="S2234" s="285"/>
      <c r="T2234" s="285"/>
      <c r="U2234" s="285"/>
      <c r="V2234" s="285"/>
      <c r="W2234" s="285"/>
      <c r="X2234" s="285"/>
      <c r="Y2234" s="285"/>
      <c r="Z2234" s="285"/>
      <c r="AA2234" s="285"/>
      <c r="AB2234" s="285"/>
      <c r="AC2234" s="285"/>
      <c r="AD2234" s="285"/>
      <c r="AE2234" s="285"/>
      <c r="AF2234" s="285"/>
      <c r="AG2234" s="285"/>
      <c r="AH2234" s="285"/>
      <c r="AI2234" s="285"/>
      <c r="AJ2234" s="285"/>
      <c r="AK2234" s="285"/>
      <c r="AL2234" s="285"/>
      <c r="AM2234" s="285"/>
      <c r="AN2234" s="285"/>
      <c r="AO2234" s="285"/>
      <c r="AP2234" s="285"/>
      <c r="AQ2234" s="298"/>
      <c r="AR2234" s="305"/>
      <c r="AS2234" s="275"/>
      <c r="AU2234" s="273"/>
    </row>
    <row r="2235" spans="1:47" s="272" customFormat="1" ht="21.6" x14ac:dyDescent="0.65">
      <c r="A2235" s="304"/>
      <c r="B2235" s="305"/>
      <c r="C2235" s="285"/>
      <c r="D2235" s="285"/>
      <c r="E2235" s="285"/>
      <c r="F2235" s="285"/>
      <c r="G2235" s="285"/>
      <c r="H2235" s="285"/>
      <c r="I2235" s="285"/>
      <c r="J2235" s="285"/>
      <c r="K2235" s="285"/>
      <c r="L2235" s="285"/>
      <c r="M2235" s="285"/>
      <c r="N2235" s="285"/>
      <c r="O2235" s="285"/>
      <c r="P2235" s="285"/>
      <c r="Q2235" s="285"/>
      <c r="R2235" s="285"/>
      <c r="S2235" s="285"/>
      <c r="T2235" s="285"/>
      <c r="U2235" s="285"/>
      <c r="V2235" s="285"/>
      <c r="W2235" s="285"/>
      <c r="X2235" s="285"/>
      <c r="Y2235" s="285"/>
      <c r="Z2235" s="285"/>
      <c r="AA2235" s="285"/>
      <c r="AB2235" s="285"/>
      <c r="AC2235" s="285"/>
      <c r="AD2235" s="285"/>
      <c r="AE2235" s="285"/>
      <c r="AF2235" s="285"/>
      <c r="AG2235" s="285"/>
      <c r="AH2235" s="285"/>
      <c r="AI2235" s="285"/>
      <c r="AJ2235" s="285"/>
      <c r="AK2235" s="285"/>
      <c r="AL2235" s="285"/>
      <c r="AM2235" s="285"/>
      <c r="AN2235" s="285"/>
      <c r="AO2235" s="285"/>
      <c r="AP2235" s="285"/>
      <c r="AQ2235" s="298"/>
      <c r="AR2235" s="305"/>
      <c r="AS2235" s="275"/>
      <c r="AU2235" s="273"/>
    </row>
    <row r="2236" spans="1:47" s="272" customFormat="1" ht="21.6" x14ac:dyDescent="0.65">
      <c r="A2236" s="308"/>
      <c r="B2236" s="305"/>
      <c r="C2236" s="285"/>
      <c r="D2236" s="285"/>
      <c r="E2236" s="285"/>
      <c r="F2236" s="285"/>
      <c r="G2236" s="285"/>
      <c r="H2236" s="285"/>
      <c r="I2236" s="285"/>
      <c r="J2236" s="285"/>
      <c r="K2236" s="285"/>
      <c r="L2236" s="285"/>
      <c r="M2236" s="285"/>
      <c r="N2236" s="285"/>
      <c r="O2236" s="285"/>
      <c r="P2236" s="285"/>
      <c r="Q2236" s="285"/>
      <c r="R2236" s="285"/>
      <c r="S2236" s="285"/>
      <c r="T2236" s="285"/>
      <c r="U2236" s="285"/>
      <c r="V2236" s="285"/>
      <c r="W2236" s="285"/>
      <c r="X2236" s="285"/>
      <c r="Y2236" s="285"/>
      <c r="Z2236" s="285"/>
      <c r="AA2236" s="285"/>
      <c r="AB2236" s="285"/>
      <c r="AC2236" s="285"/>
      <c r="AD2236" s="285"/>
      <c r="AE2236" s="285"/>
      <c r="AF2236" s="285"/>
      <c r="AG2236" s="285"/>
      <c r="AH2236" s="285"/>
      <c r="AI2236" s="285"/>
      <c r="AJ2236" s="285"/>
      <c r="AK2236" s="285"/>
      <c r="AL2236" s="285"/>
      <c r="AM2236" s="285"/>
      <c r="AN2236" s="285"/>
      <c r="AO2236" s="285"/>
      <c r="AP2236" s="285"/>
      <c r="AQ2236" s="298"/>
      <c r="AR2236" s="310"/>
      <c r="AS2236" s="275"/>
      <c r="AU2236" s="273"/>
    </row>
    <row r="2237" spans="1:47" s="272" customFormat="1" ht="21.6" x14ac:dyDescent="0.65">
      <c r="A2237" s="304"/>
      <c r="B2237" s="305"/>
      <c r="C2237" s="284"/>
      <c r="D2237" s="284"/>
      <c r="E2237" s="284"/>
      <c r="F2237" s="284"/>
      <c r="G2237" s="284"/>
      <c r="H2237" s="284"/>
      <c r="I2237" s="284"/>
      <c r="J2237" s="284"/>
      <c r="K2237" s="284"/>
      <c r="L2237" s="284"/>
      <c r="M2237" s="284"/>
      <c r="N2237" s="284"/>
      <c r="O2237" s="284"/>
      <c r="P2237" s="284"/>
      <c r="Q2237" s="284"/>
      <c r="R2237" s="284"/>
      <c r="S2237" s="284"/>
      <c r="T2237" s="284"/>
      <c r="U2237" s="284"/>
      <c r="V2237" s="284"/>
      <c r="W2237" s="284"/>
      <c r="X2237" s="284"/>
      <c r="Y2237" s="284"/>
      <c r="Z2237" s="284"/>
      <c r="AA2237" s="284"/>
      <c r="AB2237" s="284"/>
      <c r="AC2237" s="284"/>
      <c r="AD2237" s="284"/>
      <c r="AE2237" s="284"/>
      <c r="AF2237" s="284"/>
      <c r="AG2237" s="284"/>
      <c r="AH2237" s="284"/>
      <c r="AI2237" s="284"/>
      <c r="AJ2237" s="284"/>
      <c r="AK2237" s="284"/>
      <c r="AL2237" s="284"/>
      <c r="AM2237" s="284"/>
      <c r="AN2237" s="284"/>
      <c r="AO2237" s="284"/>
      <c r="AP2237" s="284"/>
      <c r="AQ2237" s="298"/>
      <c r="AR2237" s="305"/>
      <c r="AS2237" s="278"/>
      <c r="AU2237" s="273"/>
    </row>
    <row r="2238" spans="1:47" s="272" customFormat="1" ht="21.6" x14ac:dyDescent="0.65">
      <c r="A2238" s="304"/>
      <c r="B2238" s="305"/>
      <c r="C2238" s="284"/>
      <c r="D2238" s="284"/>
      <c r="E2238" s="284"/>
      <c r="F2238" s="284"/>
      <c r="G2238" s="284"/>
      <c r="H2238" s="284"/>
      <c r="I2238" s="284"/>
      <c r="J2238" s="284"/>
      <c r="K2238" s="284"/>
      <c r="L2238" s="284"/>
      <c r="M2238" s="284"/>
      <c r="N2238" s="284"/>
      <c r="O2238" s="284"/>
      <c r="P2238" s="284"/>
      <c r="Q2238" s="284"/>
      <c r="R2238" s="284"/>
      <c r="S2238" s="284"/>
      <c r="T2238" s="284"/>
      <c r="U2238" s="284"/>
      <c r="V2238" s="284"/>
      <c r="W2238" s="284"/>
      <c r="X2238" s="284"/>
      <c r="Y2238" s="284"/>
      <c r="Z2238" s="284"/>
      <c r="AA2238" s="284"/>
      <c r="AB2238" s="284"/>
      <c r="AC2238" s="284"/>
      <c r="AD2238" s="284"/>
      <c r="AE2238" s="284"/>
      <c r="AF2238" s="284"/>
      <c r="AG2238" s="284"/>
      <c r="AH2238" s="284"/>
      <c r="AI2238" s="284"/>
      <c r="AJ2238" s="284"/>
      <c r="AK2238" s="284"/>
      <c r="AL2238" s="284"/>
      <c r="AM2238" s="284"/>
      <c r="AN2238" s="284"/>
      <c r="AO2238" s="284"/>
      <c r="AP2238" s="284"/>
      <c r="AQ2238" s="298"/>
      <c r="AR2238" s="305"/>
      <c r="AS2238" s="278"/>
      <c r="AU2238" s="273"/>
    </row>
    <row r="2239" spans="1:47" s="272" customFormat="1" ht="21.6" x14ac:dyDescent="0.65">
      <c r="A2239" s="308"/>
      <c r="B2239" s="305"/>
      <c r="C2239" s="284"/>
      <c r="D2239" s="284"/>
      <c r="E2239" s="284"/>
      <c r="F2239" s="284"/>
      <c r="G2239" s="284"/>
      <c r="H2239" s="284"/>
      <c r="I2239" s="284"/>
      <c r="J2239" s="284"/>
      <c r="K2239" s="284"/>
      <c r="L2239" s="284"/>
      <c r="M2239" s="284"/>
      <c r="N2239" s="284"/>
      <c r="O2239" s="284"/>
      <c r="P2239" s="284"/>
      <c r="Q2239" s="284"/>
      <c r="R2239" s="284"/>
      <c r="S2239" s="284"/>
      <c r="T2239" s="284"/>
      <c r="U2239" s="284"/>
      <c r="V2239" s="284"/>
      <c r="W2239" s="284"/>
      <c r="X2239" s="284"/>
      <c r="Y2239" s="284"/>
      <c r="Z2239" s="284"/>
      <c r="AA2239" s="284"/>
      <c r="AB2239" s="284"/>
      <c r="AC2239" s="284"/>
      <c r="AD2239" s="284"/>
      <c r="AE2239" s="284"/>
      <c r="AF2239" s="284"/>
      <c r="AG2239" s="284"/>
      <c r="AH2239" s="284"/>
      <c r="AI2239" s="284"/>
      <c r="AJ2239" s="284"/>
      <c r="AK2239" s="284"/>
      <c r="AL2239" s="284"/>
      <c r="AM2239" s="284"/>
      <c r="AN2239" s="284"/>
      <c r="AO2239" s="284"/>
      <c r="AP2239" s="284"/>
      <c r="AQ2239" s="298"/>
      <c r="AR2239" s="310"/>
      <c r="AS2239" s="278"/>
      <c r="AU2239" s="273"/>
    </row>
    <row r="2240" spans="1:47" s="272" customFormat="1" ht="21.6" x14ac:dyDescent="0.65">
      <c r="A2240" s="304"/>
      <c r="B2240" s="305"/>
      <c r="C2240" s="285"/>
      <c r="D2240" s="285"/>
      <c r="E2240" s="285"/>
      <c r="F2240" s="285"/>
      <c r="G2240" s="285"/>
      <c r="H2240" s="285"/>
      <c r="I2240" s="285"/>
      <c r="J2240" s="285"/>
      <c r="K2240" s="285"/>
      <c r="L2240" s="285"/>
      <c r="M2240" s="285"/>
      <c r="N2240" s="285"/>
      <c r="O2240" s="285"/>
      <c r="P2240" s="285"/>
      <c r="Q2240" s="285"/>
      <c r="R2240" s="285"/>
      <c r="S2240" s="285"/>
      <c r="T2240" s="285"/>
      <c r="U2240" s="285"/>
      <c r="V2240" s="285"/>
      <c r="W2240" s="285"/>
      <c r="X2240" s="285"/>
      <c r="Y2240" s="285"/>
      <c r="Z2240" s="285"/>
      <c r="AA2240" s="285"/>
      <c r="AB2240" s="285"/>
      <c r="AC2240" s="285"/>
      <c r="AD2240" s="285"/>
      <c r="AE2240" s="285"/>
      <c r="AF2240" s="285"/>
      <c r="AG2240" s="285"/>
      <c r="AH2240" s="285"/>
      <c r="AI2240" s="285"/>
      <c r="AJ2240" s="285"/>
      <c r="AK2240" s="285"/>
      <c r="AL2240" s="285"/>
      <c r="AM2240" s="285"/>
      <c r="AN2240" s="285"/>
      <c r="AO2240" s="285"/>
      <c r="AP2240" s="285"/>
      <c r="AQ2240" s="298"/>
      <c r="AR2240" s="305"/>
      <c r="AS2240" s="275"/>
      <c r="AU2240" s="273"/>
    </row>
    <row r="2241" spans="1:47" s="272" customFormat="1" ht="21.6" x14ac:dyDescent="0.65">
      <c r="A2241" s="304"/>
      <c r="B2241" s="305"/>
      <c r="C2241" s="284"/>
      <c r="D2241" s="284"/>
      <c r="E2241" s="284"/>
      <c r="F2241" s="284"/>
      <c r="G2241" s="284"/>
      <c r="H2241" s="284"/>
      <c r="I2241" s="284"/>
      <c r="J2241" s="284"/>
      <c r="K2241" s="284"/>
      <c r="L2241" s="284"/>
      <c r="M2241" s="284"/>
      <c r="N2241" s="284"/>
      <c r="O2241" s="284"/>
      <c r="P2241" s="284"/>
      <c r="Q2241" s="284"/>
      <c r="R2241" s="284"/>
      <c r="S2241" s="284"/>
      <c r="T2241" s="284"/>
      <c r="U2241" s="284"/>
      <c r="V2241" s="284"/>
      <c r="W2241" s="284"/>
      <c r="X2241" s="284"/>
      <c r="Y2241" s="284"/>
      <c r="Z2241" s="284"/>
      <c r="AA2241" s="284"/>
      <c r="AB2241" s="284"/>
      <c r="AC2241" s="284"/>
      <c r="AD2241" s="284"/>
      <c r="AE2241" s="284"/>
      <c r="AF2241" s="284"/>
      <c r="AG2241" s="284"/>
      <c r="AH2241" s="284"/>
      <c r="AI2241" s="284"/>
      <c r="AJ2241" s="284"/>
      <c r="AK2241" s="284"/>
      <c r="AL2241" s="284"/>
      <c r="AM2241" s="284"/>
      <c r="AN2241" s="284"/>
      <c r="AO2241" s="284"/>
      <c r="AP2241" s="284"/>
      <c r="AQ2241" s="298"/>
      <c r="AR2241" s="305"/>
      <c r="AS2241" s="278"/>
      <c r="AU2241" s="273"/>
    </row>
    <row r="2242" spans="1:47" s="272" customFormat="1" ht="21.6" x14ac:dyDescent="0.65">
      <c r="A2242" s="308"/>
      <c r="B2242" s="305"/>
      <c r="C2242" s="285"/>
      <c r="D2242" s="285"/>
      <c r="E2242" s="285"/>
      <c r="F2242" s="285"/>
      <c r="G2242" s="285"/>
      <c r="H2242" s="285"/>
      <c r="I2242" s="285"/>
      <c r="J2242" s="285"/>
      <c r="K2242" s="285"/>
      <c r="L2242" s="285"/>
      <c r="M2242" s="285"/>
      <c r="N2242" s="285"/>
      <c r="O2242" s="285"/>
      <c r="P2242" s="285"/>
      <c r="Q2242" s="285"/>
      <c r="R2242" s="285"/>
      <c r="S2242" s="285"/>
      <c r="T2242" s="285"/>
      <c r="U2242" s="285"/>
      <c r="V2242" s="285"/>
      <c r="W2242" s="285"/>
      <c r="X2242" s="285"/>
      <c r="Y2242" s="285"/>
      <c r="Z2242" s="285"/>
      <c r="AA2242" s="285"/>
      <c r="AB2242" s="285"/>
      <c r="AC2242" s="285"/>
      <c r="AD2242" s="285"/>
      <c r="AE2242" s="285"/>
      <c r="AF2242" s="285"/>
      <c r="AG2242" s="285"/>
      <c r="AH2242" s="285"/>
      <c r="AI2242" s="285"/>
      <c r="AJ2242" s="285"/>
      <c r="AK2242" s="285"/>
      <c r="AL2242" s="285"/>
      <c r="AM2242" s="285"/>
      <c r="AN2242" s="285"/>
      <c r="AO2242" s="285"/>
      <c r="AP2242" s="285"/>
      <c r="AQ2242" s="298"/>
      <c r="AR2242" s="309"/>
      <c r="AS2242" s="275"/>
      <c r="AU2242" s="273"/>
    </row>
    <row r="2243" spans="1:47" s="272" customFormat="1" ht="21.6" x14ac:dyDescent="0.65">
      <c r="A2243" s="308"/>
      <c r="B2243" s="305"/>
      <c r="C2243" s="285"/>
      <c r="D2243" s="285"/>
      <c r="E2243" s="285"/>
      <c r="F2243" s="285"/>
      <c r="G2243" s="285"/>
      <c r="H2243" s="285"/>
      <c r="I2243" s="285"/>
      <c r="J2243" s="285"/>
      <c r="K2243" s="285"/>
      <c r="L2243" s="285"/>
      <c r="M2243" s="285"/>
      <c r="N2243" s="285"/>
      <c r="O2243" s="285"/>
      <c r="P2243" s="285"/>
      <c r="Q2243" s="285"/>
      <c r="R2243" s="285"/>
      <c r="S2243" s="285"/>
      <c r="T2243" s="285"/>
      <c r="U2243" s="285"/>
      <c r="V2243" s="285"/>
      <c r="W2243" s="285"/>
      <c r="X2243" s="285"/>
      <c r="Y2243" s="285"/>
      <c r="Z2243" s="285"/>
      <c r="AA2243" s="285"/>
      <c r="AB2243" s="285"/>
      <c r="AC2243" s="285"/>
      <c r="AD2243" s="285"/>
      <c r="AE2243" s="285"/>
      <c r="AF2243" s="285"/>
      <c r="AG2243" s="285"/>
      <c r="AH2243" s="285"/>
      <c r="AI2243" s="285"/>
      <c r="AJ2243" s="285"/>
      <c r="AK2243" s="285"/>
      <c r="AL2243" s="285"/>
      <c r="AM2243" s="285"/>
      <c r="AN2243" s="285"/>
      <c r="AO2243" s="285"/>
      <c r="AP2243" s="285"/>
      <c r="AQ2243" s="298"/>
      <c r="AR2243" s="310"/>
      <c r="AS2243" s="275"/>
      <c r="AU2243" s="273"/>
    </row>
    <row r="2244" spans="1:47" s="272" customFormat="1" ht="21.6" x14ac:dyDescent="0.65">
      <c r="A2244" s="304"/>
      <c r="B2244" s="305"/>
      <c r="C2244" s="285"/>
      <c r="D2244" s="285"/>
      <c r="E2244" s="285"/>
      <c r="F2244" s="285"/>
      <c r="G2244" s="285"/>
      <c r="H2244" s="285"/>
      <c r="I2244" s="285"/>
      <c r="J2244" s="285"/>
      <c r="K2244" s="285"/>
      <c r="L2244" s="285"/>
      <c r="M2244" s="285"/>
      <c r="N2244" s="285"/>
      <c r="O2244" s="285"/>
      <c r="P2244" s="285"/>
      <c r="Q2244" s="285"/>
      <c r="R2244" s="285"/>
      <c r="S2244" s="285"/>
      <c r="T2244" s="285"/>
      <c r="U2244" s="285"/>
      <c r="V2244" s="285"/>
      <c r="W2244" s="285"/>
      <c r="X2244" s="285"/>
      <c r="Y2244" s="285"/>
      <c r="Z2244" s="285"/>
      <c r="AA2244" s="285"/>
      <c r="AB2244" s="285"/>
      <c r="AC2244" s="285"/>
      <c r="AD2244" s="285"/>
      <c r="AE2244" s="285"/>
      <c r="AF2244" s="285"/>
      <c r="AG2244" s="285"/>
      <c r="AH2244" s="285"/>
      <c r="AI2244" s="285"/>
      <c r="AJ2244" s="285"/>
      <c r="AK2244" s="285"/>
      <c r="AL2244" s="285"/>
      <c r="AM2244" s="285"/>
      <c r="AN2244" s="285"/>
      <c r="AO2244" s="285"/>
      <c r="AP2244" s="285"/>
      <c r="AQ2244" s="298"/>
      <c r="AR2244" s="305"/>
      <c r="AS2244" s="275"/>
      <c r="AU2244" s="273"/>
    </row>
    <row r="2245" spans="1:47" s="272" customFormat="1" ht="21.6" x14ac:dyDescent="0.65">
      <c r="A2245" s="305"/>
      <c r="B2245" s="305"/>
      <c r="C2245" s="285"/>
      <c r="D2245" s="285"/>
      <c r="E2245" s="285"/>
      <c r="F2245" s="285"/>
      <c r="G2245" s="285"/>
      <c r="H2245" s="285"/>
      <c r="I2245" s="285"/>
      <c r="J2245" s="285"/>
      <c r="K2245" s="285"/>
      <c r="L2245" s="285"/>
      <c r="M2245" s="285"/>
      <c r="N2245" s="285"/>
      <c r="O2245" s="285"/>
      <c r="P2245" s="285"/>
      <c r="Q2245" s="285"/>
      <c r="R2245" s="285"/>
      <c r="S2245" s="285"/>
      <c r="T2245" s="285"/>
      <c r="U2245" s="285"/>
      <c r="V2245" s="285"/>
      <c r="W2245" s="285"/>
      <c r="X2245" s="285"/>
      <c r="Y2245" s="285"/>
      <c r="Z2245" s="285"/>
      <c r="AA2245" s="285"/>
      <c r="AB2245" s="285"/>
      <c r="AC2245" s="285"/>
      <c r="AD2245" s="285"/>
      <c r="AE2245" s="285"/>
      <c r="AF2245" s="285"/>
      <c r="AG2245" s="285"/>
      <c r="AH2245" s="285"/>
      <c r="AI2245" s="285"/>
      <c r="AJ2245" s="285"/>
      <c r="AK2245" s="285"/>
      <c r="AL2245" s="285"/>
      <c r="AM2245" s="285"/>
      <c r="AN2245" s="285"/>
      <c r="AO2245" s="285"/>
      <c r="AP2245" s="285"/>
      <c r="AQ2245" s="298"/>
      <c r="AR2245" s="305"/>
      <c r="AS2245" s="275"/>
      <c r="AU2245" s="273"/>
    </row>
    <row r="2246" spans="1:47" s="272" customFormat="1" ht="21.6" x14ac:dyDescent="0.65">
      <c r="A2246" s="304"/>
      <c r="B2246" s="305"/>
      <c r="C2246" s="285"/>
      <c r="D2246" s="285"/>
      <c r="E2246" s="285"/>
      <c r="F2246" s="285"/>
      <c r="G2246" s="285"/>
      <c r="H2246" s="285"/>
      <c r="I2246" s="285"/>
      <c r="J2246" s="285"/>
      <c r="K2246" s="285"/>
      <c r="L2246" s="285"/>
      <c r="M2246" s="285"/>
      <c r="N2246" s="285"/>
      <c r="O2246" s="285"/>
      <c r="P2246" s="285"/>
      <c r="Q2246" s="285"/>
      <c r="R2246" s="285"/>
      <c r="S2246" s="285"/>
      <c r="T2246" s="285"/>
      <c r="U2246" s="285"/>
      <c r="V2246" s="285"/>
      <c r="W2246" s="285"/>
      <c r="X2246" s="285"/>
      <c r="Y2246" s="285"/>
      <c r="Z2246" s="285"/>
      <c r="AA2246" s="285"/>
      <c r="AB2246" s="285"/>
      <c r="AC2246" s="285"/>
      <c r="AD2246" s="285"/>
      <c r="AE2246" s="285"/>
      <c r="AF2246" s="285"/>
      <c r="AG2246" s="285"/>
      <c r="AH2246" s="285"/>
      <c r="AI2246" s="285"/>
      <c r="AJ2246" s="285"/>
      <c r="AK2246" s="285"/>
      <c r="AL2246" s="285"/>
      <c r="AM2246" s="285"/>
      <c r="AN2246" s="285"/>
      <c r="AO2246" s="285"/>
      <c r="AP2246" s="285"/>
      <c r="AQ2246" s="298"/>
      <c r="AR2246" s="305"/>
      <c r="AS2246" s="275"/>
      <c r="AU2246" s="273"/>
    </row>
    <row r="2247" spans="1:47" s="272" customFormat="1" ht="21.6" x14ac:dyDescent="0.65">
      <c r="A2247" s="308"/>
      <c r="B2247" s="305"/>
      <c r="C2247" s="284"/>
      <c r="D2247" s="284"/>
      <c r="E2247" s="284"/>
      <c r="F2247" s="284"/>
      <c r="G2247" s="284"/>
      <c r="H2247" s="284"/>
      <c r="I2247" s="284"/>
      <c r="J2247" s="284"/>
      <c r="K2247" s="284"/>
      <c r="L2247" s="284"/>
      <c r="M2247" s="284"/>
      <c r="N2247" s="284"/>
      <c r="O2247" s="284"/>
      <c r="P2247" s="284"/>
      <c r="Q2247" s="284"/>
      <c r="R2247" s="284"/>
      <c r="S2247" s="284"/>
      <c r="T2247" s="284"/>
      <c r="U2247" s="284"/>
      <c r="V2247" s="284"/>
      <c r="W2247" s="284"/>
      <c r="X2247" s="284"/>
      <c r="Y2247" s="284"/>
      <c r="Z2247" s="284"/>
      <c r="AA2247" s="284"/>
      <c r="AB2247" s="284"/>
      <c r="AC2247" s="284"/>
      <c r="AD2247" s="284"/>
      <c r="AE2247" s="284"/>
      <c r="AF2247" s="284"/>
      <c r="AG2247" s="284"/>
      <c r="AH2247" s="284"/>
      <c r="AI2247" s="284"/>
      <c r="AJ2247" s="284"/>
      <c r="AK2247" s="284"/>
      <c r="AL2247" s="284"/>
      <c r="AM2247" s="284"/>
      <c r="AN2247" s="284"/>
      <c r="AO2247" s="284"/>
      <c r="AP2247" s="284"/>
      <c r="AQ2247" s="298"/>
      <c r="AR2247" s="310"/>
      <c r="AS2247" s="278"/>
      <c r="AU2247" s="273"/>
    </row>
    <row r="2248" spans="1:47" s="272" customFormat="1" ht="21.6" x14ac:dyDescent="0.65">
      <c r="A2248" s="304"/>
      <c r="B2248" s="305"/>
      <c r="C2248" s="285"/>
      <c r="D2248" s="285"/>
      <c r="E2248" s="285"/>
      <c r="F2248" s="285"/>
      <c r="G2248" s="285"/>
      <c r="H2248" s="285"/>
      <c r="I2248" s="285"/>
      <c r="J2248" s="285"/>
      <c r="K2248" s="285"/>
      <c r="L2248" s="285"/>
      <c r="M2248" s="285"/>
      <c r="N2248" s="285"/>
      <c r="O2248" s="285"/>
      <c r="P2248" s="285"/>
      <c r="Q2248" s="285"/>
      <c r="R2248" s="285"/>
      <c r="S2248" s="285"/>
      <c r="T2248" s="285"/>
      <c r="U2248" s="285"/>
      <c r="V2248" s="285"/>
      <c r="W2248" s="285"/>
      <c r="X2248" s="285"/>
      <c r="Y2248" s="285"/>
      <c r="Z2248" s="285"/>
      <c r="AA2248" s="285"/>
      <c r="AB2248" s="285"/>
      <c r="AC2248" s="285"/>
      <c r="AD2248" s="285"/>
      <c r="AE2248" s="285"/>
      <c r="AF2248" s="285"/>
      <c r="AG2248" s="285"/>
      <c r="AH2248" s="285"/>
      <c r="AI2248" s="285"/>
      <c r="AJ2248" s="285"/>
      <c r="AK2248" s="285"/>
      <c r="AL2248" s="285"/>
      <c r="AM2248" s="285"/>
      <c r="AN2248" s="285"/>
      <c r="AO2248" s="285"/>
      <c r="AP2248" s="285"/>
      <c r="AQ2248" s="298"/>
      <c r="AR2248" s="305"/>
      <c r="AS2248" s="275"/>
      <c r="AU2248" s="273"/>
    </row>
    <row r="2249" spans="1:47" s="272" customFormat="1" ht="21.6" x14ac:dyDescent="0.65">
      <c r="A2249" s="308"/>
      <c r="B2249" s="305"/>
      <c r="C2249" s="284"/>
      <c r="D2249" s="284"/>
      <c r="E2249" s="284"/>
      <c r="F2249" s="284"/>
      <c r="G2249" s="284"/>
      <c r="H2249" s="284"/>
      <c r="I2249" s="284"/>
      <c r="J2249" s="284"/>
      <c r="K2249" s="284"/>
      <c r="L2249" s="284"/>
      <c r="M2249" s="284"/>
      <c r="N2249" s="284"/>
      <c r="O2249" s="284"/>
      <c r="P2249" s="284"/>
      <c r="Q2249" s="284"/>
      <c r="R2249" s="284"/>
      <c r="S2249" s="284"/>
      <c r="T2249" s="284"/>
      <c r="U2249" s="284"/>
      <c r="V2249" s="284"/>
      <c r="W2249" s="284"/>
      <c r="X2249" s="284"/>
      <c r="Y2249" s="284"/>
      <c r="Z2249" s="284"/>
      <c r="AA2249" s="284"/>
      <c r="AB2249" s="284"/>
      <c r="AC2249" s="284"/>
      <c r="AD2249" s="284"/>
      <c r="AE2249" s="284"/>
      <c r="AF2249" s="284"/>
      <c r="AG2249" s="284"/>
      <c r="AH2249" s="284"/>
      <c r="AI2249" s="284"/>
      <c r="AJ2249" s="284"/>
      <c r="AK2249" s="284"/>
      <c r="AL2249" s="284"/>
      <c r="AM2249" s="284"/>
      <c r="AN2249" s="284"/>
      <c r="AO2249" s="284"/>
      <c r="AP2249" s="284"/>
      <c r="AQ2249" s="298"/>
      <c r="AR2249" s="310"/>
      <c r="AS2249" s="278"/>
      <c r="AU2249" s="273"/>
    </row>
    <row r="2250" spans="1:47" s="272" customFormat="1" ht="21.6" x14ac:dyDescent="0.65">
      <c r="A2250" s="304"/>
      <c r="B2250" s="305"/>
      <c r="C2250" s="284"/>
      <c r="D2250" s="284"/>
      <c r="E2250" s="284"/>
      <c r="F2250" s="284"/>
      <c r="G2250" s="284"/>
      <c r="H2250" s="284"/>
      <c r="I2250" s="284"/>
      <c r="J2250" s="284"/>
      <c r="K2250" s="284"/>
      <c r="L2250" s="284"/>
      <c r="M2250" s="284"/>
      <c r="N2250" s="284"/>
      <c r="O2250" s="284"/>
      <c r="P2250" s="284"/>
      <c r="Q2250" s="284"/>
      <c r="R2250" s="284"/>
      <c r="S2250" s="284"/>
      <c r="T2250" s="284"/>
      <c r="U2250" s="284"/>
      <c r="V2250" s="284"/>
      <c r="W2250" s="284"/>
      <c r="X2250" s="284"/>
      <c r="Y2250" s="284"/>
      <c r="Z2250" s="284"/>
      <c r="AA2250" s="284"/>
      <c r="AB2250" s="284"/>
      <c r="AC2250" s="284"/>
      <c r="AD2250" s="284"/>
      <c r="AE2250" s="284"/>
      <c r="AF2250" s="284"/>
      <c r="AG2250" s="284"/>
      <c r="AH2250" s="284"/>
      <c r="AI2250" s="284"/>
      <c r="AJ2250" s="284"/>
      <c r="AK2250" s="284"/>
      <c r="AL2250" s="284"/>
      <c r="AM2250" s="284"/>
      <c r="AN2250" s="284"/>
      <c r="AO2250" s="284"/>
      <c r="AP2250" s="284"/>
      <c r="AQ2250" s="298"/>
      <c r="AR2250" s="305"/>
      <c r="AS2250" s="278"/>
      <c r="AU2250" s="273"/>
    </row>
    <row r="2251" spans="1:47" s="272" customFormat="1" ht="21.6" x14ac:dyDescent="0.65">
      <c r="A2251" s="308"/>
      <c r="B2251" s="305"/>
      <c r="C2251" s="285"/>
      <c r="D2251" s="285"/>
      <c r="E2251" s="285"/>
      <c r="F2251" s="285"/>
      <c r="G2251" s="285"/>
      <c r="H2251" s="285"/>
      <c r="I2251" s="285"/>
      <c r="J2251" s="285"/>
      <c r="K2251" s="285"/>
      <c r="L2251" s="285"/>
      <c r="M2251" s="285"/>
      <c r="N2251" s="285"/>
      <c r="O2251" s="285"/>
      <c r="P2251" s="285"/>
      <c r="Q2251" s="285"/>
      <c r="R2251" s="285"/>
      <c r="S2251" s="285"/>
      <c r="T2251" s="285"/>
      <c r="U2251" s="285"/>
      <c r="V2251" s="285"/>
      <c r="W2251" s="285"/>
      <c r="X2251" s="285"/>
      <c r="Y2251" s="285"/>
      <c r="Z2251" s="285"/>
      <c r="AA2251" s="285"/>
      <c r="AB2251" s="285"/>
      <c r="AC2251" s="285"/>
      <c r="AD2251" s="285"/>
      <c r="AE2251" s="285"/>
      <c r="AF2251" s="285"/>
      <c r="AG2251" s="285"/>
      <c r="AH2251" s="285"/>
      <c r="AI2251" s="285"/>
      <c r="AJ2251" s="285"/>
      <c r="AK2251" s="285"/>
      <c r="AL2251" s="285"/>
      <c r="AM2251" s="285"/>
      <c r="AN2251" s="285"/>
      <c r="AO2251" s="285"/>
      <c r="AP2251" s="285"/>
      <c r="AQ2251" s="298"/>
      <c r="AR2251" s="309"/>
      <c r="AS2251" s="275"/>
      <c r="AU2251" s="273"/>
    </row>
    <row r="2252" spans="1:47" s="272" customFormat="1" ht="21.6" x14ac:dyDescent="0.65">
      <c r="A2252" s="304"/>
      <c r="B2252" s="305"/>
      <c r="C2252" s="284"/>
      <c r="D2252" s="284"/>
      <c r="E2252" s="284"/>
      <c r="F2252" s="284"/>
      <c r="G2252" s="284"/>
      <c r="H2252" s="284"/>
      <c r="I2252" s="284"/>
      <c r="J2252" s="284"/>
      <c r="K2252" s="284"/>
      <c r="L2252" s="284"/>
      <c r="M2252" s="284"/>
      <c r="N2252" s="284"/>
      <c r="O2252" s="284"/>
      <c r="P2252" s="284"/>
      <c r="Q2252" s="284"/>
      <c r="R2252" s="284"/>
      <c r="S2252" s="284"/>
      <c r="T2252" s="284"/>
      <c r="U2252" s="284"/>
      <c r="V2252" s="284"/>
      <c r="W2252" s="284"/>
      <c r="X2252" s="284"/>
      <c r="Y2252" s="284"/>
      <c r="Z2252" s="284"/>
      <c r="AA2252" s="284"/>
      <c r="AB2252" s="284"/>
      <c r="AC2252" s="284"/>
      <c r="AD2252" s="284"/>
      <c r="AE2252" s="284"/>
      <c r="AF2252" s="284"/>
      <c r="AG2252" s="284"/>
      <c r="AH2252" s="284"/>
      <c r="AI2252" s="284"/>
      <c r="AJ2252" s="284"/>
      <c r="AK2252" s="284"/>
      <c r="AL2252" s="284"/>
      <c r="AM2252" s="284"/>
      <c r="AN2252" s="284"/>
      <c r="AO2252" s="284"/>
      <c r="AP2252" s="284"/>
      <c r="AQ2252" s="298"/>
      <c r="AR2252" s="305"/>
      <c r="AS2252" s="278"/>
      <c r="AU2252" s="273"/>
    </row>
    <row r="2253" spans="1:47" s="272" customFormat="1" ht="21.6" x14ac:dyDescent="0.65">
      <c r="A2253" s="304"/>
      <c r="B2253" s="305"/>
      <c r="C2253" s="284"/>
      <c r="D2253" s="284"/>
      <c r="E2253" s="284"/>
      <c r="F2253" s="284"/>
      <c r="G2253" s="284"/>
      <c r="H2253" s="284"/>
      <c r="I2253" s="284"/>
      <c r="J2253" s="284"/>
      <c r="K2253" s="284"/>
      <c r="L2253" s="284"/>
      <c r="M2253" s="284"/>
      <c r="N2253" s="284"/>
      <c r="O2253" s="284"/>
      <c r="P2253" s="284"/>
      <c r="Q2253" s="284"/>
      <c r="R2253" s="284"/>
      <c r="S2253" s="284"/>
      <c r="T2253" s="284"/>
      <c r="U2253" s="284"/>
      <c r="V2253" s="284"/>
      <c r="W2253" s="284"/>
      <c r="X2253" s="284"/>
      <c r="Y2253" s="284"/>
      <c r="Z2253" s="284"/>
      <c r="AA2253" s="284"/>
      <c r="AB2253" s="284"/>
      <c r="AC2253" s="284"/>
      <c r="AD2253" s="284"/>
      <c r="AE2253" s="284"/>
      <c r="AF2253" s="284"/>
      <c r="AG2253" s="284"/>
      <c r="AH2253" s="284"/>
      <c r="AI2253" s="284"/>
      <c r="AJ2253" s="284"/>
      <c r="AK2253" s="284"/>
      <c r="AL2253" s="284"/>
      <c r="AM2253" s="284"/>
      <c r="AN2253" s="284"/>
      <c r="AO2253" s="284"/>
      <c r="AP2253" s="284"/>
      <c r="AQ2253" s="298"/>
      <c r="AR2253" s="305"/>
      <c r="AS2253" s="278"/>
      <c r="AU2253" s="273"/>
    </row>
    <row r="2254" spans="1:47" s="272" customFormat="1" ht="21.6" x14ac:dyDescent="0.65">
      <c r="A2254" s="304"/>
      <c r="B2254" s="305"/>
      <c r="C2254" s="284"/>
      <c r="D2254" s="284"/>
      <c r="E2254" s="284"/>
      <c r="F2254" s="284"/>
      <c r="G2254" s="284"/>
      <c r="H2254" s="284"/>
      <c r="I2254" s="284"/>
      <c r="J2254" s="284"/>
      <c r="K2254" s="284"/>
      <c r="L2254" s="284"/>
      <c r="M2254" s="284"/>
      <c r="N2254" s="284"/>
      <c r="O2254" s="284"/>
      <c r="P2254" s="284"/>
      <c r="Q2254" s="284"/>
      <c r="R2254" s="284"/>
      <c r="S2254" s="284"/>
      <c r="T2254" s="284"/>
      <c r="U2254" s="284"/>
      <c r="V2254" s="284"/>
      <c r="W2254" s="284"/>
      <c r="X2254" s="284"/>
      <c r="Y2254" s="284"/>
      <c r="Z2254" s="284"/>
      <c r="AA2254" s="284"/>
      <c r="AB2254" s="284"/>
      <c r="AC2254" s="284"/>
      <c r="AD2254" s="284"/>
      <c r="AE2254" s="284"/>
      <c r="AF2254" s="284"/>
      <c r="AG2254" s="284"/>
      <c r="AH2254" s="284"/>
      <c r="AI2254" s="284"/>
      <c r="AJ2254" s="284"/>
      <c r="AK2254" s="284"/>
      <c r="AL2254" s="284"/>
      <c r="AM2254" s="284"/>
      <c r="AN2254" s="284"/>
      <c r="AO2254" s="284"/>
      <c r="AP2254" s="284"/>
      <c r="AQ2254" s="298"/>
      <c r="AR2254" s="305"/>
      <c r="AS2254" s="278"/>
      <c r="AU2254" s="273"/>
    </row>
    <row r="2255" spans="1:47" s="272" customFormat="1" ht="21.6" x14ac:dyDescent="0.65">
      <c r="A2255" s="304"/>
      <c r="B2255" s="305"/>
      <c r="C2255" s="285"/>
      <c r="D2255" s="285"/>
      <c r="E2255" s="285"/>
      <c r="F2255" s="285"/>
      <c r="G2255" s="285"/>
      <c r="H2255" s="285"/>
      <c r="I2255" s="285"/>
      <c r="J2255" s="285"/>
      <c r="K2255" s="285"/>
      <c r="L2255" s="285"/>
      <c r="M2255" s="285"/>
      <c r="N2255" s="285"/>
      <c r="O2255" s="285"/>
      <c r="P2255" s="285"/>
      <c r="Q2255" s="285"/>
      <c r="R2255" s="285"/>
      <c r="S2255" s="285"/>
      <c r="T2255" s="285"/>
      <c r="U2255" s="285"/>
      <c r="V2255" s="285"/>
      <c r="W2255" s="285"/>
      <c r="X2255" s="285"/>
      <c r="Y2255" s="285"/>
      <c r="Z2255" s="285"/>
      <c r="AA2255" s="285"/>
      <c r="AB2255" s="285"/>
      <c r="AC2255" s="285"/>
      <c r="AD2255" s="285"/>
      <c r="AE2255" s="285"/>
      <c r="AF2255" s="285"/>
      <c r="AG2255" s="285"/>
      <c r="AH2255" s="285"/>
      <c r="AI2255" s="285"/>
      <c r="AJ2255" s="285"/>
      <c r="AK2255" s="285"/>
      <c r="AL2255" s="285"/>
      <c r="AM2255" s="285"/>
      <c r="AN2255" s="285"/>
      <c r="AO2255" s="285"/>
      <c r="AP2255" s="285"/>
      <c r="AQ2255" s="298"/>
      <c r="AR2255" s="305"/>
      <c r="AS2255" s="275"/>
      <c r="AU2255" s="273"/>
    </row>
    <row r="2256" spans="1:47" s="272" customFormat="1" ht="21.6" x14ac:dyDescent="0.65">
      <c r="A2256" s="304"/>
      <c r="B2256" s="305"/>
      <c r="C2256" s="284"/>
      <c r="D2256" s="284"/>
      <c r="E2256" s="284"/>
      <c r="F2256" s="284"/>
      <c r="G2256" s="284"/>
      <c r="H2256" s="284"/>
      <c r="I2256" s="284"/>
      <c r="J2256" s="284"/>
      <c r="K2256" s="284"/>
      <c r="L2256" s="284"/>
      <c r="M2256" s="284"/>
      <c r="N2256" s="284"/>
      <c r="O2256" s="284"/>
      <c r="P2256" s="284"/>
      <c r="Q2256" s="284"/>
      <c r="R2256" s="284"/>
      <c r="S2256" s="284"/>
      <c r="T2256" s="284"/>
      <c r="U2256" s="284"/>
      <c r="V2256" s="284"/>
      <c r="W2256" s="284"/>
      <c r="X2256" s="284"/>
      <c r="Y2256" s="284"/>
      <c r="Z2256" s="284"/>
      <c r="AA2256" s="284"/>
      <c r="AB2256" s="284"/>
      <c r="AC2256" s="284"/>
      <c r="AD2256" s="284"/>
      <c r="AE2256" s="284"/>
      <c r="AF2256" s="284"/>
      <c r="AG2256" s="284"/>
      <c r="AH2256" s="284"/>
      <c r="AI2256" s="284"/>
      <c r="AJ2256" s="284"/>
      <c r="AK2256" s="284"/>
      <c r="AL2256" s="284"/>
      <c r="AM2256" s="284"/>
      <c r="AN2256" s="284"/>
      <c r="AO2256" s="284"/>
      <c r="AP2256" s="284"/>
      <c r="AQ2256" s="298"/>
      <c r="AR2256" s="305"/>
      <c r="AS2256" s="278"/>
      <c r="AU2256" s="273"/>
    </row>
    <row r="2257" spans="1:47" s="272" customFormat="1" ht="21.6" x14ac:dyDescent="0.65">
      <c r="A2257" s="308"/>
      <c r="B2257" s="305"/>
      <c r="C2257" s="285"/>
      <c r="D2257" s="285"/>
      <c r="E2257" s="285"/>
      <c r="F2257" s="285"/>
      <c r="G2257" s="285"/>
      <c r="H2257" s="285"/>
      <c r="I2257" s="285"/>
      <c r="J2257" s="285"/>
      <c r="K2257" s="285"/>
      <c r="L2257" s="285"/>
      <c r="M2257" s="285"/>
      <c r="N2257" s="285"/>
      <c r="O2257" s="285"/>
      <c r="P2257" s="285"/>
      <c r="Q2257" s="285"/>
      <c r="R2257" s="285"/>
      <c r="S2257" s="285"/>
      <c r="T2257" s="285"/>
      <c r="U2257" s="285"/>
      <c r="V2257" s="285"/>
      <c r="W2257" s="285"/>
      <c r="X2257" s="285"/>
      <c r="Y2257" s="285"/>
      <c r="Z2257" s="285"/>
      <c r="AA2257" s="285"/>
      <c r="AB2257" s="285"/>
      <c r="AC2257" s="285"/>
      <c r="AD2257" s="285"/>
      <c r="AE2257" s="285"/>
      <c r="AF2257" s="285"/>
      <c r="AG2257" s="285"/>
      <c r="AH2257" s="285"/>
      <c r="AI2257" s="285"/>
      <c r="AJ2257" s="285"/>
      <c r="AK2257" s="285"/>
      <c r="AL2257" s="285"/>
      <c r="AM2257" s="285"/>
      <c r="AN2257" s="285"/>
      <c r="AO2257" s="285"/>
      <c r="AP2257" s="285"/>
      <c r="AQ2257" s="298"/>
      <c r="AR2257" s="310"/>
      <c r="AS2257" s="275"/>
      <c r="AU2257" s="273"/>
    </row>
    <row r="2258" spans="1:47" s="272" customFormat="1" ht="21.6" x14ac:dyDescent="0.65">
      <c r="A2258" s="304"/>
      <c r="B2258" s="305"/>
      <c r="C2258" s="284"/>
      <c r="D2258" s="284"/>
      <c r="E2258" s="284"/>
      <c r="F2258" s="284"/>
      <c r="G2258" s="284"/>
      <c r="H2258" s="284"/>
      <c r="I2258" s="284"/>
      <c r="J2258" s="284"/>
      <c r="K2258" s="284"/>
      <c r="L2258" s="284"/>
      <c r="M2258" s="284"/>
      <c r="N2258" s="284"/>
      <c r="O2258" s="284"/>
      <c r="P2258" s="284"/>
      <c r="Q2258" s="284"/>
      <c r="R2258" s="284"/>
      <c r="S2258" s="284"/>
      <c r="T2258" s="284"/>
      <c r="U2258" s="284"/>
      <c r="V2258" s="284"/>
      <c r="W2258" s="284"/>
      <c r="X2258" s="284"/>
      <c r="Y2258" s="284"/>
      <c r="Z2258" s="284"/>
      <c r="AA2258" s="284"/>
      <c r="AB2258" s="284"/>
      <c r="AC2258" s="284"/>
      <c r="AD2258" s="284"/>
      <c r="AE2258" s="284"/>
      <c r="AF2258" s="284"/>
      <c r="AG2258" s="284"/>
      <c r="AH2258" s="284"/>
      <c r="AI2258" s="284"/>
      <c r="AJ2258" s="284"/>
      <c r="AK2258" s="284"/>
      <c r="AL2258" s="284"/>
      <c r="AM2258" s="284"/>
      <c r="AN2258" s="284"/>
      <c r="AO2258" s="284"/>
      <c r="AP2258" s="284"/>
      <c r="AQ2258" s="298"/>
      <c r="AR2258" s="305"/>
      <c r="AS2258" s="278"/>
      <c r="AU2258" s="273"/>
    </row>
    <row r="2259" spans="1:47" s="272" customFormat="1" ht="21.6" x14ac:dyDescent="0.65">
      <c r="A2259" s="304"/>
      <c r="B2259" s="305"/>
      <c r="C2259" s="284"/>
      <c r="D2259" s="284"/>
      <c r="E2259" s="284"/>
      <c r="F2259" s="284"/>
      <c r="G2259" s="284"/>
      <c r="H2259" s="284"/>
      <c r="I2259" s="284"/>
      <c r="J2259" s="284"/>
      <c r="K2259" s="284"/>
      <c r="L2259" s="284"/>
      <c r="M2259" s="284"/>
      <c r="N2259" s="284"/>
      <c r="O2259" s="284"/>
      <c r="P2259" s="284"/>
      <c r="Q2259" s="284"/>
      <c r="R2259" s="284"/>
      <c r="S2259" s="284"/>
      <c r="T2259" s="284"/>
      <c r="U2259" s="284"/>
      <c r="V2259" s="284"/>
      <c r="W2259" s="284"/>
      <c r="X2259" s="284"/>
      <c r="Y2259" s="284"/>
      <c r="Z2259" s="284"/>
      <c r="AA2259" s="284"/>
      <c r="AB2259" s="284"/>
      <c r="AC2259" s="284"/>
      <c r="AD2259" s="284"/>
      <c r="AE2259" s="284"/>
      <c r="AF2259" s="284"/>
      <c r="AG2259" s="284"/>
      <c r="AH2259" s="284"/>
      <c r="AI2259" s="284"/>
      <c r="AJ2259" s="284"/>
      <c r="AK2259" s="284"/>
      <c r="AL2259" s="284"/>
      <c r="AM2259" s="284"/>
      <c r="AN2259" s="284"/>
      <c r="AO2259" s="284"/>
      <c r="AP2259" s="284"/>
      <c r="AQ2259" s="298"/>
      <c r="AR2259" s="305"/>
      <c r="AS2259" s="278"/>
      <c r="AU2259" s="273"/>
    </row>
    <row r="2260" spans="1:47" s="272" customFormat="1" ht="21.6" x14ac:dyDescent="0.65">
      <c r="A2260" s="304"/>
      <c r="B2260" s="305"/>
      <c r="C2260" s="284"/>
      <c r="D2260" s="284"/>
      <c r="E2260" s="284"/>
      <c r="F2260" s="284"/>
      <c r="G2260" s="284"/>
      <c r="H2260" s="284"/>
      <c r="I2260" s="284"/>
      <c r="J2260" s="284"/>
      <c r="K2260" s="284"/>
      <c r="L2260" s="284"/>
      <c r="M2260" s="284"/>
      <c r="N2260" s="284"/>
      <c r="O2260" s="284"/>
      <c r="P2260" s="284"/>
      <c r="Q2260" s="284"/>
      <c r="R2260" s="284"/>
      <c r="S2260" s="284"/>
      <c r="T2260" s="284"/>
      <c r="U2260" s="284"/>
      <c r="V2260" s="284"/>
      <c r="W2260" s="284"/>
      <c r="X2260" s="284"/>
      <c r="Y2260" s="284"/>
      <c r="Z2260" s="284"/>
      <c r="AA2260" s="284"/>
      <c r="AB2260" s="284"/>
      <c r="AC2260" s="284"/>
      <c r="AD2260" s="284"/>
      <c r="AE2260" s="284"/>
      <c r="AF2260" s="284"/>
      <c r="AG2260" s="284"/>
      <c r="AH2260" s="284"/>
      <c r="AI2260" s="284"/>
      <c r="AJ2260" s="284"/>
      <c r="AK2260" s="284"/>
      <c r="AL2260" s="284"/>
      <c r="AM2260" s="284"/>
      <c r="AN2260" s="284"/>
      <c r="AO2260" s="284"/>
      <c r="AP2260" s="284"/>
      <c r="AQ2260" s="298"/>
      <c r="AR2260" s="305"/>
      <c r="AS2260" s="278"/>
      <c r="AU2260" s="273"/>
    </row>
    <row r="2261" spans="1:47" s="272" customFormat="1" ht="21.6" x14ac:dyDescent="0.65">
      <c r="A2261" s="304"/>
      <c r="B2261" s="305"/>
      <c r="C2261" s="284"/>
      <c r="D2261" s="284"/>
      <c r="E2261" s="284"/>
      <c r="F2261" s="284"/>
      <c r="G2261" s="284"/>
      <c r="H2261" s="284"/>
      <c r="I2261" s="284"/>
      <c r="J2261" s="284"/>
      <c r="K2261" s="284"/>
      <c r="L2261" s="284"/>
      <c r="M2261" s="284"/>
      <c r="N2261" s="284"/>
      <c r="O2261" s="284"/>
      <c r="P2261" s="284"/>
      <c r="Q2261" s="284"/>
      <c r="R2261" s="284"/>
      <c r="S2261" s="284"/>
      <c r="T2261" s="284"/>
      <c r="U2261" s="284"/>
      <c r="V2261" s="284"/>
      <c r="W2261" s="284"/>
      <c r="X2261" s="284"/>
      <c r="Y2261" s="284"/>
      <c r="Z2261" s="284"/>
      <c r="AA2261" s="284"/>
      <c r="AB2261" s="284"/>
      <c r="AC2261" s="284"/>
      <c r="AD2261" s="284"/>
      <c r="AE2261" s="284"/>
      <c r="AF2261" s="284"/>
      <c r="AG2261" s="284"/>
      <c r="AH2261" s="284"/>
      <c r="AI2261" s="284"/>
      <c r="AJ2261" s="284"/>
      <c r="AK2261" s="284"/>
      <c r="AL2261" s="284"/>
      <c r="AM2261" s="284"/>
      <c r="AN2261" s="284"/>
      <c r="AO2261" s="284"/>
      <c r="AP2261" s="284"/>
      <c r="AQ2261" s="298"/>
      <c r="AR2261" s="305"/>
      <c r="AS2261" s="278"/>
      <c r="AU2261" s="273"/>
    </row>
    <row r="2262" spans="1:47" s="272" customFormat="1" ht="21.6" x14ac:dyDescent="0.65">
      <c r="A2262" s="304"/>
      <c r="B2262" s="305"/>
      <c r="C2262" s="284"/>
      <c r="D2262" s="284"/>
      <c r="E2262" s="284"/>
      <c r="F2262" s="284"/>
      <c r="G2262" s="284"/>
      <c r="H2262" s="284"/>
      <c r="I2262" s="284"/>
      <c r="J2262" s="284"/>
      <c r="K2262" s="284"/>
      <c r="L2262" s="284"/>
      <c r="M2262" s="284"/>
      <c r="N2262" s="284"/>
      <c r="O2262" s="284"/>
      <c r="P2262" s="284"/>
      <c r="Q2262" s="284"/>
      <c r="R2262" s="284"/>
      <c r="S2262" s="284"/>
      <c r="T2262" s="284"/>
      <c r="U2262" s="284"/>
      <c r="V2262" s="284"/>
      <c r="W2262" s="284"/>
      <c r="X2262" s="284"/>
      <c r="Y2262" s="284"/>
      <c r="Z2262" s="284"/>
      <c r="AA2262" s="284"/>
      <c r="AB2262" s="284"/>
      <c r="AC2262" s="284"/>
      <c r="AD2262" s="284"/>
      <c r="AE2262" s="284"/>
      <c r="AF2262" s="284"/>
      <c r="AG2262" s="284"/>
      <c r="AH2262" s="284"/>
      <c r="AI2262" s="284"/>
      <c r="AJ2262" s="284"/>
      <c r="AK2262" s="284"/>
      <c r="AL2262" s="284"/>
      <c r="AM2262" s="284"/>
      <c r="AN2262" s="284"/>
      <c r="AO2262" s="284"/>
      <c r="AP2262" s="284"/>
      <c r="AQ2262" s="298"/>
      <c r="AR2262" s="305"/>
      <c r="AS2262" s="278"/>
      <c r="AU2262" s="273"/>
    </row>
    <row r="2263" spans="1:47" s="272" customFormat="1" ht="21.6" x14ac:dyDescent="0.65">
      <c r="A2263" s="304"/>
      <c r="B2263" s="305"/>
      <c r="C2263" s="284"/>
      <c r="D2263" s="284"/>
      <c r="E2263" s="284"/>
      <c r="F2263" s="284"/>
      <c r="G2263" s="284"/>
      <c r="H2263" s="284"/>
      <c r="I2263" s="284"/>
      <c r="J2263" s="284"/>
      <c r="K2263" s="284"/>
      <c r="L2263" s="284"/>
      <c r="M2263" s="284"/>
      <c r="N2263" s="284"/>
      <c r="O2263" s="284"/>
      <c r="P2263" s="284"/>
      <c r="Q2263" s="284"/>
      <c r="R2263" s="284"/>
      <c r="S2263" s="284"/>
      <c r="T2263" s="284"/>
      <c r="U2263" s="284"/>
      <c r="V2263" s="284"/>
      <c r="W2263" s="284"/>
      <c r="X2263" s="284"/>
      <c r="Y2263" s="284"/>
      <c r="Z2263" s="284"/>
      <c r="AA2263" s="284"/>
      <c r="AB2263" s="284"/>
      <c r="AC2263" s="284"/>
      <c r="AD2263" s="284"/>
      <c r="AE2263" s="284"/>
      <c r="AF2263" s="284"/>
      <c r="AG2263" s="284"/>
      <c r="AH2263" s="284"/>
      <c r="AI2263" s="284"/>
      <c r="AJ2263" s="284"/>
      <c r="AK2263" s="284"/>
      <c r="AL2263" s="284"/>
      <c r="AM2263" s="284"/>
      <c r="AN2263" s="284"/>
      <c r="AO2263" s="284"/>
      <c r="AP2263" s="284"/>
      <c r="AQ2263" s="298"/>
      <c r="AR2263" s="305"/>
      <c r="AS2263" s="278"/>
      <c r="AU2263" s="273"/>
    </row>
    <row r="2264" spans="1:47" s="272" customFormat="1" ht="21.6" x14ac:dyDescent="0.65">
      <c r="A2264" s="308"/>
      <c r="B2264" s="305"/>
      <c r="C2264" s="284"/>
      <c r="D2264" s="284"/>
      <c r="E2264" s="284"/>
      <c r="F2264" s="284"/>
      <c r="G2264" s="284"/>
      <c r="H2264" s="284"/>
      <c r="I2264" s="284"/>
      <c r="J2264" s="284"/>
      <c r="K2264" s="284"/>
      <c r="L2264" s="284"/>
      <c r="M2264" s="284"/>
      <c r="N2264" s="284"/>
      <c r="O2264" s="284"/>
      <c r="P2264" s="284"/>
      <c r="Q2264" s="284"/>
      <c r="R2264" s="284"/>
      <c r="S2264" s="284"/>
      <c r="T2264" s="284"/>
      <c r="U2264" s="284"/>
      <c r="V2264" s="284"/>
      <c r="W2264" s="284"/>
      <c r="X2264" s="284"/>
      <c r="Y2264" s="284"/>
      <c r="Z2264" s="284"/>
      <c r="AA2264" s="284"/>
      <c r="AB2264" s="284"/>
      <c r="AC2264" s="284"/>
      <c r="AD2264" s="284"/>
      <c r="AE2264" s="284"/>
      <c r="AF2264" s="284"/>
      <c r="AG2264" s="284"/>
      <c r="AH2264" s="284"/>
      <c r="AI2264" s="284"/>
      <c r="AJ2264" s="284"/>
      <c r="AK2264" s="284"/>
      <c r="AL2264" s="284"/>
      <c r="AM2264" s="284"/>
      <c r="AN2264" s="284"/>
      <c r="AO2264" s="284"/>
      <c r="AP2264" s="284"/>
      <c r="AQ2264" s="298"/>
      <c r="AR2264" s="310"/>
      <c r="AS2264" s="278"/>
      <c r="AU2264" s="273"/>
    </row>
    <row r="2265" spans="1:47" s="272" customFormat="1" ht="21.6" x14ac:dyDescent="0.65">
      <c r="A2265" s="308"/>
      <c r="B2265" s="305"/>
      <c r="C2265" s="284"/>
      <c r="D2265" s="284"/>
      <c r="E2265" s="284"/>
      <c r="F2265" s="284"/>
      <c r="G2265" s="284"/>
      <c r="H2265" s="284"/>
      <c r="I2265" s="284"/>
      <c r="J2265" s="284"/>
      <c r="K2265" s="284"/>
      <c r="L2265" s="284"/>
      <c r="M2265" s="284"/>
      <c r="N2265" s="284"/>
      <c r="O2265" s="284"/>
      <c r="P2265" s="284"/>
      <c r="Q2265" s="284"/>
      <c r="R2265" s="284"/>
      <c r="S2265" s="284"/>
      <c r="T2265" s="284"/>
      <c r="U2265" s="284"/>
      <c r="V2265" s="284"/>
      <c r="W2265" s="284"/>
      <c r="X2265" s="284"/>
      <c r="Y2265" s="284"/>
      <c r="Z2265" s="284"/>
      <c r="AA2265" s="284"/>
      <c r="AB2265" s="284"/>
      <c r="AC2265" s="284"/>
      <c r="AD2265" s="284"/>
      <c r="AE2265" s="284"/>
      <c r="AF2265" s="284"/>
      <c r="AG2265" s="284"/>
      <c r="AH2265" s="284"/>
      <c r="AI2265" s="284"/>
      <c r="AJ2265" s="284"/>
      <c r="AK2265" s="284"/>
      <c r="AL2265" s="284"/>
      <c r="AM2265" s="284"/>
      <c r="AN2265" s="284"/>
      <c r="AO2265" s="284"/>
      <c r="AP2265" s="284"/>
      <c r="AQ2265" s="298"/>
      <c r="AR2265" s="310"/>
      <c r="AS2265" s="278"/>
      <c r="AU2265" s="273"/>
    </row>
    <row r="2266" spans="1:47" s="272" customFormat="1" ht="21.6" x14ac:dyDescent="0.65">
      <c r="A2266" s="304"/>
      <c r="B2266" s="305"/>
      <c r="C2266" s="284"/>
      <c r="D2266" s="284"/>
      <c r="E2266" s="284"/>
      <c r="F2266" s="284"/>
      <c r="G2266" s="284"/>
      <c r="H2266" s="284"/>
      <c r="I2266" s="284"/>
      <c r="J2266" s="284"/>
      <c r="K2266" s="284"/>
      <c r="L2266" s="284"/>
      <c r="M2266" s="284"/>
      <c r="N2266" s="284"/>
      <c r="O2266" s="284"/>
      <c r="P2266" s="284"/>
      <c r="Q2266" s="284"/>
      <c r="R2266" s="284"/>
      <c r="S2266" s="284"/>
      <c r="T2266" s="284"/>
      <c r="U2266" s="284"/>
      <c r="V2266" s="284"/>
      <c r="W2266" s="284"/>
      <c r="X2266" s="284"/>
      <c r="Y2266" s="284"/>
      <c r="Z2266" s="284"/>
      <c r="AA2266" s="284"/>
      <c r="AB2266" s="284"/>
      <c r="AC2266" s="284"/>
      <c r="AD2266" s="284"/>
      <c r="AE2266" s="284"/>
      <c r="AF2266" s="284"/>
      <c r="AG2266" s="284"/>
      <c r="AH2266" s="284"/>
      <c r="AI2266" s="284"/>
      <c r="AJ2266" s="284"/>
      <c r="AK2266" s="284"/>
      <c r="AL2266" s="284"/>
      <c r="AM2266" s="284"/>
      <c r="AN2266" s="284"/>
      <c r="AO2266" s="284"/>
      <c r="AP2266" s="284"/>
      <c r="AQ2266" s="298"/>
      <c r="AR2266" s="305"/>
      <c r="AS2266" s="278"/>
      <c r="AU2266" s="273"/>
    </row>
    <row r="2267" spans="1:47" s="272" customFormat="1" ht="21.6" x14ac:dyDescent="0.65">
      <c r="A2267" s="304"/>
      <c r="B2267" s="305"/>
      <c r="C2267" s="285"/>
      <c r="D2267" s="285"/>
      <c r="E2267" s="285"/>
      <c r="F2267" s="285"/>
      <c r="G2267" s="285"/>
      <c r="H2267" s="285"/>
      <c r="I2267" s="285"/>
      <c r="J2267" s="285"/>
      <c r="K2267" s="285"/>
      <c r="L2267" s="285"/>
      <c r="M2267" s="285"/>
      <c r="N2267" s="285"/>
      <c r="O2267" s="285"/>
      <c r="P2267" s="285"/>
      <c r="Q2267" s="285"/>
      <c r="R2267" s="285"/>
      <c r="S2267" s="285"/>
      <c r="T2267" s="285"/>
      <c r="U2267" s="285"/>
      <c r="V2267" s="285"/>
      <c r="W2267" s="285"/>
      <c r="X2267" s="285"/>
      <c r="Y2267" s="285"/>
      <c r="Z2267" s="285"/>
      <c r="AA2267" s="285"/>
      <c r="AB2267" s="285"/>
      <c r="AC2267" s="285"/>
      <c r="AD2267" s="285"/>
      <c r="AE2267" s="285"/>
      <c r="AF2267" s="285"/>
      <c r="AG2267" s="285"/>
      <c r="AH2267" s="285"/>
      <c r="AI2267" s="285"/>
      <c r="AJ2267" s="285"/>
      <c r="AK2267" s="285"/>
      <c r="AL2267" s="285"/>
      <c r="AM2267" s="285"/>
      <c r="AN2267" s="285"/>
      <c r="AO2267" s="285"/>
      <c r="AP2267" s="285"/>
      <c r="AQ2267" s="298"/>
      <c r="AR2267" s="305"/>
      <c r="AS2267" s="275"/>
      <c r="AU2267" s="273"/>
    </row>
    <row r="2268" spans="1:47" s="272" customFormat="1" ht="21.6" x14ac:dyDescent="0.65">
      <c r="A2268" s="304"/>
      <c r="B2268" s="305"/>
      <c r="C2268" s="284"/>
      <c r="D2268" s="284"/>
      <c r="E2268" s="284"/>
      <c r="F2268" s="284"/>
      <c r="G2268" s="284"/>
      <c r="H2268" s="284"/>
      <c r="I2268" s="284"/>
      <c r="J2268" s="284"/>
      <c r="K2268" s="284"/>
      <c r="L2268" s="284"/>
      <c r="M2268" s="284"/>
      <c r="N2268" s="284"/>
      <c r="O2268" s="284"/>
      <c r="P2268" s="284"/>
      <c r="Q2268" s="284"/>
      <c r="R2268" s="284"/>
      <c r="S2268" s="284"/>
      <c r="T2268" s="284"/>
      <c r="U2268" s="284"/>
      <c r="V2268" s="284"/>
      <c r="W2268" s="284"/>
      <c r="X2268" s="284"/>
      <c r="Y2268" s="284"/>
      <c r="Z2268" s="284"/>
      <c r="AA2268" s="284"/>
      <c r="AB2268" s="284"/>
      <c r="AC2268" s="284"/>
      <c r="AD2268" s="284"/>
      <c r="AE2268" s="284"/>
      <c r="AF2268" s="284"/>
      <c r="AG2268" s="284"/>
      <c r="AH2268" s="284"/>
      <c r="AI2268" s="284"/>
      <c r="AJ2268" s="284"/>
      <c r="AK2268" s="284"/>
      <c r="AL2268" s="284"/>
      <c r="AM2268" s="284"/>
      <c r="AN2268" s="284"/>
      <c r="AO2268" s="284"/>
      <c r="AP2268" s="284"/>
      <c r="AQ2268" s="298"/>
      <c r="AR2268" s="305"/>
      <c r="AS2268" s="278"/>
      <c r="AU2268" s="273"/>
    </row>
    <row r="2269" spans="1:47" s="272" customFormat="1" ht="21.6" x14ac:dyDescent="0.65">
      <c r="A2269" s="308"/>
      <c r="B2269" s="305"/>
      <c r="C2269" s="285"/>
      <c r="D2269" s="285"/>
      <c r="E2269" s="285"/>
      <c r="F2269" s="285"/>
      <c r="G2269" s="285"/>
      <c r="H2269" s="285"/>
      <c r="I2269" s="285"/>
      <c r="J2269" s="285"/>
      <c r="K2269" s="285"/>
      <c r="L2269" s="285"/>
      <c r="M2269" s="285"/>
      <c r="N2269" s="285"/>
      <c r="O2269" s="285"/>
      <c r="P2269" s="285"/>
      <c r="Q2269" s="285"/>
      <c r="R2269" s="285"/>
      <c r="S2269" s="285"/>
      <c r="T2269" s="285"/>
      <c r="U2269" s="285"/>
      <c r="V2269" s="285"/>
      <c r="W2269" s="285"/>
      <c r="X2269" s="285"/>
      <c r="Y2269" s="285"/>
      <c r="Z2269" s="285"/>
      <c r="AA2269" s="285"/>
      <c r="AB2269" s="285"/>
      <c r="AC2269" s="285"/>
      <c r="AD2269" s="285"/>
      <c r="AE2269" s="285"/>
      <c r="AF2269" s="285"/>
      <c r="AG2269" s="285"/>
      <c r="AH2269" s="285"/>
      <c r="AI2269" s="285"/>
      <c r="AJ2269" s="285"/>
      <c r="AK2269" s="285"/>
      <c r="AL2269" s="285"/>
      <c r="AM2269" s="285"/>
      <c r="AN2269" s="285"/>
      <c r="AO2269" s="285"/>
      <c r="AP2269" s="285"/>
      <c r="AQ2269" s="298"/>
      <c r="AR2269" s="310"/>
      <c r="AS2269" s="275"/>
      <c r="AU2269" s="273"/>
    </row>
    <row r="2270" spans="1:47" s="272" customFormat="1" ht="21.6" x14ac:dyDescent="0.65">
      <c r="A2270" s="304"/>
      <c r="B2270" s="305"/>
      <c r="C2270" s="285"/>
      <c r="D2270" s="285"/>
      <c r="E2270" s="285"/>
      <c r="F2270" s="285"/>
      <c r="G2270" s="285"/>
      <c r="H2270" s="285"/>
      <c r="I2270" s="285"/>
      <c r="J2270" s="285"/>
      <c r="K2270" s="285"/>
      <c r="L2270" s="285"/>
      <c r="M2270" s="285"/>
      <c r="N2270" s="285"/>
      <c r="O2270" s="285"/>
      <c r="P2270" s="285"/>
      <c r="Q2270" s="285"/>
      <c r="R2270" s="285"/>
      <c r="S2270" s="285"/>
      <c r="T2270" s="285"/>
      <c r="U2270" s="285"/>
      <c r="V2270" s="285"/>
      <c r="W2270" s="285"/>
      <c r="X2270" s="285"/>
      <c r="Y2270" s="285"/>
      <c r="Z2270" s="285"/>
      <c r="AA2270" s="285"/>
      <c r="AB2270" s="285"/>
      <c r="AC2270" s="285"/>
      <c r="AD2270" s="285"/>
      <c r="AE2270" s="285"/>
      <c r="AF2270" s="285"/>
      <c r="AG2270" s="285"/>
      <c r="AH2270" s="285"/>
      <c r="AI2270" s="285"/>
      <c r="AJ2270" s="285"/>
      <c r="AK2270" s="285"/>
      <c r="AL2270" s="285"/>
      <c r="AM2270" s="285"/>
      <c r="AN2270" s="285"/>
      <c r="AO2270" s="285"/>
      <c r="AP2270" s="285"/>
      <c r="AQ2270" s="298"/>
      <c r="AR2270" s="305"/>
      <c r="AS2270" s="275"/>
      <c r="AU2270" s="273"/>
    </row>
    <row r="2271" spans="1:47" s="272" customFormat="1" ht="21.6" x14ac:dyDescent="0.65">
      <c r="A2271" s="304"/>
      <c r="B2271" s="305"/>
      <c r="C2271" s="284"/>
      <c r="D2271" s="284"/>
      <c r="E2271" s="284"/>
      <c r="F2271" s="284"/>
      <c r="G2271" s="284"/>
      <c r="H2271" s="284"/>
      <c r="I2271" s="284"/>
      <c r="J2271" s="284"/>
      <c r="K2271" s="284"/>
      <c r="L2271" s="284"/>
      <c r="M2271" s="284"/>
      <c r="N2271" s="284"/>
      <c r="O2271" s="284"/>
      <c r="P2271" s="284"/>
      <c r="Q2271" s="284"/>
      <c r="R2271" s="284"/>
      <c r="S2271" s="284"/>
      <c r="T2271" s="284"/>
      <c r="U2271" s="284"/>
      <c r="V2271" s="284"/>
      <c r="W2271" s="284"/>
      <c r="X2271" s="284"/>
      <c r="Y2271" s="284"/>
      <c r="Z2271" s="284"/>
      <c r="AA2271" s="284"/>
      <c r="AB2271" s="284"/>
      <c r="AC2271" s="284"/>
      <c r="AD2271" s="284"/>
      <c r="AE2271" s="284"/>
      <c r="AF2271" s="284"/>
      <c r="AG2271" s="284"/>
      <c r="AH2271" s="284"/>
      <c r="AI2271" s="284"/>
      <c r="AJ2271" s="284"/>
      <c r="AK2271" s="284"/>
      <c r="AL2271" s="284"/>
      <c r="AM2271" s="284"/>
      <c r="AN2271" s="284"/>
      <c r="AO2271" s="284"/>
      <c r="AP2271" s="284"/>
      <c r="AQ2271" s="298"/>
      <c r="AR2271" s="305"/>
      <c r="AS2271" s="278"/>
      <c r="AU2271" s="273"/>
    </row>
    <row r="2272" spans="1:47" s="272" customFormat="1" ht="21.6" x14ac:dyDescent="0.65">
      <c r="A2272" s="304"/>
      <c r="B2272" s="305"/>
      <c r="C2272" s="285"/>
      <c r="D2272" s="285"/>
      <c r="E2272" s="285"/>
      <c r="F2272" s="285"/>
      <c r="G2272" s="285"/>
      <c r="H2272" s="285"/>
      <c r="I2272" s="285"/>
      <c r="J2272" s="285"/>
      <c r="K2272" s="285"/>
      <c r="L2272" s="285"/>
      <c r="M2272" s="285"/>
      <c r="N2272" s="285"/>
      <c r="O2272" s="285"/>
      <c r="P2272" s="285"/>
      <c r="Q2272" s="285"/>
      <c r="R2272" s="285"/>
      <c r="S2272" s="285"/>
      <c r="T2272" s="285"/>
      <c r="U2272" s="285"/>
      <c r="V2272" s="285"/>
      <c r="W2272" s="285"/>
      <c r="X2272" s="285"/>
      <c r="Y2272" s="285"/>
      <c r="Z2272" s="285"/>
      <c r="AA2272" s="285"/>
      <c r="AB2272" s="285"/>
      <c r="AC2272" s="285"/>
      <c r="AD2272" s="285"/>
      <c r="AE2272" s="285"/>
      <c r="AF2272" s="285"/>
      <c r="AG2272" s="285"/>
      <c r="AH2272" s="285"/>
      <c r="AI2272" s="285"/>
      <c r="AJ2272" s="285"/>
      <c r="AK2272" s="285"/>
      <c r="AL2272" s="285"/>
      <c r="AM2272" s="285"/>
      <c r="AN2272" s="285"/>
      <c r="AO2272" s="285"/>
      <c r="AP2272" s="285"/>
      <c r="AQ2272" s="298"/>
      <c r="AR2272" s="305"/>
      <c r="AS2272" s="275"/>
      <c r="AU2272" s="273"/>
    </row>
    <row r="2273" spans="1:47" s="272" customFormat="1" ht="21.6" x14ac:dyDescent="0.65">
      <c r="A2273" s="304"/>
      <c r="B2273" s="305"/>
      <c r="C2273" s="284"/>
      <c r="D2273" s="284"/>
      <c r="E2273" s="284"/>
      <c r="F2273" s="284"/>
      <c r="G2273" s="284"/>
      <c r="H2273" s="284"/>
      <c r="I2273" s="284"/>
      <c r="J2273" s="284"/>
      <c r="K2273" s="284"/>
      <c r="L2273" s="284"/>
      <c r="M2273" s="284"/>
      <c r="N2273" s="284"/>
      <c r="O2273" s="284"/>
      <c r="P2273" s="284"/>
      <c r="Q2273" s="284"/>
      <c r="R2273" s="284"/>
      <c r="S2273" s="284"/>
      <c r="T2273" s="284"/>
      <c r="U2273" s="284"/>
      <c r="V2273" s="284"/>
      <c r="W2273" s="284"/>
      <c r="X2273" s="284"/>
      <c r="Y2273" s="284"/>
      <c r="Z2273" s="284"/>
      <c r="AA2273" s="284"/>
      <c r="AB2273" s="284"/>
      <c r="AC2273" s="284"/>
      <c r="AD2273" s="284"/>
      <c r="AE2273" s="284"/>
      <c r="AF2273" s="284"/>
      <c r="AG2273" s="284"/>
      <c r="AH2273" s="284"/>
      <c r="AI2273" s="284"/>
      <c r="AJ2273" s="284"/>
      <c r="AK2273" s="284"/>
      <c r="AL2273" s="284"/>
      <c r="AM2273" s="284"/>
      <c r="AN2273" s="284"/>
      <c r="AO2273" s="284"/>
      <c r="AP2273" s="284"/>
      <c r="AQ2273" s="298"/>
      <c r="AR2273" s="305"/>
      <c r="AS2273" s="278"/>
      <c r="AU2273" s="273"/>
    </row>
    <row r="2274" spans="1:47" s="272" customFormat="1" ht="21.6" x14ac:dyDescent="0.65">
      <c r="A2274" s="304"/>
      <c r="B2274" s="305"/>
      <c r="C2274" s="284"/>
      <c r="D2274" s="284"/>
      <c r="E2274" s="284"/>
      <c r="F2274" s="284"/>
      <c r="G2274" s="284"/>
      <c r="H2274" s="284"/>
      <c r="I2274" s="284"/>
      <c r="J2274" s="284"/>
      <c r="K2274" s="284"/>
      <c r="L2274" s="284"/>
      <c r="M2274" s="284"/>
      <c r="N2274" s="284"/>
      <c r="O2274" s="284"/>
      <c r="P2274" s="284"/>
      <c r="Q2274" s="284"/>
      <c r="R2274" s="284"/>
      <c r="S2274" s="284"/>
      <c r="T2274" s="284"/>
      <c r="U2274" s="284"/>
      <c r="V2274" s="284"/>
      <c r="W2274" s="284"/>
      <c r="X2274" s="284"/>
      <c r="Y2274" s="284"/>
      <c r="Z2274" s="284"/>
      <c r="AA2274" s="284"/>
      <c r="AB2274" s="284"/>
      <c r="AC2274" s="284"/>
      <c r="AD2274" s="284"/>
      <c r="AE2274" s="284"/>
      <c r="AF2274" s="284"/>
      <c r="AG2274" s="284"/>
      <c r="AH2274" s="284"/>
      <c r="AI2274" s="284"/>
      <c r="AJ2274" s="284"/>
      <c r="AK2274" s="284"/>
      <c r="AL2274" s="284"/>
      <c r="AM2274" s="284"/>
      <c r="AN2274" s="284"/>
      <c r="AO2274" s="284"/>
      <c r="AP2274" s="284"/>
      <c r="AQ2274" s="298"/>
      <c r="AR2274" s="305"/>
      <c r="AS2274" s="278"/>
      <c r="AU2274" s="273"/>
    </row>
    <row r="2275" spans="1:47" s="272" customFormat="1" ht="21.6" x14ac:dyDescent="0.65">
      <c r="A2275" s="304"/>
      <c r="B2275" s="305"/>
      <c r="C2275" s="284"/>
      <c r="D2275" s="284"/>
      <c r="E2275" s="284"/>
      <c r="F2275" s="284"/>
      <c r="G2275" s="284"/>
      <c r="H2275" s="284"/>
      <c r="I2275" s="284"/>
      <c r="J2275" s="284"/>
      <c r="K2275" s="284"/>
      <c r="L2275" s="284"/>
      <c r="M2275" s="284"/>
      <c r="N2275" s="284"/>
      <c r="O2275" s="284"/>
      <c r="P2275" s="284"/>
      <c r="Q2275" s="284"/>
      <c r="R2275" s="284"/>
      <c r="S2275" s="284"/>
      <c r="T2275" s="284"/>
      <c r="U2275" s="284"/>
      <c r="V2275" s="284"/>
      <c r="W2275" s="284"/>
      <c r="X2275" s="284"/>
      <c r="Y2275" s="284"/>
      <c r="Z2275" s="284"/>
      <c r="AA2275" s="284"/>
      <c r="AB2275" s="284"/>
      <c r="AC2275" s="284"/>
      <c r="AD2275" s="284"/>
      <c r="AE2275" s="284"/>
      <c r="AF2275" s="284"/>
      <c r="AG2275" s="284"/>
      <c r="AH2275" s="284"/>
      <c r="AI2275" s="284"/>
      <c r="AJ2275" s="284"/>
      <c r="AK2275" s="284"/>
      <c r="AL2275" s="284"/>
      <c r="AM2275" s="284"/>
      <c r="AN2275" s="284"/>
      <c r="AO2275" s="284"/>
      <c r="AP2275" s="284"/>
      <c r="AQ2275" s="298"/>
      <c r="AR2275" s="305"/>
      <c r="AS2275" s="278"/>
      <c r="AU2275" s="273"/>
    </row>
    <row r="2276" spans="1:47" s="272" customFormat="1" ht="21.6" x14ac:dyDescent="0.65">
      <c r="A2276" s="304"/>
      <c r="B2276" s="305"/>
      <c r="C2276" s="284"/>
      <c r="D2276" s="284"/>
      <c r="E2276" s="284"/>
      <c r="F2276" s="284"/>
      <c r="G2276" s="284"/>
      <c r="H2276" s="284"/>
      <c r="I2276" s="284"/>
      <c r="J2276" s="284"/>
      <c r="K2276" s="284"/>
      <c r="L2276" s="284"/>
      <c r="M2276" s="284"/>
      <c r="N2276" s="284"/>
      <c r="O2276" s="284"/>
      <c r="P2276" s="284"/>
      <c r="Q2276" s="284"/>
      <c r="R2276" s="284"/>
      <c r="S2276" s="284"/>
      <c r="T2276" s="284"/>
      <c r="U2276" s="284"/>
      <c r="V2276" s="284"/>
      <c r="W2276" s="284"/>
      <c r="X2276" s="284"/>
      <c r="Y2276" s="284"/>
      <c r="Z2276" s="284"/>
      <c r="AA2276" s="284"/>
      <c r="AB2276" s="284"/>
      <c r="AC2276" s="284"/>
      <c r="AD2276" s="284"/>
      <c r="AE2276" s="284"/>
      <c r="AF2276" s="284"/>
      <c r="AG2276" s="284"/>
      <c r="AH2276" s="284"/>
      <c r="AI2276" s="284"/>
      <c r="AJ2276" s="284"/>
      <c r="AK2276" s="284"/>
      <c r="AL2276" s="284"/>
      <c r="AM2276" s="284"/>
      <c r="AN2276" s="284"/>
      <c r="AO2276" s="284"/>
      <c r="AP2276" s="284"/>
      <c r="AQ2276" s="298"/>
      <c r="AR2276" s="305"/>
      <c r="AS2276" s="278"/>
      <c r="AU2276" s="273"/>
    </row>
    <row r="2277" spans="1:47" s="272" customFormat="1" ht="21.6" x14ac:dyDescent="0.65">
      <c r="A2277" s="304"/>
      <c r="B2277" s="305"/>
      <c r="C2277" s="285"/>
      <c r="D2277" s="285"/>
      <c r="E2277" s="285"/>
      <c r="F2277" s="285"/>
      <c r="G2277" s="285"/>
      <c r="H2277" s="285"/>
      <c r="I2277" s="285"/>
      <c r="J2277" s="285"/>
      <c r="K2277" s="285"/>
      <c r="L2277" s="285"/>
      <c r="M2277" s="285"/>
      <c r="N2277" s="285"/>
      <c r="O2277" s="285"/>
      <c r="P2277" s="285"/>
      <c r="Q2277" s="285"/>
      <c r="R2277" s="285"/>
      <c r="S2277" s="285"/>
      <c r="T2277" s="285"/>
      <c r="U2277" s="285"/>
      <c r="V2277" s="285"/>
      <c r="W2277" s="285"/>
      <c r="X2277" s="285"/>
      <c r="Y2277" s="285"/>
      <c r="Z2277" s="285"/>
      <c r="AA2277" s="285"/>
      <c r="AB2277" s="285"/>
      <c r="AC2277" s="285"/>
      <c r="AD2277" s="285"/>
      <c r="AE2277" s="285"/>
      <c r="AF2277" s="285"/>
      <c r="AG2277" s="285"/>
      <c r="AH2277" s="285"/>
      <c r="AI2277" s="285"/>
      <c r="AJ2277" s="285"/>
      <c r="AK2277" s="285"/>
      <c r="AL2277" s="285"/>
      <c r="AM2277" s="285"/>
      <c r="AN2277" s="285"/>
      <c r="AO2277" s="285"/>
      <c r="AP2277" s="285"/>
      <c r="AQ2277" s="298"/>
      <c r="AR2277" s="305"/>
      <c r="AS2277" s="275"/>
      <c r="AU2277" s="273"/>
    </row>
    <row r="2278" spans="1:47" s="272" customFormat="1" ht="21.6" x14ac:dyDescent="0.65">
      <c r="A2278" s="304"/>
      <c r="B2278" s="305"/>
      <c r="C2278" s="284"/>
      <c r="D2278" s="284"/>
      <c r="E2278" s="284"/>
      <c r="F2278" s="284"/>
      <c r="G2278" s="284"/>
      <c r="H2278" s="284"/>
      <c r="I2278" s="284"/>
      <c r="J2278" s="284"/>
      <c r="K2278" s="284"/>
      <c r="L2278" s="284"/>
      <c r="M2278" s="284"/>
      <c r="N2278" s="284"/>
      <c r="O2278" s="284"/>
      <c r="P2278" s="284"/>
      <c r="Q2278" s="284"/>
      <c r="R2278" s="284"/>
      <c r="S2278" s="284"/>
      <c r="T2278" s="284"/>
      <c r="U2278" s="284"/>
      <c r="V2278" s="284"/>
      <c r="W2278" s="284"/>
      <c r="X2278" s="284"/>
      <c r="Y2278" s="284"/>
      <c r="Z2278" s="284"/>
      <c r="AA2278" s="284"/>
      <c r="AB2278" s="284"/>
      <c r="AC2278" s="284"/>
      <c r="AD2278" s="284"/>
      <c r="AE2278" s="284"/>
      <c r="AF2278" s="284"/>
      <c r="AG2278" s="284"/>
      <c r="AH2278" s="284"/>
      <c r="AI2278" s="284"/>
      <c r="AJ2278" s="284"/>
      <c r="AK2278" s="284"/>
      <c r="AL2278" s="284"/>
      <c r="AM2278" s="284"/>
      <c r="AN2278" s="284"/>
      <c r="AO2278" s="284"/>
      <c r="AP2278" s="284"/>
      <c r="AQ2278" s="298"/>
      <c r="AR2278" s="305"/>
      <c r="AS2278" s="278"/>
      <c r="AU2278" s="273"/>
    </row>
    <row r="2279" spans="1:47" s="272" customFormat="1" ht="21.6" x14ac:dyDescent="0.65">
      <c r="A2279" s="304"/>
      <c r="B2279" s="305"/>
      <c r="C2279" s="285"/>
      <c r="D2279" s="285"/>
      <c r="E2279" s="285"/>
      <c r="F2279" s="285"/>
      <c r="G2279" s="285"/>
      <c r="H2279" s="285"/>
      <c r="I2279" s="285"/>
      <c r="J2279" s="285"/>
      <c r="K2279" s="285"/>
      <c r="L2279" s="285"/>
      <c r="M2279" s="285"/>
      <c r="N2279" s="285"/>
      <c r="O2279" s="285"/>
      <c r="P2279" s="285"/>
      <c r="Q2279" s="285"/>
      <c r="R2279" s="285"/>
      <c r="S2279" s="285"/>
      <c r="T2279" s="285"/>
      <c r="U2279" s="285"/>
      <c r="V2279" s="285"/>
      <c r="W2279" s="285"/>
      <c r="X2279" s="285"/>
      <c r="Y2279" s="285"/>
      <c r="Z2279" s="285"/>
      <c r="AA2279" s="285"/>
      <c r="AB2279" s="285"/>
      <c r="AC2279" s="285"/>
      <c r="AD2279" s="285"/>
      <c r="AE2279" s="285"/>
      <c r="AF2279" s="285"/>
      <c r="AG2279" s="285"/>
      <c r="AH2279" s="285"/>
      <c r="AI2279" s="285"/>
      <c r="AJ2279" s="285"/>
      <c r="AK2279" s="285"/>
      <c r="AL2279" s="285"/>
      <c r="AM2279" s="285"/>
      <c r="AN2279" s="285"/>
      <c r="AO2279" s="285"/>
      <c r="AP2279" s="285"/>
      <c r="AQ2279" s="298"/>
      <c r="AR2279" s="305"/>
      <c r="AS2279" s="275"/>
      <c r="AU2279" s="273"/>
    </row>
    <row r="2280" spans="1:47" s="272" customFormat="1" ht="21.6" x14ac:dyDescent="0.65">
      <c r="A2280" s="308"/>
      <c r="B2280" s="305"/>
      <c r="C2280" s="284"/>
      <c r="D2280" s="284"/>
      <c r="E2280" s="284"/>
      <c r="F2280" s="284"/>
      <c r="G2280" s="284"/>
      <c r="H2280" s="284"/>
      <c r="I2280" s="284"/>
      <c r="J2280" s="284"/>
      <c r="K2280" s="284"/>
      <c r="L2280" s="284"/>
      <c r="M2280" s="284"/>
      <c r="N2280" s="284"/>
      <c r="O2280" s="284"/>
      <c r="P2280" s="284"/>
      <c r="Q2280" s="284"/>
      <c r="R2280" s="284"/>
      <c r="S2280" s="284"/>
      <c r="T2280" s="284"/>
      <c r="U2280" s="284"/>
      <c r="V2280" s="284"/>
      <c r="W2280" s="284"/>
      <c r="X2280" s="284"/>
      <c r="Y2280" s="284"/>
      <c r="Z2280" s="284"/>
      <c r="AA2280" s="284"/>
      <c r="AB2280" s="284"/>
      <c r="AC2280" s="284"/>
      <c r="AD2280" s="284"/>
      <c r="AE2280" s="284"/>
      <c r="AF2280" s="284"/>
      <c r="AG2280" s="284"/>
      <c r="AH2280" s="284"/>
      <c r="AI2280" s="284"/>
      <c r="AJ2280" s="284"/>
      <c r="AK2280" s="284"/>
      <c r="AL2280" s="284"/>
      <c r="AM2280" s="284"/>
      <c r="AN2280" s="284"/>
      <c r="AO2280" s="284"/>
      <c r="AP2280" s="284"/>
      <c r="AQ2280" s="298"/>
      <c r="AR2280" s="310"/>
      <c r="AS2280" s="278"/>
      <c r="AU2280" s="273"/>
    </row>
    <row r="2281" spans="1:47" s="272" customFormat="1" ht="21.6" x14ac:dyDescent="0.65">
      <c r="A2281" s="304"/>
      <c r="B2281" s="305"/>
      <c r="C2281" s="284"/>
      <c r="D2281" s="284"/>
      <c r="E2281" s="284"/>
      <c r="F2281" s="284"/>
      <c r="G2281" s="284"/>
      <c r="H2281" s="284"/>
      <c r="I2281" s="284"/>
      <c r="J2281" s="284"/>
      <c r="K2281" s="284"/>
      <c r="L2281" s="284"/>
      <c r="M2281" s="284"/>
      <c r="N2281" s="284"/>
      <c r="O2281" s="284"/>
      <c r="P2281" s="284"/>
      <c r="Q2281" s="284"/>
      <c r="R2281" s="284"/>
      <c r="S2281" s="284"/>
      <c r="T2281" s="284"/>
      <c r="U2281" s="284"/>
      <c r="V2281" s="284"/>
      <c r="W2281" s="284"/>
      <c r="X2281" s="284"/>
      <c r="Y2281" s="284"/>
      <c r="Z2281" s="284"/>
      <c r="AA2281" s="284"/>
      <c r="AB2281" s="284"/>
      <c r="AC2281" s="284"/>
      <c r="AD2281" s="284"/>
      <c r="AE2281" s="284"/>
      <c r="AF2281" s="284"/>
      <c r="AG2281" s="284"/>
      <c r="AH2281" s="284"/>
      <c r="AI2281" s="284"/>
      <c r="AJ2281" s="284"/>
      <c r="AK2281" s="284"/>
      <c r="AL2281" s="284"/>
      <c r="AM2281" s="284"/>
      <c r="AN2281" s="284"/>
      <c r="AO2281" s="284"/>
      <c r="AP2281" s="284"/>
      <c r="AQ2281" s="298"/>
      <c r="AR2281" s="305"/>
      <c r="AS2281" s="278"/>
      <c r="AU2281" s="273"/>
    </row>
    <row r="2282" spans="1:47" s="272" customFormat="1" ht="21.6" x14ac:dyDescent="0.65">
      <c r="A2282" s="304"/>
      <c r="B2282" s="305"/>
      <c r="C2282" s="284"/>
      <c r="D2282" s="284"/>
      <c r="E2282" s="284"/>
      <c r="F2282" s="284"/>
      <c r="G2282" s="284"/>
      <c r="H2282" s="284"/>
      <c r="I2282" s="284"/>
      <c r="J2282" s="284"/>
      <c r="K2282" s="284"/>
      <c r="L2282" s="284"/>
      <c r="M2282" s="284"/>
      <c r="N2282" s="284"/>
      <c r="O2282" s="284"/>
      <c r="P2282" s="284"/>
      <c r="Q2282" s="284"/>
      <c r="R2282" s="284"/>
      <c r="S2282" s="284"/>
      <c r="T2282" s="284"/>
      <c r="U2282" s="284"/>
      <c r="V2282" s="284"/>
      <c r="W2282" s="284"/>
      <c r="X2282" s="284"/>
      <c r="Y2282" s="284"/>
      <c r="Z2282" s="284"/>
      <c r="AA2282" s="284"/>
      <c r="AB2282" s="284"/>
      <c r="AC2282" s="284"/>
      <c r="AD2282" s="284"/>
      <c r="AE2282" s="284"/>
      <c r="AF2282" s="284"/>
      <c r="AG2282" s="284"/>
      <c r="AH2282" s="284"/>
      <c r="AI2282" s="284"/>
      <c r="AJ2282" s="284"/>
      <c r="AK2282" s="284"/>
      <c r="AL2282" s="284"/>
      <c r="AM2282" s="284"/>
      <c r="AN2282" s="284"/>
      <c r="AO2282" s="284"/>
      <c r="AP2282" s="284"/>
      <c r="AQ2282" s="298"/>
      <c r="AR2282" s="305"/>
      <c r="AS2282" s="278"/>
    </row>
    <row r="2283" spans="1:47" s="272" customFormat="1" ht="21.6" x14ac:dyDescent="0.65">
      <c r="A2283" s="308"/>
      <c r="B2283" s="305"/>
      <c r="C2283" s="284"/>
      <c r="D2283" s="284"/>
      <c r="E2283" s="284"/>
      <c r="F2283" s="284"/>
      <c r="G2283" s="284"/>
      <c r="H2283" s="284"/>
      <c r="I2283" s="284"/>
      <c r="J2283" s="284"/>
      <c r="K2283" s="284"/>
      <c r="L2283" s="284"/>
      <c r="M2283" s="284"/>
      <c r="N2283" s="284"/>
      <c r="O2283" s="284"/>
      <c r="P2283" s="284"/>
      <c r="Q2283" s="284"/>
      <c r="R2283" s="284"/>
      <c r="S2283" s="284"/>
      <c r="T2283" s="284"/>
      <c r="U2283" s="284"/>
      <c r="V2283" s="284"/>
      <c r="W2283" s="284"/>
      <c r="X2283" s="284"/>
      <c r="Y2283" s="284"/>
      <c r="Z2283" s="284"/>
      <c r="AA2283" s="284"/>
      <c r="AB2283" s="284"/>
      <c r="AC2283" s="284"/>
      <c r="AD2283" s="284"/>
      <c r="AE2283" s="284"/>
      <c r="AF2283" s="284"/>
      <c r="AG2283" s="284"/>
      <c r="AH2283" s="284"/>
      <c r="AI2283" s="284"/>
      <c r="AJ2283" s="284"/>
      <c r="AK2283" s="284"/>
      <c r="AL2283" s="284"/>
      <c r="AM2283" s="284"/>
      <c r="AN2283" s="284"/>
      <c r="AO2283" s="284"/>
      <c r="AP2283" s="284"/>
      <c r="AQ2283" s="298"/>
      <c r="AR2283" s="310"/>
      <c r="AS2283" s="278"/>
    </row>
    <row r="2284" spans="1:47" s="272" customFormat="1" ht="21.6" x14ac:dyDescent="0.65">
      <c r="A2284" s="304"/>
      <c r="B2284" s="305"/>
      <c r="C2284" s="284"/>
      <c r="D2284" s="284"/>
      <c r="E2284" s="284"/>
      <c r="F2284" s="284"/>
      <c r="G2284" s="284"/>
      <c r="H2284" s="284"/>
      <c r="I2284" s="284"/>
      <c r="J2284" s="284"/>
      <c r="K2284" s="284"/>
      <c r="L2284" s="284"/>
      <c r="M2284" s="284"/>
      <c r="N2284" s="284"/>
      <c r="O2284" s="284"/>
      <c r="P2284" s="284"/>
      <c r="Q2284" s="284"/>
      <c r="R2284" s="284"/>
      <c r="S2284" s="284"/>
      <c r="T2284" s="284"/>
      <c r="U2284" s="284"/>
      <c r="V2284" s="284"/>
      <c r="W2284" s="284"/>
      <c r="X2284" s="284"/>
      <c r="Y2284" s="284"/>
      <c r="Z2284" s="284"/>
      <c r="AA2284" s="284"/>
      <c r="AB2284" s="284"/>
      <c r="AC2284" s="284"/>
      <c r="AD2284" s="284"/>
      <c r="AE2284" s="284"/>
      <c r="AF2284" s="284"/>
      <c r="AG2284" s="284"/>
      <c r="AH2284" s="284"/>
      <c r="AI2284" s="284"/>
      <c r="AJ2284" s="284"/>
      <c r="AK2284" s="284"/>
      <c r="AL2284" s="284"/>
      <c r="AM2284" s="284"/>
      <c r="AN2284" s="284"/>
      <c r="AO2284" s="284"/>
      <c r="AP2284" s="284"/>
      <c r="AQ2284" s="298"/>
      <c r="AR2284" s="305"/>
      <c r="AS2284" s="278"/>
    </row>
    <row r="2285" spans="1:47" s="272" customFormat="1" ht="21.6" x14ac:dyDescent="0.65">
      <c r="A2285" s="304"/>
      <c r="B2285" s="305"/>
      <c r="C2285" s="285"/>
      <c r="D2285" s="285"/>
      <c r="E2285" s="285"/>
      <c r="F2285" s="285"/>
      <c r="G2285" s="285"/>
      <c r="H2285" s="285"/>
      <c r="I2285" s="285"/>
      <c r="J2285" s="285"/>
      <c r="K2285" s="285"/>
      <c r="L2285" s="285"/>
      <c r="M2285" s="285"/>
      <c r="N2285" s="285"/>
      <c r="O2285" s="285"/>
      <c r="P2285" s="285"/>
      <c r="Q2285" s="285"/>
      <c r="R2285" s="285"/>
      <c r="S2285" s="285"/>
      <c r="T2285" s="285"/>
      <c r="U2285" s="285"/>
      <c r="V2285" s="285"/>
      <c r="W2285" s="285"/>
      <c r="X2285" s="285"/>
      <c r="Y2285" s="285"/>
      <c r="Z2285" s="285"/>
      <c r="AA2285" s="285"/>
      <c r="AB2285" s="285"/>
      <c r="AC2285" s="285"/>
      <c r="AD2285" s="285"/>
      <c r="AE2285" s="285"/>
      <c r="AF2285" s="285"/>
      <c r="AG2285" s="285"/>
      <c r="AH2285" s="285"/>
      <c r="AI2285" s="285"/>
      <c r="AJ2285" s="285"/>
      <c r="AK2285" s="285"/>
      <c r="AL2285" s="285"/>
      <c r="AM2285" s="285"/>
      <c r="AN2285" s="285"/>
      <c r="AO2285" s="285"/>
      <c r="AP2285" s="285"/>
      <c r="AQ2285" s="298"/>
      <c r="AR2285" s="305"/>
      <c r="AS2285" s="275"/>
    </row>
    <row r="2286" spans="1:47" s="272" customFormat="1" ht="21.6" x14ac:dyDescent="0.65">
      <c r="A2286" s="308"/>
      <c r="B2286" s="305"/>
      <c r="C2286" s="284"/>
      <c r="D2286" s="284"/>
      <c r="E2286" s="284"/>
      <c r="F2286" s="284"/>
      <c r="G2286" s="284"/>
      <c r="H2286" s="284"/>
      <c r="I2286" s="284"/>
      <c r="J2286" s="284"/>
      <c r="K2286" s="284"/>
      <c r="L2286" s="284"/>
      <c r="M2286" s="284"/>
      <c r="N2286" s="284"/>
      <c r="O2286" s="284"/>
      <c r="P2286" s="284"/>
      <c r="Q2286" s="284"/>
      <c r="R2286" s="284"/>
      <c r="S2286" s="284"/>
      <c r="T2286" s="284"/>
      <c r="U2286" s="284"/>
      <c r="V2286" s="284"/>
      <c r="W2286" s="284"/>
      <c r="X2286" s="284"/>
      <c r="Y2286" s="284"/>
      <c r="Z2286" s="284"/>
      <c r="AA2286" s="284"/>
      <c r="AB2286" s="284"/>
      <c r="AC2286" s="284"/>
      <c r="AD2286" s="284"/>
      <c r="AE2286" s="284"/>
      <c r="AF2286" s="284"/>
      <c r="AG2286" s="284"/>
      <c r="AH2286" s="284"/>
      <c r="AI2286" s="284"/>
      <c r="AJ2286" s="284"/>
      <c r="AK2286" s="284"/>
      <c r="AL2286" s="284"/>
      <c r="AM2286" s="284"/>
      <c r="AN2286" s="284"/>
      <c r="AO2286" s="284"/>
      <c r="AP2286" s="284"/>
      <c r="AQ2286" s="298"/>
      <c r="AR2286" s="309"/>
      <c r="AS2286" s="278"/>
    </row>
    <row r="2287" spans="1:47" s="272" customFormat="1" ht="21.6" x14ac:dyDescent="0.65">
      <c r="A2287" s="304"/>
      <c r="B2287" s="305"/>
      <c r="C2287" s="284"/>
      <c r="D2287" s="284"/>
      <c r="E2287" s="284"/>
      <c r="F2287" s="284"/>
      <c r="G2287" s="284"/>
      <c r="H2287" s="284"/>
      <c r="I2287" s="284"/>
      <c r="J2287" s="284"/>
      <c r="K2287" s="284"/>
      <c r="L2287" s="284"/>
      <c r="M2287" s="284"/>
      <c r="N2287" s="284"/>
      <c r="O2287" s="284"/>
      <c r="P2287" s="284"/>
      <c r="Q2287" s="284"/>
      <c r="R2287" s="284"/>
      <c r="S2287" s="284"/>
      <c r="T2287" s="284"/>
      <c r="U2287" s="284"/>
      <c r="V2287" s="284"/>
      <c r="W2287" s="284"/>
      <c r="X2287" s="284"/>
      <c r="Y2287" s="284"/>
      <c r="Z2287" s="284"/>
      <c r="AA2287" s="284"/>
      <c r="AB2287" s="284"/>
      <c r="AC2287" s="284"/>
      <c r="AD2287" s="284"/>
      <c r="AE2287" s="284"/>
      <c r="AF2287" s="284"/>
      <c r="AG2287" s="284"/>
      <c r="AH2287" s="284"/>
      <c r="AI2287" s="284"/>
      <c r="AJ2287" s="284"/>
      <c r="AK2287" s="284"/>
      <c r="AL2287" s="284"/>
      <c r="AM2287" s="284"/>
      <c r="AN2287" s="284"/>
      <c r="AO2287" s="284"/>
      <c r="AP2287" s="284"/>
      <c r="AQ2287" s="298"/>
      <c r="AR2287" s="305"/>
      <c r="AS2287" s="278"/>
    </row>
    <row r="2288" spans="1:47" s="272" customFormat="1" ht="21.6" x14ac:dyDescent="0.65">
      <c r="A2288" s="304"/>
      <c r="B2288" s="305"/>
      <c r="C2288" s="284"/>
      <c r="D2288" s="284"/>
      <c r="E2288" s="284"/>
      <c r="F2288" s="284"/>
      <c r="G2288" s="284"/>
      <c r="H2288" s="284"/>
      <c r="I2288" s="284"/>
      <c r="J2288" s="284"/>
      <c r="K2288" s="284"/>
      <c r="L2288" s="284"/>
      <c r="M2288" s="284"/>
      <c r="N2288" s="284"/>
      <c r="O2288" s="284"/>
      <c r="P2288" s="284"/>
      <c r="Q2288" s="284"/>
      <c r="R2288" s="284"/>
      <c r="S2288" s="284"/>
      <c r="T2288" s="284"/>
      <c r="U2288" s="284"/>
      <c r="V2288" s="284"/>
      <c r="W2288" s="284"/>
      <c r="X2288" s="284"/>
      <c r="Y2288" s="284"/>
      <c r="Z2288" s="284"/>
      <c r="AA2288" s="284"/>
      <c r="AB2288" s="284"/>
      <c r="AC2288" s="284"/>
      <c r="AD2288" s="284"/>
      <c r="AE2288" s="284"/>
      <c r="AF2288" s="284"/>
      <c r="AG2288" s="284"/>
      <c r="AH2288" s="284"/>
      <c r="AI2288" s="284"/>
      <c r="AJ2288" s="284"/>
      <c r="AK2288" s="284"/>
      <c r="AL2288" s="284"/>
      <c r="AM2288" s="284"/>
      <c r="AN2288" s="284"/>
      <c r="AO2288" s="284"/>
      <c r="AP2288" s="284"/>
      <c r="AQ2288" s="298"/>
      <c r="AR2288" s="305"/>
      <c r="AS2288" s="278"/>
    </row>
    <row r="2289" spans="1:45" s="272" customFormat="1" ht="21.6" x14ac:dyDescent="0.65">
      <c r="A2289" s="304"/>
      <c r="B2289" s="305"/>
      <c r="C2289" s="285"/>
      <c r="D2289" s="285"/>
      <c r="E2289" s="285"/>
      <c r="F2289" s="285"/>
      <c r="G2289" s="285"/>
      <c r="H2289" s="285"/>
      <c r="I2289" s="285"/>
      <c r="J2289" s="285"/>
      <c r="K2289" s="285"/>
      <c r="L2289" s="285"/>
      <c r="M2289" s="285"/>
      <c r="N2289" s="285"/>
      <c r="O2289" s="285"/>
      <c r="P2289" s="285"/>
      <c r="Q2289" s="285"/>
      <c r="R2289" s="285"/>
      <c r="S2289" s="285"/>
      <c r="T2289" s="285"/>
      <c r="U2289" s="285"/>
      <c r="V2289" s="285"/>
      <c r="W2289" s="285"/>
      <c r="X2289" s="285"/>
      <c r="Y2289" s="285"/>
      <c r="Z2289" s="285"/>
      <c r="AA2289" s="285"/>
      <c r="AB2289" s="285"/>
      <c r="AC2289" s="285"/>
      <c r="AD2289" s="285"/>
      <c r="AE2289" s="285"/>
      <c r="AF2289" s="285"/>
      <c r="AG2289" s="285"/>
      <c r="AH2289" s="285"/>
      <c r="AI2289" s="285"/>
      <c r="AJ2289" s="285"/>
      <c r="AK2289" s="285"/>
      <c r="AL2289" s="285"/>
      <c r="AM2289" s="285"/>
      <c r="AN2289" s="285"/>
      <c r="AO2289" s="285"/>
      <c r="AP2289" s="285"/>
      <c r="AQ2289" s="298"/>
      <c r="AR2289" s="305"/>
      <c r="AS2289" s="275"/>
    </row>
    <row r="2290" spans="1:45" s="272" customFormat="1" ht="21.6" x14ac:dyDescent="0.65">
      <c r="A2290" s="304"/>
      <c r="B2290" s="305"/>
      <c r="C2290" s="284"/>
      <c r="D2290" s="284"/>
      <c r="E2290" s="284"/>
      <c r="F2290" s="284"/>
      <c r="G2290" s="284"/>
      <c r="H2290" s="284"/>
      <c r="I2290" s="284"/>
      <c r="J2290" s="284"/>
      <c r="K2290" s="284"/>
      <c r="L2290" s="284"/>
      <c r="M2290" s="284"/>
      <c r="N2290" s="284"/>
      <c r="O2290" s="284"/>
      <c r="P2290" s="284"/>
      <c r="Q2290" s="284"/>
      <c r="R2290" s="284"/>
      <c r="S2290" s="284"/>
      <c r="T2290" s="284"/>
      <c r="U2290" s="284"/>
      <c r="V2290" s="284"/>
      <c r="W2290" s="284"/>
      <c r="X2290" s="284"/>
      <c r="Y2290" s="284"/>
      <c r="Z2290" s="284"/>
      <c r="AA2290" s="284"/>
      <c r="AB2290" s="284"/>
      <c r="AC2290" s="284"/>
      <c r="AD2290" s="284"/>
      <c r="AE2290" s="284"/>
      <c r="AF2290" s="284"/>
      <c r="AG2290" s="284"/>
      <c r="AH2290" s="284"/>
      <c r="AI2290" s="284"/>
      <c r="AJ2290" s="284"/>
      <c r="AK2290" s="284"/>
      <c r="AL2290" s="284"/>
      <c r="AM2290" s="284"/>
      <c r="AN2290" s="284"/>
      <c r="AO2290" s="284"/>
      <c r="AP2290" s="284"/>
      <c r="AQ2290" s="298"/>
      <c r="AR2290" s="305"/>
      <c r="AS2290" s="278"/>
    </row>
    <row r="2291" spans="1:45" s="272" customFormat="1" ht="21.6" x14ac:dyDescent="0.65">
      <c r="A2291" s="304"/>
      <c r="B2291" s="305"/>
      <c r="C2291" s="285"/>
      <c r="D2291" s="285"/>
      <c r="E2291" s="285"/>
      <c r="F2291" s="285"/>
      <c r="G2291" s="285"/>
      <c r="H2291" s="285"/>
      <c r="I2291" s="285"/>
      <c r="J2291" s="285"/>
      <c r="K2291" s="285"/>
      <c r="L2291" s="285"/>
      <c r="M2291" s="285"/>
      <c r="N2291" s="285"/>
      <c r="O2291" s="285"/>
      <c r="P2291" s="285"/>
      <c r="Q2291" s="285"/>
      <c r="R2291" s="285"/>
      <c r="S2291" s="285"/>
      <c r="T2291" s="285"/>
      <c r="U2291" s="285"/>
      <c r="V2291" s="285"/>
      <c r="W2291" s="285"/>
      <c r="X2291" s="285"/>
      <c r="Y2291" s="285"/>
      <c r="Z2291" s="285"/>
      <c r="AA2291" s="285"/>
      <c r="AB2291" s="285"/>
      <c r="AC2291" s="285"/>
      <c r="AD2291" s="285"/>
      <c r="AE2291" s="285"/>
      <c r="AF2291" s="285"/>
      <c r="AG2291" s="285"/>
      <c r="AH2291" s="285"/>
      <c r="AI2291" s="285"/>
      <c r="AJ2291" s="285"/>
      <c r="AK2291" s="285"/>
      <c r="AL2291" s="285"/>
      <c r="AM2291" s="285"/>
      <c r="AN2291" s="285"/>
      <c r="AO2291" s="285"/>
      <c r="AP2291" s="285"/>
      <c r="AQ2291" s="298"/>
      <c r="AR2291" s="305"/>
      <c r="AS2291" s="275"/>
    </row>
    <row r="2292" spans="1:45" s="272" customFormat="1" ht="21.6" x14ac:dyDescent="0.65">
      <c r="A2292" s="304"/>
      <c r="B2292" s="305"/>
      <c r="C2292" s="285"/>
      <c r="D2292" s="285"/>
      <c r="E2292" s="285"/>
      <c r="F2292" s="285"/>
      <c r="G2292" s="285"/>
      <c r="H2292" s="285"/>
      <c r="I2292" s="285"/>
      <c r="J2292" s="285"/>
      <c r="K2292" s="285"/>
      <c r="L2292" s="285"/>
      <c r="M2292" s="285"/>
      <c r="N2292" s="285"/>
      <c r="O2292" s="285"/>
      <c r="P2292" s="285"/>
      <c r="Q2292" s="285"/>
      <c r="R2292" s="285"/>
      <c r="S2292" s="285"/>
      <c r="T2292" s="285"/>
      <c r="U2292" s="285"/>
      <c r="V2292" s="285"/>
      <c r="W2292" s="285"/>
      <c r="X2292" s="285"/>
      <c r="Y2292" s="285"/>
      <c r="Z2292" s="285"/>
      <c r="AA2292" s="285"/>
      <c r="AB2292" s="285"/>
      <c r="AC2292" s="285"/>
      <c r="AD2292" s="285"/>
      <c r="AE2292" s="285"/>
      <c r="AF2292" s="285"/>
      <c r="AG2292" s="285"/>
      <c r="AH2292" s="285"/>
      <c r="AI2292" s="285"/>
      <c r="AJ2292" s="285"/>
      <c r="AK2292" s="285"/>
      <c r="AL2292" s="285"/>
      <c r="AM2292" s="285"/>
      <c r="AN2292" s="285"/>
      <c r="AO2292" s="285"/>
      <c r="AP2292" s="285"/>
      <c r="AQ2292" s="298"/>
      <c r="AR2292" s="305"/>
      <c r="AS2292" s="275"/>
    </row>
    <row r="2293" spans="1:45" s="272" customFormat="1" ht="21.6" x14ac:dyDescent="0.65">
      <c r="A2293" s="304"/>
      <c r="B2293" s="305"/>
      <c r="C2293" s="285"/>
      <c r="D2293" s="285"/>
      <c r="E2293" s="285"/>
      <c r="F2293" s="285"/>
      <c r="G2293" s="285"/>
      <c r="H2293" s="285"/>
      <c r="I2293" s="285"/>
      <c r="J2293" s="285"/>
      <c r="K2293" s="285"/>
      <c r="L2293" s="285"/>
      <c r="M2293" s="285"/>
      <c r="N2293" s="285"/>
      <c r="O2293" s="285"/>
      <c r="P2293" s="285"/>
      <c r="Q2293" s="285"/>
      <c r="R2293" s="285"/>
      <c r="S2293" s="285"/>
      <c r="T2293" s="285"/>
      <c r="U2293" s="285"/>
      <c r="V2293" s="285"/>
      <c r="W2293" s="285"/>
      <c r="X2293" s="285"/>
      <c r="Y2293" s="285"/>
      <c r="Z2293" s="285"/>
      <c r="AA2293" s="285"/>
      <c r="AB2293" s="285"/>
      <c r="AC2293" s="285"/>
      <c r="AD2293" s="285"/>
      <c r="AE2293" s="285"/>
      <c r="AF2293" s="285"/>
      <c r="AG2293" s="285"/>
      <c r="AH2293" s="285"/>
      <c r="AI2293" s="285"/>
      <c r="AJ2293" s="285"/>
      <c r="AK2293" s="285"/>
      <c r="AL2293" s="285"/>
      <c r="AM2293" s="285"/>
      <c r="AN2293" s="285"/>
      <c r="AO2293" s="285"/>
      <c r="AP2293" s="285"/>
      <c r="AQ2293" s="298"/>
      <c r="AR2293" s="305"/>
      <c r="AS2293" s="275"/>
    </row>
    <row r="2294" spans="1:45" s="272" customFormat="1" ht="21.6" x14ac:dyDescent="0.65">
      <c r="A2294" s="304"/>
      <c r="B2294" s="305"/>
      <c r="C2294" s="284"/>
      <c r="D2294" s="284"/>
      <c r="E2294" s="284"/>
      <c r="F2294" s="284"/>
      <c r="G2294" s="284"/>
      <c r="H2294" s="284"/>
      <c r="I2294" s="284"/>
      <c r="J2294" s="284"/>
      <c r="K2294" s="284"/>
      <c r="L2294" s="284"/>
      <c r="M2294" s="284"/>
      <c r="N2294" s="284"/>
      <c r="O2294" s="284"/>
      <c r="P2294" s="284"/>
      <c r="Q2294" s="284"/>
      <c r="R2294" s="284"/>
      <c r="S2294" s="284"/>
      <c r="T2294" s="284"/>
      <c r="U2294" s="284"/>
      <c r="V2294" s="284"/>
      <c r="W2294" s="284"/>
      <c r="X2294" s="284"/>
      <c r="Y2294" s="284"/>
      <c r="Z2294" s="284"/>
      <c r="AA2294" s="284"/>
      <c r="AB2294" s="284"/>
      <c r="AC2294" s="284"/>
      <c r="AD2294" s="284"/>
      <c r="AE2294" s="284"/>
      <c r="AF2294" s="284"/>
      <c r="AG2294" s="284"/>
      <c r="AH2294" s="284"/>
      <c r="AI2294" s="284"/>
      <c r="AJ2294" s="284"/>
      <c r="AK2294" s="284"/>
      <c r="AL2294" s="284"/>
      <c r="AM2294" s="284"/>
      <c r="AN2294" s="284"/>
      <c r="AO2294" s="284"/>
      <c r="AP2294" s="284"/>
      <c r="AQ2294" s="298"/>
      <c r="AR2294" s="305"/>
      <c r="AS2294" s="278"/>
    </row>
    <row r="2295" spans="1:45" s="272" customFormat="1" ht="21.6" x14ac:dyDescent="0.65">
      <c r="A2295" s="304"/>
      <c r="B2295" s="305"/>
      <c r="C2295" s="284"/>
      <c r="D2295" s="284"/>
      <c r="E2295" s="284"/>
      <c r="F2295" s="284"/>
      <c r="G2295" s="284"/>
      <c r="H2295" s="284"/>
      <c r="I2295" s="284"/>
      <c r="J2295" s="284"/>
      <c r="K2295" s="284"/>
      <c r="L2295" s="284"/>
      <c r="M2295" s="284"/>
      <c r="N2295" s="284"/>
      <c r="O2295" s="284"/>
      <c r="P2295" s="284"/>
      <c r="Q2295" s="284"/>
      <c r="R2295" s="284"/>
      <c r="S2295" s="284"/>
      <c r="T2295" s="284"/>
      <c r="U2295" s="284"/>
      <c r="V2295" s="284"/>
      <c r="W2295" s="284"/>
      <c r="X2295" s="284"/>
      <c r="Y2295" s="284"/>
      <c r="Z2295" s="284"/>
      <c r="AA2295" s="284"/>
      <c r="AB2295" s="284"/>
      <c r="AC2295" s="284"/>
      <c r="AD2295" s="284"/>
      <c r="AE2295" s="284"/>
      <c r="AF2295" s="284"/>
      <c r="AG2295" s="284"/>
      <c r="AH2295" s="284"/>
      <c r="AI2295" s="284"/>
      <c r="AJ2295" s="284"/>
      <c r="AK2295" s="284"/>
      <c r="AL2295" s="284"/>
      <c r="AM2295" s="284"/>
      <c r="AN2295" s="284"/>
      <c r="AO2295" s="284"/>
      <c r="AP2295" s="284"/>
      <c r="AQ2295" s="298"/>
      <c r="AR2295" s="305"/>
      <c r="AS2295" s="278"/>
    </row>
    <row r="2296" spans="1:45" s="272" customFormat="1" ht="21.6" x14ac:dyDescent="0.65">
      <c r="A2296" s="304"/>
      <c r="B2296" s="305"/>
      <c r="C2296" s="284"/>
      <c r="D2296" s="284"/>
      <c r="E2296" s="284"/>
      <c r="F2296" s="284"/>
      <c r="G2296" s="284"/>
      <c r="H2296" s="284"/>
      <c r="I2296" s="284"/>
      <c r="J2296" s="284"/>
      <c r="K2296" s="284"/>
      <c r="L2296" s="284"/>
      <c r="M2296" s="284"/>
      <c r="N2296" s="284"/>
      <c r="O2296" s="284"/>
      <c r="P2296" s="284"/>
      <c r="Q2296" s="284"/>
      <c r="R2296" s="284"/>
      <c r="S2296" s="284"/>
      <c r="T2296" s="284"/>
      <c r="U2296" s="284"/>
      <c r="V2296" s="284"/>
      <c r="W2296" s="284"/>
      <c r="X2296" s="284"/>
      <c r="Y2296" s="284"/>
      <c r="Z2296" s="284"/>
      <c r="AA2296" s="284"/>
      <c r="AB2296" s="284"/>
      <c r="AC2296" s="284"/>
      <c r="AD2296" s="284"/>
      <c r="AE2296" s="284"/>
      <c r="AF2296" s="284"/>
      <c r="AG2296" s="284"/>
      <c r="AH2296" s="284"/>
      <c r="AI2296" s="284"/>
      <c r="AJ2296" s="284"/>
      <c r="AK2296" s="284"/>
      <c r="AL2296" s="284"/>
      <c r="AM2296" s="284"/>
      <c r="AN2296" s="284"/>
      <c r="AO2296" s="284"/>
      <c r="AP2296" s="284"/>
      <c r="AQ2296" s="298"/>
      <c r="AR2296" s="305"/>
      <c r="AS2296" s="278"/>
    </row>
    <row r="2297" spans="1:45" s="272" customFormat="1" ht="21.6" x14ac:dyDescent="0.65">
      <c r="A2297" s="306"/>
      <c r="B2297" s="305"/>
      <c r="C2297" s="285"/>
      <c r="D2297" s="285"/>
      <c r="E2297" s="285"/>
      <c r="F2297" s="285"/>
      <c r="G2297" s="285"/>
      <c r="H2297" s="284"/>
      <c r="I2297" s="284"/>
      <c r="J2297" s="284"/>
      <c r="K2297" s="284"/>
      <c r="L2297" s="284"/>
      <c r="M2297" s="285"/>
      <c r="N2297" s="285"/>
      <c r="O2297" s="285"/>
      <c r="P2297" s="285"/>
      <c r="Q2297" s="285"/>
      <c r="R2297" s="285"/>
      <c r="S2297" s="285"/>
      <c r="T2297" s="285"/>
      <c r="U2297" s="285"/>
      <c r="V2297" s="285"/>
      <c r="W2297" s="285"/>
      <c r="X2297" s="285"/>
      <c r="Y2297" s="285"/>
      <c r="Z2297" s="285"/>
      <c r="AA2297" s="285"/>
      <c r="AB2297" s="285"/>
      <c r="AC2297" s="285"/>
      <c r="AD2297" s="285"/>
      <c r="AE2297" s="285"/>
      <c r="AF2297" s="285"/>
      <c r="AG2297" s="285"/>
      <c r="AH2297" s="285"/>
      <c r="AI2297" s="285"/>
      <c r="AJ2297" s="285"/>
      <c r="AK2297" s="285"/>
      <c r="AL2297" s="285"/>
      <c r="AM2297" s="285"/>
      <c r="AN2297" s="285"/>
      <c r="AO2297" s="285"/>
      <c r="AP2297" s="285"/>
      <c r="AQ2297" s="298"/>
      <c r="AR2297" s="285"/>
      <c r="AS2297" s="275"/>
    </row>
    <row r="2298" spans="1:45" s="272" customFormat="1" ht="21.6" x14ac:dyDescent="0.65">
      <c r="A2298" s="304"/>
      <c r="B2298" s="305"/>
      <c r="C2298" s="284"/>
      <c r="D2298" s="284"/>
      <c r="E2298" s="284"/>
      <c r="F2298" s="284"/>
      <c r="G2298" s="284"/>
      <c r="H2298" s="284"/>
      <c r="I2298" s="284"/>
      <c r="J2298" s="284"/>
      <c r="K2298" s="284"/>
      <c r="L2298" s="284"/>
      <c r="M2298" s="284"/>
      <c r="N2298" s="284"/>
      <c r="O2298" s="284"/>
      <c r="P2298" s="284"/>
      <c r="Q2298" s="284"/>
      <c r="R2298" s="284"/>
      <c r="S2298" s="284"/>
      <c r="T2298" s="284"/>
      <c r="U2298" s="284"/>
      <c r="V2298" s="284"/>
      <c r="W2298" s="284"/>
      <c r="X2298" s="284"/>
      <c r="Y2298" s="284"/>
      <c r="Z2298" s="284"/>
      <c r="AA2298" s="284"/>
      <c r="AB2298" s="284"/>
      <c r="AC2298" s="284"/>
      <c r="AD2298" s="284"/>
      <c r="AE2298" s="284"/>
      <c r="AF2298" s="284"/>
      <c r="AG2298" s="284"/>
      <c r="AH2298" s="284"/>
      <c r="AI2298" s="284"/>
      <c r="AJ2298" s="284"/>
      <c r="AK2298" s="284"/>
      <c r="AL2298" s="284"/>
      <c r="AM2298" s="284"/>
      <c r="AN2298" s="284"/>
      <c r="AO2298" s="284"/>
      <c r="AP2298" s="284"/>
      <c r="AQ2298" s="298"/>
      <c r="AR2298" s="305"/>
      <c r="AS2298" s="278"/>
    </row>
    <row r="2299" spans="1:45" s="272" customFormat="1" ht="21.6" x14ac:dyDescent="0.65">
      <c r="A2299" s="304"/>
      <c r="B2299" s="305"/>
      <c r="C2299" s="284"/>
      <c r="D2299" s="284"/>
      <c r="E2299" s="284"/>
      <c r="F2299" s="284"/>
      <c r="G2299" s="284"/>
      <c r="H2299" s="284"/>
      <c r="I2299" s="284"/>
      <c r="J2299" s="284"/>
      <c r="K2299" s="284"/>
      <c r="L2299" s="284"/>
      <c r="M2299" s="284"/>
      <c r="N2299" s="284"/>
      <c r="O2299" s="284"/>
      <c r="P2299" s="284"/>
      <c r="Q2299" s="284"/>
      <c r="R2299" s="284"/>
      <c r="S2299" s="284"/>
      <c r="T2299" s="284"/>
      <c r="U2299" s="284"/>
      <c r="V2299" s="284"/>
      <c r="W2299" s="284"/>
      <c r="X2299" s="284"/>
      <c r="Y2299" s="284"/>
      <c r="Z2299" s="284"/>
      <c r="AA2299" s="284"/>
      <c r="AB2299" s="284"/>
      <c r="AC2299" s="284"/>
      <c r="AD2299" s="284"/>
      <c r="AE2299" s="284"/>
      <c r="AF2299" s="284"/>
      <c r="AG2299" s="284"/>
      <c r="AH2299" s="284"/>
      <c r="AI2299" s="284"/>
      <c r="AJ2299" s="284"/>
      <c r="AK2299" s="284"/>
      <c r="AL2299" s="284"/>
      <c r="AM2299" s="284"/>
      <c r="AN2299" s="284"/>
      <c r="AO2299" s="284"/>
      <c r="AP2299" s="284"/>
      <c r="AQ2299" s="298"/>
      <c r="AR2299" s="305"/>
      <c r="AS2299" s="278"/>
    </row>
    <row r="2300" spans="1:45" s="272" customFormat="1" ht="21.6" x14ac:dyDescent="0.65">
      <c r="A2300" s="304"/>
      <c r="B2300" s="305"/>
      <c r="C2300" s="284"/>
      <c r="D2300" s="284"/>
      <c r="E2300" s="284"/>
      <c r="F2300" s="284"/>
      <c r="G2300" s="284"/>
      <c r="H2300" s="284"/>
      <c r="I2300" s="284"/>
      <c r="J2300" s="284"/>
      <c r="K2300" s="284"/>
      <c r="L2300" s="284"/>
      <c r="M2300" s="284"/>
      <c r="N2300" s="284"/>
      <c r="O2300" s="284"/>
      <c r="P2300" s="284"/>
      <c r="Q2300" s="284"/>
      <c r="R2300" s="284"/>
      <c r="S2300" s="284"/>
      <c r="T2300" s="284"/>
      <c r="U2300" s="284"/>
      <c r="V2300" s="284"/>
      <c r="W2300" s="284"/>
      <c r="X2300" s="284"/>
      <c r="Y2300" s="284"/>
      <c r="Z2300" s="284"/>
      <c r="AA2300" s="284"/>
      <c r="AB2300" s="284"/>
      <c r="AC2300" s="284"/>
      <c r="AD2300" s="284"/>
      <c r="AE2300" s="284"/>
      <c r="AF2300" s="284"/>
      <c r="AG2300" s="284"/>
      <c r="AH2300" s="284"/>
      <c r="AI2300" s="284"/>
      <c r="AJ2300" s="284"/>
      <c r="AK2300" s="284"/>
      <c r="AL2300" s="284"/>
      <c r="AM2300" s="284"/>
      <c r="AN2300" s="284"/>
      <c r="AO2300" s="284"/>
      <c r="AP2300" s="284"/>
      <c r="AQ2300" s="298"/>
      <c r="AR2300" s="305"/>
      <c r="AS2300" s="278"/>
    </row>
    <row r="2301" spans="1:45" s="272" customFormat="1" ht="21.6" x14ac:dyDescent="0.65">
      <c r="A2301" s="304"/>
      <c r="B2301" s="305"/>
      <c r="C2301" s="284"/>
      <c r="D2301" s="284"/>
      <c r="E2301" s="284"/>
      <c r="F2301" s="284"/>
      <c r="G2301" s="284"/>
      <c r="H2301" s="284"/>
      <c r="I2301" s="284"/>
      <c r="J2301" s="284"/>
      <c r="K2301" s="284"/>
      <c r="L2301" s="284"/>
      <c r="M2301" s="284"/>
      <c r="N2301" s="284"/>
      <c r="O2301" s="284"/>
      <c r="P2301" s="284"/>
      <c r="Q2301" s="284"/>
      <c r="R2301" s="284"/>
      <c r="S2301" s="284"/>
      <c r="T2301" s="284"/>
      <c r="U2301" s="284"/>
      <c r="V2301" s="284"/>
      <c r="W2301" s="284"/>
      <c r="X2301" s="284"/>
      <c r="Y2301" s="284"/>
      <c r="Z2301" s="284"/>
      <c r="AA2301" s="284"/>
      <c r="AB2301" s="284"/>
      <c r="AC2301" s="284"/>
      <c r="AD2301" s="284"/>
      <c r="AE2301" s="284"/>
      <c r="AF2301" s="284"/>
      <c r="AG2301" s="284"/>
      <c r="AH2301" s="284"/>
      <c r="AI2301" s="284"/>
      <c r="AJ2301" s="284"/>
      <c r="AK2301" s="284"/>
      <c r="AL2301" s="284"/>
      <c r="AM2301" s="284"/>
      <c r="AN2301" s="284"/>
      <c r="AO2301" s="284"/>
      <c r="AP2301" s="284"/>
      <c r="AQ2301" s="298"/>
      <c r="AR2301" s="305"/>
      <c r="AS2301" s="278"/>
    </row>
    <row r="2302" spans="1:45" s="272" customFormat="1" ht="21.6" x14ac:dyDescent="0.65">
      <c r="A2302" s="304"/>
      <c r="B2302" s="305"/>
      <c r="C2302" s="284"/>
      <c r="D2302" s="284"/>
      <c r="E2302" s="284"/>
      <c r="F2302" s="284"/>
      <c r="G2302" s="284"/>
      <c r="H2302" s="284"/>
      <c r="I2302" s="284"/>
      <c r="J2302" s="284"/>
      <c r="K2302" s="284"/>
      <c r="L2302" s="284"/>
      <c r="M2302" s="284"/>
      <c r="N2302" s="284"/>
      <c r="O2302" s="284"/>
      <c r="P2302" s="284"/>
      <c r="Q2302" s="284"/>
      <c r="R2302" s="284"/>
      <c r="S2302" s="284"/>
      <c r="T2302" s="284"/>
      <c r="U2302" s="284"/>
      <c r="V2302" s="284"/>
      <c r="W2302" s="284"/>
      <c r="X2302" s="284"/>
      <c r="Y2302" s="284"/>
      <c r="Z2302" s="284"/>
      <c r="AA2302" s="284"/>
      <c r="AB2302" s="284"/>
      <c r="AC2302" s="284"/>
      <c r="AD2302" s="284"/>
      <c r="AE2302" s="284"/>
      <c r="AF2302" s="284"/>
      <c r="AG2302" s="284"/>
      <c r="AH2302" s="284"/>
      <c r="AI2302" s="284"/>
      <c r="AJ2302" s="284"/>
      <c r="AK2302" s="284"/>
      <c r="AL2302" s="284"/>
      <c r="AM2302" s="284"/>
      <c r="AN2302" s="284"/>
      <c r="AO2302" s="284"/>
      <c r="AP2302" s="284"/>
      <c r="AQ2302" s="298"/>
      <c r="AR2302" s="305"/>
      <c r="AS2302" s="278"/>
    </row>
    <row r="2303" spans="1:45" s="272" customFormat="1" ht="21.6" x14ac:dyDescent="0.65">
      <c r="A2303" s="304"/>
      <c r="B2303" s="305"/>
      <c r="C2303" s="284"/>
      <c r="D2303" s="284"/>
      <c r="E2303" s="284"/>
      <c r="F2303" s="284"/>
      <c r="G2303" s="284"/>
      <c r="H2303" s="284"/>
      <c r="I2303" s="284"/>
      <c r="J2303" s="284"/>
      <c r="K2303" s="284"/>
      <c r="L2303" s="284"/>
      <c r="M2303" s="284"/>
      <c r="N2303" s="284"/>
      <c r="O2303" s="284"/>
      <c r="P2303" s="284"/>
      <c r="Q2303" s="284"/>
      <c r="R2303" s="284"/>
      <c r="S2303" s="284"/>
      <c r="T2303" s="284"/>
      <c r="U2303" s="284"/>
      <c r="V2303" s="284"/>
      <c r="W2303" s="284"/>
      <c r="X2303" s="284"/>
      <c r="Y2303" s="284"/>
      <c r="Z2303" s="284"/>
      <c r="AA2303" s="284"/>
      <c r="AB2303" s="284"/>
      <c r="AC2303" s="284"/>
      <c r="AD2303" s="284"/>
      <c r="AE2303" s="284"/>
      <c r="AF2303" s="284"/>
      <c r="AG2303" s="284"/>
      <c r="AH2303" s="284"/>
      <c r="AI2303" s="284"/>
      <c r="AJ2303" s="284"/>
      <c r="AK2303" s="284"/>
      <c r="AL2303" s="284"/>
      <c r="AM2303" s="284"/>
      <c r="AN2303" s="284"/>
      <c r="AO2303" s="284"/>
      <c r="AP2303" s="284"/>
      <c r="AQ2303" s="298"/>
      <c r="AR2303" s="305"/>
      <c r="AS2303" s="278"/>
    </row>
    <row r="2304" spans="1:45" s="272" customFormat="1" ht="21.6" x14ac:dyDescent="0.65">
      <c r="A2304" s="304"/>
      <c r="B2304" s="305"/>
      <c r="C2304" s="284"/>
      <c r="D2304" s="284"/>
      <c r="E2304" s="284"/>
      <c r="F2304" s="284"/>
      <c r="G2304" s="284"/>
      <c r="H2304" s="284"/>
      <c r="I2304" s="284"/>
      <c r="J2304" s="284"/>
      <c r="K2304" s="284"/>
      <c r="L2304" s="284"/>
      <c r="M2304" s="284"/>
      <c r="N2304" s="284"/>
      <c r="O2304" s="284"/>
      <c r="P2304" s="284"/>
      <c r="Q2304" s="284"/>
      <c r="R2304" s="284"/>
      <c r="S2304" s="284"/>
      <c r="T2304" s="284"/>
      <c r="U2304" s="284"/>
      <c r="V2304" s="284"/>
      <c r="W2304" s="284"/>
      <c r="X2304" s="284"/>
      <c r="Y2304" s="284"/>
      <c r="Z2304" s="284"/>
      <c r="AA2304" s="284"/>
      <c r="AB2304" s="284"/>
      <c r="AC2304" s="284"/>
      <c r="AD2304" s="284"/>
      <c r="AE2304" s="284"/>
      <c r="AF2304" s="284"/>
      <c r="AG2304" s="284"/>
      <c r="AH2304" s="284"/>
      <c r="AI2304" s="284"/>
      <c r="AJ2304" s="284"/>
      <c r="AK2304" s="284"/>
      <c r="AL2304" s="284"/>
      <c r="AM2304" s="284"/>
      <c r="AN2304" s="284"/>
      <c r="AO2304" s="284"/>
      <c r="AP2304" s="284"/>
      <c r="AQ2304" s="298"/>
      <c r="AR2304" s="305"/>
      <c r="AS2304" s="278"/>
    </row>
    <row r="2305" spans="1:45" s="272" customFormat="1" ht="21.6" x14ac:dyDescent="0.65">
      <c r="A2305" s="308"/>
      <c r="B2305" s="305"/>
      <c r="C2305" s="284"/>
      <c r="D2305" s="284"/>
      <c r="E2305" s="284"/>
      <c r="F2305" s="284"/>
      <c r="G2305" s="284"/>
      <c r="H2305" s="284"/>
      <c r="I2305" s="284"/>
      <c r="J2305" s="284"/>
      <c r="K2305" s="284"/>
      <c r="L2305" s="284"/>
      <c r="M2305" s="284"/>
      <c r="N2305" s="284"/>
      <c r="O2305" s="284"/>
      <c r="P2305" s="284"/>
      <c r="Q2305" s="284"/>
      <c r="R2305" s="284"/>
      <c r="S2305" s="284"/>
      <c r="T2305" s="284"/>
      <c r="U2305" s="284"/>
      <c r="V2305" s="284"/>
      <c r="W2305" s="284"/>
      <c r="X2305" s="284"/>
      <c r="Y2305" s="284"/>
      <c r="Z2305" s="284"/>
      <c r="AA2305" s="284"/>
      <c r="AB2305" s="284"/>
      <c r="AC2305" s="284"/>
      <c r="AD2305" s="284"/>
      <c r="AE2305" s="284"/>
      <c r="AF2305" s="284"/>
      <c r="AG2305" s="284"/>
      <c r="AH2305" s="284"/>
      <c r="AI2305" s="284"/>
      <c r="AJ2305" s="284"/>
      <c r="AK2305" s="284"/>
      <c r="AL2305" s="284"/>
      <c r="AM2305" s="284"/>
      <c r="AN2305" s="284"/>
      <c r="AO2305" s="284"/>
      <c r="AP2305" s="284"/>
      <c r="AQ2305" s="298"/>
      <c r="AR2305" s="309"/>
      <c r="AS2305" s="278"/>
    </row>
    <row r="2306" spans="1:45" s="272" customFormat="1" ht="21.6" x14ac:dyDescent="0.65">
      <c r="A2306" s="304"/>
      <c r="B2306" s="305"/>
      <c r="C2306" s="284"/>
      <c r="D2306" s="284"/>
      <c r="E2306" s="284"/>
      <c r="F2306" s="284"/>
      <c r="G2306" s="284"/>
      <c r="H2306" s="284"/>
      <c r="I2306" s="284"/>
      <c r="J2306" s="284"/>
      <c r="K2306" s="284"/>
      <c r="L2306" s="284"/>
      <c r="M2306" s="284"/>
      <c r="N2306" s="284"/>
      <c r="O2306" s="284"/>
      <c r="P2306" s="284"/>
      <c r="Q2306" s="284"/>
      <c r="R2306" s="284"/>
      <c r="S2306" s="284"/>
      <c r="T2306" s="284"/>
      <c r="U2306" s="284"/>
      <c r="V2306" s="284"/>
      <c r="W2306" s="284"/>
      <c r="X2306" s="284"/>
      <c r="Y2306" s="284"/>
      <c r="Z2306" s="284"/>
      <c r="AA2306" s="284"/>
      <c r="AB2306" s="284"/>
      <c r="AC2306" s="284"/>
      <c r="AD2306" s="284"/>
      <c r="AE2306" s="284"/>
      <c r="AF2306" s="284"/>
      <c r="AG2306" s="284"/>
      <c r="AH2306" s="284"/>
      <c r="AI2306" s="284"/>
      <c r="AJ2306" s="284"/>
      <c r="AK2306" s="284"/>
      <c r="AL2306" s="284"/>
      <c r="AM2306" s="284"/>
      <c r="AN2306" s="284"/>
      <c r="AO2306" s="284"/>
      <c r="AP2306" s="284"/>
      <c r="AQ2306" s="298"/>
      <c r="AR2306" s="305"/>
      <c r="AS2306" s="278"/>
    </row>
    <row r="2307" spans="1:45" s="272" customFormat="1" ht="21.6" x14ac:dyDescent="0.65">
      <c r="A2307" s="304"/>
      <c r="B2307" s="305"/>
      <c r="C2307" s="284"/>
      <c r="D2307" s="284"/>
      <c r="E2307" s="284"/>
      <c r="F2307" s="284"/>
      <c r="G2307" s="284"/>
      <c r="H2307" s="284"/>
      <c r="I2307" s="284"/>
      <c r="J2307" s="284"/>
      <c r="K2307" s="284"/>
      <c r="L2307" s="284"/>
      <c r="M2307" s="284"/>
      <c r="N2307" s="284"/>
      <c r="O2307" s="284"/>
      <c r="P2307" s="284"/>
      <c r="Q2307" s="284"/>
      <c r="R2307" s="284"/>
      <c r="S2307" s="284"/>
      <c r="T2307" s="284"/>
      <c r="U2307" s="284"/>
      <c r="V2307" s="284"/>
      <c r="W2307" s="284"/>
      <c r="X2307" s="284"/>
      <c r="Y2307" s="284"/>
      <c r="Z2307" s="284"/>
      <c r="AA2307" s="284"/>
      <c r="AB2307" s="284"/>
      <c r="AC2307" s="284"/>
      <c r="AD2307" s="284"/>
      <c r="AE2307" s="284"/>
      <c r="AF2307" s="284"/>
      <c r="AG2307" s="284"/>
      <c r="AH2307" s="284"/>
      <c r="AI2307" s="284"/>
      <c r="AJ2307" s="284"/>
      <c r="AK2307" s="284"/>
      <c r="AL2307" s="284"/>
      <c r="AM2307" s="284"/>
      <c r="AN2307" s="284"/>
      <c r="AO2307" s="284"/>
      <c r="AP2307" s="284"/>
      <c r="AQ2307" s="298"/>
      <c r="AR2307" s="305"/>
      <c r="AS2307" s="278"/>
    </row>
    <row r="2308" spans="1:45" s="272" customFormat="1" ht="21.6" x14ac:dyDescent="0.65">
      <c r="A2308" s="304"/>
      <c r="B2308" s="305"/>
      <c r="C2308" s="285"/>
      <c r="D2308" s="285"/>
      <c r="E2308" s="285"/>
      <c r="F2308" s="285"/>
      <c r="G2308" s="285"/>
      <c r="H2308" s="285"/>
      <c r="I2308" s="285"/>
      <c r="J2308" s="285"/>
      <c r="K2308" s="285"/>
      <c r="L2308" s="285"/>
      <c r="M2308" s="285"/>
      <c r="N2308" s="285"/>
      <c r="O2308" s="285"/>
      <c r="P2308" s="285"/>
      <c r="Q2308" s="285"/>
      <c r="R2308" s="285"/>
      <c r="S2308" s="285"/>
      <c r="T2308" s="285"/>
      <c r="U2308" s="285"/>
      <c r="V2308" s="285"/>
      <c r="W2308" s="285"/>
      <c r="X2308" s="285"/>
      <c r="Y2308" s="285"/>
      <c r="Z2308" s="285"/>
      <c r="AA2308" s="285"/>
      <c r="AB2308" s="285"/>
      <c r="AC2308" s="285"/>
      <c r="AD2308" s="285"/>
      <c r="AE2308" s="285"/>
      <c r="AF2308" s="285"/>
      <c r="AG2308" s="285"/>
      <c r="AH2308" s="285"/>
      <c r="AI2308" s="285"/>
      <c r="AJ2308" s="285"/>
      <c r="AK2308" s="285"/>
      <c r="AL2308" s="285"/>
      <c r="AM2308" s="285"/>
      <c r="AN2308" s="285"/>
      <c r="AO2308" s="285"/>
      <c r="AP2308" s="285"/>
      <c r="AQ2308" s="298"/>
      <c r="AR2308" s="305"/>
      <c r="AS2308" s="275"/>
    </row>
    <row r="2309" spans="1:45" s="272" customFormat="1" ht="21.6" x14ac:dyDescent="0.65">
      <c r="A2309" s="304"/>
      <c r="B2309" s="305"/>
      <c r="C2309" s="284"/>
      <c r="D2309" s="284"/>
      <c r="E2309" s="284"/>
      <c r="F2309" s="284"/>
      <c r="G2309" s="284"/>
      <c r="H2309" s="284"/>
      <c r="I2309" s="284"/>
      <c r="J2309" s="284"/>
      <c r="K2309" s="284"/>
      <c r="L2309" s="284"/>
      <c r="M2309" s="284"/>
      <c r="N2309" s="284"/>
      <c r="O2309" s="284"/>
      <c r="P2309" s="284"/>
      <c r="Q2309" s="284"/>
      <c r="R2309" s="284"/>
      <c r="S2309" s="284"/>
      <c r="T2309" s="284"/>
      <c r="U2309" s="284"/>
      <c r="V2309" s="284"/>
      <c r="W2309" s="284"/>
      <c r="X2309" s="284"/>
      <c r="Y2309" s="284"/>
      <c r="Z2309" s="284"/>
      <c r="AA2309" s="284"/>
      <c r="AB2309" s="284"/>
      <c r="AC2309" s="284"/>
      <c r="AD2309" s="284"/>
      <c r="AE2309" s="284"/>
      <c r="AF2309" s="284"/>
      <c r="AG2309" s="284"/>
      <c r="AH2309" s="284"/>
      <c r="AI2309" s="284"/>
      <c r="AJ2309" s="284"/>
      <c r="AK2309" s="284"/>
      <c r="AL2309" s="284"/>
      <c r="AM2309" s="284"/>
      <c r="AN2309" s="284"/>
      <c r="AO2309" s="284"/>
      <c r="AP2309" s="284"/>
      <c r="AQ2309" s="298"/>
      <c r="AR2309" s="305"/>
      <c r="AS2309" s="278"/>
    </row>
    <row r="2310" spans="1:45" s="272" customFormat="1" ht="21.6" x14ac:dyDescent="0.65">
      <c r="A2310" s="304"/>
      <c r="B2310" s="305"/>
      <c r="C2310" s="284"/>
      <c r="D2310" s="284"/>
      <c r="E2310" s="284"/>
      <c r="F2310" s="284"/>
      <c r="G2310" s="284"/>
      <c r="H2310" s="284"/>
      <c r="I2310" s="284"/>
      <c r="J2310" s="284"/>
      <c r="K2310" s="284"/>
      <c r="L2310" s="284"/>
      <c r="M2310" s="284"/>
      <c r="N2310" s="284"/>
      <c r="O2310" s="284"/>
      <c r="P2310" s="284"/>
      <c r="Q2310" s="284"/>
      <c r="R2310" s="284"/>
      <c r="S2310" s="284"/>
      <c r="T2310" s="284"/>
      <c r="U2310" s="284"/>
      <c r="V2310" s="284"/>
      <c r="W2310" s="284"/>
      <c r="X2310" s="284"/>
      <c r="Y2310" s="284"/>
      <c r="Z2310" s="284"/>
      <c r="AA2310" s="284"/>
      <c r="AB2310" s="284"/>
      <c r="AC2310" s="284"/>
      <c r="AD2310" s="284"/>
      <c r="AE2310" s="284"/>
      <c r="AF2310" s="284"/>
      <c r="AG2310" s="284"/>
      <c r="AH2310" s="284"/>
      <c r="AI2310" s="284"/>
      <c r="AJ2310" s="284"/>
      <c r="AK2310" s="284"/>
      <c r="AL2310" s="284"/>
      <c r="AM2310" s="284"/>
      <c r="AN2310" s="284"/>
      <c r="AO2310" s="284"/>
      <c r="AP2310" s="284"/>
      <c r="AQ2310" s="298"/>
      <c r="AR2310" s="305"/>
      <c r="AS2310" s="278"/>
    </row>
    <row r="2311" spans="1:45" s="272" customFormat="1" ht="21.6" x14ac:dyDescent="0.65">
      <c r="A2311" s="304"/>
      <c r="B2311" s="305"/>
      <c r="C2311" s="285"/>
      <c r="D2311" s="285"/>
      <c r="E2311" s="285"/>
      <c r="F2311" s="285"/>
      <c r="G2311" s="285"/>
      <c r="H2311" s="285"/>
      <c r="I2311" s="285"/>
      <c r="J2311" s="285"/>
      <c r="K2311" s="285"/>
      <c r="L2311" s="285"/>
      <c r="M2311" s="285"/>
      <c r="N2311" s="285"/>
      <c r="O2311" s="285"/>
      <c r="P2311" s="285"/>
      <c r="Q2311" s="285"/>
      <c r="R2311" s="285"/>
      <c r="S2311" s="285"/>
      <c r="T2311" s="285"/>
      <c r="U2311" s="285"/>
      <c r="V2311" s="285"/>
      <c r="W2311" s="285"/>
      <c r="X2311" s="285"/>
      <c r="Y2311" s="285"/>
      <c r="Z2311" s="285"/>
      <c r="AA2311" s="285"/>
      <c r="AB2311" s="285"/>
      <c r="AC2311" s="285"/>
      <c r="AD2311" s="285"/>
      <c r="AE2311" s="285"/>
      <c r="AF2311" s="285"/>
      <c r="AG2311" s="285"/>
      <c r="AH2311" s="285"/>
      <c r="AI2311" s="285"/>
      <c r="AJ2311" s="285"/>
      <c r="AK2311" s="285"/>
      <c r="AL2311" s="285"/>
      <c r="AM2311" s="285"/>
      <c r="AN2311" s="285"/>
      <c r="AO2311" s="285"/>
      <c r="AP2311" s="285"/>
      <c r="AQ2311" s="298"/>
      <c r="AR2311" s="305"/>
      <c r="AS2311" s="275"/>
    </row>
    <row r="2312" spans="1:45" s="272" customFormat="1" ht="21.6" x14ac:dyDescent="0.65">
      <c r="A2312" s="304"/>
      <c r="B2312" s="305"/>
      <c r="C2312" s="284"/>
      <c r="D2312" s="284"/>
      <c r="E2312" s="284"/>
      <c r="F2312" s="284"/>
      <c r="G2312" s="284"/>
      <c r="H2312" s="284"/>
      <c r="I2312" s="284"/>
      <c r="J2312" s="284"/>
      <c r="K2312" s="284"/>
      <c r="L2312" s="284"/>
      <c r="M2312" s="284"/>
      <c r="N2312" s="284"/>
      <c r="O2312" s="284"/>
      <c r="P2312" s="284"/>
      <c r="Q2312" s="284"/>
      <c r="R2312" s="284"/>
      <c r="S2312" s="284"/>
      <c r="T2312" s="284"/>
      <c r="U2312" s="284"/>
      <c r="V2312" s="284"/>
      <c r="W2312" s="284"/>
      <c r="X2312" s="284"/>
      <c r="Y2312" s="284"/>
      <c r="Z2312" s="284"/>
      <c r="AA2312" s="284"/>
      <c r="AB2312" s="284"/>
      <c r="AC2312" s="284"/>
      <c r="AD2312" s="284"/>
      <c r="AE2312" s="284"/>
      <c r="AF2312" s="284"/>
      <c r="AG2312" s="284"/>
      <c r="AH2312" s="284"/>
      <c r="AI2312" s="284"/>
      <c r="AJ2312" s="284"/>
      <c r="AK2312" s="284"/>
      <c r="AL2312" s="284"/>
      <c r="AM2312" s="284"/>
      <c r="AN2312" s="284"/>
      <c r="AO2312" s="284"/>
      <c r="AP2312" s="284"/>
      <c r="AQ2312" s="298"/>
      <c r="AR2312" s="305"/>
      <c r="AS2312" s="278"/>
    </row>
    <row r="2313" spans="1:45" s="272" customFormat="1" ht="21.6" x14ac:dyDescent="0.65">
      <c r="A2313" s="304"/>
      <c r="B2313" s="305"/>
      <c r="C2313" s="284"/>
      <c r="D2313" s="284"/>
      <c r="E2313" s="284"/>
      <c r="F2313" s="284"/>
      <c r="G2313" s="284"/>
      <c r="H2313" s="284"/>
      <c r="I2313" s="284"/>
      <c r="J2313" s="284"/>
      <c r="K2313" s="284"/>
      <c r="L2313" s="284"/>
      <c r="M2313" s="284"/>
      <c r="N2313" s="284"/>
      <c r="O2313" s="284"/>
      <c r="P2313" s="284"/>
      <c r="Q2313" s="284"/>
      <c r="R2313" s="284"/>
      <c r="S2313" s="284"/>
      <c r="T2313" s="284"/>
      <c r="U2313" s="284"/>
      <c r="V2313" s="284"/>
      <c r="W2313" s="284"/>
      <c r="X2313" s="284"/>
      <c r="Y2313" s="284"/>
      <c r="Z2313" s="284"/>
      <c r="AA2313" s="284"/>
      <c r="AB2313" s="284"/>
      <c r="AC2313" s="284"/>
      <c r="AD2313" s="284"/>
      <c r="AE2313" s="284"/>
      <c r="AF2313" s="284"/>
      <c r="AG2313" s="284"/>
      <c r="AH2313" s="284"/>
      <c r="AI2313" s="284"/>
      <c r="AJ2313" s="284"/>
      <c r="AK2313" s="284"/>
      <c r="AL2313" s="284"/>
      <c r="AM2313" s="284"/>
      <c r="AN2313" s="284"/>
      <c r="AO2313" s="284"/>
      <c r="AP2313" s="284"/>
      <c r="AQ2313" s="298"/>
      <c r="AR2313" s="305"/>
      <c r="AS2313" s="278"/>
    </row>
    <row r="2314" spans="1:45" s="272" customFormat="1" ht="21.6" x14ac:dyDescent="0.65">
      <c r="A2314" s="304"/>
      <c r="B2314" s="305"/>
      <c r="C2314" s="284"/>
      <c r="D2314" s="284"/>
      <c r="E2314" s="284"/>
      <c r="F2314" s="284"/>
      <c r="G2314" s="284"/>
      <c r="H2314" s="284"/>
      <c r="I2314" s="284"/>
      <c r="J2314" s="284"/>
      <c r="K2314" s="284"/>
      <c r="L2314" s="284"/>
      <c r="M2314" s="284"/>
      <c r="N2314" s="284"/>
      <c r="O2314" s="284"/>
      <c r="P2314" s="284"/>
      <c r="Q2314" s="284"/>
      <c r="R2314" s="284"/>
      <c r="S2314" s="284"/>
      <c r="T2314" s="284"/>
      <c r="U2314" s="284"/>
      <c r="V2314" s="284"/>
      <c r="W2314" s="284"/>
      <c r="X2314" s="284"/>
      <c r="Y2314" s="284"/>
      <c r="Z2314" s="284"/>
      <c r="AA2314" s="284"/>
      <c r="AB2314" s="284"/>
      <c r="AC2314" s="284"/>
      <c r="AD2314" s="284"/>
      <c r="AE2314" s="284"/>
      <c r="AF2314" s="284"/>
      <c r="AG2314" s="284"/>
      <c r="AH2314" s="284"/>
      <c r="AI2314" s="284"/>
      <c r="AJ2314" s="284"/>
      <c r="AK2314" s="284"/>
      <c r="AL2314" s="284"/>
      <c r="AM2314" s="284"/>
      <c r="AN2314" s="284"/>
      <c r="AO2314" s="284"/>
      <c r="AP2314" s="284"/>
      <c r="AQ2314" s="298"/>
      <c r="AR2314" s="305"/>
      <c r="AS2314" s="278"/>
    </row>
    <row r="2315" spans="1:45" s="272" customFormat="1" ht="21.6" x14ac:dyDescent="0.65">
      <c r="A2315" s="304"/>
      <c r="B2315" s="305"/>
      <c r="C2315" s="284"/>
      <c r="D2315" s="284"/>
      <c r="E2315" s="284"/>
      <c r="F2315" s="284"/>
      <c r="G2315" s="284"/>
      <c r="H2315" s="284"/>
      <c r="I2315" s="284"/>
      <c r="J2315" s="284"/>
      <c r="K2315" s="284"/>
      <c r="L2315" s="284"/>
      <c r="M2315" s="284"/>
      <c r="N2315" s="284"/>
      <c r="O2315" s="284"/>
      <c r="P2315" s="284"/>
      <c r="Q2315" s="284"/>
      <c r="R2315" s="284"/>
      <c r="S2315" s="284"/>
      <c r="T2315" s="284"/>
      <c r="U2315" s="284"/>
      <c r="V2315" s="284"/>
      <c r="W2315" s="284"/>
      <c r="X2315" s="284"/>
      <c r="Y2315" s="284"/>
      <c r="Z2315" s="284"/>
      <c r="AA2315" s="284"/>
      <c r="AB2315" s="284"/>
      <c r="AC2315" s="284"/>
      <c r="AD2315" s="284"/>
      <c r="AE2315" s="284"/>
      <c r="AF2315" s="284"/>
      <c r="AG2315" s="284"/>
      <c r="AH2315" s="284"/>
      <c r="AI2315" s="284"/>
      <c r="AJ2315" s="284"/>
      <c r="AK2315" s="284"/>
      <c r="AL2315" s="284"/>
      <c r="AM2315" s="284"/>
      <c r="AN2315" s="284"/>
      <c r="AO2315" s="284"/>
      <c r="AP2315" s="284"/>
      <c r="AQ2315" s="298"/>
      <c r="AR2315" s="305"/>
      <c r="AS2315" s="278"/>
    </row>
    <row r="2316" spans="1:45" s="272" customFormat="1" ht="21.6" x14ac:dyDescent="0.65">
      <c r="A2316" s="304"/>
      <c r="B2316" s="305"/>
      <c r="C2316" s="284"/>
      <c r="D2316" s="284"/>
      <c r="E2316" s="284"/>
      <c r="F2316" s="284"/>
      <c r="G2316" s="284"/>
      <c r="H2316" s="284"/>
      <c r="I2316" s="284"/>
      <c r="J2316" s="284"/>
      <c r="K2316" s="284"/>
      <c r="L2316" s="284"/>
      <c r="M2316" s="284"/>
      <c r="N2316" s="284"/>
      <c r="O2316" s="284"/>
      <c r="P2316" s="284"/>
      <c r="Q2316" s="284"/>
      <c r="R2316" s="284"/>
      <c r="S2316" s="284"/>
      <c r="T2316" s="284"/>
      <c r="U2316" s="284"/>
      <c r="V2316" s="284"/>
      <c r="W2316" s="284"/>
      <c r="X2316" s="284"/>
      <c r="Y2316" s="284"/>
      <c r="Z2316" s="284"/>
      <c r="AA2316" s="284"/>
      <c r="AB2316" s="284"/>
      <c r="AC2316" s="284"/>
      <c r="AD2316" s="284"/>
      <c r="AE2316" s="284"/>
      <c r="AF2316" s="284"/>
      <c r="AG2316" s="284"/>
      <c r="AH2316" s="284"/>
      <c r="AI2316" s="284"/>
      <c r="AJ2316" s="284"/>
      <c r="AK2316" s="284"/>
      <c r="AL2316" s="284"/>
      <c r="AM2316" s="284"/>
      <c r="AN2316" s="284"/>
      <c r="AO2316" s="284"/>
      <c r="AP2316" s="284"/>
      <c r="AQ2316" s="298"/>
      <c r="AR2316" s="305"/>
      <c r="AS2316" s="278"/>
    </row>
    <row r="2317" spans="1:45" s="272" customFormat="1" ht="21.6" x14ac:dyDescent="0.65">
      <c r="A2317" s="308"/>
      <c r="B2317" s="305"/>
      <c r="C2317" s="284"/>
      <c r="D2317" s="284"/>
      <c r="E2317" s="284"/>
      <c r="F2317" s="284"/>
      <c r="G2317" s="284"/>
      <c r="H2317" s="284"/>
      <c r="I2317" s="284"/>
      <c r="J2317" s="284"/>
      <c r="K2317" s="284"/>
      <c r="L2317" s="284"/>
      <c r="M2317" s="284"/>
      <c r="N2317" s="284"/>
      <c r="O2317" s="284"/>
      <c r="P2317" s="284"/>
      <c r="Q2317" s="284"/>
      <c r="R2317" s="284"/>
      <c r="S2317" s="284"/>
      <c r="T2317" s="284"/>
      <c r="U2317" s="284"/>
      <c r="V2317" s="284"/>
      <c r="W2317" s="284"/>
      <c r="X2317" s="284"/>
      <c r="Y2317" s="284"/>
      <c r="Z2317" s="284"/>
      <c r="AA2317" s="284"/>
      <c r="AB2317" s="284"/>
      <c r="AC2317" s="284"/>
      <c r="AD2317" s="284"/>
      <c r="AE2317" s="284"/>
      <c r="AF2317" s="284"/>
      <c r="AG2317" s="284"/>
      <c r="AH2317" s="284"/>
      <c r="AI2317" s="284"/>
      <c r="AJ2317" s="284"/>
      <c r="AK2317" s="284"/>
      <c r="AL2317" s="284"/>
      <c r="AM2317" s="284"/>
      <c r="AN2317" s="284"/>
      <c r="AO2317" s="284"/>
      <c r="AP2317" s="284"/>
      <c r="AQ2317" s="298"/>
      <c r="AR2317" s="310"/>
      <c r="AS2317" s="278"/>
    </row>
    <row r="2318" spans="1:45" s="272" customFormat="1" ht="21.6" x14ac:dyDescent="0.65">
      <c r="A2318" s="304"/>
      <c r="B2318" s="305"/>
      <c r="C2318" s="285"/>
      <c r="D2318" s="285"/>
      <c r="E2318" s="285"/>
      <c r="F2318" s="285"/>
      <c r="G2318" s="285"/>
      <c r="H2318" s="285"/>
      <c r="I2318" s="285"/>
      <c r="J2318" s="285"/>
      <c r="K2318" s="285"/>
      <c r="L2318" s="285"/>
      <c r="M2318" s="285"/>
      <c r="N2318" s="285"/>
      <c r="O2318" s="285"/>
      <c r="P2318" s="285"/>
      <c r="Q2318" s="285"/>
      <c r="R2318" s="285"/>
      <c r="S2318" s="285"/>
      <c r="T2318" s="285"/>
      <c r="U2318" s="285"/>
      <c r="V2318" s="285"/>
      <c r="W2318" s="285"/>
      <c r="X2318" s="285"/>
      <c r="Y2318" s="285"/>
      <c r="Z2318" s="285"/>
      <c r="AA2318" s="285"/>
      <c r="AB2318" s="285"/>
      <c r="AC2318" s="285"/>
      <c r="AD2318" s="285"/>
      <c r="AE2318" s="285"/>
      <c r="AF2318" s="285"/>
      <c r="AG2318" s="285"/>
      <c r="AH2318" s="285"/>
      <c r="AI2318" s="285"/>
      <c r="AJ2318" s="285"/>
      <c r="AK2318" s="285"/>
      <c r="AL2318" s="285"/>
      <c r="AM2318" s="285"/>
      <c r="AN2318" s="285"/>
      <c r="AO2318" s="285"/>
      <c r="AP2318" s="285"/>
      <c r="AQ2318" s="298"/>
      <c r="AR2318" s="305"/>
      <c r="AS2318" s="275"/>
    </row>
    <row r="2319" spans="1:45" s="272" customFormat="1" ht="21.6" x14ac:dyDescent="0.65">
      <c r="A2319" s="304"/>
      <c r="B2319" s="305"/>
      <c r="C2319" s="285"/>
      <c r="D2319" s="285"/>
      <c r="E2319" s="285"/>
      <c r="F2319" s="285"/>
      <c r="G2319" s="285"/>
      <c r="H2319" s="285"/>
      <c r="I2319" s="285"/>
      <c r="J2319" s="285"/>
      <c r="K2319" s="285"/>
      <c r="L2319" s="285"/>
      <c r="M2319" s="285"/>
      <c r="N2319" s="285"/>
      <c r="O2319" s="285"/>
      <c r="P2319" s="285"/>
      <c r="Q2319" s="285"/>
      <c r="R2319" s="285"/>
      <c r="S2319" s="285"/>
      <c r="T2319" s="285"/>
      <c r="U2319" s="285"/>
      <c r="V2319" s="285"/>
      <c r="W2319" s="285"/>
      <c r="X2319" s="285"/>
      <c r="Y2319" s="285"/>
      <c r="Z2319" s="285"/>
      <c r="AA2319" s="285"/>
      <c r="AB2319" s="285"/>
      <c r="AC2319" s="285"/>
      <c r="AD2319" s="285"/>
      <c r="AE2319" s="285"/>
      <c r="AF2319" s="285"/>
      <c r="AG2319" s="285"/>
      <c r="AH2319" s="285"/>
      <c r="AI2319" s="285"/>
      <c r="AJ2319" s="285"/>
      <c r="AK2319" s="285"/>
      <c r="AL2319" s="285"/>
      <c r="AM2319" s="285"/>
      <c r="AN2319" s="285"/>
      <c r="AO2319" s="285"/>
      <c r="AP2319" s="285"/>
      <c r="AQ2319" s="298"/>
      <c r="AR2319" s="305"/>
      <c r="AS2319" s="275"/>
    </row>
    <row r="2320" spans="1:45" s="272" customFormat="1" ht="21.6" x14ac:dyDescent="0.65">
      <c r="A2320" s="304"/>
      <c r="B2320" s="305"/>
      <c r="C2320" s="284"/>
      <c r="D2320" s="284"/>
      <c r="E2320" s="284"/>
      <c r="F2320" s="284"/>
      <c r="G2320" s="284"/>
      <c r="H2320" s="284"/>
      <c r="I2320" s="284"/>
      <c r="J2320" s="284"/>
      <c r="K2320" s="284"/>
      <c r="L2320" s="284"/>
      <c r="M2320" s="284"/>
      <c r="N2320" s="284"/>
      <c r="O2320" s="284"/>
      <c r="P2320" s="284"/>
      <c r="Q2320" s="284"/>
      <c r="R2320" s="284"/>
      <c r="S2320" s="284"/>
      <c r="T2320" s="284"/>
      <c r="U2320" s="284"/>
      <c r="V2320" s="284"/>
      <c r="W2320" s="284"/>
      <c r="X2320" s="284"/>
      <c r="Y2320" s="284"/>
      <c r="Z2320" s="284"/>
      <c r="AA2320" s="284"/>
      <c r="AB2320" s="284"/>
      <c r="AC2320" s="284"/>
      <c r="AD2320" s="284"/>
      <c r="AE2320" s="284"/>
      <c r="AF2320" s="284"/>
      <c r="AG2320" s="284"/>
      <c r="AH2320" s="284"/>
      <c r="AI2320" s="284"/>
      <c r="AJ2320" s="284"/>
      <c r="AK2320" s="284"/>
      <c r="AL2320" s="284"/>
      <c r="AM2320" s="284"/>
      <c r="AN2320" s="284"/>
      <c r="AO2320" s="284"/>
      <c r="AP2320" s="284"/>
      <c r="AQ2320" s="298"/>
      <c r="AR2320" s="305"/>
      <c r="AS2320" s="278"/>
    </row>
    <row r="2321" spans="1:45" s="272" customFormat="1" ht="21.6" x14ac:dyDescent="0.65">
      <c r="A2321" s="308"/>
      <c r="B2321" s="305"/>
      <c r="C2321" s="284"/>
      <c r="D2321" s="284"/>
      <c r="E2321" s="284"/>
      <c r="F2321" s="284"/>
      <c r="G2321" s="284"/>
      <c r="H2321" s="284"/>
      <c r="I2321" s="284"/>
      <c r="J2321" s="284"/>
      <c r="K2321" s="284"/>
      <c r="L2321" s="284"/>
      <c r="M2321" s="284"/>
      <c r="N2321" s="284"/>
      <c r="O2321" s="284"/>
      <c r="P2321" s="284"/>
      <c r="Q2321" s="284"/>
      <c r="R2321" s="284"/>
      <c r="S2321" s="284"/>
      <c r="T2321" s="284"/>
      <c r="U2321" s="284"/>
      <c r="V2321" s="284"/>
      <c r="W2321" s="284"/>
      <c r="X2321" s="284"/>
      <c r="Y2321" s="284"/>
      <c r="Z2321" s="284"/>
      <c r="AA2321" s="284"/>
      <c r="AB2321" s="284"/>
      <c r="AC2321" s="284"/>
      <c r="AD2321" s="284"/>
      <c r="AE2321" s="284"/>
      <c r="AF2321" s="284"/>
      <c r="AG2321" s="284"/>
      <c r="AH2321" s="284"/>
      <c r="AI2321" s="284"/>
      <c r="AJ2321" s="284"/>
      <c r="AK2321" s="284"/>
      <c r="AL2321" s="284"/>
      <c r="AM2321" s="284"/>
      <c r="AN2321" s="284"/>
      <c r="AO2321" s="284"/>
      <c r="AP2321" s="284"/>
      <c r="AQ2321" s="298"/>
      <c r="AR2321" s="309"/>
      <c r="AS2321" s="278"/>
    </row>
    <row r="2322" spans="1:45" s="272" customFormat="1" ht="21.6" x14ac:dyDescent="0.65">
      <c r="A2322" s="304"/>
      <c r="B2322" s="305"/>
      <c r="C2322" s="284"/>
      <c r="D2322" s="284"/>
      <c r="E2322" s="284"/>
      <c r="F2322" s="284"/>
      <c r="G2322" s="284"/>
      <c r="H2322" s="284"/>
      <c r="I2322" s="284"/>
      <c r="J2322" s="284"/>
      <c r="K2322" s="284"/>
      <c r="L2322" s="284"/>
      <c r="M2322" s="284"/>
      <c r="N2322" s="284"/>
      <c r="O2322" s="284"/>
      <c r="P2322" s="284"/>
      <c r="Q2322" s="284"/>
      <c r="R2322" s="284"/>
      <c r="S2322" s="284"/>
      <c r="T2322" s="284"/>
      <c r="U2322" s="284"/>
      <c r="V2322" s="284"/>
      <c r="W2322" s="284"/>
      <c r="X2322" s="284"/>
      <c r="Y2322" s="284"/>
      <c r="Z2322" s="284"/>
      <c r="AA2322" s="284"/>
      <c r="AB2322" s="284"/>
      <c r="AC2322" s="284"/>
      <c r="AD2322" s="284"/>
      <c r="AE2322" s="284"/>
      <c r="AF2322" s="284"/>
      <c r="AG2322" s="284"/>
      <c r="AH2322" s="284"/>
      <c r="AI2322" s="284"/>
      <c r="AJ2322" s="284"/>
      <c r="AK2322" s="284"/>
      <c r="AL2322" s="284"/>
      <c r="AM2322" s="284"/>
      <c r="AN2322" s="284"/>
      <c r="AO2322" s="284"/>
      <c r="AP2322" s="284"/>
      <c r="AQ2322" s="298"/>
      <c r="AR2322" s="305"/>
      <c r="AS2322" s="278"/>
    </row>
    <row r="2323" spans="1:45" s="272" customFormat="1" ht="21.6" x14ac:dyDescent="0.65">
      <c r="A2323" s="304"/>
      <c r="B2323" s="305"/>
      <c r="C2323" s="285"/>
      <c r="D2323" s="285"/>
      <c r="E2323" s="285"/>
      <c r="F2323" s="285"/>
      <c r="G2323" s="285"/>
      <c r="H2323" s="285"/>
      <c r="I2323" s="285"/>
      <c r="J2323" s="285"/>
      <c r="K2323" s="285"/>
      <c r="L2323" s="285"/>
      <c r="M2323" s="285"/>
      <c r="N2323" s="285"/>
      <c r="O2323" s="285"/>
      <c r="P2323" s="285"/>
      <c r="Q2323" s="285"/>
      <c r="R2323" s="285"/>
      <c r="S2323" s="285"/>
      <c r="T2323" s="285"/>
      <c r="U2323" s="285"/>
      <c r="V2323" s="285"/>
      <c r="W2323" s="285"/>
      <c r="X2323" s="285"/>
      <c r="Y2323" s="285"/>
      <c r="Z2323" s="285"/>
      <c r="AA2323" s="285"/>
      <c r="AB2323" s="285"/>
      <c r="AC2323" s="285"/>
      <c r="AD2323" s="285"/>
      <c r="AE2323" s="285"/>
      <c r="AF2323" s="285"/>
      <c r="AG2323" s="285"/>
      <c r="AH2323" s="285"/>
      <c r="AI2323" s="285"/>
      <c r="AJ2323" s="285"/>
      <c r="AK2323" s="285"/>
      <c r="AL2323" s="285"/>
      <c r="AM2323" s="285"/>
      <c r="AN2323" s="285"/>
      <c r="AO2323" s="285"/>
      <c r="AP2323" s="285"/>
      <c r="AQ2323" s="298"/>
      <c r="AR2323" s="305"/>
      <c r="AS2323" s="275"/>
    </row>
    <row r="2324" spans="1:45" s="272" customFormat="1" ht="21.6" x14ac:dyDescent="0.65">
      <c r="A2324" s="304"/>
      <c r="B2324" s="305"/>
      <c r="C2324" s="284"/>
      <c r="D2324" s="284"/>
      <c r="E2324" s="284"/>
      <c r="F2324" s="284"/>
      <c r="G2324" s="284"/>
      <c r="H2324" s="284"/>
      <c r="I2324" s="284"/>
      <c r="J2324" s="284"/>
      <c r="K2324" s="284"/>
      <c r="L2324" s="284"/>
      <c r="M2324" s="284"/>
      <c r="N2324" s="284"/>
      <c r="O2324" s="284"/>
      <c r="P2324" s="284"/>
      <c r="Q2324" s="284"/>
      <c r="R2324" s="284"/>
      <c r="S2324" s="284"/>
      <c r="T2324" s="284"/>
      <c r="U2324" s="284"/>
      <c r="V2324" s="284"/>
      <c r="W2324" s="284"/>
      <c r="X2324" s="284"/>
      <c r="Y2324" s="284"/>
      <c r="Z2324" s="284"/>
      <c r="AA2324" s="284"/>
      <c r="AB2324" s="284"/>
      <c r="AC2324" s="284"/>
      <c r="AD2324" s="284"/>
      <c r="AE2324" s="284"/>
      <c r="AF2324" s="284"/>
      <c r="AG2324" s="284"/>
      <c r="AH2324" s="284"/>
      <c r="AI2324" s="284"/>
      <c r="AJ2324" s="284"/>
      <c r="AK2324" s="284"/>
      <c r="AL2324" s="284"/>
      <c r="AM2324" s="284"/>
      <c r="AN2324" s="284"/>
      <c r="AO2324" s="284"/>
      <c r="AP2324" s="284"/>
      <c r="AQ2324" s="298"/>
      <c r="AR2324" s="305"/>
      <c r="AS2324" s="278"/>
    </row>
    <row r="2325" spans="1:45" s="272" customFormat="1" ht="21.6" x14ac:dyDescent="0.65">
      <c r="A2325" s="308"/>
      <c r="B2325" s="305"/>
      <c r="C2325" s="284"/>
      <c r="D2325" s="284"/>
      <c r="E2325" s="284"/>
      <c r="F2325" s="284"/>
      <c r="G2325" s="284"/>
      <c r="H2325" s="284"/>
      <c r="I2325" s="284"/>
      <c r="J2325" s="284"/>
      <c r="K2325" s="284"/>
      <c r="L2325" s="284"/>
      <c r="M2325" s="284"/>
      <c r="N2325" s="284"/>
      <c r="O2325" s="284"/>
      <c r="P2325" s="284"/>
      <c r="Q2325" s="284"/>
      <c r="R2325" s="284"/>
      <c r="S2325" s="284"/>
      <c r="T2325" s="284"/>
      <c r="U2325" s="284"/>
      <c r="V2325" s="284"/>
      <c r="W2325" s="284"/>
      <c r="X2325" s="284"/>
      <c r="Y2325" s="284"/>
      <c r="Z2325" s="284"/>
      <c r="AA2325" s="284"/>
      <c r="AB2325" s="284"/>
      <c r="AC2325" s="284"/>
      <c r="AD2325" s="284"/>
      <c r="AE2325" s="284"/>
      <c r="AF2325" s="284"/>
      <c r="AG2325" s="284"/>
      <c r="AH2325" s="284"/>
      <c r="AI2325" s="284"/>
      <c r="AJ2325" s="284"/>
      <c r="AK2325" s="284"/>
      <c r="AL2325" s="284"/>
      <c r="AM2325" s="284"/>
      <c r="AN2325" s="284"/>
      <c r="AO2325" s="284"/>
      <c r="AP2325" s="284"/>
      <c r="AQ2325" s="298"/>
      <c r="AR2325" s="310"/>
      <c r="AS2325" s="278"/>
    </row>
    <row r="2326" spans="1:45" s="272" customFormat="1" ht="21.6" x14ac:dyDescent="0.65">
      <c r="A2326" s="304"/>
      <c r="B2326" s="305"/>
      <c r="C2326" s="284"/>
      <c r="D2326" s="284"/>
      <c r="E2326" s="284"/>
      <c r="F2326" s="284"/>
      <c r="G2326" s="284"/>
      <c r="H2326" s="284"/>
      <c r="I2326" s="284"/>
      <c r="J2326" s="284"/>
      <c r="K2326" s="284"/>
      <c r="L2326" s="284"/>
      <c r="M2326" s="284"/>
      <c r="N2326" s="284"/>
      <c r="O2326" s="284"/>
      <c r="P2326" s="284"/>
      <c r="Q2326" s="284"/>
      <c r="R2326" s="284"/>
      <c r="S2326" s="284"/>
      <c r="T2326" s="284"/>
      <c r="U2326" s="284"/>
      <c r="V2326" s="284"/>
      <c r="W2326" s="284"/>
      <c r="X2326" s="284"/>
      <c r="Y2326" s="284"/>
      <c r="Z2326" s="284"/>
      <c r="AA2326" s="284"/>
      <c r="AB2326" s="284"/>
      <c r="AC2326" s="284"/>
      <c r="AD2326" s="284"/>
      <c r="AE2326" s="284"/>
      <c r="AF2326" s="284"/>
      <c r="AG2326" s="284"/>
      <c r="AH2326" s="284"/>
      <c r="AI2326" s="284"/>
      <c r="AJ2326" s="284"/>
      <c r="AK2326" s="284"/>
      <c r="AL2326" s="284"/>
      <c r="AM2326" s="284"/>
      <c r="AN2326" s="284"/>
      <c r="AO2326" s="284"/>
      <c r="AP2326" s="284"/>
      <c r="AQ2326" s="298"/>
      <c r="AR2326" s="305"/>
      <c r="AS2326" s="278"/>
    </row>
    <row r="2327" spans="1:45" s="272" customFormat="1" ht="21.6" x14ac:dyDescent="0.65">
      <c r="A2327" s="304"/>
      <c r="B2327" s="305"/>
      <c r="C2327" s="285"/>
      <c r="D2327" s="285"/>
      <c r="E2327" s="285"/>
      <c r="F2327" s="285"/>
      <c r="G2327" s="285"/>
      <c r="H2327" s="285"/>
      <c r="I2327" s="285"/>
      <c r="J2327" s="285"/>
      <c r="K2327" s="285"/>
      <c r="L2327" s="285"/>
      <c r="M2327" s="285"/>
      <c r="N2327" s="285"/>
      <c r="O2327" s="285"/>
      <c r="P2327" s="285"/>
      <c r="Q2327" s="285"/>
      <c r="R2327" s="285"/>
      <c r="S2327" s="285"/>
      <c r="T2327" s="285"/>
      <c r="U2327" s="285"/>
      <c r="V2327" s="285"/>
      <c r="W2327" s="285"/>
      <c r="X2327" s="285"/>
      <c r="Y2327" s="285"/>
      <c r="Z2327" s="285"/>
      <c r="AA2327" s="285"/>
      <c r="AB2327" s="285"/>
      <c r="AC2327" s="285"/>
      <c r="AD2327" s="285"/>
      <c r="AE2327" s="285"/>
      <c r="AF2327" s="285"/>
      <c r="AG2327" s="285"/>
      <c r="AH2327" s="285"/>
      <c r="AI2327" s="285"/>
      <c r="AJ2327" s="285"/>
      <c r="AK2327" s="285"/>
      <c r="AL2327" s="285"/>
      <c r="AM2327" s="285"/>
      <c r="AN2327" s="285"/>
      <c r="AO2327" s="285"/>
      <c r="AP2327" s="285"/>
      <c r="AQ2327" s="298"/>
      <c r="AR2327" s="305"/>
      <c r="AS2327" s="275"/>
    </row>
    <row r="2328" spans="1:45" s="272" customFormat="1" ht="21.6" x14ac:dyDescent="0.65">
      <c r="A2328" s="308"/>
      <c r="B2328" s="305"/>
      <c r="C2328" s="285"/>
      <c r="D2328" s="285"/>
      <c r="E2328" s="285"/>
      <c r="F2328" s="285"/>
      <c r="G2328" s="285"/>
      <c r="H2328" s="285"/>
      <c r="I2328" s="285"/>
      <c r="J2328" s="285"/>
      <c r="K2328" s="285"/>
      <c r="L2328" s="285"/>
      <c r="M2328" s="285"/>
      <c r="N2328" s="285"/>
      <c r="O2328" s="285"/>
      <c r="P2328" s="285"/>
      <c r="Q2328" s="285"/>
      <c r="R2328" s="285"/>
      <c r="S2328" s="285"/>
      <c r="T2328" s="285"/>
      <c r="U2328" s="285"/>
      <c r="V2328" s="285"/>
      <c r="W2328" s="285"/>
      <c r="X2328" s="285"/>
      <c r="Y2328" s="285"/>
      <c r="Z2328" s="285"/>
      <c r="AA2328" s="285"/>
      <c r="AB2328" s="285"/>
      <c r="AC2328" s="285"/>
      <c r="AD2328" s="285"/>
      <c r="AE2328" s="285"/>
      <c r="AF2328" s="285"/>
      <c r="AG2328" s="285"/>
      <c r="AH2328" s="285"/>
      <c r="AI2328" s="285"/>
      <c r="AJ2328" s="285"/>
      <c r="AK2328" s="285"/>
      <c r="AL2328" s="285"/>
      <c r="AM2328" s="285"/>
      <c r="AN2328" s="285"/>
      <c r="AO2328" s="285"/>
      <c r="AP2328" s="285"/>
      <c r="AQ2328" s="298"/>
      <c r="AR2328" s="305"/>
      <c r="AS2328" s="275"/>
    </row>
    <row r="2329" spans="1:45" s="272" customFormat="1" ht="21.6" x14ac:dyDescent="0.65">
      <c r="A2329" s="308"/>
      <c r="B2329" s="305"/>
      <c r="C2329" s="284"/>
      <c r="D2329" s="284"/>
      <c r="E2329" s="284"/>
      <c r="F2329" s="284"/>
      <c r="G2329" s="284"/>
      <c r="H2329" s="284"/>
      <c r="I2329" s="284"/>
      <c r="J2329" s="284"/>
      <c r="K2329" s="284"/>
      <c r="L2329" s="284"/>
      <c r="M2329" s="284"/>
      <c r="N2329" s="284"/>
      <c r="O2329" s="284"/>
      <c r="P2329" s="284"/>
      <c r="Q2329" s="284"/>
      <c r="R2329" s="284"/>
      <c r="S2329" s="284"/>
      <c r="T2329" s="284"/>
      <c r="U2329" s="284"/>
      <c r="V2329" s="284"/>
      <c r="W2329" s="284"/>
      <c r="X2329" s="284"/>
      <c r="Y2329" s="284"/>
      <c r="Z2329" s="284"/>
      <c r="AA2329" s="284"/>
      <c r="AB2329" s="284"/>
      <c r="AC2329" s="284"/>
      <c r="AD2329" s="284"/>
      <c r="AE2329" s="284"/>
      <c r="AF2329" s="284"/>
      <c r="AG2329" s="284"/>
      <c r="AH2329" s="284"/>
      <c r="AI2329" s="284"/>
      <c r="AJ2329" s="284"/>
      <c r="AK2329" s="284"/>
      <c r="AL2329" s="284"/>
      <c r="AM2329" s="284"/>
      <c r="AN2329" s="284"/>
      <c r="AO2329" s="284"/>
      <c r="AP2329" s="284"/>
      <c r="AQ2329" s="298"/>
      <c r="AR2329" s="309"/>
      <c r="AS2329" s="278"/>
    </row>
    <row r="2330" spans="1:45" s="272" customFormat="1" ht="21.6" x14ac:dyDescent="0.65">
      <c r="A2330" s="304"/>
      <c r="B2330" s="305"/>
      <c r="C2330" s="284"/>
      <c r="D2330" s="284"/>
      <c r="E2330" s="284"/>
      <c r="F2330" s="284"/>
      <c r="G2330" s="284"/>
      <c r="H2330" s="284"/>
      <c r="I2330" s="284"/>
      <c r="J2330" s="284"/>
      <c r="K2330" s="284"/>
      <c r="L2330" s="284"/>
      <c r="M2330" s="284"/>
      <c r="N2330" s="284"/>
      <c r="O2330" s="284"/>
      <c r="P2330" s="284"/>
      <c r="Q2330" s="284"/>
      <c r="R2330" s="284"/>
      <c r="S2330" s="284"/>
      <c r="T2330" s="284"/>
      <c r="U2330" s="284"/>
      <c r="V2330" s="284"/>
      <c r="W2330" s="284"/>
      <c r="X2330" s="284"/>
      <c r="Y2330" s="284"/>
      <c r="Z2330" s="284"/>
      <c r="AA2330" s="284"/>
      <c r="AB2330" s="284"/>
      <c r="AC2330" s="284"/>
      <c r="AD2330" s="284"/>
      <c r="AE2330" s="284"/>
      <c r="AF2330" s="284"/>
      <c r="AG2330" s="284"/>
      <c r="AH2330" s="284"/>
      <c r="AI2330" s="284"/>
      <c r="AJ2330" s="284"/>
      <c r="AK2330" s="284"/>
      <c r="AL2330" s="284"/>
      <c r="AM2330" s="284"/>
      <c r="AN2330" s="284"/>
      <c r="AO2330" s="284"/>
      <c r="AP2330" s="284"/>
      <c r="AQ2330" s="298"/>
      <c r="AR2330" s="305"/>
      <c r="AS2330" s="278"/>
    </row>
    <row r="2331" spans="1:45" s="272" customFormat="1" ht="21.6" x14ac:dyDescent="0.65">
      <c r="A2331" s="301"/>
      <c r="B2331" s="302"/>
      <c r="C2331" s="286"/>
      <c r="D2331" s="286"/>
      <c r="E2331" s="286"/>
      <c r="F2331" s="286"/>
      <c r="G2331" s="276"/>
      <c r="H2331" s="276"/>
      <c r="I2331" s="276"/>
      <c r="J2331" s="276"/>
      <c r="K2331" s="276"/>
      <c r="L2331" s="276"/>
      <c r="M2331" s="276"/>
      <c r="N2331" s="276"/>
      <c r="O2331" s="276"/>
      <c r="P2331" s="276"/>
      <c r="Q2331" s="276"/>
      <c r="R2331" s="276"/>
      <c r="S2331" s="276"/>
      <c r="T2331" s="276"/>
      <c r="U2331" s="276"/>
      <c r="V2331" s="276"/>
      <c r="W2331" s="276"/>
      <c r="X2331" s="276"/>
      <c r="Y2331" s="276"/>
      <c r="Z2331" s="276"/>
      <c r="AA2331" s="276"/>
      <c r="AB2331" s="276"/>
      <c r="AC2331" s="276"/>
      <c r="AD2331" s="276"/>
      <c r="AE2331" s="276"/>
      <c r="AF2331" s="276"/>
      <c r="AG2331" s="276"/>
      <c r="AH2331" s="276"/>
      <c r="AI2331" s="276"/>
      <c r="AJ2331" s="276"/>
      <c r="AK2331" s="276"/>
      <c r="AL2331" s="276"/>
      <c r="AM2331" s="276"/>
      <c r="AN2331" s="276"/>
      <c r="AO2331" s="276"/>
      <c r="AP2331" s="276"/>
      <c r="AQ2331" s="298"/>
      <c r="AR2331" s="303"/>
      <c r="AS2331" s="278"/>
    </row>
    <row r="2332" spans="1:45" s="272" customFormat="1" ht="21.6" x14ac:dyDescent="0.65">
      <c r="A2332" s="304"/>
      <c r="B2332" s="305"/>
      <c r="C2332" s="285"/>
      <c r="D2332" s="285"/>
      <c r="E2332" s="285"/>
      <c r="F2332" s="285"/>
      <c r="G2332" s="275"/>
      <c r="H2332" s="275"/>
      <c r="I2332" s="275"/>
      <c r="J2332" s="275"/>
      <c r="K2332" s="275"/>
      <c r="L2332" s="275"/>
      <c r="M2332" s="275"/>
      <c r="N2332" s="275"/>
      <c r="O2332" s="275"/>
      <c r="P2332" s="275"/>
      <c r="Q2332" s="275"/>
      <c r="R2332" s="275"/>
      <c r="S2332" s="275"/>
      <c r="T2332" s="275"/>
      <c r="U2332" s="275"/>
      <c r="V2332" s="275"/>
      <c r="W2332" s="275"/>
      <c r="X2332" s="275"/>
      <c r="Y2332" s="275"/>
      <c r="Z2332" s="275"/>
      <c r="AA2332" s="275"/>
      <c r="AB2332" s="275"/>
      <c r="AC2332" s="275"/>
      <c r="AD2332" s="275"/>
      <c r="AE2332" s="275"/>
      <c r="AF2332" s="275"/>
      <c r="AG2332" s="275"/>
      <c r="AH2332" s="275"/>
      <c r="AI2332" s="275"/>
      <c r="AJ2332" s="275"/>
      <c r="AK2332" s="275"/>
      <c r="AL2332" s="275"/>
      <c r="AM2332" s="275"/>
      <c r="AN2332" s="275"/>
      <c r="AO2332" s="275"/>
      <c r="AP2332" s="275"/>
      <c r="AQ2332" s="298"/>
      <c r="AR2332" s="303"/>
      <c r="AS2332" s="275"/>
    </row>
    <row r="2333" spans="1:45" s="272" customFormat="1" ht="21.6" x14ac:dyDescent="0.65">
      <c r="A2333" s="304"/>
      <c r="B2333" s="305"/>
      <c r="C2333" s="285"/>
      <c r="D2333" s="285"/>
      <c r="E2333" s="285"/>
      <c r="F2333" s="285"/>
      <c r="G2333" s="275"/>
      <c r="H2333" s="275"/>
      <c r="I2333" s="275"/>
      <c r="J2333" s="275"/>
      <c r="K2333" s="275"/>
      <c r="L2333" s="275"/>
      <c r="M2333" s="275"/>
      <c r="N2333" s="275"/>
      <c r="O2333" s="275"/>
      <c r="P2333" s="275"/>
      <c r="Q2333" s="275"/>
      <c r="R2333" s="275"/>
      <c r="S2333" s="275"/>
      <c r="T2333" s="275"/>
      <c r="U2333" s="275"/>
      <c r="V2333" s="275"/>
      <c r="W2333" s="275"/>
      <c r="X2333" s="275"/>
      <c r="Y2333" s="275"/>
      <c r="Z2333" s="275"/>
      <c r="AA2333" s="275"/>
      <c r="AB2333" s="275"/>
      <c r="AC2333" s="275"/>
      <c r="AD2333" s="275"/>
      <c r="AE2333" s="275"/>
      <c r="AF2333" s="275"/>
      <c r="AG2333" s="275"/>
      <c r="AH2333" s="275"/>
      <c r="AI2333" s="275"/>
      <c r="AJ2333" s="275"/>
      <c r="AK2333" s="275"/>
      <c r="AL2333" s="275"/>
      <c r="AM2333" s="275"/>
      <c r="AN2333" s="275"/>
      <c r="AO2333" s="275"/>
      <c r="AP2333" s="275"/>
      <c r="AQ2333" s="298"/>
      <c r="AR2333" s="303"/>
      <c r="AS2333" s="275"/>
    </row>
    <row r="2334" spans="1:45" s="272" customFormat="1" ht="25.8" x14ac:dyDescent="0.65">
      <c r="A2334" s="312"/>
      <c r="B2334" s="305"/>
      <c r="C2334" s="284"/>
      <c r="D2334" s="284"/>
      <c r="E2334" s="284"/>
      <c r="F2334" s="284"/>
      <c r="G2334" s="276"/>
      <c r="H2334" s="276"/>
      <c r="I2334" s="276"/>
      <c r="J2334" s="276"/>
      <c r="K2334" s="276"/>
      <c r="L2334" s="276"/>
      <c r="M2334" s="276"/>
      <c r="N2334" s="276"/>
      <c r="O2334" s="276"/>
      <c r="P2334" s="276"/>
      <c r="Q2334" s="276"/>
      <c r="R2334" s="276"/>
      <c r="S2334" s="276"/>
      <c r="T2334" s="276"/>
      <c r="U2334" s="276"/>
      <c r="V2334" s="276"/>
      <c r="W2334" s="276"/>
      <c r="X2334" s="276"/>
      <c r="Y2334" s="276"/>
      <c r="Z2334" s="276"/>
      <c r="AA2334" s="276"/>
      <c r="AB2334" s="276"/>
      <c r="AC2334" s="276"/>
      <c r="AD2334" s="276"/>
      <c r="AE2334" s="276"/>
      <c r="AF2334" s="276"/>
      <c r="AG2334" s="276"/>
      <c r="AH2334" s="276"/>
      <c r="AI2334" s="276"/>
      <c r="AJ2334" s="276"/>
      <c r="AK2334" s="276"/>
      <c r="AL2334" s="276"/>
      <c r="AM2334" s="276"/>
      <c r="AN2334" s="276"/>
      <c r="AO2334" s="276"/>
      <c r="AP2334" s="276"/>
      <c r="AQ2334" s="298"/>
      <c r="AR2334" s="313"/>
      <c r="AS2334" s="278"/>
    </row>
    <row r="2335" spans="1:45" s="272" customFormat="1" ht="21.6" x14ac:dyDescent="0.65">
      <c r="A2335" s="304"/>
      <c r="B2335" s="305"/>
      <c r="C2335" s="285"/>
      <c r="D2335" s="285"/>
      <c r="E2335" s="285"/>
      <c r="F2335" s="285"/>
      <c r="G2335" s="275"/>
      <c r="H2335" s="275"/>
      <c r="I2335" s="275"/>
      <c r="J2335" s="275"/>
      <c r="K2335" s="275"/>
      <c r="L2335" s="275"/>
      <c r="M2335" s="275"/>
      <c r="N2335" s="275"/>
      <c r="O2335" s="275"/>
      <c r="P2335" s="275"/>
      <c r="Q2335" s="275"/>
      <c r="R2335" s="275"/>
      <c r="S2335" s="275"/>
      <c r="T2335" s="275"/>
      <c r="U2335" s="275"/>
      <c r="V2335" s="275"/>
      <c r="W2335" s="275"/>
      <c r="X2335" s="275"/>
      <c r="Y2335" s="275"/>
      <c r="Z2335" s="275"/>
      <c r="AA2335" s="275"/>
      <c r="AB2335" s="275"/>
      <c r="AC2335" s="275"/>
      <c r="AD2335" s="275"/>
      <c r="AE2335" s="275"/>
      <c r="AF2335" s="275"/>
      <c r="AG2335" s="275"/>
      <c r="AH2335" s="275"/>
      <c r="AI2335" s="275"/>
      <c r="AJ2335" s="275"/>
      <c r="AK2335" s="275"/>
      <c r="AL2335" s="275"/>
      <c r="AM2335" s="275"/>
      <c r="AN2335" s="275"/>
      <c r="AO2335" s="275"/>
      <c r="AP2335" s="275"/>
      <c r="AQ2335" s="298"/>
      <c r="AR2335" s="303"/>
      <c r="AS2335" s="275"/>
    </row>
    <row r="2336" spans="1:45" s="272" customFormat="1" ht="21.6" x14ac:dyDescent="0.65">
      <c r="A2336" s="304"/>
      <c r="B2336" s="305"/>
      <c r="C2336" s="285"/>
      <c r="D2336" s="285"/>
      <c r="E2336" s="285"/>
      <c r="F2336" s="285"/>
      <c r="G2336" s="275"/>
      <c r="H2336" s="275"/>
      <c r="I2336" s="275"/>
      <c r="J2336" s="275"/>
      <c r="K2336" s="275"/>
      <c r="L2336" s="275"/>
      <c r="M2336" s="275"/>
      <c r="N2336" s="275"/>
      <c r="O2336" s="275"/>
      <c r="P2336" s="275"/>
      <c r="Q2336" s="275"/>
      <c r="R2336" s="275"/>
      <c r="S2336" s="275"/>
      <c r="T2336" s="275"/>
      <c r="U2336" s="275"/>
      <c r="V2336" s="275"/>
      <c r="W2336" s="275"/>
      <c r="X2336" s="275"/>
      <c r="Y2336" s="275"/>
      <c r="Z2336" s="275"/>
      <c r="AA2336" s="275"/>
      <c r="AB2336" s="275"/>
      <c r="AC2336" s="275"/>
      <c r="AD2336" s="275"/>
      <c r="AE2336" s="275"/>
      <c r="AF2336" s="275"/>
      <c r="AG2336" s="275"/>
      <c r="AH2336" s="275"/>
      <c r="AI2336" s="275"/>
      <c r="AJ2336" s="275"/>
      <c r="AK2336" s="275"/>
      <c r="AL2336" s="275"/>
      <c r="AM2336" s="275"/>
      <c r="AN2336" s="275"/>
      <c r="AO2336" s="275"/>
      <c r="AP2336" s="275"/>
      <c r="AQ2336" s="298"/>
      <c r="AR2336" s="303"/>
      <c r="AS2336" s="275"/>
    </row>
    <row r="2337" spans="1:50" customFormat="1" ht="21.6" x14ac:dyDescent="0.3">
      <c r="A2337" s="274"/>
      <c r="B2337" s="270"/>
      <c r="C2337" s="276"/>
      <c r="D2337" s="276"/>
      <c r="E2337" s="276"/>
      <c r="F2337" s="276"/>
      <c r="G2337" s="276"/>
      <c r="H2337" s="276"/>
      <c r="I2337" s="276"/>
      <c r="J2337" s="276"/>
      <c r="K2337" s="276"/>
      <c r="L2337" s="276"/>
      <c r="M2337" s="276"/>
      <c r="N2337" s="276"/>
      <c r="O2337" s="276"/>
      <c r="P2337" s="276"/>
      <c r="Q2337" s="276"/>
      <c r="R2337" s="276"/>
      <c r="S2337" s="276"/>
      <c r="T2337" s="276"/>
      <c r="U2337" s="276"/>
      <c r="V2337" s="276"/>
      <c r="W2337" s="276"/>
      <c r="X2337" s="276"/>
      <c r="Y2337" s="276"/>
      <c r="Z2337" s="276"/>
      <c r="AA2337" s="276"/>
      <c r="AB2337" s="276"/>
      <c r="AC2337" s="276"/>
      <c r="AD2337" s="276"/>
      <c r="AE2337" s="276"/>
      <c r="AF2337" s="276"/>
      <c r="AG2337" s="276"/>
      <c r="AH2337" s="276"/>
      <c r="AI2337" s="276"/>
      <c r="AJ2337" s="276"/>
      <c r="AK2337" s="276"/>
      <c r="AL2337" s="276"/>
      <c r="AM2337" s="276"/>
      <c r="AN2337" s="276"/>
      <c r="AO2337" s="276"/>
      <c r="AP2337" s="276"/>
      <c r="AQ2337" s="276"/>
      <c r="AR2337" s="277"/>
      <c r="AS2337" s="278"/>
      <c r="AT2337" s="272"/>
      <c r="AU2337" s="272"/>
      <c r="AV2337" s="272"/>
      <c r="AW2337" s="272"/>
      <c r="AX2337" s="272"/>
    </row>
    <row r="2338" spans="1:50" customFormat="1" ht="14.4" x14ac:dyDescent="0.3">
      <c r="A2338" s="269"/>
      <c r="B2338" s="270"/>
      <c r="C2338" s="275"/>
      <c r="D2338" s="275"/>
      <c r="E2338" s="275"/>
      <c r="F2338" s="275"/>
      <c r="G2338" s="275"/>
      <c r="H2338" s="275"/>
      <c r="I2338" s="275"/>
      <c r="J2338" s="275"/>
      <c r="K2338" s="275"/>
      <c r="L2338" s="275"/>
      <c r="M2338" s="275"/>
      <c r="N2338" s="275"/>
      <c r="O2338" s="275"/>
      <c r="P2338" s="275"/>
      <c r="Q2338" s="275"/>
      <c r="R2338" s="275"/>
      <c r="S2338" s="275"/>
      <c r="T2338" s="275"/>
      <c r="U2338" s="275"/>
      <c r="V2338" s="275"/>
      <c r="W2338" s="275"/>
      <c r="X2338" s="275"/>
      <c r="Y2338" s="275"/>
      <c r="Z2338" s="275"/>
      <c r="AA2338" s="275"/>
      <c r="AB2338" s="275"/>
      <c r="AC2338" s="275"/>
      <c r="AD2338" s="275"/>
      <c r="AE2338" s="275"/>
      <c r="AF2338" s="275"/>
      <c r="AG2338" s="275"/>
      <c r="AH2338" s="275"/>
      <c r="AI2338" s="275"/>
      <c r="AJ2338" s="275"/>
      <c r="AK2338" s="275"/>
      <c r="AL2338" s="275"/>
      <c r="AM2338" s="275"/>
      <c r="AN2338" s="275"/>
      <c r="AO2338" s="275"/>
      <c r="AP2338" s="275"/>
      <c r="AQ2338" s="275"/>
      <c r="AR2338" s="275"/>
      <c r="AS2338" s="275"/>
      <c r="AT2338" s="272"/>
      <c r="AU2338" s="272"/>
      <c r="AV2338" s="272"/>
      <c r="AW2338" s="272"/>
      <c r="AX2338" s="272"/>
    </row>
    <row r="2339" spans="1:50" customFormat="1" ht="14.4" x14ac:dyDescent="0.3">
      <c r="A2339" s="269"/>
      <c r="B2339" s="270"/>
      <c r="C2339" s="275"/>
      <c r="D2339" s="275"/>
      <c r="E2339" s="275"/>
      <c r="F2339" s="275"/>
      <c r="G2339" s="275"/>
      <c r="H2339" s="275"/>
      <c r="I2339" s="275"/>
      <c r="J2339" s="275"/>
      <c r="K2339" s="275"/>
      <c r="L2339" s="275"/>
      <c r="M2339" s="275"/>
      <c r="N2339" s="275"/>
      <c r="O2339" s="275"/>
      <c r="P2339" s="275"/>
      <c r="Q2339" s="275"/>
      <c r="R2339" s="275"/>
      <c r="S2339" s="275"/>
      <c r="T2339" s="275"/>
      <c r="U2339" s="275"/>
      <c r="V2339" s="275"/>
      <c r="W2339" s="275"/>
      <c r="X2339" s="275"/>
      <c r="Y2339" s="275"/>
      <c r="Z2339" s="275"/>
      <c r="AA2339" s="275"/>
      <c r="AB2339" s="275"/>
      <c r="AC2339" s="275"/>
      <c r="AD2339" s="275"/>
      <c r="AE2339" s="275"/>
      <c r="AF2339" s="275"/>
      <c r="AG2339" s="275"/>
      <c r="AH2339" s="275"/>
      <c r="AI2339" s="275"/>
      <c r="AJ2339" s="275"/>
      <c r="AK2339" s="275"/>
      <c r="AL2339" s="275"/>
      <c r="AM2339" s="275"/>
      <c r="AN2339" s="275"/>
      <c r="AO2339" s="275"/>
      <c r="AP2339" s="275"/>
      <c r="AQ2339" s="275"/>
      <c r="AR2339" s="275"/>
      <c r="AS2339" s="275"/>
      <c r="AT2339" s="272"/>
      <c r="AU2339" s="272"/>
      <c r="AV2339" s="272"/>
      <c r="AW2339" s="272"/>
      <c r="AX2339" s="272"/>
    </row>
    <row r="2340" spans="1:50" customFormat="1" ht="14.4" x14ac:dyDescent="0.3">
      <c r="A2340" s="269"/>
      <c r="B2340" s="270"/>
      <c r="C2340" s="275"/>
      <c r="D2340" s="275"/>
      <c r="E2340" s="275"/>
      <c r="F2340" s="275"/>
      <c r="G2340" s="275"/>
      <c r="H2340" s="275"/>
      <c r="I2340" s="275"/>
      <c r="J2340" s="275"/>
      <c r="K2340" s="275"/>
      <c r="L2340" s="275"/>
      <c r="M2340" s="275"/>
      <c r="N2340" s="275"/>
      <c r="O2340" s="275"/>
      <c r="P2340" s="275"/>
      <c r="Q2340" s="275"/>
      <c r="R2340" s="275"/>
      <c r="S2340" s="275"/>
      <c r="T2340" s="275"/>
      <c r="U2340" s="275"/>
      <c r="V2340" s="275"/>
      <c r="W2340" s="275"/>
      <c r="X2340" s="275"/>
      <c r="Y2340" s="275"/>
      <c r="Z2340" s="275"/>
      <c r="AA2340" s="275"/>
      <c r="AB2340" s="275"/>
      <c r="AC2340" s="275"/>
      <c r="AD2340" s="275"/>
      <c r="AE2340" s="275"/>
      <c r="AF2340" s="275"/>
      <c r="AG2340" s="275"/>
      <c r="AH2340" s="275"/>
      <c r="AI2340" s="275"/>
      <c r="AJ2340" s="275"/>
      <c r="AK2340" s="275"/>
      <c r="AL2340" s="275"/>
      <c r="AM2340" s="275"/>
      <c r="AN2340" s="275"/>
      <c r="AO2340" s="275"/>
      <c r="AP2340" s="275"/>
      <c r="AQ2340" s="275"/>
      <c r="AR2340" s="275"/>
      <c r="AS2340" s="275"/>
      <c r="AT2340" s="272"/>
      <c r="AU2340" s="272"/>
      <c r="AV2340" s="272"/>
      <c r="AW2340" s="272"/>
      <c r="AX2340" s="272"/>
    </row>
    <row r="2341" spans="1:50" customFormat="1" ht="21.6" x14ac:dyDescent="0.3">
      <c r="A2341" s="274"/>
      <c r="B2341" s="270"/>
      <c r="C2341" s="276"/>
      <c r="D2341" s="276"/>
      <c r="E2341" s="276"/>
      <c r="F2341" s="276"/>
      <c r="G2341" s="276"/>
      <c r="H2341" s="276"/>
      <c r="I2341" s="276"/>
      <c r="J2341" s="276"/>
      <c r="K2341" s="276"/>
      <c r="L2341" s="276"/>
      <c r="M2341" s="276"/>
      <c r="N2341" s="276"/>
      <c r="O2341" s="276"/>
      <c r="P2341" s="276"/>
      <c r="Q2341" s="276"/>
      <c r="R2341" s="276"/>
      <c r="S2341" s="276"/>
      <c r="T2341" s="276"/>
      <c r="U2341" s="276"/>
      <c r="V2341" s="276"/>
      <c r="W2341" s="276"/>
      <c r="X2341" s="276"/>
      <c r="Y2341" s="276"/>
      <c r="Z2341" s="276"/>
      <c r="AA2341" s="276"/>
      <c r="AB2341" s="276"/>
      <c r="AC2341" s="276"/>
      <c r="AD2341" s="276"/>
      <c r="AE2341" s="276"/>
      <c r="AF2341" s="276"/>
      <c r="AG2341" s="276"/>
      <c r="AH2341" s="276"/>
      <c r="AI2341" s="276"/>
      <c r="AJ2341" s="276"/>
      <c r="AK2341" s="276"/>
      <c r="AL2341" s="276"/>
      <c r="AM2341" s="276"/>
      <c r="AN2341" s="276"/>
      <c r="AO2341" s="276"/>
      <c r="AP2341" s="276"/>
      <c r="AQ2341" s="276"/>
      <c r="AR2341" s="277"/>
      <c r="AS2341" s="278"/>
      <c r="AT2341" s="272"/>
      <c r="AU2341" s="272"/>
      <c r="AV2341" s="272"/>
      <c r="AW2341" s="272"/>
      <c r="AX2341" s="272"/>
    </row>
    <row r="2342" spans="1:50" customFormat="1" ht="14.4" x14ac:dyDescent="0.3">
      <c r="A2342" s="269"/>
      <c r="B2342" s="270"/>
      <c r="C2342" s="275"/>
      <c r="D2342" s="275"/>
      <c r="E2342" s="275"/>
      <c r="F2342" s="275"/>
      <c r="G2342" s="275"/>
      <c r="H2342" s="275"/>
      <c r="I2342" s="275"/>
      <c r="J2342" s="275"/>
      <c r="K2342" s="275"/>
      <c r="L2342" s="275"/>
      <c r="M2342" s="275"/>
      <c r="N2342" s="275"/>
      <c r="O2342" s="275"/>
      <c r="P2342" s="275"/>
      <c r="Q2342" s="275"/>
      <c r="R2342" s="275"/>
      <c r="S2342" s="275"/>
      <c r="T2342" s="275"/>
      <c r="U2342" s="275"/>
      <c r="V2342" s="275"/>
      <c r="W2342" s="275"/>
      <c r="X2342" s="275"/>
      <c r="Y2342" s="275"/>
      <c r="Z2342" s="275"/>
      <c r="AA2342" s="275"/>
      <c r="AB2342" s="275"/>
      <c r="AC2342" s="275"/>
      <c r="AD2342" s="275"/>
      <c r="AE2342" s="275"/>
      <c r="AF2342" s="275"/>
      <c r="AG2342" s="275"/>
      <c r="AH2342" s="275"/>
      <c r="AI2342" s="275"/>
      <c r="AJ2342" s="275"/>
      <c r="AK2342" s="275"/>
      <c r="AL2342" s="275"/>
      <c r="AM2342" s="275"/>
      <c r="AN2342" s="275"/>
      <c r="AO2342" s="275"/>
      <c r="AP2342" s="275"/>
      <c r="AQ2342" s="275"/>
      <c r="AR2342" s="275"/>
      <c r="AS2342" s="275"/>
      <c r="AT2342" s="272"/>
      <c r="AU2342" s="272"/>
      <c r="AV2342" s="272"/>
      <c r="AW2342" s="272"/>
      <c r="AX2342" s="272"/>
    </row>
    <row r="2343" spans="1:50" customFormat="1" ht="21.6" x14ac:dyDescent="0.3">
      <c r="A2343" s="274"/>
      <c r="B2343" s="270"/>
      <c r="C2343" s="276"/>
      <c r="D2343" s="276"/>
      <c r="E2343" s="276"/>
      <c r="F2343" s="276"/>
      <c r="G2343" s="276"/>
      <c r="H2343" s="276"/>
      <c r="I2343" s="276"/>
      <c r="J2343" s="276"/>
      <c r="K2343" s="276"/>
      <c r="L2343" s="276"/>
      <c r="M2343" s="276"/>
      <c r="N2343" s="276"/>
      <c r="O2343" s="276"/>
      <c r="P2343" s="276"/>
      <c r="Q2343" s="276"/>
      <c r="R2343" s="276"/>
      <c r="S2343" s="276"/>
      <c r="T2343" s="276"/>
      <c r="U2343" s="276"/>
      <c r="V2343" s="276"/>
      <c r="W2343" s="276"/>
      <c r="X2343" s="276"/>
      <c r="Y2343" s="276"/>
      <c r="Z2343" s="276"/>
      <c r="AA2343" s="276"/>
      <c r="AB2343" s="276"/>
      <c r="AC2343" s="276"/>
      <c r="AD2343" s="276"/>
      <c r="AE2343" s="276"/>
      <c r="AF2343" s="276"/>
      <c r="AG2343" s="272"/>
      <c r="AH2343" s="272"/>
      <c r="AI2343" s="272"/>
      <c r="AJ2343" s="272"/>
      <c r="AK2343" s="272"/>
      <c r="AL2343" s="276"/>
      <c r="AM2343" s="276"/>
      <c r="AN2343" s="276"/>
      <c r="AO2343" s="276"/>
      <c r="AP2343" s="276"/>
      <c r="AQ2343" s="276"/>
      <c r="AR2343" s="277"/>
      <c r="AS2343" s="278"/>
      <c r="AT2343" s="272"/>
      <c r="AU2343" s="272"/>
      <c r="AV2343" s="272"/>
      <c r="AW2343" s="272"/>
      <c r="AX2343" s="272"/>
    </row>
    <row r="2344" spans="1:50" customFormat="1" ht="21.6" x14ac:dyDescent="0.3">
      <c r="A2344" s="274"/>
      <c r="B2344" s="270"/>
      <c r="C2344" s="276"/>
      <c r="D2344" s="276"/>
      <c r="E2344" s="276"/>
      <c r="F2344" s="276"/>
      <c r="G2344" s="276"/>
      <c r="H2344" s="276"/>
      <c r="I2344" s="276"/>
      <c r="J2344" s="276"/>
      <c r="K2344" s="276"/>
      <c r="L2344" s="276"/>
      <c r="M2344" s="276"/>
      <c r="N2344" s="276"/>
      <c r="O2344" s="276"/>
      <c r="P2344" s="276"/>
      <c r="Q2344" s="276"/>
      <c r="R2344" s="276"/>
      <c r="S2344" s="276"/>
      <c r="T2344" s="276"/>
      <c r="U2344" s="276"/>
      <c r="V2344" s="276"/>
      <c r="W2344" s="276"/>
      <c r="X2344" s="276"/>
      <c r="Y2344" s="276"/>
      <c r="Z2344" s="276"/>
      <c r="AA2344" s="276"/>
      <c r="AB2344" s="276"/>
      <c r="AC2344" s="276"/>
      <c r="AD2344" s="276"/>
      <c r="AE2344" s="276"/>
      <c r="AF2344" s="276"/>
      <c r="AG2344" s="276"/>
      <c r="AH2344" s="276"/>
      <c r="AI2344" s="276"/>
      <c r="AJ2344" s="276"/>
      <c r="AK2344" s="276"/>
      <c r="AL2344" s="276"/>
      <c r="AM2344" s="276"/>
      <c r="AN2344" s="276"/>
      <c r="AO2344" s="276"/>
      <c r="AP2344" s="276"/>
      <c r="AQ2344" s="276"/>
      <c r="AR2344" s="277"/>
      <c r="AS2344" s="278"/>
      <c r="AT2344" s="272"/>
      <c r="AU2344" s="272"/>
      <c r="AV2344" s="272"/>
      <c r="AW2344" s="272"/>
      <c r="AX2344" s="272"/>
    </row>
    <row r="2345" spans="1:50" customFormat="1" ht="21.6" x14ac:dyDescent="0.3">
      <c r="A2345" s="274"/>
      <c r="B2345" s="270"/>
      <c r="C2345" s="276"/>
      <c r="D2345" s="276"/>
      <c r="E2345" s="276"/>
      <c r="F2345" s="276"/>
      <c r="G2345" s="276"/>
      <c r="H2345" s="276"/>
      <c r="I2345" s="276"/>
      <c r="J2345" s="276"/>
      <c r="K2345" s="276"/>
      <c r="L2345" s="276"/>
      <c r="M2345" s="276"/>
      <c r="N2345" s="276"/>
      <c r="O2345" s="276"/>
      <c r="P2345" s="276"/>
      <c r="Q2345" s="276"/>
      <c r="R2345" s="276"/>
      <c r="S2345" s="276"/>
      <c r="T2345" s="276"/>
      <c r="U2345" s="276"/>
      <c r="V2345" s="276"/>
      <c r="W2345" s="276"/>
      <c r="X2345" s="276"/>
      <c r="Y2345" s="276"/>
      <c r="Z2345" s="276"/>
      <c r="AA2345" s="276"/>
      <c r="AB2345" s="276"/>
      <c r="AC2345" s="276"/>
      <c r="AD2345" s="276"/>
      <c r="AE2345" s="276"/>
      <c r="AF2345" s="276"/>
      <c r="AG2345" s="276"/>
      <c r="AH2345" s="276"/>
      <c r="AI2345" s="276"/>
      <c r="AJ2345" s="276"/>
      <c r="AK2345" s="276"/>
      <c r="AL2345" s="276"/>
      <c r="AM2345" s="276"/>
      <c r="AN2345" s="276"/>
      <c r="AO2345" s="276"/>
      <c r="AP2345" s="276"/>
      <c r="AQ2345" s="276"/>
      <c r="AR2345" s="277"/>
      <c r="AS2345" s="278"/>
      <c r="AT2345" s="272"/>
      <c r="AU2345" s="272"/>
      <c r="AV2345" s="272"/>
      <c r="AW2345" s="272"/>
      <c r="AX2345" s="272"/>
    </row>
    <row r="2346" spans="1:50" customFormat="1" ht="21.6" x14ac:dyDescent="0.3">
      <c r="A2346" s="274"/>
      <c r="B2346" s="270"/>
      <c r="C2346" s="276"/>
      <c r="D2346" s="276"/>
      <c r="E2346" s="276"/>
      <c r="F2346" s="276"/>
      <c r="G2346" s="276"/>
      <c r="H2346" s="276"/>
      <c r="I2346" s="276"/>
      <c r="J2346" s="276"/>
      <c r="K2346" s="276"/>
      <c r="L2346" s="276"/>
      <c r="M2346" s="276"/>
      <c r="N2346" s="276"/>
      <c r="O2346" s="276"/>
      <c r="P2346" s="276"/>
      <c r="Q2346" s="276"/>
      <c r="R2346" s="276"/>
      <c r="S2346" s="276"/>
      <c r="T2346" s="276"/>
      <c r="U2346" s="276"/>
      <c r="V2346" s="276"/>
      <c r="W2346" s="276"/>
      <c r="X2346" s="276"/>
      <c r="Y2346" s="276"/>
      <c r="Z2346" s="276"/>
      <c r="AA2346" s="276"/>
      <c r="AB2346" s="276"/>
      <c r="AC2346" s="276"/>
      <c r="AD2346" s="276"/>
      <c r="AE2346" s="276"/>
      <c r="AF2346" s="276"/>
      <c r="AG2346" s="276"/>
      <c r="AH2346" s="276"/>
      <c r="AI2346" s="276"/>
      <c r="AJ2346" s="276"/>
      <c r="AK2346" s="276"/>
      <c r="AL2346" s="276"/>
      <c r="AM2346" s="276"/>
      <c r="AN2346" s="276"/>
      <c r="AO2346" s="276"/>
      <c r="AP2346" s="276"/>
      <c r="AQ2346" s="276"/>
      <c r="AR2346" s="277"/>
      <c r="AS2346" s="278"/>
      <c r="AT2346" s="272"/>
      <c r="AU2346" s="272"/>
      <c r="AV2346" s="272"/>
      <c r="AW2346" s="272"/>
      <c r="AX2346" s="272"/>
    </row>
    <row r="2347" spans="1:50" customFormat="1" ht="21.6" x14ac:dyDescent="0.3">
      <c r="A2347" s="274"/>
      <c r="B2347" s="270"/>
      <c r="C2347" s="276"/>
      <c r="D2347" s="276"/>
      <c r="E2347" s="276"/>
      <c r="F2347" s="276"/>
      <c r="G2347" s="276"/>
      <c r="H2347" s="276"/>
      <c r="I2347" s="276"/>
      <c r="J2347" s="276"/>
      <c r="K2347" s="276"/>
      <c r="L2347" s="276"/>
      <c r="M2347" s="276"/>
      <c r="N2347" s="276"/>
      <c r="O2347" s="276"/>
      <c r="P2347" s="276"/>
      <c r="Q2347" s="276"/>
      <c r="R2347" s="276"/>
      <c r="S2347" s="276"/>
      <c r="T2347" s="276"/>
      <c r="U2347" s="276"/>
      <c r="V2347" s="276"/>
      <c r="W2347" s="276"/>
      <c r="X2347" s="276"/>
      <c r="Y2347" s="276"/>
      <c r="Z2347" s="276"/>
      <c r="AA2347" s="276"/>
      <c r="AB2347" s="276"/>
      <c r="AC2347" s="276"/>
      <c r="AD2347" s="276"/>
      <c r="AE2347" s="276"/>
      <c r="AF2347" s="276"/>
      <c r="AG2347" s="276"/>
      <c r="AH2347" s="276"/>
      <c r="AI2347" s="276"/>
      <c r="AJ2347" s="276"/>
      <c r="AK2347" s="276"/>
      <c r="AL2347" s="276"/>
      <c r="AM2347" s="276"/>
      <c r="AN2347" s="276"/>
      <c r="AO2347" s="276"/>
      <c r="AP2347" s="276"/>
      <c r="AQ2347" s="276"/>
      <c r="AR2347" s="277"/>
      <c r="AS2347" s="278"/>
      <c r="AT2347" s="272"/>
      <c r="AU2347" s="272"/>
      <c r="AV2347" s="272"/>
      <c r="AW2347" s="272"/>
      <c r="AX2347" s="272"/>
    </row>
    <row r="2348" spans="1:50" customFormat="1" ht="14.4" x14ac:dyDescent="0.3">
      <c r="A2348" s="269"/>
      <c r="B2348" s="270"/>
      <c r="C2348" s="275"/>
      <c r="D2348" s="275"/>
      <c r="E2348" s="275"/>
      <c r="F2348" s="275"/>
      <c r="G2348" s="275"/>
      <c r="H2348" s="275"/>
      <c r="I2348" s="275"/>
      <c r="J2348" s="275"/>
      <c r="K2348" s="275"/>
      <c r="L2348" s="275"/>
      <c r="M2348" s="275"/>
      <c r="N2348" s="275"/>
      <c r="O2348" s="275"/>
      <c r="P2348" s="275"/>
      <c r="Q2348" s="275"/>
      <c r="R2348" s="275"/>
      <c r="S2348" s="275"/>
      <c r="T2348" s="275"/>
      <c r="U2348" s="275"/>
      <c r="V2348" s="275"/>
      <c r="W2348" s="275"/>
      <c r="X2348" s="275"/>
      <c r="Y2348" s="275"/>
      <c r="Z2348" s="275"/>
      <c r="AA2348" s="275"/>
      <c r="AB2348" s="275"/>
      <c r="AC2348" s="275"/>
      <c r="AD2348" s="275"/>
      <c r="AE2348" s="275"/>
      <c r="AF2348" s="275"/>
      <c r="AG2348" s="275"/>
      <c r="AH2348" s="275"/>
      <c r="AI2348" s="275"/>
      <c r="AJ2348" s="275"/>
      <c r="AK2348" s="275"/>
      <c r="AL2348" s="275"/>
      <c r="AM2348" s="275"/>
      <c r="AN2348" s="275"/>
      <c r="AO2348" s="275"/>
      <c r="AP2348" s="275"/>
      <c r="AQ2348" s="275"/>
      <c r="AR2348" s="275"/>
      <c r="AS2348" s="275"/>
      <c r="AT2348" s="272"/>
      <c r="AU2348" s="272"/>
      <c r="AV2348" s="272"/>
      <c r="AW2348" s="272"/>
      <c r="AX2348" s="272"/>
    </row>
    <row r="2349" spans="1:50" customFormat="1" ht="21.6" x14ac:dyDescent="0.3">
      <c r="A2349" s="274"/>
      <c r="B2349" s="270"/>
      <c r="C2349" s="276"/>
      <c r="D2349" s="276"/>
      <c r="E2349" s="276"/>
      <c r="F2349" s="276"/>
      <c r="G2349" s="276"/>
      <c r="H2349" s="276"/>
      <c r="I2349" s="276"/>
      <c r="J2349" s="276"/>
      <c r="K2349" s="276"/>
      <c r="L2349" s="276"/>
      <c r="M2349" s="276"/>
      <c r="N2349" s="276"/>
      <c r="O2349" s="276"/>
      <c r="P2349" s="276"/>
      <c r="Q2349" s="276"/>
      <c r="R2349" s="276"/>
      <c r="S2349" s="276"/>
      <c r="T2349" s="276"/>
      <c r="U2349" s="276"/>
      <c r="V2349" s="276"/>
      <c r="W2349" s="276"/>
      <c r="X2349" s="276"/>
      <c r="Y2349" s="276"/>
      <c r="Z2349" s="276"/>
      <c r="AA2349" s="276"/>
      <c r="AB2349" s="276"/>
      <c r="AC2349" s="276"/>
      <c r="AD2349" s="276"/>
      <c r="AE2349" s="276"/>
      <c r="AF2349" s="276"/>
      <c r="AG2349" s="276"/>
      <c r="AH2349" s="276"/>
      <c r="AI2349" s="276"/>
      <c r="AJ2349" s="276"/>
      <c r="AK2349" s="276"/>
      <c r="AL2349" s="276"/>
      <c r="AM2349" s="276"/>
      <c r="AN2349" s="276"/>
      <c r="AO2349" s="276"/>
      <c r="AP2349" s="276"/>
      <c r="AQ2349" s="276"/>
      <c r="AR2349" s="277"/>
      <c r="AS2349" s="278"/>
      <c r="AT2349" s="272"/>
      <c r="AU2349" s="272"/>
      <c r="AV2349" s="272"/>
      <c r="AW2349" s="272"/>
      <c r="AX2349" s="272"/>
    </row>
    <row r="2350" spans="1:50" customFormat="1" ht="14.4" x14ac:dyDescent="0.3">
      <c r="A2350" s="269"/>
      <c r="B2350" s="270"/>
      <c r="C2350" s="275"/>
      <c r="D2350" s="275"/>
      <c r="E2350" s="275"/>
      <c r="F2350" s="275"/>
      <c r="G2350" s="275"/>
      <c r="H2350" s="275"/>
      <c r="I2350" s="275"/>
      <c r="J2350" s="275"/>
      <c r="K2350" s="275"/>
      <c r="L2350" s="275"/>
      <c r="M2350" s="275"/>
      <c r="N2350" s="275"/>
      <c r="O2350" s="275"/>
      <c r="P2350" s="275"/>
      <c r="Q2350" s="275"/>
      <c r="R2350" s="275"/>
      <c r="S2350" s="275"/>
      <c r="T2350" s="275"/>
      <c r="U2350" s="275"/>
      <c r="V2350" s="275"/>
      <c r="W2350" s="275"/>
      <c r="X2350" s="275"/>
      <c r="Y2350" s="275"/>
      <c r="Z2350" s="275"/>
      <c r="AA2350" s="275"/>
      <c r="AB2350" s="275"/>
      <c r="AC2350" s="275"/>
      <c r="AD2350" s="275"/>
      <c r="AE2350" s="275"/>
      <c r="AF2350" s="275"/>
      <c r="AG2350" s="275"/>
      <c r="AH2350" s="275"/>
      <c r="AI2350" s="275"/>
      <c r="AJ2350" s="275"/>
      <c r="AK2350" s="275"/>
      <c r="AL2350" s="275"/>
      <c r="AM2350" s="275"/>
      <c r="AN2350" s="275"/>
      <c r="AO2350" s="275"/>
      <c r="AP2350" s="275"/>
      <c r="AQ2350" s="275"/>
      <c r="AR2350" s="275"/>
      <c r="AS2350" s="275"/>
      <c r="AT2350" s="272"/>
      <c r="AU2350" s="272"/>
      <c r="AV2350" s="272"/>
      <c r="AW2350" s="272"/>
      <c r="AX2350" s="272"/>
    </row>
    <row r="2351" spans="1:50" customFormat="1" ht="14.4" x14ac:dyDescent="0.3">
      <c r="A2351" s="269"/>
      <c r="B2351" s="270"/>
      <c r="C2351" s="275"/>
      <c r="D2351" s="275"/>
      <c r="E2351" s="275"/>
      <c r="F2351" s="275"/>
      <c r="G2351" s="275"/>
      <c r="H2351" s="275"/>
      <c r="I2351" s="275"/>
      <c r="J2351" s="275"/>
      <c r="K2351" s="275"/>
      <c r="L2351" s="275"/>
      <c r="M2351" s="275"/>
      <c r="N2351" s="275"/>
      <c r="O2351" s="275"/>
      <c r="P2351" s="275"/>
      <c r="Q2351" s="275"/>
      <c r="R2351" s="275"/>
      <c r="S2351" s="275"/>
      <c r="T2351" s="275"/>
      <c r="U2351" s="275"/>
      <c r="V2351" s="275"/>
      <c r="W2351" s="275"/>
      <c r="X2351" s="275"/>
      <c r="Y2351" s="275"/>
      <c r="Z2351" s="275"/>
      <c r="AA2351" s="275"/>
      <c r="AB2351" s="275"/>
      <c r="AC2351" s="275"/>
      <c r="AD2351" s="275"/>
      <c r="AE2351" s="275"/>
      <c r="AF2351" s="275"/>
      <c r="AG2351" s="275"/>
      <c r="AH2351" s="275"/>
      <c r="AI2351" s="275"/>
      <c r="AJ2351" s="275"/>
      <c r="AK2351" s="275"/>
      <c r="AL2351" s="275"/>
      <c r="AM2351" s="275"/>
      <c r="AN2351" s="275"/>
      <c r="AO2351" s="275"/>
      <c r="AP2351" s="275"/>
      <c r="AQ2351" s="275"/>
      <c r="AR2351" s="275"/>
      <c r="AS2351" s="275"/>
      <c r="AT2351" s="272"/>
      <c r="AU2351" s="272"/>
      <c r="AV2351" s="272"/>
      <c r="AW2351" s="272"/>
      <c r="AX2351" s="272"/>
    </row>
    <row r="2352" spans="1:50" customFormat="1" ht="21.6" x14ac:dyDescent="0.3">
      <c r="A2352" s="274"/>
      <c r="B2352" s="270"/>
      <c r="C2352" s="276"/>
      <c r="D2352" s="276"/>
      <c r="E2352" s="276"/>
      <c r="F2352" s="276"/>
      <c r="G2352" s="276"/>
      <c r="H2352" s="276"/>
      <c r="I2352" s="276"/>
      <c r="J2352" s="276"/>
      <c r="K2352" s="276"/>
      <c r="L2352" s="276"/>
      <c r="M2352" s="276"/>
      <c r="N2352" s="276"/>
      <c r="O2352" s="276"/>
      <c r="P2352" s="276"/>
      <c r="Q2352" s="276"/>
      <c r="R2352" s="276"/>
      <c r="S2352" s="276"/>
      <c r="T2352" s="276"/>
      <c r="U2352" s="276"/>
      <c r="V2352" s="276"/>
      <c r="W2352" s="276"/>
      <c r="X2352" s="276"/>
      <c r="Y2352" s="276"/>
      <c r="Z2352" s="276"/>
      <c r="AA2352" s="276"/>
      <c r="AB2352" s="276"/>
      <c r="AC2352" s="276"/>
      <c r="AD2352" s="276"/>
      <c r="AE2352" s="276"/>
      <c r="AF2352" s="276"/>
      <c r="AG2352" s="276"/>
      <c r="AH2352" s="276"/>
      <c r="AI2352" s="276"/>
      <c r="AJ2352" s="276"/>
      <c r="AK2352" s="276"/>
      <c r="AL2352" s="276"/>
      <c r="AM2352" s="276"/>
      <c r="AN2352" s="276"/>
      <c r="AO2352" s="276"/>
      <c r="AP2352" s="276"/>
      <c r="AQ2352" s="276"/>
      <c r="AR2352" s="277"/>
      <c r="AS2352" s="278"/>
      <c r="AT2352" s="272"/>
      <c r="AU2352" s="272"/>
      <c r="AV2352" s="272"/>
      <c r="AW2352" s="272"/>
      <c r="AX2352" s="272"/>
    </row>
    <row r="2353" spans="1:50" customFormat="1" ht="14.4" x14ac:dyDescent="0.3">
      <c r="A2353" s="269"/>
      <c r="B2353" s="270"/>
      <c r="C2353" s="275"/>
      <c r="D2353" s="275"/>
      <c r="E2353" s="275"/>
      <c r="F2353" s="275"/>
      <c r="G2353" s="275"/>
      <c r="H2353" s="275"/>
      <c r="I2353" s="275"/>
      <c r="J2353" s="275"/>
      <c r="K2353" s="275"/>
      <c r="L2353" s="275"/>
      <c r="M2353" s="275"/>
      <c r="N2353" s="275"/>
      <c r="O2353" s="275"/>
      <c r="P2353" s="275"/>
      <c r="Q2353" s="275"/>
      <c r="R2353" s="275"/>
      <c r="S2353" s="275"/>
      <c r="T2353" s="275"/>
      <c r="U2353" s="275"/>
      <c r="V2353" s="275"/>
      <c r="W2353" s="275"/>
      <c r="X2353" s="275"/>
      <c r="Y2353" s="275"/>
      <c r="Z2353" s="275"/>
      <c r="AA2353" s="275"/>
      <c r="AB2353" s="275"/>
      <c r="AC2353" s="275"/>
      <c r="AD2353" s="275"/>
      <c r="AE2353" s="275"/>
      <c r="AF2353" s="275"/>
      <c r="AG2353" s="275"/>
      <c r="AH2353" s="275"/>
      <c r="AI2353" s="275"/>
      <c r="AJ2353" s="275"/>
      <c r="AK2353" s="275"/>
      <c r="AL2353" s="275"/>
      <c r="AM2353" s="275"/>
      <c r="AN2353" s="275"/>
      <c r="AO2353" s="275"/>
      <c r="AP2353" s="275"/>
      <c r="AQ2353" s="275"/>
      <c r="AR2353" s="275"/>
      <c r="AS2353" s="275"/>
      <c r="AT2353" s="272"/>
      <c r="AU2353" s="272"/>
      <c r="AV2353" s="272"/>
      <c r="AW2353" s="272"/>
      <c r="AX2353" s="272"/>
    </row>
    <row r="2354" spans="1:50" customFormat="1" ht="21.6" x14ac:dyDescent="0.3">
      <c r="A2354" s="274"/>
      <c r="B2354" s="270"/>
      <c r="C2354" s="276"/>
      <c r="D2354" s="276"/>
      <c r="E2354" s="276"/>
      <c r="F2354" s="276"/>
      <c r="G2354" s="276"/>
      <c r="H2354" s="276"/>
      <c r="I2354" s="276"/>
      <c r="J2354" s="276"/>
      <c r="K2354" s="276"/>
      <c r="L2354" s="276"/>
      <c r="M2354" s="276"/>
      <c r="N2354" s="276"/>
      <c r="O2354" s="276"/>
      <c r="P2354" s="276"/>
      <c r="Q2354" s="276"/>
      <c r="R2354" s="276"/>
      <c r="S2354" s="276"/>
      <c r="T2354" s="276"/>
      <c r="U2354" s="276"/>
      <c r="V2354" s="276"/>
      <c r="W2354" s="276"/>
      <c r="X2354" s="276"/>
      <c r="Y2354" s="276"/>
      <c r="Z2354" s="276"/>
      <c r="AA2354" s="276"/>
      <c r="AB2354" s="276"/>
      <c r="AC2354" s="276"/>
      <c r="AD2354" s="276"/>
      <c r="AE2354" s="276"/>
      <c r="AF2354" s="276"/>
      <c r="AG2354" s="276"/>
      <c r="AH2354" s="276"/>
      <c r="AI2354" s="276"/>
      <c r="AJ2354" s="276"/>
      <c r="AK2354" s="276"/>
      <c r="AL2354" s="276"/>
      <c r="AM2354" s="276"/>
      <c r="AN2354" s="276"/>
      <c r="AO2354" s="276"/>
      <c r="AP2354" s="276"/>
      <c r="AQ2354" s="276"/>
      <c r="AR2354" s="277"/>
      <c r="AS2354" s="278"/>
      <c r="AT2354" s="272"/>
      <c r="AU2354" s="272"/>
      <c r="AV2354" s="272"/>
      <c r="AW2354" s="272"/>
      <c r="AX2354" s="272"/>
    </row>
    <row r="2355" spans="1:50" customFormat="1" ht="14.4" x14ac:dyDescent="0.3">
      <c r="A2355" s="269"/>
      <c r="B2355" s="270"/>
      <c r="C2355" s="275"/>
      <c r="D2355" s="275"/>
      <c r="E2355" s="275"/>
      <c r="F2355" s="275"/>
      <c r="G2355" s="275"/>
      <c r="H2355" s="275"/>
      <c r="I2355" s="275"/>
      <c r="J2355" s="275"/>
      <c r="K2355" s="275"/>
      <c r="L2355" s="275"/>
      <c r="M2355" s="275"/>
      <c r="N2355" s="275"/>
      <c r="O2355" s="275"/>
      <c r="P2355" s="275"/>
      <c r="Q2355" s="275"/>
      <c r="R2355" s="275"/>
      <c r="S2355" s="275"/>
      <c r="T2355" s="275"/>
      <c r="U2355" s="275"/>
      <c r="V2355" s="275"/>
      <c r="W2355" s="275"/>
      <c r="X2355" s="275"/>
      <c r="Y2355" s="275"/>
      <c r="Z2355" s="275"/>
      <c r="AA2355" s="275"/>
      <c r="AB2355" s="275"/>
      <c r="AC2355" s="275"/>
      <c r="AD2355" s="275"/>
      <c r="AE2355" s="275"/>
      <c r="AF2355" s="275"/>
      <c r="AG2355" s="275"/>
      <c r="AH2355" s="275"/>
      <c r="AI2355" s="275"/>
      <c r="AJ2355" s="275"/>
      <c r="AK2355" s="275"/>
      <c r="AL2355" s="275"/>
      <c r="AM2355" s="275"/>
      <c r="AN2355" s="275"/>
      <c r="AO2355" s="275"/>
      <c r="AP2355" s="275"/>
      <c r="AQ2355" s="275"/>
      <c r="AR2355" s="275"/>
      <c r="AS2355" s="275"/>
      <c r="AT2355" s="272"/>
      <c r="AU2355" s="272"/>
      <c r="AV2355" s="272"/>
      <c r="AW2355" s="272"/>
      <c r="AX2355" s="272"/>
    </row>
    <row r="2356" spans="1:50" customFormat="1" ht="21.6" x14ac:dyDescent="0.3">
      <c r="A2356" s="274"/>
      <c r="B2356" s="270"/>
      <c r="C2356" s="276"/>
      <c r="D2356" s="276"/>
      <c r="E2356" s="276"/>
      <c r="F2356" s="276"/>
      <c r="G2356" s="276"/>
      <c r="H2356" s="276"/>
      <c r="I2356" s="276"/>
      <c r="J2356" s="276"/>
      <c r="K2356" s="276"/>
      <c r="L2356" s="276"/>
      <c r="M2356" s="276"/>
      <c r="N2356" s="276"/>
      <c r="O2356" s="276"/>
      <c r="P2356" s="276"/>
      <c r="Q2356" s="276"/>
      <c r="R2356" s="276"/>
      <c r="S2356" s="276"/>
      <c r="T2356" s="276"/>
      <c r="U2356" s="276"/>
      <c r="V2356" s="276"/>
      <c r="W2356" s="276"/>
      <c r="X2356" s="276"/>
      <c r="Y2356" s="276"/>
      <c r="Z2356" s="276"/>
      <c r="AA2356" s="276"/>
      <c r="AB2356" s="276"/>
      <c r="AC2356" s="276"/>
      <c r="AD2356" s="276"/>
      <c r="AE2356" s="276"/>
      <c r="AF2356" s="276"/>
      <c r="AG2356" s="276"/>
      <c r="AH2356" s="276"/>
      <c r="AI2356" s="276"/>
      <c r="AJ2356" s="276"/>
      <c r="AK2356" s="276"/>
      <c r="AL2356" s="276"/>
      <c r="AM2356" s="276"/>
      <c r="AN2356" s="276"/>
      <c r="AO2356" s="276"/>
      <c r="AP2356" s="276"/>
      <c r="AQ2356" s="276"/>
      <c r="AR2356" s="277"/>
      <c r="AS2356" s="278"/>
      <c r="AT2356" s="272"/>
      <c r="AU2356" s="272"/>
      <c r="AV2356" s="272"/>
      <c r="AW2356" s="272"/>
      <c r="AX2356" s="272"/>
    </row>
    <row r="2357" spans="1:50" customFormat="1" ht="21.6" x14ac:dyDescent="0.3">
      <c r="A2357" s="274"/>
      <c r="B2357" s="270"/>
      <c r="C2357" s="276"/>
      <c r="D2357" s="276"/>
      <c r="E2357" s="276"/>
      <c r="F2357" s="276"/>
      <c r="G2357" s="276"/>
      <c r="H2357" s="276"/>
      <c r="I2357" s="276"/>
      <c r="J2357" s="276"/>
      <c r="K2357" s="276"/>
      <c r="L2357" s="276"/>
      <c r="M2357" s="276"/>
      <c r="N2357" s="276"/>
      <c r="O2357" s="276"/>
      <c r="P2357" s="276"/>
      <c r="Q2357" s="276"/>
      <c r="R2357" s="276"/>
      <c r="S2357" s="276"/>
      <c r="T2357" s="276"/>
      <c r="U2357" s="276"/>
      <c r="V2357" s="276"/>
      <c r="W2357" s="276"/>
      <c r="X2357" s="276"/>
      <c r="Y2357" s="276"/>
      <c r="Z2357" s="276"/>
      <c r="AA2357" s="276"/>
      <c r="AB2357" s="276"/>
      <c r="AC2357" s="276"/>
      <c r="AD2357" s="276"/>
      <c r="AE2357" s="276"/>
      <c r="AF2357" s="276"/>
      <c r="AG2357" s="276"/>
      <c r="AH2357" s="276"/>
      <c r="AI2357" s="276"/>
      <c r="AJ2357" s="276"/>
      <c r="AK2357" s="276"/>
      <c r="AL2357" s="276"/>
      <c r="AM2357" s="276"/>
      <c r="AN2357" s="276"/>
      <c r="AO2357" s="276"/>
      <c r="AP2357" s="276"/>
      <c r="AQ2357" s="276"/>
      <c r="AR2357" s="277"/>
      <c r="AS2357" s="278"/>
      <c r="AT2357" s="272"/>
      <c r="AU2357" s="272"/>
      <c r="AV2357" s="272"/>
      <c r="AW2357" s="272"/>
      <c r="AX2357" s="272"/>
    </row>
    <row r="2358" spans="1:50" customFormat="1" ht="14.4" x14ac:dyDescent="0.3">
      <c r="A2358" s="269"/>
      <c r="B2358" s="270"/>
      <c r="C2358" s="275"/>
      <c r="D2358" s="275"/>
      <c r="E2358" s="275"/>
      <c r="F2358" s="275"/>
      <c r="G2358" s="275"/>
      <c r="H2358" s="275"/>
      <c r="I2358" s="275"/>
      <c r="J2358" s="275"/>
      <c r="K2358" s="275"/>
      <c r="L2358" s="275"/>
      <c r="M2358" s="275"/>
      <c r="N2358" s="275"/>
      <c r="O2358" s="275"/>
      <c r="P2358" s="275"/>
      <c r="Q2358" s="275"/>
      <c r="R2358" s="275"/>
      <c r="S2358" s="275"/>
      <c r="T2358" s="275"/>
      <c r="U2358" s="275"/>
      <c r="V2358" s="275"/>
      <c r="W2358" s="275"/>
      <c r="X2358" s="275"/>
      <c r="Y2358" s="275"/>
      <c r="Z2358" s="275"/>
      <c r="AA2358" s="275"/>
      <c r="AB2358" s="275"/>
      <c r="AC2358" s="275"/>
      <c r="AD2358" s="275"/>
      <c r="AE2358" s="275"/>
      <c r="AF2358" s="275"/>
      <c r="AG2358" s="275"/>
      <c r="AH2358" s="275"/>
      <c r="AI2358" s="275"/>
      <c r="AJ2358" s="275"/>
      <c r="AK2358" s="275"/>
      <c r="AL2358" s="275"/>
      <c r="AM2358" s="275"/>
      <c r="AN2358" s="275"/>
      <c r="AO2358" s="275"/>
      <c r="AP2358" s="275"/>
      <c r="AQ2358" s="275"/>
      <c r="AR2358" s="275"/>
      <c r="AS2358" s="275"/>
      <c r="AT2358" s="272"/>
      <c r="AU2358" s="272"/>
      <c r="AV2358" s="272"/>
      <c r="AW2358" s="272"/>
      <c r="AX2358" s="272"/>
    </row>
    <row r="2359" spans="1:50" customFormat="1" ht="21.6" x14ac:dyDescent="0.3">
      <c r="A2359" s="274"/>
      <c r="B2359" s="270"/>
      <c r="C2359" s="276"/>
      <c r="D2359" s="276"/>
      <c r="E2359" s="276"/>
      <c r="F2359" s="276"/>
      <c r="G2359" s="276"/>
      <c r="H2359" s="276"/>
      <c r="I2359" s="276"/>
      <c r="J2359" s="276"/>
      <c r="K2359" s="276"/>
      <c r="L2359" s="276"/>
      <c r="M2359" s="276"/>
      <c r="N2359" s="276"/>
      <c r="O2359" s="276"/>
      <c r="P2359" s="276"/>
      <c r="Q2359" s="276"/>
      <c r="R2359" s="276"/>
      <c r="S2359" s="276"/>
      <c r="T2359" s="276"/>
      <c r="U2359" s="276"/>
      <c r="V2359" s="276"/>
      <c r="W2359" s="276"/>
      <c r="X2359" s="276"/>
      <c r="Y2359" s="276"/>
      <c r="Z2359" s="276"/>
      <c r="AA2359" s="276"/>
      <c r="AB2359" s="276"/>
      <c r="AC2359" s="276"/>
      <c r="AD2359" s="276"/>
      <c r="AE2359" s="276"/>
      <c r="AF2359" s="276"/>
      <c r="AG2359" s="276"/>
      <c r="AH2359" s="276"/>
      <c r="AI2359" s="276"/>
      <c r="AJ2359" s="276"/>
      <c r="AK2359" s="276"/>
      <c r="AL2359" s="276"/>
      <c r="AM2359" s="276"/>
      <c r="AN2359" s="276"/>
      <c r="AO2359" s="276"/>
      <c r="AP2359" s="276"/>
      <c r="AQ2359" s="276"/>
      <c r="AR2359" s="277"/>
      <c r="AS2359" s="278"/>
      <c r="AT2359" s="272"/>
      <c r="AU2359" s="272"/>
      <c r="AV2359" s="272"/>
      <c r="AW2359" s="272"/>
      <c r="AX2359" s="272"/>
    </row>
    <row r="2360" spans="1:50" customFormat="1" ht="14.4" x14ac:dyDescent="0.3">
      <c r="A2360" s="269"/>
      <c r="B2360" s="270"/>
      <c r="C2360" s="275"/>
      <c r="D2360" s="275"/>
      <c r="E2360" s="275"/>
      <c r="F2360" s="275"/>
      <c r="G2360" s="275"/>
      <c r="H2360" s="275"/>
      <c r="I2360" s="275"/>
      <c r="J2360" s="275"/>
      <c r="K2360" s="275"/>
      <c r="L2360" s="275"/>
      <c r="M2360" s="275"/>
      <c r="N2360" s="275"/>
      <c r="O2360" s="275"/>
      <c r="P2360" s="275"/>
      <c r="Q2360" s="275"/>
      <c r="R2360" s="275"/>
      <c r="S2360" s="275"/>
      <c r="T2360" s="275"/>
      <c r="U2360" s="275"/>
      <c r="V2360" s="275"/>
      <c r="W2360" s="275"/>
      <c r="X2360" s="275"/>
      <c r="Y2360" s="275"/>
      <c r="Z2360" s="275"/>
      <c r="AA2360" s="275"/>
      <c r="AB2360" s="275"/>
      <c r="AC2360" s="275"/>
      <c r="AD2360" s="275"/>
      <c r="AE2360" s="275"/>
      <c r="AF2360" s="275"/>
      <c r="AG2360" s="275"/>
      <c r="AH2360" s="275"/>
      <c r="AI2360" s="275"/>
      <c r="AJ2360" s="275"/>
      <c r="AK2360" s="275"/>
      <c r="AL2360" s="275"/>
      <c r="AM2360" s="275"/>
      <c r="AN2360" s="275"/>
      <c r="AO2360" s="275"/>
      <c r="AP2360" s="275"/>
      <c r="AQ2360" s="275"/>
      <c r="AR2360" s="275"/>
      <c r="AS2360" s="275"/>
      <c r="AT2360" s="272"/>
      <c r="AU2360" s="272"/>
      <c r="AV2360" s="272"/>
      <c r="AW2360" s="272"/>
      <c r="AX2360" s="272"/>
    </row>
    <row r="2361" spans="1:50" customFormat="1" ht="21.6" x14ac:dyDescent="0.3">
      <c r="A2361" s="274"/>
      <c r="B2361" s="270"/>
      <c r="C2361" s="276"/>
      <c r="D2361" s="276"/>
      <c r="E2361" s="276"/>
      <c r="F2361" s="276"/>
      <c r="G2361" s="276"/>
      <c r="H2361" s="276"/>
      <c r="I2361" s="276"/>
      <c r="J2361" s="276"/>
      <c r="K2361" s="276"/>
      <c r="L2361" s="276"/>
      <c r="M2361" s="276"/>
      <c r="N2361" s="276"/>
      <c r="O2361" s="276"/>
      <c r="P2361" s="276"/>
      <c r="Q2361" s="276"/>
      <c r="R2361" s="276"/>
      <c r="S2361" s="276"/>
      <c r="T2361" s="276"/>
      <c r="U2361" s="276"/>
      <c r="V2361" s="276"/>
      <c r="W2361" s="276"/>
      <c r="X2361" s="276"/>
      <c r="Y2361" s="276"/>
      <c r="Z2361" s="276"/>
      <c r="AA2361" s="276"/>
      <c r="AB2361" s="276"/>
      <c r="AC2361" s="276"/>
      <c r="AD2361" s="276"/>
      <c r="AE2361" s="276"/>
      <c r="AF2361" s="276"/>
      <c r="AG2361" s="276"/>
      <c r="AH2361" s="276"/>
      <c r="AI2361" s="276"/>
      <c r="AJ2361" s="276"/>
      <c r="AK2361" s="276"/>
      <c r="AL2361" s="276"/>
      <c r="AM2361" s="276"/>
      <c r="AN2361" s="276"/>
      <c r="AO2361" s="276"/>
      <c r="AP2361" s="276"/>
      <c r="AQ2361" s="276"/>
      <c r="AR2361" s="277"/>
      <c r="AS2361" s="278"/>
      <c r="AT2361" s="272"/>
      <c r="AU2361" s="272"/>
      <c r="AV2361" s="272"/>
      <c r="AW2361" s="272"/>
      <c r="AX2361" s="272"/>
    </row>
    <row r="2362" spans="1:50" customFormat="1" ht="21.6" x14ac:dyDescent="0.3">
      <c r="A2362" s="274"/>
      <c r="B2362" s="270"/>
      <c r="C2362" s="276"/>
      <c r="D2362" s="276"/>
      <c r="E2362" s="276"/>
      <c r="F2362" s="276"/>
      <c r="G2362" s="276"/>
      <c r="H2362" s="276"/>
      <c r="I2362" s="276"/>
      <c r="J2362" s="276"/>
      <c r="K2362" s="276"/>
      <c r="L2362" s="276"/>
      <c r="M2362" s="276"/>
      <c r="N2362" s="276"/>
      <c r="O2362" s="276"/>
      <c r="P2362" s="276"/>
      <c r="Q2362" s="276"/>
      <c r="R2362" s="276"/>
      <c r="S2362" s="276"/>
      <c r="T2362" s="276"/>
      <c r="U2362" s="276"/>
      <c r="V2362" s="276"/>
      <c r="W2362" s="276"/>
      <c r="X2362" s="276"/>
      <c r="Y2362" s="276"/>
      <c r="Z2362" s="276"/>
      <c r="AA2362" s="276"/>
      <c r="AB2362" s="276"/>
      <c r="AC2362" s="276"/>
      <c r="AD2362" s="276"/>
      <c r="AE2362" s="276"/>
      <c r="AF2362" s="276"/>
      <c r="AG2362" s="276"/>
      <c r="AH2362" s="276"/>
      <c r="AI2362" s="276"/>
      <c r="AJ2362" s="276"/>
      <c r="AK2362" s="276"/>
      <c r="AL2362" s="276"/>
      <c r="AM2362" s="276"/>
      <c r="AN2362" s="276"/>
      <c r="AO2362" s="276"/>
      <c r="AP2362" s="276"/>
      <c r="AQ2362" s="276"/>
      <c r="AR2362" s="277"/>
      <c r="AS2362" s="278"/>
      <c r="AT2362" s="272"/>
      <c r="AU2362" s="272"/>
      <c r="AV2362" s="272"/>
      <c r="AW2362" s="272"/>
      <c r="AX2362" s="272"/>
    </row>
    <row r="2363" spans="1:50" customFormat="1" ht="21.6" x14ac:dyDescent="0.3">
      <c r="A2363" s="274"/>
      <c r="B2363" s="270"/>
      <c r="C2363" s="276"/>
      <c r="D2363" s="276"/>
      <c r="E2363" s="276"/>
      <c r="F2363" s="276"/>
      <c r="G2363" s="276"/>
      <c r="H2363" s="276"/>
      <c r="I2363" s="276"/>
      <c r="J2363" s="276"/>
      <c r="K2363" s="276"/>
      <c r="L2363" s="276"/>
      <c r="M2363" s="276"/>
      <c r="N2363" s="276"/>
      <c r="O2363" s="276"/>
      <c r="P2363" s="276"/>
      <c r="Q2363" s="276"/>
      <c r="R2363" s="276"/>
      <c r="S2363" s="276"/>
      <c r="T2363" s="276"/>
      <c r="U2363" s="276"/>
      <c r="V2363" s="276"/>
      <c r="W2363" s="276"/>
      <c r="X2363" s="276"/>
      <c r="Y2363" s="276"/>
      <c r="Z2363" s="276"/>
      <c r="AA2363" s="276"/>
      <c r="AB2363" s="276"/>
      <c r="AC2363" s="276"/>
      <c r="AD2363" s="276"/>
      <c r="AE2363" s="276"/>
      <c r="AF2363" s="276"/>
      <c r="AG2363" s="276"/>
      <c r="AH2363" s="276"/>
      <c r="AI2363" s="276"/>
      <c r="AJ2363" s="276"/>
      <c r="AK2363" s="276"/>
      <c r="AL2363" s="276"/>
      <c r="AM2363" s="276"/>
      <c r="AN2363" s="276"/>
      <c r="AO2363" s="276"/>
      <c r="AP2363" s="276"/>
      <c r="AQ2363" s="276"/>
      <c r="AR2363" s="277"/>
      <c r="AS2363" s="278"/>
      <c r="AT2363" s="272"/>
      <c r="AU2363" s="272"/>
      <c r="AV2363" s="272"/>
      <c r="AW2363" s="272"/>
      <c r="AX2363" s="272"/>
    </row>
    <row r="2364" spans="1:50" customFormat="1" ht="14.4" x14ac:dyDescent="0.3">
      <c r="A2364" s="269"/>
      <c r="B2364" s="270"/>
      <c r="C2364" s="275"/>
      <c r="D2364" s="275"/>
      <c r="E2364" s="275"/>
      <c r="F2364" s="275"/>
      <c r="G2364" s="275"/>
      <c r="H2364" s="275"/>
      <c r="I2364" s="275"/>
      <c r="J2364" s="275"/>
      <c r="K2364" s="275"/>
      <c r="L2364" s="275"/>
      <c r="M2364" s="275"/>
      <c r="N2364" s="275"/>
      <c r="O2364" s="275"/>
      <c r="P2364" s="275"/>
      <c r="Q2364" s="275"/>
      <c r="R2364" s="275"/>
      <c r="S2364" s="275"/>
      <c r="T2364" s="275"/>
      <c r="U2364" s="275"/>
      <c r="V2364" s="275"/>
      <c r="W2364" s="275"/>
      <c r="X2364" s="275"/>
      <c r="Y2364" s="275"/>
      <c r="Z2364" s="275"/>
      <c r="AA2364" s="275"/>
      <c r="AB2364" s="275"/>
      <c r="AC2364" s="275"/>
      <c r="AD2364" s="275"/>
      <c r="AE2364" s="275"/>
      <c r="AF2364" s="275"/>
      <c r="AG2364" s="275"/>
      <c r="AH2364" s="275"/>
      <c r="AI2364" s="275"/>
      <c r="AJ2364" s="275"/>
      <c r="AK2364" s="275"/>
      <c r="AL2364" s="275"/>
      <c r="AM2364" s="275"/>
      <c r="AN2364" s="275"/>
      <c r="AO2364" s="275"/>
      <c r="AP2364" s="275"/>
      <c r="AQ2364" s="275"/>
      <c r="AR2364" s="275"/>
      <c r="AS2364" s="275"/>
      <c r="AT2364" s="272"/>
      <c r="AU2364" s="272"/>
      <c r="AV2364" s="272"/>
      <c r="AW2364" s="272"/>
      <c r="AX2364" s="272"/>
    </row>
    <row r="2365" spans="1:50" customFormat="1" ht="14.4" x14ac:dyDescent="0.3">
      <c r="A2365" s="269"/>
      <c r="B2365" s="270"/>
      <c r="C2365" s="275"/>
      <c r="D2365" s="275"/>
      <c r="E2365" s="275"/>
      <c r="F2365" s="275"/>
      <c r="G2365" s="275"/>
      <c r="H2365" s="275"/>
      <c r="I2365" s="275"/>
      <c r="J2365" s="275"/>
      <c r="K2365" s="275"/>
      <c r="L2365" s="275"/>
      <c r="M2365" s="275"/>
      <c r="N2365" s="275"/>
      <c r="O2365" s="275"/>
      <c r="P2365" s="275"/>
      <c r="Q2365" s="275"/>
      <c r="R2365" s="275"/>
      <c r="S2365" s="275"/>
      <c r="T2365" s="275"/>
      <c r="U2365" s="275"/>
      <c r="V2365" s="275"/>
      <c r="W2365" s="275"/>
      <c r="X2365" s="275"/>
      <c r="Y2365" s="275"/>
      <c r="Z2365" s="275"/>
      <c r="AA2365" s="275"/>
      <c r="AB2365" s="275"/>
      <c r="AC2365" s="275"/>
      <c r="AD2365" s="275"/>
      <c r="AE2365" s="275"/>
      <c r="AF2365" s="275"/>
      <c r="AG2365" s="275"/>
      <c r="AH2365" s="275"/>
      <c r="AI2365" s="275"/>
      <c r="AJ2365" s="275"/>
      <c r="AK2365" s="275"/>
      <c r="AL2365" s="275"/>
      <c r="AM2365" s="275"/>
      <c r="AN2365" s="275"/>
      <c r="AO2365" s="275"/>
      <c r="AP2365" s="275"/>
      <c r="AQ2365" s="275"/>
      <c r="AR2365" s="275"/>
      <c r="AS2365" s="275"/>
      <c r="AT2365" s="272"/>
      <c r="AU2365" s="272"/>
      <c r="AV2365" s="272"/>
      <c r="AW2365" s="272"/>
      <c r="AX2365" s="272"/>
    </row>
    <row r="2366" spans="1:50" customFormat="1" ht="21.6" x14ac:dyDescent="0.3">
      <c r="A2366" s="274"/>
      <c r="B2366" s="270"/>
      <c r="C2366" s="276"/>
      <c r="D2366" s="276"/>
      <c r="E2366" s="276"/>
      <c r="F2366" s="276"/>
      <c r="G2366" s="276"/>
      <c r="H2366" s="276"/>
      <c r="I2366" s="276"/>
      <c r="J2366" s="276"/>
      <c r="K2366" s="276"/>
      <c r="L2366" s="276"/>
      <c r="M2366" s="276"/>
      <c r="N2366" s="276"/>
      <c r="O2366" s="276"/>
      <c r="P2366" s="276"/>
      <c r="Q2366" s="276"/>
      <c r="R2366" s="276"/>
      <c r="S2366" s="276"/>
      <c r="T2366" s="276"/>
      <c r="U2366" s="276"/>
      <c r="V2366" s="276"/>
      <c r="W2366" s="276"/>
      <c r="X2366" s="276"/>
      <c r="Y2366" s="276"/>
      <c r="Z2366" s="276"/>
      <c r="AA2366" s="276"/>
      <c r="AB2366" s="276"/>
      <c r="AC2366" s="276"/>
      <c r="AD2366" s="276"/>
      <c r="AE2366" s="276"/>
      <c r="AF2366" s="276"/>
      <c r="AG2366" s="276"/>
      <c r="AH2366" s="276"/>
      <c r="AI2366" s="276"/>
      <c r="AJ2366" s="276"/>
      <c r="AK2366" s="276"/>
      <c r="AL2366" s="276"/>
      <c r="AM2366" s="276"/>
      <c r="AN2366" s="276"/>
      <c r="AO2366" s="276"/>
      <c r="AP2366" s="276"/>
      <c r="AQ2366" s="276"/>
      <c r="AR2366" s="277"/>
      <c r="AS2366" s="278"/>
      <c r="AT2366" s="272"/>
      <c r="AU2366" s="272"/>
      <c r="AV2366" s="272"/>
      <c r="AW2366" s="272"/>
      <c r="AX2366" s="272"/>
    </row>
    <row r="2367" spans="1:50" customFormat="1" ht="14.4" x14ac:dyDescent="0.3">
      <c r="A2367" s="269"/>
      <c r="B2367" s="270"/>
      <c r="C2367" s="275"/>
      <c r="D2367" s="275"/>
      <c r="E2367" s="275"/>
      <c r="F2367" s="275"/>
      <c r="G2367" s="275"/>
      <c r="H2367" s="275"/>
      <c r="I2367" s="275"/>
      <c r="J2367" s="275"/>
      <c r="K2367" s="275"/>
      <c r="L2367" s="275"/>
      <c r="M2367" s="275"/>
      <c r="N2367" s="275"/>
      <c r="O2367" s="275"/>
      <c r="P2367" s="275"/>
      <c r="Q2367" s="275"/>
      <c r="R2367" s="275"/>
      <c r="S2367" s="275"/>
      <c r="T2367" s="275"/>
      <c r="U2367" s="275"/>
      <c r="V2367" s="275"/>
      <c r="W2367" s="275"/>
      <c r="X2367" s="275"/>
      <c r="Y2367" s="275"/>
      <c r="Z2367" s="275"/>
      <c r="AA2367" s="275"/>
      <c r="AB2367" s="275"/>
      <c r="AC2367" s="275"/>
      <c r="AD2367" s="275"/>
      <c r="AE2367" s="275"/>
      <c r="AF2367" s="275"/>
      <c r="AG2367" s="275"/>
      <c r="AH2367" s="275"/>
      <c r="AI2367" s="275"/>
      <c r="AJ2367" s="275"/>
      <c r="AK2367" s="275"/>
      <c r="AL2367" s="275"/>
      <c r="AM2367" s="275"/>
      <c r="AN2367" s="275"/>
      <c r="AO2367" s="275"/>
      <c r="AP2367" s="275"/>
      <c r="AQ2367" s="275"/>
      <c r="AR2367" s="275"/>
      <c r="AS2367" s="275"/>
      <c r="AT2367" s="272"/>
      <c r="AU2367" s="272"/>
      <c r="AV2367" s="272"/>
      <c r="AW2367" s="272"/>
      <c r="AX2367" s="272"/>
    </row>
    <row r="2368" spans="1:50" customFormat="1" ht="14.4" x14ac:dyDescent="0.3">
      <c r="A2368" s="269"/>
      <c r="B2368" s="270"/>
      <c r="C2368" s="275"/>
      <c r="D2368" s="275"/>
      <c r="E2368" s="275"/>
      <c r="F2368" s="275"/>
      <c r="G2368" s="275"/>
      <c r="H2368" s="275"/>
      <c r="I2368" s="275"/>
      <c r="J2368" s="275"/>
      <c r="K2368" s="275"/>
      <c r="L2368" s="275"/>
      <c r="M2368" s="275"/>
      <c r="N2368" s="275"/>
      <c r="O2368" s="275"/>
      <c r="P2368" s="275"/>
      <c r="Q2368" s="275"/>
      <c r="R2368" s="275"/>
      <c r="S2368" s="275"/>
      <c r="T2368" s="275"/>
      <c r="U2368" s="275"/>
      <c r="V2368" s="275"/>
      <c r="W2368" s="275"/>
      <c r="X2368" s="275"/>
      <c r="Y2368" s="275"/>
      <c r="Z2368" s="275"/>
      <c r="AA2368" s="275"/>
      <c r="AB2368" s="275"/>
      <c r="AC2368" s="275"/>
      <c r="AD2368" s="275"/>
      <c r="AE2368" s="275"/>
      <c r="AF2368" s="275"/>
      <c r="AG2368" s="275"/>
      <c r="AH2368" s="275"/>
      <c r="AI2368" s="275"/>
      <c r="AJ2368" s="275"/>
      <c r="AK2368" s="275"/>
      <c r="AL2368" s="275"/>
      <c r="AM2368" s="275"/>
      <c r="AN2368" s="275"/>
      <c r="AO2368" s="275"/>
      <c r="AP2368" s="275"/>
      <c r="AQ2368" s="275"/>
      <c r="AR2368" s="275"/>
      <c r="AS2368" s="275"/>
      <c r="AT2368" s="272"/>
      <c r="AU2368" s="272"/>
      <c r="AV2368" s="272"/>
      <c r="AW2368" s="272"/>
      <c r="AX2368" s="272"/>
    </row>
    <row r="2369" spans="1:50" customFormat="1" ht="14.4" x14ac:dyDescent="0.3">
      <c r="A2369" s="269"/>
      <c r="B2369" s="270"/>
      <c r="C2369" s="275"/>
      <c r="D2369" s="275"/>
      <c r="E2369" s="275"/>
      <c r="F2369" s="275"/>
      <c r="G2369" s="275"/>
      <c r="H2369" s="275"/>
      <c r="I2369" s="275"/>
      <c r="J2369" s="275"/>
      <c r="K2369" s="275"/>
      <c r="L2369" s="275"/>
      <c r="M2369" s="275"/>
      <c r="N2369" s="275"/>
      <c r="O2369" s="275"/>
      <c r="P2369" s="275"/>
      <c r="Q2369" s="275"/>
      <c r="R2369" s="275"/>
      <c r="S2369" s="275"/>
      <c r="T2369" s="275"/>
      <c r="U2369" s="275"/>
      <c r="V2369" s="275"/>
      <c r="W2369" s="275"/>
      <c r="X2369" s="275"/>
      <c r="Y2369" s="275"/>
      <c r="Z2369" s="275"/>
      <c r="AA2369" s="275"/>
      <c r="AB2369" s="275"/>
      <c r="AC2369" s="275"/>
      <c r="AD2369" s="275"/>
      <c r="AE2369" s="275"/>
      <c r="AF2369" s="275"/>
      <c r="AG2369" s="275"/>
      <c r="AH2369" s="275"/>
      <c r="AI2369" s="275"/>
      <c r="AJ2369" s="275"/>
      <c r="AK2369" s="275"/>
      <c r="AL2369" s="275"/>
      <c r="AM2369" s="275"/>
      <c r="AN2369" s="275"/>
      <c r="AO2369" s="275"/>
      <c r="AP2369" s="275"/>
      <c r="AQ2369" s="275"/>
      <c r="AR2369" s="275"/>
      <c r="AS2369" s="275"/>
      <c r="AT2369" s="272"/>
      <c r="AU2369" s="272"/>
      <c r="AV2369" s="272"/>
      <c r="AW2369" s="272"/>
      <c r="AX2369" s="272"/>
    </row>
    <row r="2370" spans="1:50" customFormat="1" ht="21.6" x14ac:dyDescent="0.3">
      <c r="A2370" s="274"/>
      <c r="B2370" s="270"/>
      <c r="C2370" s="276"/>
      <c r="D2370" s="276"/>
      <c r="E2370" s="276"/>
      <c r="F2370" s="276"/>
      <c r="G2370" s="276"/>
      <c r="H2370" s="276"/>
      <c r="I2370" s="276"/>
      <c r="J2370" s="276"/>
      <c r="K2370" s="276"/>
      <c r="L2370" s="276"/>
      <c r="M2370" s="276"/>
      <c r="N2370" s="276"/>
      <c r="O2370" s="276"/>
      <c r="P2370" s="276"/>
      <c r="Q2370" s="276"/>
      <c r="R2370" s="276"/>
      <c r="S2370" s="276"/>
      <c r="T2370" s="276"/>
      <c r="U2370" s="276"/>
      <c r="V2370" s="276"/>
      <c r="W2370" s="276"/>
      <c r="X2370" s="276"/>
      <c r="Y2370" s="276"/>
      <c r="Z2370" s="276"/>
      <c r="AA2370" s="276"/>
      <c r="AB2370" s="276"/>
      <c r="AC2370" s="276"/>
      <c r="AD2370" s="276"/>
      <c r="AE2370" s="276"/>
      <c r="AF2370" s="276"/>
      <c r="AG2370" s="276"/>
      <c r="AH2370" s="276"/>
      <c r="AI2370" s="276"/>
      <c r="AJ2370" s="276"/>
      <c r="AK2370" s="276"/>
      <c r="AL2370" s="276"/>
      <c r="AM2370" s="276"/>
      <c r="AN2370" s="276"/>
      <c r="AO2370" s="276"/>
      <c r="AP2370" s="276"/>
      <c r="AQ2370" s="276"/>
      <c r="AR2370" s="277"/>
      <c r="AS2370" s="278"/>
      <c r="AT2370" s="272"/>
      <c r="AU2370" s="272"/>
      <c r="AV2370" s="272"/>
      <c r="AW2370" s="272"/>
      <c r="AX2370" s="272"/>
    </row>
    <row r="2371" spans="1:50" customFormat="1" ht="14.4" x14ac:dyDescent="0.3">
      <c r="A2371" s="269"/>
      <c r="B2371" s="270"/>
      <c r="C2371" s="275"/>
      <c r="D2371" s="275"/>
      <c r="E2371" s="275"/>
      <c r="F2371" s="275"/>
      <c r="G2371" s="275"/>
      <c r="H2371" s="275"/>
      <c r="I2371" s="275"/>
      <c r="J2371" s="275"/>
      <c r="K2371" s="275"/>
      <c r="L2371" s="275"/>
      <c r="M2371" s="275"/>
      <c r="N2371" s="275"/>
      <c r="O2371" s="275"/>
      <c r="P2371" s="275"/>
      <c r="Q2371" s="275"/>
      <c r="R2371" s="275"/>
      <c r="S2371" s="275"/>
      <c r="T2371" s="275"/>
      <c r="U2371" s="275"/>
      <c r="V2371" s="275"/>
      <c r="W2371" s="275"/>
      <c r="X2371" s="275"/>
      <c r="Y2371" s="275"/>
      <c r="Z2371" s="275"/>
      <c r="AA2371" s="275"/>
      <c r="AB2371" s="275"/>
      <c r="AC2371" s="275"/>
      <c r="AD2371" s="275"/>
      <c r="AE2371" s="275"/>
      <c r="AF2371" s="275"/>
      <c r="AG2371" s="275"/>
      <c r="AH2371" s="275"/>
      <c r="AI2371" s="275"/>
      <c r="AJ2371" s="275"/>
      <c r="AK2371" s="275"/>
      <c r="AL2371" s="275"/>
      <c r="AM2371" s="275"/>
      <c r="AN2371" s="275"/>
      <c r="AO2371" s="275"/>
      <c r="AP2371" s="275"/>
      <c r="AQ2371" s="275"/>
      <c r="AR2371" s="275"/>
      <c r="AS2371" s="275"/>
      <c r="AT2371" s="272"/>
      <c r="AU2371" s="272"/>
      <c r="AV2371" s="272"/>
      <c r="AW2371" s="272"/>
      <c r="AX2371" s="272"/>
    </row>
    <row r="2372" spans="1:50" customFormat="1" ht="21.6" x14ac:dyDescent="0.3">
      <c r="A2372" s="274"/>
      <c r="B2372" s="270"/>
      <c r="C2372" s="276"/>
      <c r="D2372" s="276"/>
      <c r="E2372" s="276"/>
      <c r="F2372" s="276"/>
      <c r="G2372" s="276"/>
      <c r="H2372" s="276"/>
      <c r="I2372" s="276"/>
      <c r="J2372" s="276"/>
      <c r="K2372" s="276"/>
      <c r="L2372" s="276"/>
      <c r="M2372" s="276"/>
      <c r="N2372" s="276"/>
      <c r="O2372" s="276"/>
      <c r="P2372" s="276"/>
      <c r="Q2372" s="276"/>
      <c r="R2372" s="276"/>
      <c r="S2372" s="276"/>
      <c r="T2372" s="276"/>
      <c r="U2372" s="276"/>
      <c r="V2372" s="276"/>
      <c r="W2372" s="276"/>
      <c r="X2372" s="276"/>
      <c r="Y2372" s="276"/>
      <c r="Z2372" s="276"/>
      <c r="AA2372" s="276"/>
      <c r="AB2372" s="276"/>
      <c r="AC2372" s="276"/>
      <c r="AD2372" s="276"/>
      <c r="AE2372" s="276"/>
      <c r="AF2372" s="276"/>
      <c r="AG2372" s="276"/>
      <c r="AH2372" s="276"/>
      <c r="AI2372" s="276"/>
      <c r="AJ2372" s="276"/>
      <c r="AK2372" s="276"/>
      <c r="AL2372" s="276"/>
      <c r="AM2372" s="276"/>
      <c r="AN2372" s="276"/>
      <c r="AO2372" s="276"/>
      <c r="AP2372" s="276"/>
      <c r="AQ2372" s="276"/>
      <c r="AR2372" s="277"/>
      <c r="AS2372" s="278"/>
      <c r="AT2372" s="272"/>
      <c r="AU2372" s="272"/>
      <c r="AV2372" s="272"/>
      <c r="AW2372" s="272"/>
      <c r="AX2372" s="272"/>
    </row>
    <row r="2373" spans="1:50" customFormat="1" ht="14.4" x14ac:dyDescent="0.3">
      <c r="A2373" s="269"/>
      <c r="B2373" s="270"/>
      <c r="C2373" s="275"/>
      <c r="D2373" s="275"/>
      <c r="E2373" s="275"/>
      <c r="F2373" s="275"/>
      <c r="G2373" s="275"/>
      <c r="H2373" s="275"/>
      <c r="I2373" s="275"/>
      <c r="J2373" s="275"/>
      <c r="K2373" s="275"/>
      <c r="L2373" s="275"/>
      <c r="M2373" s="275"/>
      <c r="N2373" s="275"/>
      <c r="O2373" s="275"/>
      <c r="P2373" s="275"/>
      <c r="Q2373" s="275"/>
      <c r="R2373" s="275"/>
      <c r="S2373" s="275"/>
      <c r="T2373" s="275"/>
      <c r="U2373" s="275"/>
      <c r="V2373" s="275"/>
      <c r="W2373" s="275"/>
      <c r="X2373" s="275"/>
      <c r="Y2373" s="275"/>
      <c r="Z2373" s="275"/>
      <c r="AA2373" s="275"/>
      <c r="AB2373" s="275"/>
      <c r="AC2373" s="275"/>
      <c r="AD2373" s="275"/>
      <c r="AE2373" s="275"/>
      <c r="AF2373" s="275"/>
      <c r="AG2373" s="275"/>
      <c r="AH2373" s="275"/>
      <c r="AI2373" s="275"/>
      <c r="AJ2373" s="275"/>
      <c r="AK2373" s="275"/>
      <c r="AL2373" s="275"/>
      <c r="AM2373" s="275"/>
      <c r="AN2373" s="275"/>
      <c r="AO2373" s="275"/>
      <c r="AP2373" s="275"/>
      <c r="AQ2373" s="275"/>
      <c r="AR2373" s="275"/>
      <c r="AS2373" s="275"/>
      <c r="AT2373" s="272"/>
      <c r="AU2373" s="272"/>
      <c r="AV2373" s="272"/>
      <c r="AW2373" s="272"/>
      <c r="AX2373" s="272"/>
    </row>
    <row r="2374" spans="1:50" customFormat="1" ht="14.4" x14ac:dyDescent="0.3">
      <c r="A2374" s="269"/>
      <c r="B2374" s="270"/>
      <c r="C2374" s="275"/>
      <c r="D2374" s="275"/>
      <c r="E2374" s="275"/>
      <c r="F2374" s="275"/>
      <c r="G2374" s="275"/>
      <c r="H2374" s="275"/>
      <c r="I2374" s="275"/>
      <c r="J2374" s="275"/>
      <c r="K2374" s="275"/>
      <c r="L2374" s="275"/>
      <c r="M2374" s="275"/>
      <c r="N2374" s="275"/>
      <c r="O2374" s="275"/>
      <c r="P2374" s="275"/>
      <c r="Q2374" s="275"/>
      <c r="R2374" s="275"/>
      <c r="S2374" s="275"/>
      <c r="T2374" s="275"/>
      <c r="U2374" s="275"/>
      <c r="V2374" s="275"/>
      <c r="W2374" s="275"/>
      <c r="X2374" s="275"/>
      <c r="Y2374" s="275"/>
      <c r="Z2374" s="275"/>
      <c r="AA2374" s="275"/>
      <c r="AB2374" s="275"/>
      <c r="AC2374" s="275"/>
      <c r="AD2374" s="275"/>
      <c r="AE2374" s="275"/>
      <c r="AF2374" s="275"/>
      <c r="AG2374" s="275"/>
      <c r="AH2374" s="275"/>
      <c r="AI2374" s="275"/>
      <c r="AJ2374" s="275"/>
      <c r="AK2374" s="275"/>
      <c r="AL2374" s="275"/>
      <c r="AM2374" s="275"/>
      <c r="AN2374" s="275"/>
      <c r="AO2374" s="275"/>
      <c r="AP2374" s="275"/>
      <c r="AQ2374" s="275"/>
      <c r="AR2374" s="275"/>
      <c r="AS2374" s="275"/>
      <c r="AT2374" s="272"/>
      <c r="AU2374" s="272"/>
      <c r="AV2374" s="272"/>
      <c r="AW2374" s="272"/>
      <c r="AX2374" s="272"/>
    </row>
    <row r="2375" spans="1:50" customFormat="1" ht="14.4" x14ac:dyDescent="0.3">
      <c r="A2375" s="269"/>
      <c r="B2375" s="270"/>
      <c r="C2375" s="275"/>
      <c r="D2375" s="275"/>
      <c r="E2375" s="275"/>
      <c r="F2375" s="275"/>
      <c r="G2375" s="275"/>
      <c r="H2375" s="275"/>
      <c r="I2375" s="275"/>
      <c r="J2375" s="275"/>
      <c r="K2375" s="275"/>
      <c r="L2375" s="275"/>
      <c r="M2375" s="275"/>
      <c r="N2375" s="275"/>
      <c r="O2375" s="275"/>
      <c r="P2375" s="275"/>
      <c r="Q2375" s="275"/>
      <c r="R2375" s="275"/>
      <c r="S2375" s="275"/>
      <c r="T2375" s="275"/>
      <c r="U2375" s="275"/>
      <c r="V2375" s="275"/>
      <c r="W2375" s="275"/>
      <c r="X2375" s="275"/>
      <c r="Y2375" s="275"/>
      <c r="Z2375" s="275"/>
      <c r="AA2375" s="275"/>
      <c r="AB2375" s="275"/>
      <c r="AC2375" s="275"/>
      <c r="AD2375" s="275"/>
      <c r="AE2375" s="275"/>
      <c r="AF2375" s="275"/>
      <c r="AG2375" s="275"/>
      <c r="AH2375" s="275"/>
      <c r="AI2375" s="275"/>
      <c r="AJ2375" s="275"/>
      <c r="AK2375" s="275"/>
      <c r="AL2375" s="275"/>
      <c r="AM2375" s="275"/>
      <c r="AN2375" s="275"/>
      <c r="AO2375" s="275"/>
      <c r="AP2375" s="275"/>
      <c r="AQ2375" s="275"/>
      <c r="AR2375" s="275"/>
      <c r="AS2375" s="275"/>
      <c r="AT2375" s="272"/>
      <c r="AU2375" s="272"/>
      <c r="AV2375" s="272"/>
      <c r="AW2375" s="272"/>
      <c r="AX2375" s="272"/>
    </row>
    <row r="2376" spans="1:50" customFormat="1" ht="14.4" x14ac:dyDescent="0.3">
      <c r="A2376" s="269"/>
      <c r="B2376" s="270"/>
      <c r="C2376" s="275"/>
      <c r="D2376" s="275"/>
      <c r="E2376" s="275"/>
      <c r="F2376" s="275"/>
      <c r="G2376" s="275"/>
      <c r="H2376" s="275"/>
      <c r="I2376" s="275"/>
      <c r="J2376" s="275"/>
      <c r="K2376" s="275"/>
      <c r="L2376" s="275"/>
      <c r="M2376" s="275"/>
      <c r="N2376" s="275"/>
      <c r="O2376" s="275"/>
      <c r="P2376" s="275"/>
      <c r="Q2376" s="275"/>
      <c r="R2376" s="275"/>
      <c r="S2376" s="275"/>
      <c r="T2376" s="275"/>
      <c r="U2376" s="275"/>
      <c r="V2376" s="275"/>
      <c r="W2376" s="275"/>
      <c r="X2376" s="275"/>
      <c r="Y2376" s="275"/>
      <c r="Z2376" s="275"/>
      <c r="AA2376" s="275"/>
      <c r="AB2376" s="275"/>
      <c r="AC2376" s="275"/>
      <c r="AD2376" s="275"/>
      <c r="AE2376" s="275"/>
      <c r="AF2376" s="275"/>
      <c r="AG2376" s="275"/>
      <c r="AH2376" s="275"/>
      <c r="AI2376" s="275"/>
      <c r="AJ2376" s="275"/>
      <c r="AK2376" s="275"/>
      <c r="AL2376" s="275"/>
      <c r="AM2376" s="275"/>
      <c r="AN2376" s="275"/>
      <c r="AO2376" s="275"/>
      <c r="AP2376" s="275"/>
      <c r="AQ2376" s="275"/>
      <c r="AR2376" s="275"/>
      <c r="AS2376" s="275"/>
      <c r="AT2376" s="272"/>
      <c r="AU2376" s="272"/>
      <c r="AV2376" s="272"/>
      <c r="AW2376" s="272"/>
      <c r="AX2376" s="272"/>
    </row>
    <row r="2377" spans="1:50" customFormat="1" ht="14.4" x14ac:dyDescent="0.3">
      <c r="A2377" s="269"/>
      <c r="B2377" s="270"/>
      <c r="C2377" s="275"/>
      <c r="D2377" s="275"/>
      <c r="E2377" s="275"/>
      <c r="F2377" s="275"/>
      <c r="G2377" s="275"/>
      <c r="H2377" s="275"/>
      <c r="I2377" s="275"/>
      <c r="J2377" s="275"/>
      <c r="K2377" s="275"/>
      <c r="L2377" s="275"/>
      <c r="M2377" s="275"/>
      <c r="N2377" s="275"/>
      <c r="O2377" s="275"/>
      <c r="P2377" s="275"/>
      <c r="Q2377" s="275"/>
      <c r="R2377" s="275"/>
      <c r="S2377" s="275"/>
      <c r="T2377" s="275"/>
      <c r="U2377" s="275"/>
      <c r="V2377" s="275"/>
      <c r="W2377" s="275"/>
      <c r="X2377" s="275"/>
      <c r="Y2377" s="275"/>
      <c r="Z2377" s="275"/>
      <c r="AA2377" s="275"/>
      <c r="AB2377" s="275"/>
      <c r="AC2377" s="275"/>
      <c r="AD2377" s="275"/>
      <c r="AE2377" s="275"/>
      <c r="AF2377" s="275"/>
      <c r="AG2377" s="275"/>
      <c r="AH2377" s="275"/>
      <c r="AI2377" s="275"/>
      <c r="AJ2377" s="275"/>
      <c r="AK2377" s="275"/>
      <c r="AL2377" s="275"/>
      <c r="AM2377" s="275"/>
      <c r="AN2377" s="275"/>
      <c r="AO2377" s="275"/>
      <c r="AP2377" s="275"/>
      <c r="AQ2377" s="275"/>
      <c r="AR2377" s="275"/>
      <c r="AS2377" s="275"/>
      <c r="AT2377" s="272"/>
      <c r="AU2377" s="272"/>
      <c r="AV2377" s="272"/>
      <c r="AW2377" s="272"/>
      <c r="AX2377" s="272"/>
    </row>
    <row r="2378" spans="1:50" customFormat="1" ht="21.6" x14ac:dyDescent="0.3">
      <c r="A2378" s="274"/>
      <c r="B2378" s="270"/>
      <c r="C2378" s="276"/>
      <c r="D2378" s="276"/>
      <c r="E2378" s="276"/>
      <c r="F2378" s="276"/>
      <c r="G2378" s="276"/>
      <c r="H2378" s="276"/>
      <c r="I2378" s="276"/>
      <c r="J2378" s="276"/>
      <c r="K2378" s="276"/>
      <c r="L2378" s="276"/>
      <c r="M2378" s="276"/>
      <c r="N2378" s="276"/>
      <c r="O2378" s="276"/>
      <c r="P2378" s="276"/>
      <c r="Q2378" s="276"/>
      <c r="R2378" s="276"/>
      <c r="S2378" s="276"/>
      <c r="T2378" s="276"/>
      <c r="U2378" s="276"/>
      <c r="V2378" s="276"/>
      <c r="W2378" s="276"/>
      <c r="X2378" s="276"/>
      <c r="Y2378" s="276"/>
      <c r="Z2378" s="276"/>
      <c r="AA2378" s="276"/>
      <c r="AB2378" s="276"/>
      <c r="AC2378" s="276"/>
      <c r="AD2378" s="276"/>
      <c r="AE2378" s="276"/>
      <c r="AF2378" s="276"/>
      <c r="AG2378" s="276"/>
      <c r="AH2378" s="276"/>
      <c r="AI2378" s="276"/>
      <c r="AJ2378" s="276"/>
      <c r="AK2378" s="276"/>
      <c r="AL2378" s="276"/>
      <c r="AM2378" s="276"/>
      <c r="AN2378" s="276"/>
      <c r="AO2378" s="276"/>
      <c r="AP2378" s="276"/>
      <c r="AQ2378" s="276"/>
      <c r="AR2378" s="277"/>
      <c r="AS2378" s="278"/>
      <c r="AT2378" s="272"/>
      <c r="AU2378" s="272"/>
      <c r="AV2378" s="272"/>
      <c r="AW2378" s="272"/>
      <c r="AX2378" s="272"/>
    </row>
    <row r="2379" spans="1:50" customFormat="1" ht="21.6" x14ac:dyDescent="0.3">
      <c r="A2379" s="274"/>
      <c r="B2379" s="270"/>
      <c r="C2379" s="276"/>
      <c r="D2379" s="276"/>
      <c r="E2379" s="276"/>
      <c r="F2379" s="276"/>
      <c r="G2379" s="276"/>
      <c r="H2379" s="276"/>
      <c r="I2379" s="276"/>
      <c r="J2379" s="276"/>
      <c r="K2379" s="276"/>
      <c r="L2379" s="276"/>
      <c r="M2379" s="276"/>
      <c r="N2379" s="276"/>
      <c r="O2379" s="276"/>
      <c r="P2379" s="276"/>
      <c r="Q2379" s="276"/>
      <c r="R2379" s="276"/>
      <c r="S2379" s="276"/>
      <c r="T2379" s="276"/>
      <c r="U2379" s="276"/>
      <c r="V2379" s="276"/>
      <c r="W2379" s="276"/>
      <c r="X2379" s="276"/>
      <c r="Y2379" s="276"/>
      <c r="Z2379" s="276"/>
      <c r="AA2379" s="276"/>
      <c r="AB2379" s="276"/>
      <c r="AC2379" s="276"/>
      <c r="AD2379" s="276"/>
      <c r="AE2379" s="276"/>
      <c r="AF2379" s="276"/>
      <c r="AG2379" s="276"/>
      <c r="AH2379" s="276"/>
      <c r="AI2379" s="276"/>
      <c r="AJ2379" s="276"/>
      <c r="AK2379" s="276"/>
      <c r="AL2379" s="276"/>
      <c r="AM2379" s="276"/>
      <c r="AN2379" s="276"/>
      <c r="AO2379" s="276"/>
      <c r="AP2379" s="276"/>
      <c r="AQ2379" s="276"/>
      <c r="AR2379" s="277"/>
      <c r="AS2379" s="278"/>
      <c r="AT2379" s="272"/>
      <c r="AU2379" s="272"/>
      <c r="AV2379" s="272"/>
      <c r="AW2379" s="272"/>
      <c r="AX2379" s="272"/>
    </row>
    <row r="2380" spans="1:50" customFormat="1" ht="14.4" x14ac:dyDescent="0.3">
      <c r="A2380" s="269"/>
      <c r="B2380" s="270"/>
      <c r="C2380" s="275"/>
      <c r="D2380" s="275"/>
      <c r="E2380" s="275"/>
      <c r="F2380" s="275"/>
      <c r="G2380" s="275"/>
      <c r="H2380" s="275"/>
      <c r="I2380" s="275"/>
      <c r="J2380" s="275"/>
      <c r="K2380" s="275"/>
      <c r="L2380" s="275"/>
      <c r="M2380" s="275"/>
      <c r="N2380" s="275"/>
      <c r="O2380" s="275"/>
      <c r="P2380" s="275"/>
      <c r="Q2380" s="275"/>
      <c r="R2380" s="275"/>
      <c r="S2380" s="275"/>
      <c r="T2380" s="275"/>
      <c r="U2380" s="275"/>
      <c r="V2380" s="275"/>
      <c r="W2380" s="275"/>
      <c r="X2380" s="275"/>
      <c r="Y2380" s="275"/>
      <c r="Z2380" s="275"/>
      <c r="AA2380" s="275"/>
      <c r="AB2380" s="275"/>
      <c r="AC2380" s="275"/>
      <c r="AD2380" s="275"/>
      <c r="AE2380" s="275"/>
      <c r="AF2380" s="275"/>
      <c r="AG2380" s="275"/>
      <c r="AH2380" s="275"/>
      <c r="AI2380" s="275"/>
      <c r="AJ2380" s="275"/>
      <c r="AK2380" s="275"/>
      <c r="AL2380" s="275"/>
      <c r="AM2380" s="275"/>
      <c r="AN2380" s="275"/>
      <c r="AO2380" s="275"/>
      <c r="AP2380" s="275"/>
      <c r="AQ2380" s="275"/>
      <c r="AR2380" s="275"/>
      <c r="AS2380" s="275"/>
      <c r="AT2380" s="272"/>
      <c r="AU2380" s="272"/>
      <c r="AV2380" s="272"/>
      <c r="AW2380" s="272"/>
      <c r="AX2380" s="272"/>
    </row>
    <row r="2381" spans="1:50" customFormat="1" ht="14.4" x14ac:dyDescent="0.3">
      <c r="A2381" s="269"/>
      <c r="B2381" s="270"/>
      <c r="C2381" s="275"/>
      <c r="D2381" s="275"/>
      <c r="E2381" s="275"/>
      <c r="F2381" s="275"/>
      <c r="G2381" s="275"/>
      <c r="H2381" s="275"/>
      <c r="I2381" s="275"/>
      <c r="J2381" s="275"/>
      <c r="K2381" s="275"/>
      <c r="L2381" s="275"/>
      <c r="M2381" s="275"/>
      <c r="N2381" s="275"/>
      <c r="O2381" s="275"/>
      <c r="P2381" s="275"/>
      <c r="Q2381" s="275"/>
      <c r="R2381" s="275"/>
      <c r="S2381" s="275"/>
      <c r="T2381" s="275"/>
      <c r="U2381" s="275"/>
      <c r="V2381" s="275"/>
      <c r="W2381" s="275"/>
      <c r="X2381" s="275"/>
      <c r="Y2381" s="275"/>
      <c r="Z2381" s="275"/>
      <c r="AA2381" s="275"/>
      <c r="AB2381" s="275"/>
      <c r="AC2381" s="275"/>
      <c r="AD2381" s="275"/>
      <c r="AE2381" s="275"/>
      <c r="AF2381" s="275"/>
      <c r="AG2381" s="275"/>
      <c r="AH2381" s="275"/>
      <c r="AI2381" s="275"/>
      <c r="AJ2381" s="275"/>
      <c r="AK2381" s="275"/>
      <c r="AL2381" s="275"/>
      <c r="AM2381" s="275"/>
      <c r="AN2381" s="275"/>
      <c r="AO2381" s="275"/>
      <c r="AP2381" s="275"/>
      <c r="AQ2381" s="275"/>
      <c r="AR2381" s="275"/>
      <c r="AS2381" s="275"/>
      <c r="AT2381" s="272"/>
      <c r="AU2381" s="272"/>
      <c r="AV2381" s="272"/>
      <c r="AW2381" s="272"/>
      <c r="AX2381" s="272"/>
    </row>
    <row r="2382" spans="1:50" customFormat="1" ht="21.6" x14ac:dyDescent="0.3">
      <c r="A2382" s="274"/>
      <c r="B2382" s="270"/>
      <c r="C2382" s="276"/>
      <c r="D2382" s="276"/>
      <c r="E2382" s="276"/>
      <c r="F2382" s="276"/>
      <c r="G2382" s="276"/>
      <c r="H2382" s="276"/>
      <c r="I2382" s="276"/>
      <c r="J2382" s="276"/>
      <c r="K2382" s="276"/>
      <c r="L2382" s="276"/>
      <c r="M2382" s="276"/>
      <c r="N2382" s="276"/>
      <c r="O2382" s="276"/>
      <c r="P2382" s="276"/>
      <c r="Q2382" s="276"/>
      <c r="R2382" s="276"/>
      <c r="S2382" s="276"/>
      <c r="T2382" s="276"/>
      <c r="U2382" s="276"/>
      <c r="V2382" s="276"/>
      <c r="W2382" s="276"/>
      <c r="X2382" s="276"/>
      <c r="Y2382" s="276"/>
      <c r="Z2382" s="276"/>
      <c r="AA2382" s="276"/>
      <c r="AB2382" s="276"/>
      <c r="AC2382" s="276"/>
      <c r="AD2382" s="276"/>
      <c r="AE2382" s="276"/>
      <c r="AF2382" s="276"/>
      <c r="AG2382" s="276"/>
      <c r="AH2382" s="276"/>
      <c r="AI2382" s="276"/>
      <c r="AJ2382" s="276"/>
      <c r="AK2382" s="276"/>
      <c r="AL2382" s="276"/>
      <c r="AM2382" s="276"/>
      <c r="AN2382" s="276"/>
      <c r="AO2382" s="276"/>
      <c r="AP2382" s="276"/>
      <c r="AQ2382" s="276"/>
      <c r="AR2382" s="277"/>
      <c r="AS2382" s="278"/>
      <c r="AT2382" s="272"/>
      <c r="AU2382" s="272"/>
      <c r="AV2382" s="272"/>
      <c r="AW2382" s="272"/>
      <c r="AX2382" s="272"/>
    </row>
    <row r="2383" spans="1:50" customFormat="1" ht="14.4" x14ac:dyDescent="0.3">
      <c r="A2383" s="269"/>
      <c r="B2383" s="270"/>
      <c r="C2383" s="275"/>
      <c r="D2383" s="275"/>
      <c r="E2383" s="275"/>
      <c r="F2383" s="275"/>
      <c r="G2383" s="275"/>
      <c r="H2383" s="275"/>
      <c r="I2383" s="275"/>
      <c r="J2383" s="275"/>
      <c r="K2383" s="275"/>
      <c r="L2383" s="275"/>
      <c r="M2383" s="275"/>
      <c r="N2383" s="275"/>
      <c r="O2383" s="275"/>
      <c r="P2383" s="275"/>
      <c r="Q2383" s="275"/>
      <c r="R2383" s="275"/>
      <c r="S2383" s="275"/>
      <c r="T2383" s="275"/>
      <c r="U2383" s="275"/>
      <c r="V2383" s="275"/>
      <c r="W2383" s="275"/>
      <c r="X2383" s="275"/>
      <c r="Y2383" s="275"/>
      <c r="Z2383" s="275"/>
      <c r="AA2383" s="275"/>
      <c r="AB2383" s="275"/>
      <c r="AC2383" s="275"/>
      <c r="AD2383" s="275"/>
      <c r="AE2383" s="275"/>
      <c r="AF2383" s="275"/>
      <c r="AG2383" s="275"/>
      <c r="AH2383" s="275"/>
      <c r="AI2383" s="275"/>
      <c r="AJ2383" s="275"/>
      <c r="AK2383" s="275"/>
      <c r="AL2383" s="275"/>
      <c r="AM2383" s="275"/>
      <c r="AN2383" s="275"/>
      <c r="AO2383" s="275"/>
      <c r="AP2383" s="275"/>
      <c r="AQ2383" s="275"/>
      <c r="AR2383" s="275"/>
      <c r="AS2383" s="275"/>
      <c r="AT2383" s="272"/>
      <c r="AU2383" s="272"/>
      <c r="AV2383" s="272"/>
      <c r="AW2383" s="272"/>
      <c r="AX2383" s="272"/>
    </row>
    <row r="2384" spans="1:50" customFormat="1" ht="21.6" x14ac:dyDescent="0.3">
      <c r="A2384" s="274"/>
      <c r="B2384" s="270"/>
      <c r="C2384" s="276"/>
      <c r="D2384" s="276"/>
      <c r="E2384" s="276"/>
      <c r="F2384" s="276"/>
      <c r="G2384" s="276"/>
      <c r="H2384" s="276"/>
      <c r="I2384" s="276"/>
      <c r="J2384" s="276"/>
      <c r="K2384" s="276"/>
      <c r="L2384" s="276"/>
      <c r="M2384" s="276"/>
      <c r="N2384" s="276"/>
      <c r="O2384" s="276"/>
      <c r="P2384" s="276"/>
      <c r="Q2384" s="276"/>
      <c r="R2384" s="276"/>
      <c r="S2384" s="276"/>
      <c r="T2384" s="276"/>
      <c r="U2384" s="276"/>
      <c r="V2384" s="276"/>
      <c r="W2384" s="276"/>
      <c r="X2384" s="276"/>
      <c r="Y2384" s="276"/>
      <c r="Z2384" s="276"/>
      <c r="AA2384" s="276"/>
      <c r="AB2384" s="276"/>
      <c r="AC2384" s="276"/>
      <c r="AD2384" s="276"/>
      <c r="AE2384" s="276"/>
      <c r="AF2384" s="276"/>
      <c r="AG2384" s="276"/>
      <c r="AH2384" s="276"/>
      <c r="AI2384" s="276"/>
      <c r="AJ2384" s="276"/>
      <c r="AK2384" s="276"/>
      <c r="AL2384" s="276"/>
      <c r="AM2384" s="276"/>
      <c r="AN2384" s="276"/>
      <c r="AO2384" s="276"/>
      <c r="AP2384" s="276"/>
      <c r="AQ2384" s="276"/>
      <c r="AR2384" s="277"/>
      <c r="AS2384" s="278"/>
      <c r="AT2384" s="272"/>
      <c r="AU2384" s="272"/>
      <c r="AV2384" s="272"/>
      <c r="AW2384" s="272"/>
      <c r="AX2384" s="272"/>
    </row>
    <row r="2385" spans="1:50" customFormat="1" ht="14.4" x14ac:dyDescent="0.3">
      <c r="A2385" s="269"/>
      <c r="B2385" s="270"/>
      <c r="C2385" s="275"/>
      <c r="D2385" s="275"/>
      <c r="E2385" s="275"/>
      <c r="F2385" s="275"/>
      <c r="G2385" s="275"/>
      <c r="H2385" s="275"/>
      <c r="I2385" s="275"/>
      <c r="J2385" s="275"/>
      <c r="K2385" s="275"/>
      <c r="L2385" s="275"/>
      <c r="M2385" s="275"/>
      <c r="N2385" s="275"/>
      <c r="O2385" s="275"/>
      <c r="P2385" s="275"/>
      <c r="Q2385" s="275"/>
      <c r="R2385" s="275"/>
      <c r="S2385" s="275"/>
      <c r="T2385" s="275"/>
      <c r="U2385" s="275"/>
      <c r="V2385" s="275"/>
      <c r="W2385" s="275"/>
      <c r="X2385" s="275"/>
      <c r="Y2385" s="275"/>
      <c r="Z2385" s="275"/>
      <c r="AA2385" s="275"/>
      <c r="AB2385" s="275"/>
      <c r="AC2385" s="275"/>
      <c r="AD2385" s="275"/>
      <c r="AE2385" s="275"/>
      <c r="AF2385" s="275"/>
      <c r="AG2385" s="275"/>
      <c r="AH2385" s="275"/>
      <c r="AI2385" s="275"/>
      <c r="AJ2385" s="275"/>
      <c r="AK2385" s="275"/>
      <c r="AL2385" s="275"/>
      <c r="AM2385" s="275"/>
      <c r="AN2385" s="275"/>
      <c r="AO2385" s="275"/>
      <c r="AP2385" s="275"/>
      <c r="AQ2385" s="275"/>
      <c r="AR2385" s="275"/>
      <c r="AS2385" s="275"/>
      <c r="AT2385" s="272"/>
      <c r="AU2385" s="272"/>
      <c r="AV2385" s="272"/>
      <c r="AW2385" s="272"/>
      <c r="AX2385" s="272"/>
    </row>
    <row r="2386" spans="1:50" customFormat="1" ht="21.6" x14ac:dyDescent="0.3">
      <c r="A2386" s="274"/>
      <c r="B2386" s="270"/>
      <c r="C2386" s="276"/>
      <c r="D2386" s="276"/>
      <c r="E2386" s="276"/>
      <c r="F2386" s="276"/>
      <c r="G2386" s="276"/>
      <c r="H2386" s="276"/>
      <c r="I2386" s="276"/>
      <c r="J2386" s="276"/>
      <c r="K2386" s="276"/>
      <c r="L2386" s="276"/>
      <c r="M2386" s="276"/>
      <c r="N2386" s="276"/>
      <c r="O2386" s="276"/>
      <c r="P2386" s="276"/>
      <c r="Q2386" s="276"/>
      <c r="R2386" s="276"/>
      <c r="S2386" s="276"/>
      <c r="T2386" s="276"/>
      <c r="U2386" s="276"/>
      <c r="V2386" s="276"/>
      <c r="W2386" s="276"/>
      <c r="X2386" s="276"/>
      <c r="Y2386" s="276"/>
      <c r="Z2386" s="276"/>
      <c r="AA2386" s="276"/>
      <c r="AB2386" s="276"/>
      <c r="AC2386" s="276"/>
      <c r="AD2386" s="276"/>
      <c r="AE2386" s="276"/>
      <c r="AF2386" s="276"/>
      <c r="AG2386" s="276"/>
      <c r="AH2386" s="276"/>
      <c r="AI2386" s="276"/>
      <c r="AJ2386" s="276"/>
      <c r="AK2386" s="276"/>
      <c r="AL2386" s="276"/>
      <c r="AM2386" s="276"/>
      <c r="AN2386" s="276"/>
      <c r="AO2386" s="276"/>
      <c r="AP2386" s="276"/>
      <c r="AQ2386" s="276"/>
      <c r="AR2386" s="277"/>
      <c r="AS2386" s="278"/>
      <c r="AT2386" s="272"/>
      <c r="AU2386" s="272"/>
      <c r="AV2386" s="272"/>
      <c r="AW2386" s="272"/>
      <c r="AX2386" s="272"/>
    </row>
    <row r="2387" spans="1:50" customFormat="1" ht="21.6" x14ac:dyDescent="0.3">
      <c r="A2387" s="274"/>
      <c r="B2387" s="270"/>
      <c r="C2387" s="276"/>
      <c r="D2387" s="276"/>
      <c r="E2387" s="276"/>
      <c r="F2387" s="276"/>
      <c r="G2387" s="276"/>
      <c r="H2387" s="276"/>
      <c r="I2387" s="276"/>
      <c r="J2387" s="276"/>
      <c r="K2387" s="276"/>
      <c r="L2387" s="276"/>
      <c r="M2387" s="276"/>
      <c r="N2387" s="276"/>
      <c r="O2387" s="276"/>
      <c r="P2387" s="276"/>
      <c r="Q2387" s="276"/>
      <c r="R2387" s="276"/>
      <c r="S2387" s="276"/>
      <c r="T2387" s="276"/>
      <c r="U2387" s="276"/>
      <c r="V2387" s="276"/>
      <c r="W2387" s="276"/>
      <c r="X2387" s="276"/>
      <c r="Y2387" s="276"/>
      <c r="Z2387" s="276"/>
      <c r="AA2387" s="276"/>
      <c r="AB2387" s="276"/>
      <c r="AC2387" s="276"/>
      <c r="AD2387" s="276"/>
      <c r="AE2387" s="276"/>
      <c r="AF2387" s="276"/>
      <c r="AG2387" s="276"/>
      <c r="AH2387" s="276"/>
      <c r="AI2387" s="276"/>
      <c r="AJ2387" s="276"/>
      <c r="AK2387" s="276"/>
      <c r="AL2387" s="276"/>
      <c r="AM2387" s="276"/>
      <c r="AN2387" s="276"/>
      <c r="AO2387" s="276"/>
      <c r="AP2387" s="276"/>
      <c r="AQ2387" s="276"/>
      <c r="AR2387" s="277"/>
      <c r="AS2387" s="278"/>
      <c r="AT2387" s="272"/>
      <c r="AU2387" s="272"/>
      <c r="AV2387" s="272"/>
      <c r="AW2387" s="272"/>
      <c r="AX2387" s="272"/>
    </row>
    <row r="2388" spans="1:50" customFormat="1" ht="14.4" x14ac:dyDescent="0.3">
      <c r="A2388" s="269"/>
      <c r="B2388" s="270"/>
      <c r="C2388" s="275"/>
      <c r="D2388" s="275"/>
      <c r="E2388" s="275"/>
      <c r="F2388" s="275"/>
      <c r="G2388" s="275"/>
      <c r="H2388" s="275"/>
      <c r="I2388" s="275"/>
      <c r="J2388" s="275"/>
      <c r="K2388" s="275"/>
      <c r="L2388" s="275"/>
      <c r="M2388" s="275"/>
      <c r="N2388" s="275"/>
      <c r="O2388" s="275"/>
      <c r="P2388" s="275"/>
      <c r="Q2388" s="275"/>
      <c r="R2388" s="275"/>
      <c r="S2388" s="275"/>
      <c r="T2388" s="275"/>
      <c r="U2388" s="275"/>
      <c r="V2388" s="275"/>
      <c r="W2388" s="275"/>
      <c r="X2388" s="275"/>
      <c r="Y2388" s="275"/>
      <c r="Z2388" s="275"/>
      <c r="AA2388" s="275"/>
      <c r="AB2388" s="275"/>
      <c r="AC2388" s="275"/>
      <c r="AD2388" s="275"/>
      <c r="AE2388" s="275"/>
      <c r="AF2388" s="275"/>
      <c r="AG2388" s="275"/>
      <c r="AH2388" s="275"/>
      <c r="AI2388" s="275"/>
      <c r="AJ2388" s="275"/>
      <c r="AK2388" s="275"/>
      <c r="AL2388" s="275"/>
      <c r="AM2388" s="275"/>
      <c r="AN2388" s="275"/>
      <c r="AO2388" s="275"/>
      <c r="AP2388" s="275"/>
      <c r="AQ2388" s="275"/>
      <c r="AR2388" s="275"/>
      <c r="AS2388" s="275"/>
      <c r="AT2388" s="272"/>
      <c r="AU2388" s="272"/>
      <c r="AV2388" s="272"/>
      <c r="AW2388" s="272"/>
      <c r="AX2388" s="272"/>
    </row>
    <row r="2389" spans="1:50" customFormat="1" ht="14.4" x14ac:dyDescent="0.3">
      <c r="A2389" s="269"/>
      <c r="B2389" s="270"/>
      <c r="C2389" s="275"/>
      <c r="D2389" s="275"/>
      <c r="E2389" s="275"/>
      <c r="F2389" s="275"/>
      <c r="G2389" s="275"/>
      <c r="H2389" s="275"/>
      <c r="I2389" s="275"/>
      <c r="J2389" s="275"/>
      <c r="K2389" s="275"/>
      <c r="L2389" s="275"/>
      <c r="M2389" s="275"/>
      <c r="N2389" s="275"/>
      <c r="O2389" s="275"/>
      <c r="P2389" s="275"/>
      <c r="Q2389" s="275"/>
      <c r="R2389" s="275"/>
      <c r="S2389" s="275"/>
      <c r="T2389" s="275"/>
      <c r="U2389" s="275"/>
      <c r="V2389" s="275"/>
      <c r="W2389" s="275"/>
      <c r="X2389" s="275"/>
      <c r="Y2389" s="275"/>
      <c r="Z2389" s="275"/>
      <c r="AA2389" s="275"/>
      <c r="AB2389" s="275"/>
      <c r="AC2389" s="275"/>
      <c r="AD2389" s="275"/>
      <c r="AE2389" s="275"/>
      <c r="AF2389" s="275"/>
      <c r="AG2389" s="275"/>
      <c r="AH2389" s="275"/>
      <c r="AI2389" s="275"/>
      <c r="AJ2389" s="275"/>
      <c r="AK2389" s="275"/>
      <c r="AL2389" s="275"/>
      <c r="AM2389" s="275"/>
      <c r="AN2389" s="275"/>
      <c r="AO2389" s="275"/>
      <c r="AP2389" s="275"/>
      <c r="AQ2389" s="275"/>
      <c r="AR2389" s="275"/>
      <c r="AS2389" s="275"/>
      <c r="AT2389" s="272"/>
      <c r="AU2389" s="272"/>
      <c r="AV2389" s="272"/>
      <c r="AW2389" s="272"/>
      <c r="AX2389" s="272"/>
    </row>
    <row r="2390" spans="1:50" customFormat="1" ht="14.4" x14ac:dyDescent="0.3">
      <c r="A2390" s="269"/>
      <c r="B2390" s="270"/>
      <c r="C2390" s="275"/>
      <c r="D2390" s="275"/>
      <c r="E2390" s="275"/>
      <c r="F2390" s="275"/>
      <c r="G2390" s="275"/>
      <c r="H2390" s="275"/>
      <c r="I2390" s="275"/>
      <c r="J2390" s="275"/>
      <c r="K2390" s="275"/>
      <c r="L2390" s="275"/>
      <c r="M2390" s="275"/>
      <c r="N2390" s="275"/>
      <c r="O2390" s="275"/>
      <c r="P2390" s="275"/>
      <c r="Q2390" s="275"/>
      <c r="R2390" s="275"/>
      <c r="S2390" s="275"/>
      <c r="T2390" s="275"/>
      <c r="U2390" s="275"/>
      <c r="V2390" s="275"/>
      <c r="W2390" s="275"/>
      <c r="X2390" s="275"/>
      <c r="Y2390" s="275"/>
      <c r="Z2390" s="275"/>
      <c r="AA2390" s="275"/>
      <c r="AB2390" s="275"/>
      <c r="AC2390" s="275"/>
      <c r="AD2390" s="275"/>
      <c r="AE2390" s="275"/>
      <c r="AF2390" s="275"/>
      <c r="AG2390" s="275"/>
      <c r="AH2390" s="275"/>
      <c r="AI2390" s="275"/>
      <c r="AJ2390" s="275"/>
      <c r="AK2390" s="275"/>
      <c r="AL2390" s="275"/>
      <c r="AM2390" s="275"/>
      <c r="AN2390" s="275"/>
      <c r="AO2390" s="275"/>
      <c r="AP2390" s="275"/>
      <c r="AQ2390" s="275"/>
      <c r="AR2390" s="275"/>
      <c r="AS2390" s="275"/>
      <c r="AT2390" s="272"/>
      <c r="AU2390" s="272"/>
      <c r="AV2390" s="272"/>
      <c r="AW2390" s="272"/>
      <c r="AX2390" s="272"/>
    </row>
    <row r="2391" spans="1:50" customFormat="1" ht="14.4" x14ac:dyDescent="0.3">
      <c r="A2391" s="269"/>
      <c r="B2391" s="270"/>
      <c r="C2391" s="275"/>
      <c r="D2391" s="275"/>
      <c r="E2391" s="275"/>
      <c r="F2391" s="275"/>
      <c r="G2391" s="275"/>
      <c r="H2391" s="275"/>
      <c r="I2391" s="275"/>
      <c r="J2391" s="275"/>
      <c r="K2391" s="275"/>
      <c r="L2391" s="275"/>
      <c r="M2391" s="275"/>
      <c r="N2391" s="275"/>
      <c r="O2391" s="275"/>
      <c r="P2391" s="275"/>
      <c r="Q2391" s="275"/>
      <c r="R2391" s="275"/>
      <c r="S2391" s="275"/>
      <c r="T2391" s="275"/>
      <c r="U2391" s="275"/>
      <c r="V2391" s="275"/>
      <c r="W2391" s="275"/>
      <c r="X2391" s="275"/>
      <c r="Y2391" s="275"/>
      <c r="Z2391" s="275"/>
      <c r="AA2391" s="275"/>
      <c r="AB2391" s="275"/>
      <c r="AC2391" s="275"/>
      <c r="AD2391" s="275"/>
      <c r="AE2391" s="275"/>
      <c r="AF2391" s="275"/>
      <c r="AG2391" s="275"/>
      <c r="AH2391" s="275"/>
      <c r="AI2391" s="275"/>
      <c r="AJ2391" s="275"/>
      <c r="AK2391" s="275"/>
      <c r="AL2391" s="275"/>
      <c r="AM2391" s="275"/>
      <c r="AN2391" s="275"/>
      <c r="AO2391" s="275"/>
      <c r="AP2391" s="275"/>
      <c r="AQ2391" s="275"/>
      <c r="AR2391" s="275"/>
      <c r="AS2391" s="275"/>
      <c r="AT2391" s="272"/>
      <c r="AU2391" s="272"/>
      <c r="AV2391" s="272"/>
      <c r="AW2391" s="272"/>
      <c r="AX2391" s="272"/>
    </row>
    <row r="2392" spans="1:50" customFormat="1" ht="14.4" x14ac:dyDescent="0.3">
      <c r="A2392" s="269"/>
      <c r="B2392" s="270"/>
      <c r="C2392" s="275"/>
      <c r="D2392" s="275"/>
      <c r="E2392" s="275"/>
      <c r="F2392" s="275"/>
      <c r="G2392" s="275"/>
      <c r="H2392" s="275"/>
      <c r="I2392" s="275"/>
      <c r="J2392" s="275"/>
      <c r="K2392" s="275"/>
      <c r="L2392" s="275"/>
      <c r="M2392" s="275"/>
      <c r="N2392" s="275"/>
      <c r="O2392" s="275"/>
      <c r="P2392" s="275"/>
      <c r="Q2392" s="275"/>
      <c r="R2392" s="275"/>
      <c r="S2392" s="275"/>
      <c r="T2392" s="275"/>
      <c r="U2392" s="275"/>
      <c r="V2392" s="275"/>
      <c r="W2392" s="275"/>
      <c r="X2392" s="275"/>
      <c r="Y2392" s="275"/>
      <c r="Z2392" s="275"/>
      <c r="AA2392" s="275"/>
      <c r="AB2392" s="275"/>
      <c r="AC2392" s="275"/>
      <c r="AD2392" s="275"/>
      <c r="AE2392" s="275"/>
      <c r="AF2392" s="275"/>
      <c r="AG2392" s="275"/>
      <c r="AH2392" s="275"/>
      <c r="AI2392" s="275"/>
      <c r="AJ2392" s="275"/>
      <c r="AK2392" s="275"/>
      <c r="AL2392" s="275"/>
      <c r="AM2392" s="275"/>
      <c r="AN2392" s="275"/>
      <c r="AO2392" s="275"/>
      <c r="AP2392" s="275"/>
      <c r="AQ2392" s="275"/>
      <c r="AR2392" s="275"/>
      <c r="AS2392" s="275"/>
      <c r="AT2392" s="272"/>
      <c r="AU2392" s="272"/>
      <c r="AV2392" s="272"/>
      <c r="AW2392" s="272"/>
      <c r="AX2392" s="272"/>
    </row>
    <row r="2393" spans="1:50" customFormat="1" ht="14.4" x14ac:dyDescent="0.3">
      <c r="A2393" s="269"/>
      <c r="B2393" s="270"/>
      <c r="C2393" s="275"/>
      <c r="D2393" s="275"/>
      <c r="E2393" s="275"/>
      <c r="F2393" s="275"/>
      <c r="G2393" s="275"/>
      <c r="H2393" s="275"/>
      <c r="I2393" s="275"/>
      <c r="J2393" s="275"/>
      <c r="K2393" s="275"/>
      <c r="L2393" s="275"/>
      <c r="M2393" s="275"/>
      <c r="N2393" s="275"/>
      <c r="O2393" s="275"/>
      <c r="P2393" s="275"/>
      <c r="Q2393" s="275"/>
      <c r="R2393" s="275"/>
      <c r="S2393" s="275"/>
      <c r="T2393" s="275"/>
      <c r="U2393" s="275"/>
      <c r="V2393" s="275"/>
      <c r="W2393" s="275"/>
      <c r="X2393" s="275"/>
      <c r="Y2393" s="275"/>
      <c r="Z2393" s="275"/>
      <c r="AA2393" s="275"/>
      <c r="AB2393" s="275"/>
      <c r="AC2393" s="275"/>
      <c r="AD2393" s="275"/>
      <c r="AE2393" s="275"/>
      <c r="AF2393" s="275"/>
      <c r="AG2393" s="275"/>
      <c r="AH2393" s="275"/>
      <c r="AI2393" s="275"/>
      <c r="AJ2393" s="275"/>
      <c r="AK2393" s="275"/>
      <c r="AL2393" s="275"/>
      <c r="AM2393" s="275"/>
      <c r="AN2393" s="275"/>
      <c r="AO2393" s="275"/>
      <c r="AP2393" s="275"/>
      <c r="AQ2393" s="275"/>
      <c r="AR2393" s="275"/>
      <c r="AS2393" s="275"/>
      <c r="AT2393" s="272"/>
      <c r="AU2393" s="272"/>
      <c r="AV2393" s="272"/>
      <c r="AW2393" s="272"/>
      <c r="AX2393" s="272"/>
    </row>
    <row r="2394" spans="1:50" customFormat="1" ht="21.6" x14ac:dyDescent="0.3">
      <c r="A2394" s="274"/>
      <c r="B2394" s="270"/>
      <c r="C2394" s="276"/>
      <c r="D2394" s="276"/>
      <c r="E2394" s="276"/>
      <c r="F2394" s="276"/>
      <c r="G2394" s="276"/>
      <c r="H2394" s="276"/>
      <c r="I2394" s="276"/>
      <c r="J2394" s="276"/>
      <c r="K2394" s="276"/>
      <c r="L2394" s="276"/>
      <c r="M2394" s="276"/>
      <c r="N2394" s="276"/>
      <c r="O2394" s="276"/>
      <c r="P2394" s="276"/>
      <c r="Q2394" s="276"/>
      <c r="R2394" s="276"/>
      <c r="S2394" s="276"/>
      <c r="T2394" s="276"/>
      <c r="U2394" s="276"/>
      <c r="V2394" s="276"/>
      <c r="W2394" s="276"/>
      <c r="X2394" s="276"/>
      <c r="Y2394" s="276"/>
      <c r="Z2394" s="276"/>
      <c r="AA2394" s="276"/>
      <c r="AB2394" s="276"/>
      <c r="AC2394" s="276"/>
      <c r="AD2394" s="276"/>
      <c r="AE2394" s="276"/>
      <c r="AF2394" s="276"/>
      <c r="AG2394" s="276"/>
      <c r="AH2394" s="276"/>
      <c r="AI2394" s="276"/>
      <c r="AJ2394" s="276"/>
      <c r="AK2394" s="276"/>
      <c r="AL2394" s="276"/>
      <c r="AM2394" s="276"/>
      <c r="AN2394" s="276"/>
      <c r="AO2394" s="276"/>
      <c r="AP2394" s="276"/>
      <c r="AQ2394" s="276"/>
      <c r="AR2394" s="277"/>
      <c r="AS2394" s="278"/>
      <c r="AT2394" s="272"/>
      <c r="AU2394" s="272"/>
      <c r="AV2394" s="272"/>
      <c r="AW2394" s="272"/>
      <c r="AX2394" s="272"/>
    </row>
    <row r="2395" spans="1:50" customFormat="1" ht="14.4" x14ac:dyDescent="0.3">
      <c r="A2395" s="269"/>
      <c r="B2395" s="270"/>
      <c r="C2395" s="275"/>
      <c r="D2395" s="275"/>
      <c r="E2395" s="275"/>
      <c r="F2395" s="275"/>
      <c r="G2395" s="275"/>
      <c r="H2395" s="275"/>
      <c r="I2395" s="275"/>
      <c r="J2395" s="275"/>
      <c r="K2395" s="275"/>
      <c r="L2395" s="275"/>
      <c r="M2395" s="275"/>
      <c r="N2395" s="275"/>
      <c r="O2395" s="275"/>
      <c r="P2395" s="275"/>
      <c r="Q2395" s="275"/>
      <c r="R2395" s="275"/>
      <c r="S2395" s="275"/>
      <c r="T2395" s="275"/>
      <c r="U2395" s="275"/>
      <c r="V2395" s="275"/>
      <c r="W2395" s="275"/>
      <c r="X2395" s="275"/>
      <c r="Y2395" s="275"/>
      <c r="Z2395" s="275"/>
      <c r="AA2395" s="275"/>
      <c r="AB2395" s="275"/>
      <c r="AC2395" s="275"/>
      <c r="AD2395" s="275"/>
      <c r="AE2395" s="275"/>
      <c r="AF2395" s="275"/>
      <c r="AG2395" s="275"/>
      <c r="AH2395" s="275"/>
      <c r="AI2395" s="275"/>
      <c r="AJ2395" s="275"/>
      <c r="AK2395" s="275"/>
      <c r="AL2395" s="275"/>
      <c r="AM2395" s="275"/>
      <c r="AN2395" s="275"/>
      <c r="AO2395" s="275"/>
      <c r="AP2395" s="275"/>
      <c r="AQ2395" s="275"/>
      <c r="AR2395" s="275"/>
      <c r="AS2395" s="275"/>
      <c r="AT2395" s="272"/>
      <c r="AU2395" s="272"/>
      <c r="AV2395" s="272"/>
      <c r="AW2395" s="272"/>
      <c r="AX2395" s="272"/>
    </row>
    <row r="2396" spans="1:50" customFormat="1" ht="14.4" x14ac:dyDescent="0.3">
      <c r="A2396" s="269"/>
      <c r="B2396" s="270"/>
      <c r="C2396" s="275"/>
      <c r="D2396" s="275"/>
      <c r="E2396" s="275"/>
      <c r="F2396" s="275"/>
      <c r="G2396" s="275"/>
      <c r="H2396" s="275"/>
      <c r="I2396" s="275"/>
      <c r="J2396" s="275"/>
      <c r="K2396" s="275"/>
      <c r="L2396" s="275"/>
      <c r="M2396" s="275"/>
      <c r="N2396" s="275"/>
      <c r="O2396" s="275"/>
      <c r="P2396" s="275"/>
      <c r="Q2396" s="275"/>
      <c r="R2396" s="275"/>
      <c r="S2396" s="275"/>
      <c r="T2396" s="275"/>
      <c r="U2396" s="275"/>
      <c r="V2396" s="275"/>
      <c r="W2396" s="275"/>
      <c r="X2396" s="275"/>
      <c r="Y2396" s="275"/>
      <c r="Z2396" s="275"/>
      <c r="AA2396" s="275"/>
      <c r="AB2396" s="275"/>
      <c r="AC2396" s="275"/>
      <c r="AD2396" s="275"/>
      <c r="AE2396" s="275"/>
      <c r="AF2396" s="275"/>
      <c r="AG2396" s="275"/>
      <c r="AH2396" s="275"/>
      <c r="AI2396" s="275"/>
      <c r="AJ2396" s="275"/>
      <c r="AK2396" s="275"/>
      <c r="AL2396" s="275"/>
      <c r="AM2396" s="275"/>
      <c r="AN2396" s="275"/>
      <c r="AO2396" s="275"/>
      <c r="AP2396" s="275"/>
      <c r="AQ2396" s="275"/>
      <c r="AR2396" s="275"/>
      <c r="AS2396" s="275"/>
      <c r="AT2396" s="272"/>
      <c r="AU2396" s="272"/>
      <c r="AV2396" s="272"/>
      <c r="AW2396" s="272"/>
      <c r="AX2396" s="272"/>
    </row>
    <row r="2397" spans="1:50" customFormat="1" ht="14.4" x14ac:dyDescent="0.3">
      <c r="A2397" s="269"/>
      <c r="B2397" s="270"/>
      <c r="C2397" s="275"/>
      <c r="D2397" s="275"/>
      <c r="E2397" s="275"/>
      <c r="F2397" s="275"/>
      <c r="G2397" s="275"/>
      <c r="H2397" s="275"/>
      <c r="I2397" s="275"/>
      <c r="J2397" s="275"/>
      <c r="K2397" s="275"/>
      <c r="L2397" s="275"/>
      <c r="M2397" s="275"/>
      <c r="N2397" s="275"/>
      <c r="O2397" s="275"/>
      <c r="P2397" s="275"/>
      <c r="Q2397" s="275"/>
      <c r="R2397" s="275"/>
      <c r="S2397" s="275"/>
      <c r="T2397" s="275"/>
      <c r="U2397" s="275"/>
      <c r="V2397" s="275"/>
      <c r="W2397" s="275"/>
      <c r="X2397" s="275"/>
      <c r="Y2397" s="275"/>
      <c r="Z2397" s="275"/>
      <c r="AA2397" s="275"/>
      <c r="AB2397" s="275"/>
      <c r="AC2397" s="275"/>
      <c r="AD2397" s="275"/>
      <c r="AE2397" s="275"/>
      <c r="AF2397" s="275"/>
      <c r="AG2397" s="275"/>
      <c r="AH2397" s="275"/>
      <c r="AI2397" s="275"/>
      <c r="AJ2397" s="275"/>
      <c r="AK2397" s="275"/>
      <c r="AL2397" s="275"/>
      <c r="AM2397" s="275"/>
      <c r="AN2397" s="275"/>
      <c r="AO2397" s="275"/>
      <c r="AP2397" s="275"/>
      <c r="AQ2397" s="275"/>
      <c r="AR2397" s="275"/>
      <c r="AS2397" s="275"/>
      <c r="AT2397" s="272"/>
      <c r="AU2397" s="272"/>
      <c r="AV2397" s="272"/>
      <c r="AW2397" s="272"/>
      <c r="AX2397" s="272"/>
    </row>
    <row r="2398" spans="1:50" customFormat="1" ht="14.4" x14ac:dyDescent="0.3">
      <c r="A2398" s="269"/>
      <c r="B2398" s="270"/>
      <c r="C2398" s="275"/>
      <c r="D2398" s="275"/>
      <c r="E2398" s="275"/>
      <c r="F2398" s="275"/>
      <c r="G2398" s="275"/>
      <c r="H2398" s="275"/>
      <c r="I2398" s="275"/>
      <c r="J2398" s="275"/>
      <c r="K2398" s="275"/>
      <c r="L2398" s="275"/>
      <c r="M2398" s="275"/>
      <c r="N2398" s="275"/>
      <c r="O2398" s="275"/>
      <c r="P2398" s="275"/>
      <c r="Q2398" s="275"/>
      <c r="R2398" s="275"/>
      <c r="S2398" s="275"/>
      <c r="T2398" s="275"/>
      <c r="U2398" s="275"/>
      <c r="V2398" s="275"/>
      <c r="W2398" s="275"/>
      <c r="X2398" s="275"/>
      <c r="Y2398" s="275"/>
      <c r="Z2398" s="275"/>
      <c r="AA2398" s="275"/>
      <c r="AB2398" s="275"/>
      <c r="AC2398" s="275"/>
      <c r="AD2398" s="275"/>
      <c r="AE2398" s="275"/>
      <c r="AF2398" s="275"/>
      <c r="AG2398" s="275"/>
      <c r="AH2398" s="275"/>
      <c r="AI2398" s="275"/>
      <c r="AJ2398" s="275"/>
      <c r="AK2398" s="275"/>
      <c r="AL2398" s="275"/>
      <c r="AM2398" s="275"/>
      <c r="AN2398" s="275"/>
      <c r="AO2398" s="275"/>
      <c r="AP2398" s="275"/>
      <c r="AQ2398" s="275"/>
      <c r="AR2398" s="275"/>
      <c r="AS2398" s="275"/>
      <c r="AT2398" s="272"/>
      <c r="AU2398" s="272"/>
      <c r="AV2398" s="272"/>
      <c r="AW2398" s="272"/>
      <c r="AX2398" s="272"/>
    </row>
    <row r="2399" spans="1:50" customFormat="1" ht="14.4" x14ac:dyDescent="0.3">
      <c r="A2399" s="269"/>
      <c r="B2399" s="270"/>
      <c r="C2399" s="275"/>
      <c r="D2399" s="275"/>
      <c r="E2399" s="275"/>
      <c r="F2399" s="275"/>
      <c r="G2399" s="275"/>
      <c r="H2399" s="275"/>
      <c r="I2399" s="275"/>
      <c r="J2399" s="275"/>
      <c r="K2399" s="275"/>
      <c r="L2399" s="275"/>
      <c r="M2399" s="275"/>
      <c r="N2399" s="275"/>
      <c r="O2399" s="275"/>
      <c r="P2399" s="275"/>
      <c r="Q2399" s="275"/>
      <c r="R2399" s="275"/>
      <c r="S2399" s="275"/>
      <c r="T2399" s="275"/>
      <c r="U2399" s="275"/>
      <c r="V2399" s="275"/>
      <c r="W2399" s="275"/>
      <c r="X2399" s="275"/>
      <c r="Y2399" s="275"/>
      <c r="Z2399" s="275"/>
      <c r="AA2399" s="275"/>
      <c r="AB2399" s="275"/>
      <c r="AC2399" s="275"/>
      <c r="AD2399" s="275"/>
      <c r="AE2399" s="275"/>
      <c r="AF2399" s="275"/>
      <c r="AG2399" s="275"/>
      <c r="AH2399" s="275"/>
      <c r="AI2399" s="275"/>
      <c r="AJ2399" s="275"/>
      <c r="AK2399" s="275"/>
      <c r="AL2399" s="275"/>
      <c r="AM2399" s="275"/>
      <c r="AN2399" s="275"/>
      <c r="AO2399" s="275"/>
      <c r="AP2399" s="275"/>
      <c r="AQ2399" s="275"/>
      <c r="AR2399" s="275"/>
      <c r="AS2399" s="275"/>
      <c r="AT2399" s="272"/>
      <c r="AU2399" s="272"/>
      <c r="AV2399" s="272"/>
      <c r="AW2399" s="272"/>
      <c r="AX2399" s="272"/>
    </row>
    <row r="2400" spans="1:50" customFormat="1" ht="14.4" x14ac:dyDescent="0.3">
      <c r="A2400" s="269"/>
      <c r="B2400" s="270"/>
      <c r="C2400" s="275"/>
      <c r="D2400" s="275"/>
      <c r="E2400" s="275"/>
      <c r="F2400" s="275"/>
      <c r="G2400" s="275"/>
      <c r="H2400" s="275"/>
      <c r="I2400" s="275"/>
      <c r="J2400" s="275"/>
      <c r="K2400" s="275"/>
      <c r="L2400" s="275"/>
      <c r="M2400" s="275"/>
      <c r="N2400" s="275"/>
      <c r="O2400" s="275"/>
      <c r="P2400" s="275"/>
      <c r="Q2400" s="275"/>
      <c r="R2400" s="275"/>
      <c r="S2400" s="275"/>
      <c r="T2400" s="275"/>
      <c r="U2400" s="275"/>
      <c r="V2400" s="275"/>
      <c r="W2400" s="275"/>
      <c r="X2400" s="275"/>
      <c r="Y2400" s="275"/>
      <c r="Z2400" s="275"/>
      <c r="AA2400" s="275"/>
      <c r="AB2400" s="275"/>
      <c r="AC2400" s="275"/>
      <c r="AD2400" s="275"/>
      <c r="AE2400" s="275"/>
      <c r="AF2400" s="275"/>
      <c r="AG2400" s="275"/>
      <c r="AH2400" s="275"/>
      <c r="AI2400" s="275"/>
      <c r="AJ2400" s="275"/>
      <c r="AK2400" s="275"/>
      <c r="AL2400" s="275"/>
      <c r="AM2400" s="275"/>
      <c r="AN2400" s="275"/>
      <c r="AO2400" s="275"/>
      <c r="AP2400" s="275"/>
      <c r="AQ2400" s="275"/>
      <c r="AR2400" s="275"/>
      <c r="AS2400" s="275"/>
      <c r="AT2400" s="272"/>
      <c r="AU2400" s="272"/>
      <c r="AV2400" s="272"/>
      <c r="AW2400" s="272"/>
      <c r="AX2400" s="272"/>
    </row>
    <row r="2401" spans="1:50" customFormat="1" ht="14.4" x14ac:dyDescent="0.3">
      <c r="A2401" s="269"/>
      <c r="B2401" s="270"/>
      <c r="C2401" s="275"/>
      <c r="D2401" s="275"/>
      <c r="E2401" s="275"/>
      <c r="F2401" s="275"/>
      <c r="G2401" s="275"/>
      <c r="H2401" s="275"/>
      <c r="I2401" s="275"/>
      <c r="J2401" s="275"/>
      <c r="K2401" s="275"/>
      <c r="L2401" s="275"/>
      <c r="M2401" s="275"/>
      <c r="N2401" s="275"/>
      <c r="O2401" s="275"/>
      <c r="P2401" s="275"/>
      <c r="Q2401" s="275"/>
      <c r="R2401" s="275"/>
      <c r="S2401" s="275"/>
      <c r="T2401" s="275"/>
      <c r="U2401" s="275"/>
      <c r="V2401" s="275"/>
      <c r="W2401" s="275"/>
      <c r="X2401" s="275"/>
      <c r="Y2401" s="275"/>
      <c r="Z2401" s="275"/>
      <c r="AA2401" s="275"/>
      <c r="AB2401" s="275"/>
      <c r="AC2401" s="275"/>
      <c r="AD2401" s="275"/>
      <c r="AE2401" s="275"/>
      <c r="AF2401" s="275"/>
      <c r="AG2401" s="275"/>
      <c r="AH2401" s="275"/>
      <c r="AI2401" s="275"/>
      <c r="AJ2401" s="275"/>
      <c r="AK2401" s="275"/>
      <c r="AL2401" s="275"/>
      <c r="AM2401" s="275"/>
      <c r="AN2401" s="275"/>
      <c r="AO2401" s="275"/>
      <c r="AP2401" s="275"/>
      <c r="AQ2401" s="275"/>
      <c r="AR2401" s="275"/>
      <c r="AS2401" s="275"/>
      <c r="AT2401" s="272"/>
      <c r="AU2401" s="272"/>
      <c r="AV2401" s="272"/>
      <c r="AW2401" s="272"/>
      <c r="AX2401" s="272"/>
    </row>
    <row r="2402" spans="1:50" customFormat="1" ht="14.4" x14ac:dyDescent="0.3">
      <c r="A2402" s="269"/>
      <c r="B2402" s="270"/>
      <c r="C2402" s="275"/>
      <c r="D2402" s="275"/>
      <c r="E2402" s="275"/>
      <c r="F2402" s="275"/>
      <c r="G2402" s="275"/>
      <c r="H2402" s="275"/>
      <c r="I2402" s="275"/>
      <c r="J2402" s="275"/>
      <c r="K2402" s="275"/>
      <c r="L2402" s="275"/>
      <c r="M2402" s="275"/>
      <c r="N2402" s="275"/>
      <c r="O2402" s="275"/>
      <c r="P2402" s="275"/>
      <c r="Q2402" s="275"/>
      <c r="R2402" s="275"/>
      <c r="S2402" s="275"/>
      <c r="T2402" s="275"/>
      <c r="U2402" s="275"/>
      <c r="V2402" s="275"/>
      <c r="W2402" s="275"/>
      <c r="X2402" s="275"/>
      <c r="Y2402" s="275"/>
      <c r="Z2402" s="275"/>
      <c r="AA2402" s="275"/>
      <c r="AB2402" s="275"/>
      <c r="AC2402" s="275"/>
      <c r="AD2402" s="275"/>
      <c r="AE2402" s="275"/>
      <c r="AF2402" s="275"/>
      <c r="AG2402" s="275"/>
      <c r="AH2402" s="275"/>
      <c r="AI2402" s="275"/>
      <c r="AJ2402" s="275"/>
      <c r="AK2402" s="275"/>
      <c r="AL2402" s="275"/>
      <c r="AM2402" s="275"/>
      <c r="AN2402" s="275"/>
      <c r="AO2402" s="275"/>
      <c r="AP2402" s="275"/>
      <c r="AQ2402" s="275"/>
      <c r="AR2402" s="275"/>
      <c r="AS2402" s="275"/>
      <c r="AT2402" s="272"/>
      <c r="AU2402" s="272"/>
      <c r="AV2402" s="272"/>
      <c r="AW2402" s="272"/>
      <c r="AX2402" s="272"/>
    </row>
    <row r="2403" spans="1:50" customFormat="1" ht="14.4" x14ac:dyDescent="0.3">
      <c r="A2403" s="269"/>
      <c r="B2403" s="270"/>
      <c r="C2403" s="275"/>
      <c r="D2403" s="275"/>
      <c r="E2403" s="275"/>
      <c r="F2403" s="275"/>
      <c r="G2403" s="275"/>
      <c r="H2403" s="275"/>
      <c r="I2403" s="275"/>
      <c r="J2403" s="275"/>
      <c r="K2403" s="275"/>
      <c r="L2403" s="275"/>
      <c r="M2403" s="275"/>
      <c r="N2403" s="275"/>
      <c r="O2403" s="275"/>
      <c r="P2403" s="275"/>
      <c r="Q2403" s="275"/>
      <c r="R2403" s="275"/>
      <c r="S2403" s="275"/>
      <c r="T2403" s="275"/>
      <c r="U2403" s="275"/>
      <c r="V2403" s="275"/>
      <c r="W2403" s="275"/>
      <c r="X2403" s="275"/>
      <c r="Y2403" s="275"/>
      <c r="Z2403" s="275"/>
      <c r="AA2403" s="275"/>
      <c r="AB2403" s="275"/>
      <c r="AC2403" s="275"/>
      <c r="AD2403" s="275"/>
      <c r="AE2403" s="275"/>
      <c r="AF2403" s="275"/>
      <c r="AG2403" s="275"/>
      <c r="AH2403" s="275"/>
      <c r="AI2403" s="275"/>
      <c r="AJ2403" s="275"/>
      <c r="AK2403" s="275"/>
      <c r="AL2403" s="275"/>
      <c r="AM2403" s="275"/>
      <c r="AN2403" s="275"/>
      <c r="AO2403" s="275"/>
      <c r="AP2403" s="275"/>
      <c r="AQ2403" s="275"/>
      <c r="AR2403" s="275"/>
      <c r="AS2403" s="275"/>
      <c r="AT2403" s="272"/>
      <c r="AU2403" s="272"/>
      <c r="AV2403" s="272"/>
      <c r="AW2403" s="272"/>
      <c r="AX2403" s="272"/>
    </row>
    <row r="2404" spans="1:50" customFormat="1" ht="21.6" x14ac:dyDescent="0.3">
      <c r="A2404" s="274"/>
      <c r="B2404" s="270"/>
      <c r="C2404" s="276"/>
      <c r="D2404" s="276"/>
      <c r="E2404" s="276"/>
      <c r="F2404" s="276"/>
      <c r="G2404" s="276"/>
      <c r="H2404" s="276"/>
      <c r="I2404" s="276"/>
      <c r="J2404" s="276"/>
      <c r="K2404" s="276"/>
      <c r="L2404" s="276"/>
      <c r="M2404" s="276"/>
      <c r="N2404" s="276"/>
      <c r="O2404" s="276"/>
      <c r="P2404" s="276"/>
      <c r="Q2404" s="276"/>
      <c r="R2404" s="276"/>
      <c r="S2404" s="276"/>
      <c r="T2404" s="276"/>
      <c r="U2404" s="276"/>
      <c r="V2404" s="276"/>
      <c r="W2404" s="276"/>
      <c r="X2404" s="276"/>
      <c r="Y2404" s="276"/>
      <c r="Z2404" s="276"/>
      <c r="AA2404" s="276"/>
      <c r="AB2404" s="276"/>
      <c r="AC2404" s="276"/>
      <c r="AD2404" s="276"/>
      <c r="AE2404" s="276"/>
      <c r="AF2404" s="276"/>
      <c r="AG2404" s="276"/>
      <c r="AH2404" s="276"/>
      <c r="AI2404" s="276"/>
      <c r="AJ2404" s="276"/>
      <c r="AK2404" s="276"/>
      <c r="AL2404" s="276"/>
      <c r="AM2404" s="276"/>
      <c r="AN2404" s="276"/>
      <c r="AO2404" s="276"/>
      <c r="AP2404" s="276"/>
      <c r="AQ2404" s="276"/>
      <c r="AR2404" s="277"/>
      <c r="AS2404" s="278"/>
      <c r="AT2404" s="272"/>
      <c r="AU2404" s="272"/>
      <c r="AV2404" s="272"/>
      <c r="AW2404" s="272"/>
      <c r="AX2404" s="272"/>
    </row>
    <row r="2405" spans="1:50" customFormat="1" ht="21.6" x14ac:dyDescent="0.3">
      <c r="A2405" s="274"/>
      <c r="B2405" s="270"/>
      <c r="C2405" s="276"/>
      <c r="D2405" s="276"/>
      <c r="E2405" s="276"/>
      <c r="F2405" s="276"/>
      <c r="G2405" s="276"/>
      <c r="H2405" s="276"/>
      <c r="I2405" s="276"/>
      <c r="J2405" s="276"/>
      <c r="K2405" s="276"/>
      <c r="L2405" s="276"/>
      <c r="M2405" s="276"/>
      <c r="N2405" s="276"/>
      <c r="O2405" s="276"/>
      <c r="P2405" s="276"/>
      <c r="Q2405" s="276"/>
      <c r="R2405" s="276"/>
      <c r="S2405" s="276"/>
      <c r="T2405" s="276"/>
      <c r="U2405" s="276"/>
      <c r="V2405" s="276"/>
      <c r="W2405" s="276"/>
      <c r="X2405" s="276"/>
      <c r="Y2405" s="276"/>
      <c r="Z2405" s="276"/>
      <c r="AA2405" s="276"/>
      <c r="AB2405" s="276"/>
      <c r="AC2405" s="276"/>
      <c r="AD2405" s="276"/>
      <c r="AE2405" s="276"/>
      <c r="AF2405" s="276"/>
      <c r="AG2405" s="276"/>
      <c r="AH2405" s="276"/>
      <c r="AI2405" s="276"/>
      <c r="AJ2405" s="276"/>
      <c r="AK2405" s="276"/>
      <c r="AL2405" s="276"/>
      <c r="AM2405" s="276"/>
      <c r="AN2405" s="276"/>
      <c r="AO2405" s="276"/>
      <c r="AP2405" s="276"/>
      <c r="AQ2405" s="276"/>
      <c r="AR2405" s="277"/>
      <c r="AS2405" s="278"/>
      <c r="AT2405" s="272"/>
      <c r="AU2405" s="272"/>
      <c r="AV2405" s="272"/>
      <c r="AW2405" s="272"/>
      <c r="AX2405" s="272"/>
    </row>
    <row r="2406" spans="1:50" customFormat="1" ht="21.6" x14ac:dyDescent="0.3">
      <c r="A2406" s="274"/>
      <c r="B2406" s="270"/>
      <c r="C2406" s="276"/>
      <c r="D2406" s="276"/>
      <c r="E2406" s="276"/>
      <c r="F2406" s="276"/>
      <c r="G2406" s="276"/>
      <c r="H2406" s="276"/>
      <c r="I2406" s="276"/>
      <c r="J2406" s="276"/>
      <c r="K2406" s="276"/>
      <c r="L2406" s="276"/>
      <c r="M2406" s="276"/>
      <c r="N2406" s="276"/>
      <c r="O2406" s="276"/>
      <c r="P2406" s="276"/>
      <c r="Q2406" s="276"/>
      <c r="R2406" s="276"/>
      <c r="S2406" s="276"/>
      <c r="T2406" s="276"/>
      <c r="U2406" s="276"/>
      <c r="V2406" s="276"/>
      <c r="W2406" s="276"/>
      <c r="X2406" s="276"/>
      <c r="Y2406" s="276"/>
      <c r="Z2406" s="276"/>
      <c r="AA2406" s="276"/>
      <c r="AB2406" s="276"/>
      <c r="AC2406" s="276"/>
      <c r="AD2406" s="276"/>
      <c r="AE2406" s="276"/>
      <c r="AF2406" s="276"/>
      <c r="AG2406" s="276"/>
      <c r="AH2406" s="276"/>
      <c r="AI2406" s="276"/>
      <c r="AJ2406" s="276"/>
      <c r="AK2406" s="276"/>
      <c r="AL2406" s="276"/>
      <c r="AM2406" s="276"/>
      <c r="AN2406" s="276"/>
      <c r="AO2406" s="276"/>
      <c r="AP2406" s="276"/>
      <c r="AQ2406" s="276"/>
      <c r="AR2406" s="277"/>
      <c r="AS2406" s="278"/>
      <c r="AT2406" s="272"/>
      <c r="AU2406" s="272"/>
      <c r="AV2406" s="272"/>
      <c r="AW2406" s="272"/>
      <c r="AX2406" s="272"/>
    </row>
    <row r="2407" spans="1:50" customFormat="1" ht="21.6" x14ac:dyDescent="0.3">
      <c r="A2407" s="274"/>
      <c r="B2407" s="270"/>
      <c r="C2407" s="276"/>
      <c r="D2407" s="276"/>
      <c r="E2407" s="276"/>
      <c r="F2407" s="276"/>
      <c r="G2407" s="276"/>
      <c r="H2407" s="276"/>
      <c r="I2407" s="276"/>
      <c r="J2407" s="276"/>
      <c r="K2407" s="276"/>
      <c r="L2407" s="276"/>
      <c r="M2407" s="276"/>
      <c r="N2407" s="276"/>
      <c r="O2407" s="276"/>
      <c r="P2407" s="276"/>
      <c r="Q2407" s="276"/>
      <c r="R2407" s="276"/>
      <c r="S2407" s="276"/>
      <c r="T2407" s="276"/>
      <c r="U2407" s="276"/>
      <c r="V2407" s="276"/>
      <c r="W2407" s="276"/>
      <c r="X2407" s="276"/>
      <c r="Y2407" s="276"/>
      <c r="Z2407" s="276"/>
      <c r="AA2407" s="276"/>
      <c r="AB2407" s="276"/>
      <c r="AC2407" s="276"/>
      <c r="AD2407" s="276"/>
      <c r="AE2407" s="276"/>
      <c r="AF2407" s="276"/>
      <c r="AG2407" s="276"/>
      <c r="AH2407" s="276"/>
      <c r="AI2407" s="276"/>
      <c r="AJ2407" s="276"/>
      <c r="AK2407" s="276"/>
      <c r="AL2407" s="276"/>
      <c r="AM2407" s="276"/>
      <c r="AN2407" s="276"/>
      <c r="AO2407" s="276"/>
      <c r="AP2407" s="276"/>
      <c r="AQ2407" s="276"/>
      <c r="AR2407" s="277"/>
      <c r="AS2407" s="278"/>
      <c r="AT2407" s="272"/>
      <c r="AU2407" s="272"/>
      <c r="AV2407" s="272"/>
      <c r="AW2407" s="272"/>
      <c r="AX2407" s="272"/>
    </row>
    <row r="2408" spans="1:50" customFormat="1" ht="21.6" x14ac:dyDescent="0.3">
      <c r="A2408" s="274"/>
      <c r="B2408" s="270"/>
      <c r="C2408" s="276"/>
      <c r="D2408" s="276"/>
      <c r="E2408" s="276"/>
      <c r="F2408" s="276"/>
      <c r="G2408" s="276"/>
      <c r="H2408" s="276"/>
      <c r="I2408" s="276"/>
      <c r="J2408" s="276"/>
      <c r="K2408" s="276"/>
      <c r="L2408" s="276"/>
      <c r="M2408" s="276"/>
      <c r="N2408" s="276"/>
      <c r="O2408" s="276"/>
      <c r="P2408" s="276"/>
      <c r="Q2408" s="276"/>
      <c r="R2408" s="276"/>
      <c r="S2408" s="276"/>
      <c r="T2408" s="276"/>
      <c r="U2408" s="276"/>
      <c r="V2408" s="276"/>
      <c r="W2408" s="276"/>
      <c r="X2408" s="276"/>
      <c r="Y2408" s="276"/>
      <c r="Z2408" s="276"/>
      <c r="AA2408" s="276"/>
      <c r="AB2408" s="276"/>
      <c r="AC2408" s="276"/>
      <c r="AD2408" s="276"/>
      <c r="AE2408" s="276"/>
      <c r="AF2408" s="276"/>
      <c r="AG2408" s="276"/>
      <c r="AH2408" s="276"/>
      <c r="AI2408" s="276"/>
      <c r="AJ2408" s="276"/>
      <c r="AK2408" s="276"/>
      <c r="AL2408" s="276"/>
      <c r="AM2408" s="276"/>
      <c r="AN2408" s="276"/>
      <c r="AO2408" s="276"/>
      <c r="AP2408" s="276"/>
      <c r="AQ2408" s="276"/>
      <c r="AR2408" s="277"/>
      <c r="AS2408" s="278"/>
      <c r="AT2408" s="272"/>
      <c r="AU2408" s="272"/>
      <c r="AV2408" s="272"/>
      <c r="AW2408" s="272"/>
      <c r="AX2408" s="272"/>
    </row>
    <row r="2409" spans="1:50" customFormat="1" ht="14.4" x14ac:dyDescent="0.3">
      <c r="A2409" s="269"/>
      <c r="B2409" s="270"/>
      <c r="C2409" s="275"/>
      <c r="D2409" s="275"/>
      <c r="E2409" s="275"/>
      <c r="F2409" s="275"/>
      <c r="G2409" s="275"/>
      <c r="H2409" s="275"/>
      <c r="I2409" s="275"/>
      <c r="J2409" s="275"/>
      <c r="K2409" s="275"/>
      <c r="L2409" s="275"/>
      <c r="M2409" s="275"/>
      <c r="N2409" s="275"/>
      <c r="O2409" s="275"/>
      <c r="P2409" s="275"/>
      <c r="Q2409" s="275"/>
      <c r="R2409" s="275"/>
      <c r="S2409" s="275"/>
      <c r="T2409" s="275"/>
      <c r="U2409" s="275"/>
      <c r="V2409" s="275"/>
      <c r="W2409" s="275"/>
      <c r="X2409" s="275"/>
      <c r="Y2409" s="275"/>
      <c r="Z2409" s="275"/>
      <c r="AA2409" s="275"/>
      <c r="AB2409" s="275"/>
      <c r="AC2409" s="275"/>
      <c r="AD2409" s="275"/>
      <c r="AE2409" s="275"/>
      <c r="AF2409" s="275"/>
      <c r="AG2409" s="275"/>
      <c r="AH2409" s="275"/>
      <c r="AI2409" s="275"/>
      <c r="AJ2409" s="275"/>
      <c r="AK2409" s="275"/>
      <c r="AL2409" s="275"/>
      <c r="AM2409" s="275"/>
      <c r="AN2409" s="275"/>
      <c r="AO2409" s="275"/>
      <c r="AP2409" s="275"/>
      <c r="AQ2409" s="275"/>
      <c r="AR2409" s="275"/>
      <c r="AS2409" s="275"/>
      <c r="AT2409" s="272"/>
      <c r="AU2409" s="272"/>
      <c r="AV2409" s="272"/>
      <c r="AW2409" s="272"/>
      <c r="AX2409" s="272"/>
    </row>
    <row r="2410" spans="1:50" customFormat="1" ht="14.4" x14ac:dyDescent="0.3">
      <c r="A2410" s="269"/>
      <c r="B2410" s="270"/>
      <c r="C2410" s="275"/>
      <c r="D2410" s="275"/>
      <c r="E2410" s="275"/>
      <c r="F2410" s="275"/>
      <c r="G2410" s="275"/>
      <c r="H2410" s="275"/>
      <c r="I2410" s="275"/>
      <c r="J2410" s="275"/>
      <c r="K2410" s="275"/>
      <c r="L2410" s="275"/>
      <c r="M2410" s="275"/>
      <c r="N2410" s="275"/>
      <c r="O2410" s="275"/>
      <c r="P2410" s="275"/>
      <c r="Q2410" s="275"/>
      <c r="R2410" s="275"/>
      <c r="S2410" s="275"/>
      <c r="T2410" s="275"/>
      <c r="U2410" s="275"/>
      <c r="V2410" s="275"/>
      <c r="W2410" s="275"/>
      <c r="X2410" s="275"/>
      <c r="Y2410" s="275"/>
      <c r="Z2410" s="275"/>
      <c r="AA2410" s="275"/>
      <c r="AB2410" s="275"/>
      <c r="AC2410" s="275"/>
      <c r="AD2410" s="275"/>
      <c r="AE2410" s="275"/>
      <c r="AF2410" s="275"/>
      <c r="AG2410" s="275"/>
      <c r="AH2410" s="275"/>
      <c r="AI2410" s="275"/>
      <c r="AJ2410" s="275"/>
      <c r="AK2410" s="275"/>
      <c r="AL2410" s="275"/>
      <c r="AM2410" s="275"/>
      <c r="AN2410" s="275"/>
      <c r="AO2410" s="275"/>
      <c r="AP2410" s="275"/>
      <c r="AQ2410" s="275"/>
      <c r="AR2410" s="275"/>
      <c r="AS2410" s="275"/>
      <c r="AT2410" s="272"/>
      <c r="AU2410" s="272"/>
      <c r="AV2410" s="272"/>
      <c r="AW2410" s="272"/>
      <c r="AX2410" s="272"/>
    </row>
    <row r="2411" spans="1:50" customFormat="1" ht="21.6" x14ac:dyDescent="0.3">
      <c r="A2411" s="274"/>
      <c r="B2411" s="270"/>
      <c r="C2411" s="276"/>
      <c r="D2411" s="276"/>
      <c r="E2411" s="276"/>
      <c r="F2411" s="276"/>
      <c r="G2411" s="276"/>
      <c r="H2411" s="276"/>
      <c r="I2411" s="276"/>
      <c r="J2411" s="276"/>
      <c r="K2411" s="276"/>
      <c r="L2411" s="276"/>
      <c r="M2411" s="276"/>
      <c r="N2411" s="276"/>
      <c r="O2411" s="276"/>
      <c r="P2411" s="276"/>
      <c r="Q2411" s="276"/>
      <c r="R2411" s="276"/>
      <c r="S2411" s="276"/>
      <c r="T2411" s="276"/>
      <c r="U2411" s="276"/>
      <c r="V2411" s="276"/>
      <c r="W2411" s="276"/>
      <c r="X2411" s="276"/>
      <c r="Y2411" s="276"/>
      <c r="Z2411" s="276"/>
      <c r="AA2411" s="276"/>
      <c r="AB2411" s="276"/>
      <c r="AC2411" s="276"/>
      <c r="AD2411" s="276"/>
      <c r="AE2411" s="276"/>
      <c r="AF2411" s="276"/>
      <c r="AG2411" s="276"/>
      <c r="AH2411" s="276"/>
      <c r="AI2411" s="276"/>
      <c r="AJ2411" s="276"/>
      <c r="AK2411" s="276"/>
      <c r="AL2411" s="276"/>
      <c r="AM2411" s="276"/>
      <c r="AN2411" s="276"/>
      <c r="AO2411" s="276"/>
      <c r="AP2411" s="276"/>
      <c r="AQ2411" s="276"/>
      <c r="AR2411" s="277"/>
      <c r="AS2411" s="278"/>
      <c r="AT2411" s="272"/>
      <c r="AU2411" s="272"/>
      <c r="AV2411" s="272"/>
      <c r="AW2411" s="272"/>
      <c r="AX2411" s="272"/>
    </row>
    <row r="2412" spans="1:50" customFormat="1" ht="14.4" x14ac:dyDescent="0.3">
      <c r="A2412" s="269"/>
      <c r="B2412" s="270"/>
      <c r="C2412" s="275"/>
      <c r="D2412" s="275"/>
      <c r="E2412" s="275"/>
      <c r="F2412" s="275"/>
      <c r="G2412" s="275"/>
      <c r="H2412" s="275"/>
      <c r="I2412" s="275"/>
      <c r="J2412" s="275"/>
      <c r="K2412" s="275"/>
      <c r="L2412" s="275"/>
      <c r="M2412" s="275"/>
      <c r="N2412" s="275"/>
      <c r="O2412" s="275"/>
      <c r="P2412" s="275"/>
      <c r="Q2412" s="275"/>
      <c r="R2412" s="275"/>
      <c r="S2412" s="275"/>
      <c r="T2412" s="275"/>
      <c r="U2412" s="275"/>
      <c r="V2412" s="275"/>
      <c r="W2412" s="275"/>
      <c r="X2412" s="275"/>
      <c r="Y2412" s="275"/>
      <c r="Z2412" s="275"/>
      <c r="AA2412" s="275"/>
      <c r="AB2412" s="275"/>
      <c r="AC2412" s="275"/>
      <c r="AD2412" s="275"/>
      <c r="AE2412" s="275"/>
      <c r="AF2412" s="275"/>
      <c r="AG2412" s="275"/>
      <c r="AH2412" s="275"/>
      <c r="AI2412" s="275"/>
      <c r="AJ2412" s="275"/>
      <c r="AK2412" s="275"/>
      <c r="AL2412" s="275"/>
      <c r="AM2412" s="275"/>
      <c r="AN2412" s="275"/>
      <c r="AO2412" s="275"/>
      <c r="AP2412" s="275"/>
      <c r="AQ2412" s="275"/>
      <c r="AR2412" s="275"/>
      <c r="AS2412" s="275"/>
      <c r="AT2412" s="272"/>
      <c r="AU2412" s="272"/>
      <c r="AV2412" s="272"/>
      <c r="AW2412" s="272"/>
      <c r="AX2412" s="272"/>
    </row>
    <row r="2413" spans="1:50" customFormat="1" ht="21.6" x14ac:dyDescent="0.3">
      <c r="A2413" s="274"/>
      <c r="B2413" s="270"/>
      <c r="C2413" s="276"/>
      <c r="D2413" s="276"/>
      <c r="E2413" s="276"/>
      <c r="F2413" s="276"/>
      <c r="G2413" s="276"/>
      <c r="H2413" s="276"/>
      <c r="I2413" s="276"/>
      <c r="J2413" s="276"/>
      <c r="K2413" s="276"/>
      <c r="L2413" s="276"/>
      <c r="M2413" s="276"/>
      <c r="N2413" s="276"/>
      <c r="O2413" s="276"/>
      <c r="P2413" s="276"/>
      <c r="Q2413" s="276"/>
      <c r="R2413" s="276"/>
      <c r="S2413" s="276"/>
      <c r="T2413" s="276"/>
      <c r="U2413" s="276"/>
      <c r="V2413" s="276"/>
      <c r="W2413" s="276"/>
      <c r="X2413" s="276"/>
      <c r="Y2413" s="276"/>
      <c r="Z2413" s="276"/>
      <c r="AA2413" s="276"/>
      <c r="AB2413" s="276"/>
      <c r="AC2413" s="276"/>
      <c r="AD2413" s="276"/>
      <c r="AE2413" s="276"/>
      <c r="AF2413" s="276"/>
      <c r="AG2413" s="276"/>
      <c r="AH2413" s="276"/>
      <c r="AI2413" s="276"/>
      <c r="AJ2413" s="276"/>
      <c r="AK2413" s="276"/>
      <c r="AL2413" s="276"/>
      <c r="AM2413" s="276"/>
      <c r="AN2413" s="276"/>
      <c r="AO2413" s="276"/>
      <c r="AP2413" s="276"/>
      <c r="AQ2413" s="276"/>
      <c r="AR2413" s="277"/>
      <c r="AS2413" s="278"/>
      <c r="AT2413" s="272"/>
      <c r="AU2413" s="272"/>
      <c r="AV2413" s="272"/>
      <c r="AW2413" s="272"/>
      <c r="AX2413" s="272"/>
    </row>
    <row r="2414" spans="1:50" customFormat="1" ht="14.4" x14ac:dyDescent="0.3">
      <c r="A2414" s="269"/>
      <c r="B2414" s="270"/>
      <c r="C2414" s="275"/>
      <c r="D2414" s="275"/>
      <c r="E2414" s="275"/>
      <c r="F2414" s="275"/>
      <c r="G2414" s="275"/>
      <c r="H2414" s="275"/>
      <c r="I2414" s="275"/>
      <c r="J2414" s="275"/>
      <c r="K2414" s="275"/>
      <c r="L2414" s="275"/>
      <c r="M2414" s="275"/>
      <c r="N2414" s="275"/>
      <c r="O2414" s="275"/>
      <c r="P2414" s="275"/>
      <c r="Q2414" s="275"/>
      <c r="R2414" s="275"/>
      <c r="S2414" s="275"/>
      <c r="T2414" s="275"/>
      <c r="U2414" s="275"/>
      <c r="V2414" s="275"/>
      <c r="W2414" s="275"/>
      <c r="X2414" s="275"/>
      <c r="Y2414" s="275"/>
      <c r="Z2414" s="275"/>
      <c r="AA2414" s="275"/>
      <c r="AB2414" s="275"/>
      <c r="AC2414" s="275"/>
      <c r="AD2414" s="275"/>
      <c r="AE2414" s="275"/>
      <c r="AF2414" s="275"/>
      <c r="AG2414" s="275"/>
      <c r="AH2414" s="275"/>
      <c r="AI2414" s="275"/>
      <c r="AJ2414" s="275"/>
      <c r="AK2414" s="275"/>
      <c r="AL2414" s="275"/>
      <c r="AM2414" s="275"/>
      <c r="AN2414" s="275"/>
      <c r="AO2414" s="275"/>
      <c r="AP2414" s="275"/>
      <c r="AQ2414" s="275"/>
      <c r="AR2414" s="275"/>
      <c r="AS2414" s="275"/>
      <c r="AT2414" s="272"/>
      <c r="AU2414" s="272"/>
      <c r="AV2414" s="272"/>
      <c r="AW2414" s="272"/>
      <c r="AX2414" s="272"/>
    </row>
    <row r="2415" spans="1:50" customFormat="1" ht="14.4" x14ac:dyDescent="0.3">
      <c r="A2415" s="269"/>
      <c r="B2415" s="270"/>
      <c r="C2415" s="275"/>
      <c r="D2415" s="275"/>
      <c r="E2415" s="275"/>
      <c r="F2415" s="275"/>
      <c r="G2415" s="275"/>
      <c r="H2415" s="275"/>
      <c r="I2415" s="275"/>
      <c r="J2415" s="275"/>
      <c r="K2415" s="275"/>
      <c r="L2415" s="275"/>
      <c r="M2415" s="275"/>
      <c r="N2415" s="275"/>
      <c r="O2415" s="275"/>
      <c r="P2415" s="275"/>
      <c r="Q2415" s="275"/>
      <c r="R2415" s="275"/>
      <c r="S2415" s="275"/>
      <c r="T2415" s="275"/>
      <c r="U2415" s="275"/>
      <c r="V2415" s="275"/>
      <c r="W2415" s="275"/>
      <c r="X2415" s="275"/>
      <c r="Y2415" s="275"/>
      <c r="Z2415" s="275"/>
      <c r="AA2415" s="275"/>
      <c r="AB2415" s="275"/>
      <c r="AC2415" s="275"/>
      <c r="AD2415" s="275"/>
      <c r="AE2415" s="275"/>
      <c r="AF2415" s="275"/>
      <c r="AG2415" s="275"/>
      <c r="AH2415" s="275"/>
      <c r="AI2415" s="275"/>
      <c r="AJ2415" s="275"/>
      <c r="AK2415" s="275"/>
      <c r="AL2415" s="275"/>
      <c r="AM2415" s="275"/>
      <c r="AN2415" s="275"/>
      <c r="AO2415" s="275"/>
      <c r="AP2415" s="275"/>
      <c r="AQ2415" s="275"/>
      <c r="AR2415" s="275"/>
      <c r="AS2415" s="275"/>
      <c r="AT2415" s="272"/>
      <c r="AU2415" s="272"/>
      <c r="AV2415" s="272"/>
      <c r="AW2415" s="272"/>
      <c r="AX2415" s="272"/>
    </row>
    <row r="2416" spans="1:50" customFormat="1" ht="21.6" x14ac:dyDescent="0.3">
      <c r="A2416" s="274"/>
      <c r="B2416" s="270"/>
      <c r="C2416" s="276"/>
      <c r="D2416" s="276"/>
      <c r="E2416" s="276"/>
      <c r="F2416" s="276"/>
      <c r="G2416" s="276"/>
      <c r="H2416" s="276"/>
      <c r="I2416" s="276"/>
      <c r="J2416" s="276"/>
      <c r="K2416" s="276"/>
      <c r="L2416" s="276"/>
      <c r="M2416" s="276"/>
      <c r="N2416" s="276"/>
      <c r="O2416" s="276"/>
      <c r="P2416" s="276"/>
      <c r="Q2416" s="276"/>
      <c r="R2416" s="276"/>
      <c r="S2416" s="276"/>
      <c r="T2416" s="276"/>
      <c r="U2416" s="276"/>
      <c r="V2416" s="276"/>
      <c r="W2416" s="276"/>
      <c r="X2416" s="276"/>
      <c r="Y2416" s="276"/>
      <c r="Z2416" s="276"/>
      <c r="AA2416" s="276"/>
      <c r="AB2416" s="276"/>
      <c r="AC2416" s="276"/>
      <c r="AD2416" s="276"/>
      <c r="AE2416" s="276"/>
      <c r="AF2416" s="276"/>
      <c r="AG2416" s="276"/>
      <c r="AH2416" s="276"/>
      <c r="AI2416" s="276"/>
      <c r="AJ2416" s="276"/>
      <c r="AK2416" s="276"/>
      <c r="AL2416" s="276"/>
      <c r="AM2416" s="276"/>
      <c r="AN2416" s="276"/>
      <c r="AO2416" s="276"/>
      <c r="AP2416" s="276"/>
      <c r="AQ2416" s="276"/>
      <c r="AR2416" s="277"/>
      <c r="AS2416" s="278"/>
      <c r="AT2416" s="272"/>
      <c r="AU2416" s="272"/>
      <c r="AV2416" s="272"/>
      <c r="AW2416" s="272"/>
      <c r="AX2416" s="272"/>
    </row>
    <row r="2417" spans="1:50" customFormat="1" ht="14.4" x14ac:dyDescent="0.3">
      <c r="A2417" s="269"/>
      <c r="B2417" s="270"/>
      <c r="C2417" s="275"/>
      <c r="D2417" s="275"/>
      <c r="E2417" s="275"/>
      <c r="F2417" s="275"/>
      <c r="G2417" s="275"/>
      <c r="H2417" s="275"/>
      <c r="I2417" s="275"/>
      <c r="J2417" s="275"/>
      <c r="K2417" s="275"/>
      <c r="L2417" s="275"/>
      <c r="M2417" s="275"/>
      <c r="N2417" s="275"/>
      <c r="O2417" s="275"/>
      <c r="P2417" s="275"/>
      <c r="Q2417" s="275"/>
      <c r="R2417" s="275"/>
      <c r="S2417" s="275"/>
      <c r="T2417" s="275"/>
      <c r="U2417" s="275"/>
      <c r="V2417" s="275"/>
      <c r="W2417" s="275"/>
      <c r="X2417" s="275"/>
      <c r="Y2417" s="275"/>
      <c r="Z2417" s="275"/>
      <c r="AA2417" s="275"/>
      <c r="AB2417" s="275"/>
      <c r="AC2417" s="275"/>
      <c r="AD2417" s="275"/>
      <c r="AE2417" s="275"/>
      <c r="AF2417" s="275"/>
      <c r="AG2417" s="275"/>
      <c r="AH2417" s="275"/>
      <c r="AI2417" s="275"/>
      <c r="AJ2417" s="275"/>
      <c r="AK2417" s="275"/>
      <c r="AL2417" s="275"/>
      <c r="AM2417" s="275"/>
      <c r="AN2417" s="275"/>
      <c r="AO2417" s="275"/>
      <c r="AP2417" s="275"/>
      <c r="AQ2417" s="275"/>
      <c r="AR2417" s="275"/>
      <c r="AS2417" s="275"/>
      <c r="AT2417" s="272"/>
      <c r="AU2417" s="272"/>
      <c r="AV2417" s="272"/>
      <c r="AW2417" s="272"/>
      <c r="AX2417" s="272"/>
    </row>
    <row r="2418" spans="1:50" customFormat="1" ht="14.4" x14ac:dyDescent="0.3">
      <c r="A2418" s="269"/>
      <c r="B2418" s="270"/>
      <c r="C2418" s="275"/>
      <c r="D2418" s="275"/>
      <c r="E2418" s="275"/>
      <c r="F2418" s="275"/>
      <c r="G2418" s="275"/>
      <c r="H2418" s="275"/>
      <c r="I2418" s="275"/>
      <c r="J2418" s="275"/>
      <c r="K2418" s="275"/>
      <c r="L2418" s="275"/>
      <c r="M2418" s="275"/>
      <c r="N2418" s="275"/>
      <c r="O2418" s="275"/>
      <c r="P2418" s="275"/>
      <c r="Q2418" s="275"/>
      <c r="R2418" s="275"/>
      <c r="S2418" s="275"/>
      <c r="T2418" s="275"/>
      <c r="U2418" s="275"/>
      <c r="V2418" s="275"/>
      <c r="W2418" s="275"/>
      <c r="X2418" s="275"/>
      <c r="Y2418" s="275"/>
      <c r="Z2418" s="275"/>
      <c r="AA2418" s="275"/>
      <c r="AB2418" s="275"/>
      <c r="AC2418" s="275"/>
      <c r="AD2418" s="275"/>
      <c r="AE2418" s="275"/>
      <c r="AF2418" s="275"/>
      <c r="AG2418" s="275"/>
      <c r="AH2418" s="275"/>
      <c r="AI2418" s="275"/>
      <c r="AJ2418" s="275"/>
      <c r="AK2418" s="275"/>
      <c r="AL2418" s="275"/>
      <c r="AM2418" s="275"/>
      <c r="AN2418" s="275"/>
      <c r="AO2418" s="275"/>
      <c r="AP2418" s="275"/>
      <c r="AQ2418" s="275"/>
      <c r="AR2418" s="275"/>
      <c r="AS2418" s="275"/>
      <c r="AT2418" s="272"/>
      <c r="AU2418" s="272"/>
      <c r="AV2418" s="272"/>
      <c r="AW2418" s="272"/>
      <c r="AX2418" s="272"/>
    </row>
    <row r="2419" spans="1:50" customFormat="1" ht="14.4" x14ac:dyDescent="0.3">
      <c r="A2419" s="269"/>
      <c r="B2419" s="270"/>
      <c r="C2419" s="275"/>
      <c r="D2419" s="275"/>
      <c r="E2419" s="275"/>
      <c r="F2419" s="275"/>
      <c r="G2419" s="275"/>
      <c r="H2419" s="275"/>
      <c r="I2419" s="275"/>
      <c r="J2419" s="275"/>
      <c r="K2419" s="275"/>
      <c r="L2419" s="275"/>
      <c r="M2419" s="275"/>
      <c r="N2419" s="275"/>
      <c r="O2419" s="275"/>
      <c r="P2419" s="275"/>
      <c r="Q2419" s="275"/>
      <c r="R2419" s="275"/>
      <c r="S2419" s="275"/>
      <c r="T2419" s="275"/>
      <c r="U2419" s="275"/>
      <c r="V2419" s="275"/>
      <c r="W2419" s="275"/>
      <c r="X2419" s="275"/>
      <c r="Y2419" s="275"/>
      <c r="Z2419" s="275"/>
      <c r="AA2419" s="275"/>
      <c r="AB2419" s="275"/>
      <c r="AC2419" s="275"/>
      <c r="AD2419" s="275"/>
      <c r="AE2419" s="275"/>
      <c r="AF2419" s="275"/>
      <c r="AG2419" s="275"/>
      <c r="AH2419" s="275"/>
      <c r="AI2419" s="275"/>
      <c r="AJ2419" s="275"/>
      <c r="AK2419" s="275"/>
      <c r="AL2419" s="275"/>
      <c r="AM2419" s="275"/>
      <c r="AN2419" s="275"/>
      <c r="AO2419" s="275"/>
      <c r="AP2419" s="275"/>
      <c r="AQ2419" s="275"/>
      <c r="AR2419" s="275"/>
      <c r="AS2419" s="275"/>
      <c r="AT2419" s="272"/>
      <c r="AU2419" s="272"/>
      <c r="AV2419" s="272"/>
      <c r="AW2419" s="272"/>
      <c r="AX2419" s="272"/>
    </row>
    <row r="2420" spans="1:50" customFormat="1" ht="21.6" x14ac:dyDescent="0.3">
      <c r="A2420" s="274"/>
      <c r="B2420" s="270"/>
      <c r="C2420" s="276"/>
      <c r="D2420" s="276"/>
      <c r="E2420" s="276"/>
      <c r="F2420" s="276"/>
      <c r="G2420" s="276"/>
      <c r="H2420" s="276"/>
      <c r="I2420" s="276"/>
      <c r="J2420" s="276"/>
      <c r="K2420" s="276"/>
      <c r="L2420" s="276"/>
      <c r="M2420" s="276"/>
      <c r="N2420" s="276"/>
      <c r="O2420" s="276"/>
      <c r="P2420" s="276"/>
      <c r="Q2420" s="276"/>
      <c r="R2420" s="276"/>
      <c r="S2420" s="276"/>
      <c r="T2420" s="276"/>
      <c r="U2420" s="276"/>
      <c r="V2420" s="276"/>
      <c r="W2420" s="276"/>
      <c r="X2420" s="276"/>
      <c r="Y2420" s="276"/>
      <c r="Z2420" s="276"/>
      <c r="AA2420" s="276"/>
      <c r="AB2420" s="276"/>
      <c r="AC2420" s="276"/>
      <c r="AD2420" s="276"/>
      <c r="AE2420" s="276"/>
      <c r="AF2420" s="276"/>
      <c r="AG2420" s="276"/>
      <c r="AH2420" s="276"/>
      <c r="AI2420" s="276"/>
      <c r="AJ2420" s="276"/>
      <c r="AK2420" s="276"/>
      <c r="AL2420" s="276"/>
      <c r="AM2420" s="276"/>
      <c r="AN2420" s="276"/>
      <c r="AO2420" s="276"/>
      <c r="AP2420" s="276"/>
      <c r="AQ2420" s="276"/>
      <c r="AR2420" s="277"/>
      <c r="AS2420" s="278"/>
      <c r="AT2420" s="272"/>
      <c r="AU2420" s="272"/>
      <c r="AV2420" s="272"/>
      <c r="AW2420" s="272"/>
      <c r="AX2420" s="272"/>
    </row>
    <row r="2421" spans="1:50" customFormat="1" ht="21.6" x14ac:dyDescent="0.3">
      <c r="A2421" s="274"/>
      <c r="B2421" s="270"/>
      <c r="C2421" s="276"/>
      <c r="D2421" s="276"/>
      <c r="E2421" s="276"/>
      <c r="F2421" s="276"/>
      <c r="G2421" s="276"/>
      <c r="H2421" s="276"/>
      <c r="I2421" s="276"/>
      <c r="J2421" s="276"/>
      <c r="K2421" s="276"/>
      <c r="L2421" s="276"/>
      <c r="M2421" s="276"/>
      <c r="N2421" s="276"/>
      <c r="O2421" s="276"/>
      <c r="P2421" s="276"/>
      <c r="Q2421" s="276"/>
      <c r="R2421" s="276"/>
      <c r="S2421" s="276"/>
      <c r="T2421" s="276"/>
      <c r="U2421" s="276"/>
      <c r="V2421" s="276"/>
      <c r="W2421" s="276"/>
      <c r="X2421" s="276"/>
      <c r="Y2421" s="276"/>
      <c r="Z2421" s="276"/>
      <c r="AA2421" s="276"/>
      <c r="AB2421" s="276"/>
      <c r="AC2421" s="276"/>
      <c r="AD2421" s="276"/>
      <c r="AE2421" s="276"/>
      <c r="AF2421" s="276"/>
      <c r="AG2421" s="276"/>
      <c r="AH2421" s="276"/>
      <c r="AI2421" s="276"/>
      <c r="AJ2421" s="276"/>
      <c r="AK2421" s="276"/>
      <c r="AL2421" s="276"/>
      <c r="AM2421" s="276"/>
      <c r="AN2421" s="276"/>
      <c r="AO2421" s="276"/>
      <c r="AP2421" s="276"/>
      <c r="AQ2421" s="276"/>
      <c r="AR2421" s="277"/>
      <c r="AS2421" s="278"/>
      <c r="AT2421" s="272"/>
      <c r="AU2421" s="272"/>
      <c r="AV2421" s="272"/>
      <c r="AW2421" s="272"/>
      <c r="AX2421" s="272"/>
    </row>
    <row r="2422" spans="1:50" customFormat="1" ht="21.6" x14ac:dyDescent="0.3">
      <c r="A2422" s="274"/>
      <c r="B2422" s="270"/>
      <c r="C2422" s="276"/>
      <c r="D2422" s="276"/>
      <c r="E2422" s="276"/>
      <c r="F2422" s="276"/>
      <c r="G2422" s="276"/>
      <c r="H2422" s="276"/>
      <c r="I2422" s="276"/>
      <c r="J2422" s="276"/>
      <c r="K2422" s="276"/>
      <c r="L2422" s="276"/>
      <c r="M2422" s="276"/>
      <c r="N2422" s="276"/>
      <c r="O2422" s="276"/>
      <c r="P2422" s="276"/>
      <c r="Q2422" s="276"/>
      <c r="R2422" s="276"/>
      <c r="S2422" s="276"/>
      <c r="T2422" s="276"/>
      <c r="U2422" s="276"/>
      <c r="V2422" s="276"/>
      <c r="W2422" s="276"/>
      <c r="X2422" s="276"/>
      <c r="Y2422" s="276"/>
      <c r="Z2422" s="276"/>
      <c r="AA2422" s="276"/>
      <c r="AB2422" s="276"/>
      <c r="AC2422" s="276"/>
      <c r="AD2422" s="276"/>
      <c r="AE2422" s="276"/>
      <c r="AF2422" s="276"/>
      <c r="AG2422" s="276"/>
      <c r="AH2422" s="276"/>
      <c r="AI2422" s="276"/>
      <c r="AJ2422" s="276"/>
      <c r="AK2422" s="276"/>
      <c r="AL2422" s="276"/>
      <c r="AM2422" s="276"/>
      <c r="AN2422" s="276"/>
      <c r="AO2422" s="276"/>
      <c r="AP2422" s="276"/>
      <c r="AQ2422" s="276"/>
      <c r="AR2422" s="277"/>
      <c r="AS2422" s="278"/>
      <c r="AT2422" s="272"/>
      <c r="AU2422" s="272"/>
      <c r="AV2422" s="272"/>
      <c r="AW2422" s="272"/>
      <c r="AX2422" s="272"/>
    </row>
    <row r="2423" spans="1:50" customFormat="1" ht="14.4" x14ac:dyDescent="0.3">
      <c r="A2423" s="269"/>
      <c r="B2423" s="270"/>
      <c r="C2423" s="275"/>
      <c r="D2423" s="275"/>
      <c r="E2423" s="275"/>
      <c r="F2423" s="275"/>
      <c r="G2423" s="275"/>
      <c r="H2423" s="275"/>
      <c r="I2423" s="275"/>
      <c r="J2423" s="275"/>
      <c r="K2423" s="275"/>
      <c r="L2423" s="275"/>
      <c r="M2423" s="275"/>
      <c r="N2423" s="275"/>
      <c r="O2423" s="275"/>
      <c r="P2423" s="275"/>
      <c r="Q2423" s="275"/>
      <c r="R2423" s="275"/>
      <c r="S2423" s="275"/>
      <c r="T2423" s="275"/>
      <c r="U2423" s="275"/>
      <c r="V2423" s="275"/>
      <c r="W2423" s="275"/>
      <c r="X2423" s="275"/>
      <c r="Y2423" s="275"/>
      <c r="Z2423" s="275"/>
      <c r="AA2423" s="275"/>
      <c r="AB2423" s="275"/>
      <c r="AC2423" s="275"/>
      <c r="AD2423" s="275"/>
      <c r="AE2423" s="275"/>
      <c r="AF2423" s="275"/>
      <c r="AG2423" s="275"/>
      <c r="AH2423" s="275"/>
      <c r="AI2423" s="275"/>
      <c r="AJ2423" s="275"/>
      <c r="AK2423" s="275"/>
      <c r="AL2423" s="275"/>
      <c r="AM2423" s="275"/>
      <c r="AN2423" s="275"/>
      <c r="AO2423" s="275"/>
      <c r="AP2423" s="275"/>
      <c r="AQ2423" s="275"/>
      <c r="AR2423" s="275"/>
      <c r="AS2423" s="275"/>
      <c r="AT2423" s="272"/>
      <c r="AU2423" s="272"/>
      <c r="AV2423" s="272"/>
      <c r="AW2423" s="272"/>
      <c r="AX2423" s="272"/>
    </row>
    <row r="2424" spans="1:50" customFormat="1" ht="14.4" x14ac:dyDescent="0.3">
      <c r="A2424" s="269"/>
      <c r="B2424" s="270"/>
      <c r="C2424" s="275"/>
      <c r="D2424" s="275"/>
      <c r="E2424" s="275"/>
      <c r="F2424" s="275"/>
      <c r="G2424" s="275"/>
      <c r="H2424" s="275"/>
      <c r="I2424" s="275"/>
      <c r="J2424" s="275"/>
      <c r="K2424" s="275"/>
      <c r="L2424" s="275"/>
      <c r="M2424" s="275"/>
      <c r="N2424" s="275"/>
      <c r="O2424" s="275"/>
      <c r="P2424" s="275"/>
      <c r="Q2424" s="275"/>
      <c r="R2424" s="275"/>
      <c r="S2424" s="275"/>
      <c r="T2424" s="275"/>
      <c r="U2424" s="275"/>
      <c r="V2424" s="275"/>
      <c r="W2424" s="275"/>
      <c r="X2424" s="275"/>
      <c r="Y2424" s="275"/>
      <c r="Z2424" s="275"/>
      <c r="AA2424" s="275"/>
      <c r="AB2424" s="275"/>
      <c r="AC2424" s="275"/>
      <c r="AD2424" s="275"/>
      <c r="AE2424" s="275"/>
      <c r="AF2424" s="275"/>
      <c r="AG2424" s="275"/>
      <c r="AH2424" s="275"/>
      <c r="AI2424" s="275"/>
      <c r="AJ2424" s="275"/>
      <c r="AK2424" s="275"/>
      <c r="AL2424" s="275"/>
      <c r="AM2424" s="275"/>
      <c r="AN2424" s="275"/>
      <c r="AO2424" s="275"/>
      <c r="AP2424" s="275"/>
      <c r="AQ2424" s="275"/>
      <c r="AR2424" s="275"/>
      <c r="AS2424" s="275"/>
      <c r="AT2424" s="272"/>
      <c r="AU2424" s="272"/>
      <c r="AV2424" s="272"/>
      <c r="AW2424" s="272"/>
      <c r="AX2424" s="272"/>
    </row>
    <row r="2425" spans="1:50" customFormat="1" ht="14.4" x14ac:dyDescent="0.3">
      <c r="A2425" s="269"/>
      <c r="B2425" s="270"/>
      <c r="C2425" s="275"/>
      <c r="D2425" s="275"/>
      <c r="E2425" s="275"/>
      <c r="F2425" s="275"/>
      <c r="G2425" s="275"/>
      <c r="H2425" s="275"/>
      <c r="I2425" s="275"/>
      <c r="J2425" s="275"/>
      <c r="K2425" s="275"/>
      <c r="L2425" s="275"/>
      <c r="M2425" s="275"/>
      <c r="N2425" s="275"/>
      <c r="O2425" s="275"/>
      <c r="P2425" s="275"/>
      <c r="Q2425" s="275"/>
      <c r="R2425" s="275"/>
      <c r="S2425" s="275"/>
      <c r="T2425" s="275"/>
      <c r="U2425" s="275"/>
      <c r="V2425" s="275"/>
      <c r="W2425" s="275"/>
      <c r="X2425" s="275"/>
      <c r="Y2425" s="275"/>
      <c r="Z2425" s="275"/>
      <c r="AA2425" s="275"/>
      <c r="AB2425" s="275"/>
      <c r="AC2425" s="275"/>
      <c r="AD2425" s="275"/>
      <c r="AE2425" s="275"/>
      <c r="AF2425" s="275"/>
      <c r="AG2425" s="275"/>
      <c r="AH2425" s="275"/>
      <c r="AI2425" s="275"/>
      <c r="AJ2425" s="275"/>
      <c r="AK2425" s="275"/>
      <c r="AL2425" s="275"/>
      <c r="AM2425" s="275"/>
      <c r="AN2425" s="275"/>
      <c r="AO2425" s="275"/>
      <c r="AP2425" s="275"/>
      <c r="AQ2425" s="275"/>
      <c r="AR2425" s="275"/>
      <c r="AS2425" s="275"/>
      <c r="AT2425" s="272"/>
      <c r="AU2425" s="272"/>
      <c r="AV2425" s="272"/>
      <c r="AW2425" s="272"/>
      <c r="AX2425" s="272"/>
    </row>
    <row r="2426" spans="1:50" customFormat="1" ht="14.4" x14ac:dyDescent="0.3">
      <c r="A2426" s="269"/>
      <c r="B2426" s="270"/>
      <c r="C2426" s="275"/>
      <c r="D2426" s="275"/>
      <c r="E2426" s="275"/>
      <c r="F2426" s="275"/>
      <c r="G2426" s="275"/>
      <c r="H2426" s="275"/>
      <c r="I2426" s="275"/>
      <c r="J2426" s="275"/>
      <c r="K2426" s="275"/>
      <c r="L2426" s="275"/>
      <c r="M2426" s="275"/>
      <c r="N2426" s="275"/>
      <c r="O2426" s="275"/>
      <c r="P2426" s="275"/>
      <c r="Q2426" s="275"/>
      <c r="R2426" s="275"/>
      <c r="S2426" s="275"/>
      <c r="T2426" s="275"/>
      <c r="U2426" s="275"/>
      <c r="V2426" s="275"/>
      <c r="W2426" s="275"/>
      <c r="X2426" s="275"/>
      <c r="Y2426" s="275"/>
      <c r="Z2426" s="275"/>
      <c r="AA2426" s="275"/>
      <c r="AB2426" s="275"/>
      <c r="AC2426" s="275"/>
      <c r="AD2426" s="275"/>
      <c r="AE2426" s="275"/>
      <c r="AF2426" s="275"/>
      <c r="AG2426" s="275"/>
      <c r="AH2426" s="275"/>
      <c r="AI2426" s="275"/>
      <c r="AJ2426" s="275"/>
      <c r="AK2426" s="275"/>
      <c r="AL2426" s="275"/>
      <c r="AM2426" s="275"/>
      <c r="AN2426" s="275"/>
      <c r="AO2426" s="275"/>
      <c r="AP2426" s="275"/>
      <c r="AQ2426" s="275"/>
      <c r="AR2426" s="275"/>
      <c r="AS2426" s="275"/>
      <c r="AT2426" s="272"/>
      <c r="AU2426" s="272"/>
      <c r="AV2426" s="272"/>
      <c r="AW2426" s="272"/>
      <c r="AX2426" s="272"/>
    </row>
    <row r="2427" spans="1:50" customFormat="1" ht="21.6" x14ac:dyDescent="0.3">
      <c r="A2427" s="274"/>
      <c r="B2427" s="270"/>
      <c r="C2427" s="276"/>
      <c r="D2427" s="276"/>
      <c r="E2427" s="276"/>
      <c r="F2427" s="276"/>
      <c r="G2427" s="276"/>
      <c r="H2427" s="276"/>
      <c r="I2427" s="276"/>
      <c r="J2427" s="276"/>
      <c r="K2427" s="276"/>
      <c r="L2427" s="276"/>
      <c r="M2427" s="276"/>
      <c r="N2427" s="276"/>
      <c r="O2427" s="276"/>
      <c r="P2427" s="276"/>
      <c r="Q2427" s="276"/>
      <c r="R2427" s="276"/>
      <c r="S2427" s="276"/>
      <c r="T2427" s="276"/>
      <c r="U2427" s="276"/>
      <c r="V2427" s="276"/>
      <c r="W2427" s="276"/>
      <c r="X2427" s="276"/>
      <c r="Y2427" s="276"/>
      <c r="Z2427" s="276"/>
      <c r="AA2427" s="276"/>
      <c r="AB2427" s="276"/>
      <c r="AC2427" s="276"/>
      <c r="AD2427" s="276"/>
      <c r="AE2427" s="276"/>
      <c r="AF2427" s="276"/>
      <c r="AG2427" s="276"/>
      <c r="AH2427" s="276"/>
      <c r="AI2427" s="276"/>
      <c r="AJ2427" s="276"/>
      <c r="AK2427" s="276"/>
      <c r="AL2427" s="276"/>
      <c r="AM2427" s="276"/>
      <c r="AN2427" s="276"/>
      <c r="AO2427" s="276"/>
      <c r="AP2427" s="276"/>
      <c r="AQ2427" s="276"/>
      <c r="AR2427" s="277"/>
      <c r="AS2427" s="278"/>
      <c r="AT2427" s="272"/>
      <c r="AU2427" s="272"/>
      <c r="AV2427" s="272"/>
      <c r="AW2427" s="272"/>
      <c r="AX2427" s="272"/>
    </row>
    <row r="2428" spans="1:50" customFormat="1" ht="14.4" x14ac:dyDescent="0.3">
      <c r="A2428" s="269"/>
      <c r="B2428" s="270"/>
      <c r="C2428" s="275"/>
      <c r="D2428" s="275"/>
      <c r="E2428" s="275"/>
      <c r="F2428" s="275"/>
      <c r="G2428" s="275"/>
      <c r="H2428" s="275"/>
      <c r="I2428" s="275"/>
      <c r="J2428" s="275"/>
      <c r="K2428" s="275"/>
      <c r="L2428" s="275"/>
      <c r="M2428" s="275"/>
      <c r="N2428" s="275"/>
      <c r="O2428" s="275"/>
      <c r="P2428" s="275"/>
      <c r="Q2428" s="275"/>
      <c r="R2428" s="275"/>
      <c r="S2428" s="275"/>
      <c r="T2428" s="275"/>
      <c r="U2428" s="275"/>
      <c r="V2428" s="275"/>
      <c r="W2428" s="275"/>
      <c r="X2428" s="275"/>
      <c r="Y2428" s="275"/>
      <c r="Z2428" s="275"/>
      <c r="AA2428" s="275"/>
      <c r="AB2428" s="275"/>
      <c r="AC2428" s="275"/>
      <c r="AD2428" s="275"/>
      <c r="AE2428" s="275"/>
      <c r="AF2428" s="275"/>
      <c r="AG2428" s="275"/>
      <c r="AH2428" s="275"/>
      <c r="AI2428" s="275"/>
      <c r="AJ2428" s="275"/>
      <c r="AK2428" s="275"/>
      <c r="AL2428" s="275"/>
      <c r="AM2428" s="275"/>
      <c r="AN2428" s="275"/>
      <c r="AO2428" s="275"/>
      <c r="AP2428" s="275"/>
      <c r="AQ2428" s="275"/>
      <c r="AR2428" s="275"/>
      <c r="AS2428" s="275"/>
      <c r="AT2428" s="272"/>
      <c r="AU2428" s="272"/>
      <c r="AV2428" s="272"/>
      <c r="AW2428" s="272"/>
      <c r="AX2428" s="272"/>
    </row>
    <row r="2429" spans="1:50" customFormat="1" ht="21.6" x14ac:dyDescent="0.3">
      <c r="A2429" s="274"/>
      <c r="B2429" s="270"/>
      <c r="C2429" s="276"/>
      <c r="D2429" s="276"/>
      <c r="E2429" s="276"/>
      <c r="F2429" s="276"/>
      <c r="G2429" s="276"/>
      <c r="H2429" s="276"/>
      <c r="I2429" s="276"/>
      <c r="J2429" s="276"/>
      <c r="K2429" s="276"/>
      <c r="L2429" s="276"/>
      <c r="M2429" s="276"/>
      <c r="N2429" s="276"/>
      <c r="O2429" s="276"/>
      <c r="P2429" s="276"/>
      <c r="Q2429" s="276"/>
      <c r="R2429" s="276"/>
      <c r="S2429" s="276"/>
      <c r="T2429" s="276"/>
      <c r="U2429" s="276"/>
      <c r="V2429" s="276"/>
      <c r="W2429" s="276"/>
      <c r="X2429" s="276"/>
      <c r="Y2429" s="276"/>
      <c r="Z2429" s="276"/>
      <c r="AA2429" s="276"/>
      <c r="AB2429" s="276"/>
      <c r="AC2429" s="276"/>
      <c r="AD2429" s="276"/>
      <c r="AE2429" s="276"/>
      <c r="AF2429" s="276"/>
      <c r="AG2429" s="276"/>
      <c r="AH2429" s="276"/>
      <c r="AI2429" s="276"/>
      <c r="AJ2429" s="276"/>
      <c r="AK2429" s="276"/>
      <c r="AL2429" s="276"/>
      <c r="AM2429" s="276"/>
      <c r="AN2429" s="276"/>
      <c r="AO2429" s="276"/>
      <c r="AP2429" s="276"/>
      <c r="AQ2429" s="276"/>
      <c r="AR2429" s="277"/>
      <c r="AS2429" s="278"/>
      <c r="AT2429" s="272"/>
      <c r="AU2429" s="272"/>
      <c r="AV2429" s="272"/>
      <c r="AW2429" s="272"/>
      <c r="AX2429" s="272"/>
    </row>
    <row r="2430" spans="1:50" customFormat="1" ht="14.4" x14ac:dyDescent="0.3">
      <c r="A2430" s="269"/>
      <c r="B2430" s="270"/>
      <c r="C2430" s="275"/>
      <c r="D2430" s="275"/>
      <c r="E2430" s="275"/>
      <c r="F2430" s="275"/>
      <c r="G2430" s="275"/>
      <c r="H2430" s="275"/>
      <c r="I2430" s="275"/>
      <c r="J2430" s="275"/>
      <c r="K2430" s="275"/>
      <c r="L2430" s="275"/>
      <c r="M2430" s="275"/>
      <c r="N2430" s="275"/>
      <c r="O2430" s="275"/>
      <c r="P2430" s="275"/>
      <c r="Q2430" s="275"/>
      <c r="R2430" s="275"/>
      <c r="S2430" s="275"/>
      <c r="T2430" s="275"/>
      <c r="U2430" s="275"/>
      <c r="V2430" s="275"/>
      <c r="W2430" s="275"/>
      <c r="X2430" s="275"/>
      <c r="Y2430" s="275"/>
      <c r="Z2430" s="275"/>
      <c r="AA2430" s="275"/>
      <c r="AB2430" s="275"/>
      <c r="AC2430" s="275"/>
      <c r="AD2430" s="275"/>
      <c r="AE2430" s="275"/>
      <c r="AF2430" s="275"/>
      <c r="AG2430" s="275"/>
      <c r="AH2430" s="275"/>
      <c r="AI2430" s="275"/>
      <c r="AJ2430" s="275"/>
      <c r="AK2430" s="275"/>
      <c r="AL2430" s="275"/>
      <c r="AM2430" s="275"/>
      <c r="AN2430" s="275"/>
      <c r="AO2430" s="275"/>
      <c r="AP2430" s="275"/>
      <c r="AQ2430" s="275"/>
      <c r="AR2430" s="275"/>
      <c r="AS2430" s="275"/>
      <c r="AT2430" s="272"/>
      <c r="AU2430" s="272"/>
      <c r="AV2430" s="272"/>
      <c r="AW2430" s="272"/>
      <c r="AX2430" s="272"/>
    </row>
    <row r="2431" spans="1:50" customFormat="1" ht="21.6" x14ac:dyDescent="0.3">
      <c r="A2431" s="274"/>
      <c r="B2431" s="270"/>
      <c r="C2431" s="276"/>
      <c r="D2431" s="276"/>
      <c r="E2431" s="276"/>
      <c r="F2431" s="276"/>
      <c r="G2431" s="276"/>
      <c r="H2431" s="276"/>
      <c r="I2431" s="276"/>
      <c r="J2431" s="276"/>
      <c r="K2431" s="276"/>
      <c r="L2431" s="276"/>
      <c r="M2431" s="276"/>
      <c r="N2431" s="276"/>
      <c r="O2431" s="276"/>
      <c r="P2431" s="276"/>
      <c r="Q2431" s="276"/>
      <c r="R2431" s="276"/>
      <c r="S2431" s="276"/>
      <c r="T2431" s="276"/>
      <c r="U2431" s="276"/>
      <c r="V2431" s="276"/>
      <c r="W2431" s="276"/>
      <c r="X2431" s="276"/>
      <c r="Y2431" s="276"/>
      <c r="Z2431" s="276"/>
      <c r="AA2431" s="276"/>
      <c r="AB2431" s="276"/>
      <c r="AC2431" s="276"/>
      <c r="AD2431" s="276"/>
      <c r="AE2431" s="276"/>
      <c r="AF2431" s="276"/>
      <c r="AG2431" s="276"/>
      <c r="AH2431" s="276"/>
      <c r="AI2431" s="276"/>
      <c r="AJ2431" s="276"/>
      <c r="AK2431" s="276"/>
      <c r="AL2431" s="276"/>
      <c r="AM2431" s="276"/>
      <c r="AN2431" s="276"/>
      <c r="AO2431" s="276"/>
      <c r="AP2431" s="276"/>
      <c r="AQ2431" s="276"/>
      <c r="AR2431" s="277"/>
      <c r="AS2431" s="278"/>
      <c r="AT2431" s="272"/>
      <c r="AU2431" s="272"/>
      <c r="AV2431" s="272"/>
      <c r="AW2431" s="272"/>
      <c r="AX2431" s="272"/>
    </row>
    <row r="2432" spans="1:50" customFormat="1" ht="14.4" x14ac:dyDescent="0.3">
      <c r="A2432" s="269"/>
      <c r="B2432" s="270"/>
      <c r="C2432" s="275"/>
      <c r="D2432" s="275"/>
      <c r="E2432" s="275"/>
      <c r="F2432" s="275"/>
      <c r="G2432" s="275"/>
      <c r="H2432" s="275"/>
      <c r="I2432" s="275"/>
      <c r="J2432" s="275"/>
      <c r="K2432" s="275"/>
      <c r="L2432" s="275"/>
      <c r="M2432" s="275"/>
      <c r="N2432" s="275"/>
      <c r="O2432" s="275"/>
      <c r="P2432" s="275"/>
      <c r="Q2432" s="275"/>
      <c r="R2432" s="275"/>
      <c r="S2432" s="275"/>
      <c r="T2432" s="275"/>
      <c r="U2432" s="275"/>
      <c r="V2432" s="275"/>
      <c r="W2432" s="275"/>
      <c r="X2432" s="275"/>
      <c r="Y2432" s="275"/>
      <c r="Z2432" s="275"/>
      <c r="AA2432" s="275"/>
      <c r="AB2432" s="275"/>
      <c r="AC2432" s="275"/>
      <c r="AD2432" s="275"/>
      <c r="AE2432" s="275"/>
      <c r="AF2432" s="275"/>
      <c r="AG2432" s="275"/>
      <c r="AH2432" s="275"/>
      <c r="AI2432" s="275"/>
      <c r="AJ2432" s="275"/>
      <c r="AK2432" s="275"/>
      <c r="AL2432" s="275"/>
      <c r="AM2432" s="275"/>
      <c r="AN2432" s="275"/>
      <c r="AO2432" s="275"/>
      <c r="AP2432" s="275"/>
      <c r="AQ2432" s="275"/>
      <c r="AR2432" s="275"/>
      <c r="AS2432" s="275"/>
      <c r="AT2432" s="272"/>
      <c r="AU2432" s="272"/>
      <c r="AV2432" s="272"/>
      <c r="AW2432" s="272"/>
      <c r="AX2432" s="272"/>
    </row>
    <row r="2433" spans="1:50" customFormat="1" ht="21.6" x14ac:dyDescent="0.3">
      <c r="A2433" s="274"/>
      <c r="B2433" s="270"/>
      <c r="C2433" s="276"/>
      <c r="D2433" s="276"/>
      <c r="E2433" s="276"/>
      <c r="F2433" s="276"/>
      <c r="G2433" s="276"/>
      <c r="H2433" s="276"/>
      <c r="I2433" s="276"/>
      <c r="J2433" s="276"/>
      <c r="K2433" s="276"/>
      <c r="L2433" s="276"/>
      <c r="M2433" s="276"/>
      <c r="N2433" s="276"/>
      <c r="O2433" s="276"/>
      <c r="P2433" s="276"/>
      <c r="Q2433" s="276"/>
      <c r="R2433" s="276"/>
      <c r="S2433" s="276"/>
      <c r="T2433" s="276"/>
      <c r="U2433" s="276"/>
      <c r="V2433" s="276"/>
      <c r="W2433" s="276"/>
      <c r="X2433" s="276"/>
      <c r="Y2433" s="276"/>
      <c r="Z2433" s="276"/>
      <c r="AA2433" s="276"/>
      <c r="AB2433" s="276"/>
      <c r="AC2433" s="276"/>
      <c r="AD2433" s="276"/>
      <c r="AE2433" s="276"/>
      <c r="AF2433" s="276"/>
      <c r="AG2433" s="276"/>
      <c r="AH2433" s="276"/>
      <c r="AI2433" s="276"/>
      <c r="AJ2433" s="276"/>
      <c r="AK2433" s="276"/>
      <c r="AL2433" s="276"/>
      <c r="AM2433" s="276"/>
      <c r="AN2433" s="276"/>
      <c r="AO2433" s="276"/>
      <c r="AP2433" s="276"/>
      <c r="AQ2433" s="276"/>
      <c r="AR2433" s="277"/>
      <c r="AS2433" s="278"/>
      <c r="AT2433" s="272"/>
      <c r="AU2433" s="272"/>
      <c r="AV2433" s="272"/>
      <c r="AW2433" s="272"/>
      <c r="AX2433" s="272"/>
    </row>
    <row r="2434" spans="1:50" customFormat="1" ht="21.6" x14ac:dyDescent="0.3">
      <c r="A2434" s="274"/>
      <c r="B2434" s="270"/>
      <c r="C2434" s="276"/>
      <c r="D2434" s="276"/>
      <c r="E2434" s="276"/>
      <c r="F2434" s="276"/>
      <c r="G2434" s="276"/>
      <c r="H2434" s="276"/>
      <c r="I2434" s="276"/>
      <c r="J2434" s="276"/>
      <c r="K2434" s="276"/>
      <c r="L2434" s="276"/>
      <c r="M2434" s="276"/>
      <c r="N2434" s="276"/>
      <c r="O2434" s="276"/>
      <c r="P2434" s="276"/>
      <c r="Q2434" s="276"/>
      <c r="R2434" s="276"/>
      <c r="S2434" s="276"/>
      <c r="T2434" s="276"/>
      <c r="U2434" s="276"/>
      <c r="V2434" s="276"/>
      <c r="W2434" s="276"/>
      <c r="X2434" s="276"/>
      <c r="Y2434" s="276"/>
      <c r="Z2434" s="276"/>
      <c r="AA2434" s="276"/>
      <c r="AB2434" s="276"/>
      <c r="AC2434" s="276"/>
      <c r="AD2434" s="276"/>
      <c r="AE2434" s="276"/>
      <c r="AF2434" s="276"/>
      <c r="AG2434" s="276"/>
      <c r="AH2434" s="276"/>
      <c r="AI2434" s="276"/>
      <c r="AJ2434" s="276"/>
      <c r="AK2434" s="276"/>
      <c r="AL2434" s="276"/>
      <c r="AM2434" s="276"/>
      <c r="AN2434" s="276"/>
      <c r="AO2434" s="276"/>
      <c r="AP2434" s="276"/>
      <c r="AQ2434" s="276"/>
      <c r="AR2434" s="277"/>
      <c r="AS2434" s="278"/>
      <c r="AT2434" s="272"/>
      <c r="AU2434" s="272"/>
      <c r="AV2434" s="272"/>
      <c r="AW2434" s="272"/>
      <c r="AX2434" s="272"/>
    </row>
    <row r="2435" spans="1:50" customFormat="1" ht="21.6" x14ac:dyDescent="0.3">
      <c r="A2435" s="274"/>
      <c r="B2435" s="270"/>
      <c r="C2435" s="276"/>
      <c r="D2435" s="276"/>
      <c r="E2435" s="276"/>
      <c r="F2435" s="276"/>
      <c r="G2435" s="276"/>
      <c r="H2435" s="276"/>
      <c r="I2435" s="276"/>
      <c r="J2435" s="276"/>
      <c r="K2435" s="276"/>
      <c r="L2435" s="276"/>
      <c r="M2435" s="276"/>
      <c r="N2435" s="276"/>
      <c r="O2435" s="276"/>
      <c r="P2435" s="276"/>
      <c r="Q2435" s="276"/>
      <c r="R2435" s="276"/>
      <c r="S2435" s="276"/>
      <c r="T2435" s="276"/>
      <c r="U2435" s="276"/>
      <c r="V2435" s="276"/>
      <c r="W2435" s="276"/>
      <c r="X2435" s="276"/>
      <c r="Y2435" s="276"/>
      <c r="Z2435" s="276"/>
      <c r="AA2435" s="276"/>
      <c r="AB2435" s="276"/>
      <c r="AC2435" s="276"/>
      <c r="AD2435" s="276"/>
      <c r="AE2435" s="276"/>
      <c r="AF2435" s="276"/>
      <c r="AG2435" s="276"/>
      <c r="AH2435" s="276"/>
      <c r="AI2435" s="276"/>
      <c r="AJ2435" s="276"/>
      <c r="AK2435" s="276"/>
      <c r="AL2435" s="276"/>
      <c r="AM2435" s="276"/>
      <c r="AN2435" s="276"/>
      <c r="AO2435" s="276"/>
      <c r="AP2435" s="276"/>
      <c r="AQ2435" s="276"/>
      <c r="AR2435" s="277"/>
      <c r="AS2435" s="278"/>
      <c r="AT2435" s="272"/>
      <c r="AU2435" s="272"/>
      <c r="AV2435" s="272"/>
      <c r="AW2435" s="272"/>
      <c r="AX2435" s="272"/>
    </row>
    <row r="2436" spans="1:50" customFormat="1" ht="21.6" x14ac:dyDescent="0.3">
      <c r="A2436" s="274"/>
      <c r="B2436" s="270"/>
      <c r="C2436" s="276"/>
      <c r="D2436" s="276"/>
      <c r="E2436" s="276"/>
      <c r="F2436" s="276"/>
      <c r="G2436" s="276"/>
      <c r="H2436" s="276"/>
      <c r="I2436" s="276"/>
      <c r="J2436" s="276"/>
      <c r="K2436" s="276"/>
      <c r="L2436" s="276"/>
      <c r="M2436" s="276"/>
      <c r="N2436" s="276"/>
      <c r="O2436" s="276"/>
      <c r="P2436" s="276"/>
      <c r="Q2436" s="276"/>
      <c r="R2436" s="276"/>
      <c r="S2436" s="276"/>
      <c r="T2436" s="276"/>
      <c r="U2436" s="276"/>
      <c r="V2436" s="276"/>
      <c r="W2436" s="276"/>
      <c r="X2436" s="276"/>
      <c r="Y2436" s="276"/>
      <c r="Z2436" s="276"/>
      <c r="AA2436" s="276"/>
      <c r="AB2436" s="276"/>
      <c r="AC2436" s="276"/>
      <c r="AD2436" s="276"/>
      <c r="AE2436" s="276"/>
      <c r="AF2436" s="276"/>
      <c r="AG2436" s="276"/>
      <c r="AH2436" s="276"/>
      <c r="AI2436" s="276"/>
      <c r="AJ2436" s="276"/>
      <c r="AK2436" s="276"/>
      <c r="AL2436" s="276"/>
      <c r="AM2436" s="276"/>
      <c r="AN2436" s="276"/>
      <c r="AO2436" s="276"/>
      <c r="AP2436" s="276"/>
      <c r="AQ2436" s="276"/>
      <c r="AR2436" s="277"/>
      <c r="AS2436" s="278"/>
      <c r="AT2436" s="272"/>
      <c r="AU2436" s="272"/>
      <c r="AV2436" s="272"/>
      <c r="AW2436" s="272"/>
      <c r="AX2436" s="272"/>
    </row>
    <row r="2437" spans="1:50" customFormat="1" ht="21.6" x14ac:dyDescent="0.3">
      <c r="A2437" s="274"/>
      <c r="B2437" s="270"/>
      <c r="C2437" s="276"/>
      <c r="D2437" s="276"/>
      <c r="E2437" s="276"/>
      <c r="F2437" s="276"/>
      <c r="G2437" s="276"/>
      <c r="H2437" s="276"/>
      <c r="I2437" s="276"/>
      <c r="J2437" s="276"/>
      <c r="K2437" s="276"/>
      <c r="L2437" s="276"/>
      <c r="M2437" s="276"/>
      <c r="N2437" s="276"/>
      <c r="O2437" s="276"/>
      <c r="P2437" s="276"/>
      <c r="Q2437" s="276"/>
      <c r="R2437" s="276"/>
      <c r="S2437" s="276"/>
      <c r="T2437" s="276"/>
      <c r="U2437" s="276"/>
      <c r="V2437" s="276"/>
      <c r="W2437" s="276"/>
      <c r="X2437" s="276"/>
      <c r="Y2437" s="276"/>
      <c r="Z2437" s="276"/>
      <c r="AA2437" s="276"/>
      <c r="AB2437" s="276"/>
      <c r="AC2437" s="276"/>
      <c r="AD2437" s="276"/>
      <c r="AE2437" s="276"/>
      <c r="AF2437" s="276"/>
      <c r="AG2437" s="276"/>
      <c r="AH2437" s="276"/>
      <c r="AI2437" s="276"/>
      <c r="AJ2437" s="276"/>
      <c r="AK2437" s="276"/>
      <c r="AL2437" s="276"/>
      <c r="AM2437" s="276"/>
      <c r="AN2437" s="276"/>
      <c r="AO2437" s="276"/>
      <c r="AP2437" s="276"/>
      <c r="AQ2437" s="276"/>
      <c r="AR2437" s="277"/>
      <c r="AS2437" s="278"/>
      <c r="AT2437" s="272"/>
      <c r="AU2437" s="272"/>
      <c r="AV2437" s="272"/>
      <c r="AW2437" s="272"/>
      <c r="AX2437" s="272"/>
    </row>
    <row r="2438" spans="1:50" customFormat="1" ht="14.4" x14ac:dyDescent="0.3">
      <c r="A2438" s="269"/>
      <c r="B2438" s="270"/>
      <c r="C2438" s="275"/>
      <c r="D2438" s="275"/>
      <c r="E2438" s="275"/>
      <c r="F2438" s="275"/>
      <c r="G2438" s="275"/>
      <c r="H2438" s="275"/>
      <c r="I2438" s="275"/>
      <c r="J2438" s="275"/>
      <c r="K2438" s="275"/>
      <c r="L2438" s="275"/>
      <c r="M2438" s="275"/>
      <c r="N2438" s="275"/>
      <c r="O2438" s="275"/>
      <c r="P2438" s="275"/>
      <c r="Q2438" s="275"/>
      <c r="R2438" s="275"/>
      <c r="S2438" s="275"/>
      <c r="T2438" s="275"/>
      <c r="U2438" s="275"/>
      <c r="V2438" s="275"/>
      <c r="W2438" s="275"/>
      <c r="X2438" s="275"/>
      <c r="Y2438" s="275"/>
      <c r="Z2438" s="275"/>
      <c r="AA2438" s="275"/>
      <c r="AB2438" s="275"/>
      <c r="AC2438" s="275"/>
      <c r="AD2438" s="275"/>
      <c r="AE2438" s="275"/>
      <c r="AF2438" s="275"/>
      <c r="AG2438" s="275"/>
      <c r="AH2438" s="275"/>
      <c r="AI2438" s="275"/>
      <c r="AJ2438" s="275"/>
      <c r="AK2438" s="275"/>
      <c r="AL2438" s="275"/>
      <c r="AM2438" s="275"/>
      <c r="AN2438" s="275"/>
      <c r="AO2438" s="275"/>
      <c r="AP2438" s="275"/>
      <c r="AQ2438" s="275"/>
      <c r="AR2438" s="275"/>
      <c r="AS2438" s="275"/>
      <c r="AT2438" s="272"/>
      <c r="AU2438" s="272"/>
      <c r="AV2438" s="272"/>
      <c r="AW2438" s="272"/>
      <c r="AX2438" s="272"/>
    </row>
    <row r="2439" spans="1:50" customFormat="1" ht="14.4" x14ac:dyDescent="0.3">
      <c r="A2439" s="269"/>
      <c r="B2439" s="270"/>
      <c r="C2439" s="275"/>
      <c r="D2439" s="275"/>
      <c r="E2439" s="275"/>
      <c r="F2439" s="275"/>
      <c r="G2439" s="275"/>
      <c r="H2439" s="275"/>
      <c r="I2439" s="275"/>
      <c r="J2439" s="275"/>
      <c r="K2439" s="275"/>
      <c r="L2439" s="275"/>
      <c r="M2439" s="275"/>
      <c r="N2439" s="275"/>
      <c r="O2439" s="275"/>
      <c r="P2439" s="275"/>
      <c r="Q2439" s="275"/>
      <c r="R2439" s="275"/>
      <c r="S2439" s="275"/>
      <c r="T2439" s="275"/>
      <c r="U2439" s="275"/>
      <c r="V2439" s="275"/>
      <c r="W2439" s="275"/>
      <c r="X2439" s="275"/>
      <c r="Y2439" s="275"/>
      <c r="Z2439" s="275"/>
      <c r="AA2439" s="275"/>
      <c r="AB2439" s="275"/>
      <c r="AC2439" s="275"/>
      <c r="AD2439" s="275"/>
      <c r="AE2439" s="275"/>
      <c r="AF2439" s="275"/>
      <c r="AG2439" s="275"/>
      <c r="AH2439" s="275"/>
      <c r="AI2439" s="275"/>
      <c r="AJ2439" s="275"/>
      <c r="AK2439" s="275"/>
      <c r="AL2439" s="275"/>
      <c r="AM2439" s="275"/>
      <c r="AN2439" s="275"/>
      <c r="AO2439" s="275"/>
      <c r="AP2439" s="275"/>
      <c r="AQ2439" s="275"/>
      <c r="AR2439" s="275"/>
      <c r="AS2439" s="275"/>
      <c r="AT2439" s="272"/>
      <c r="AU2439" s="272"/>
      <c r="AV2439" s="272"/>
      <c r="AW2439" s="272"/>
      <c r="AX2439" s="272"/>
    </row>
    <row r="2440" spans="1:50" customFormat="1" ht="14.4" x14ac:dyDescent="0.3">
      <c r="A2440" s="269"/>
      <c r="B2440" s="270"/>
      <c r="C2440" s="275"/>
      <c r="D2440" s="275"/>
      <c r="E2440" s="275"/>
      <c r="F2440" s="275"/>
      <c r="G2440" s="275"/>
      <c r="H2440" s="275"/>
      <c r="I2440" s="275"/>
      <c r="J2440" s="275"/>
      <c r="K2440" s="275"/>
      <c r="L2440" s="275"/>
      <c r="M2440" s="275"/>
      <c r="N2440" s="275"/>
      <c r="O2440" s="275"/>
      <c r="P2440" s="275"/>
      <c r="Q2440" s="275"/>
      <c r="R2440" s="275"/>
      <c r="S2440" s="275"/>
      <c r="T2440" s="275"/>
      <c r="U2440" s="275"/>
      <c r="V2440" s="275"/>
      <c r="W2440" s="275"/>
      <c r="X2440" s="275"/>
      <c r="Y2440" s="275"/>
      <c r="Z2440" s="275"/>
      <c r="AA2440" s="275"/>
      <c r="AB2440" s="275"/>
      <c r="AC2440" s="275"/>
      <c r="AD2440" s="275"/>
      <c r="AE2440" s="275"/>
      <c r="AF2440" s="275"/>
      <c r="AG2440" s="275"/>
      <c r="AH2440" s="275"/>
      <c r="AI2440" s="275"/>
      <c r="AJ2440" s="275"/>
      <c r="AK2440" s="275"/>
      <c r="AL2440" s="275"/>
      <c r="AM2440" s="275"/>
      <c r="AN2440" s="275"/>
      <c r="AO2440" s="275"/>
      <c r="AP2440" s="275"/>
      <c r="AQ2440" s="275"/>
      <c r="AR2440" s="275"/>
      <c r="AS2440" s="275"/>
      <c r="AT2440" s="272"/>
      <c r="AU2440" s="272"/>
      <c r="AV2440" s="272"/>
      <c r="AW2440" s="272"/>
      <c r="AX2440" s="272"/>
    </row>
    <row r="2441" spans="1:50" customFormat="1" ht="14.4" x14ac:dyDescent="0.3">
      <c r="A2441" s="269"/>
      <c r="B2441" s="270"/>
      <c r="C2441" s="275"/>
      <c r="D2441" s="275"/>
      <c r="E2441" s="275"/>
      <c r="F2441" s="275"/>
      <c r="G2441" s="275"/>
      <c r="H2441" s="275"/>
      <c r="I2441" s="275"/>
      <c r="J2441" s="275"/>
      <c r="K2441" s="275"/>
      <c r="L2441" s="275"/>
      <c r="M2441" s="275"/>
      <c r="N2441" s="275"/>
      <c r="O2441" s="275"/>
      <c r="P2441" s="275"/>
      <c r="Q2441" s="275"/>
      <c r="R2441" s="275"/>
      <c r="S2441" s="275"/>
      <c r="T2441" s="275"/>
      <c r="U2441" s="275"/>
      <c r="V2441" s="275"/>
      <c r="W2441" s="275"/>
      <c r="X2441" s="275"/>
      <c r="Y2441" s="275"/>
      <c r="Z2441" s="275"/>
      <c r="AA2441" s="275"/>
      <c r="AB2441" s="275"/>
      <c r="AC2441" s="275"/>
      <c r="AD2441" s="275"/>
      <c r="AE2441" s="275"/>
      <c r="AF2441" s="275"/>
      <c r="AG2441" s="275"/>
      <c r="AH2441" s="275"/>
      <c r="AI2441" s="275"/>
      <c r="AJ2441" s="275"/>
      <c r="AK2441" s="275"/>
      <c r="AL2441" s="275"/>
      <c r="AM2441" s="275"/>
      <c r="AN2441" s="275"/>
      <c r="AO2441" s="275"/>
      <c r="AP2441" s="275"/>
      <c r="AQ2441" s="275"/>
      <c r="AR2441" s="275"/>
      <c r="AS2441" s="275"/>
      <c r="AT2441" s="272"/>
      <c r="AU2441" s="272"/>
      <c r="AV2441" s="272"/>
      <c r="AW2441" s="272"/>
      <c r="AX2441" s="272"/>
    </row>
    <row r="2442" spans="1:50" customFormat="1" ht="14.4" x14ac:dyDescent="0.3">
      <c r="A2442" s="269"/>
      <c r="B2442" s="270"/>
      <c r="C2442" s="275"/>
      <c r="D2442" s="275"/>
      <c r="E2442" s="275"/>
      <c r="F2442" s="275"/>
      <c r="G2442" s="275"/>
      <c r="H2442" s="275"/>
      <c r="I2442" s="275"/>
      <c r="J2442" s="275"/>
      <c r="K2442" s="275"/>
      <c r="L2442" s="275"/>
      <c r="M2442" s="275"/>
      <c r="N2442" s="275"/>
      <c r="O2442" s="275"/>
      <c r="P2442" s="275"/>
      <c r="Q2442" s="275"/>
      <c r="R2442" s="275"/>
      <c r="S2442" s="275"/>
      <c r="T2442" s="275"/>
      <c r="U2442" s="275"/>
      <c r="V2442" s="275"/>
      <c r="W2442" s="275"/>
      <c r="X2442" s="275"/>
      <c r="Y2442" s="275"/>
      <c r="Z2442" s="275"/>
      <c r="AA2442" s="275"/>
      <c r="AB2442" s="275"/>
      <c r="AC2442" s="275"/>
      <c r="AD2442" s="275"/>
      <c r="AE2442" s="275"/>
      <c r="AF2442" s="275"/>
      <c r="AG2442" s="275"/>
      <c r="AH2442" s="275"/>
      <c r="AI2442" s="275"/>
      <c r="AJ2442" s="275"/>
      <c r="AK2442" s="275"/>
      <c r="AL2442" s="275"/>
      <c r="AM2442" s="275"/>
      <c r="AN2442" s="275"/>
      <c r="AO2442" s="275"/>
      <c r="AP2442" s="275"/>
      <c r="AQ2442" s="275"/>
      <c r="AR2442" s="275"/>
      <c r="AS2442" s="275"/>
      <c r="AT2442" s="272"/>
      <c r="AU2442" s="272"/>
      <c r="AV2442" s="272"/>
      <c r="AW2442" s="272"/>
      <c r="AX2442" s="272"/>
    </row>
    <row r="2443" spans="1:50" customFormat="1" ht="21.6" x14ac:dyDescent="0.3">
      <c r="A2443" s="274"/>
      <c r="B2443" s="270"/>
      <c r="C2443" s="276"/>
      <c r="D2443" s="276"/>
      <c r="E2443" s="276"/>
      <c r="F2443" s="276"/>
      <c r="G2443" s="276"/>
      <c r="H2443" s="276"/>
      <c r="I2443" s="276"/>
      <c r="J2443" s="276"/>
      <c r="K2443" s="276"/>
      <c r="L2443" s="276"/>
      <c r="M2443" s="276"/>
      <c r="N2443" s="276"/>
      <c r="O2443" s="276"/>
      <c r="P2443" s="276"/>
      <c r="Q2443" s="276"/>
      <c r="R2443" s="276"/>
      <c r="S2443" s="276"/>
      <c r="T2443" s="276"/>
      <c r="U2443" s="276"/>
      <c r="V2443" s="276"/>
      <c r="W2443" s="276"/>
      <c r="X2443" s="276"/>
      <c r="Y2443" s="276"/>
      <c r="Z2443" s="276"/>
      <c r="AA2443" s="276"/>
      <c r="AB2443" s="276"/>
      <c r="AC2443" s="276"/>
      <c r="AD2443" s="276"/>
      <c r="AE2443" s="276"/>
      <c r="AF2443" s="276"/>
      <c r="AG2443" s="276"/>
      <c r="AH2443" s="276"/>
      <c r="AI2443" s="276"/>
      <c r="AJ2443" s="276"/>
      <c r="AK2443" s="276"/>
      <c r="AL2443" s="276"/>
      <c r="AM2443" s="276"/>
      <c r="AN2443" s="276"/>
      <c r="AO2443" s="276"/>
      <c r="AP2443" s="276"/>
      <c r="AQ2443" s="276"/>
      <c r="AR2443" s="277"/>
      <c r="AS2443" s="278"/>
      <c r="AT2443" s="272"/>
      <c r="AU2443" s="272"/>
      <c r="AV2443" s="272"/>
      <c r="AW2443" s="272"/>
      <c r="AX2443" s="272"/>
    </row>
    <row r="2444" spans="1:50" customFormat="1" ht="14.4" x14ac:dyDescent="0.3">
      <c r="A2444" s="269"/>
      <c r="B2444" s="270"/>
      <c r="C2444" s="275"/>
      <c r="D2444" s="275"/>
      <c r="E2444" s="275"/>
      <c r="F2444" s="275"/>
      <c r="G2444" s="275"/>
      <c r="H2444" s="275"/>
      <c r="I2444" s="275"/>
      <c r="J2444" s="275"/>
      <c r="K2444" s="275"/>
      <c r="L2444" s="275"/>
      <c r="M2444" s="275"/>
      <c r="N2444" s="275"/>
      <c r="O2444" s="275"/>
      <c r="P2444" s="275"/>
      <c r="Q2444" s="275"/>
      <c r="R2444" s="275"/>
      <c r="S2444" s="275"/>
      <c r="T2444" s="275"/>
      <c r="U2444" s="275"/>
      <c r="V2444" s="275"/>
      <c r="W2444" s="275"/>
      <c r="X2444" s="275"/>
      <c r="Y2444" s="275"/>
      <c r="Z2444" s="275"/>
      <c r="AA2444" s="275"/>
      <c r="AB2444" s="275"/>
      <c r="AC2444" s="275"/>
      <c r="AD2444" s="275"/>
      <c r="AE2444" s="275"/>
      <c r="AF2444" s="275"/>
      <c r="AG2444" s="275"/>
      <c r="AH2444" s="275"/>
      <c r="AI2444" s="275"/>
      <c r="AJ2444" s="275"/>
      <c r="AK2444" s="275"/>
      <c r="AL2444" s="275"/>
      <c r="AM2444" s="275"/>
      <c r="AN2444" s="275"/>
      <c r="AO2444" s="275"/>
      <c r="AP2444" s="275"/>
      <c r="AQ2444" s="275"/>
      <c r="AR2444" s="275"/>
      <c r="AS2444" s="275"/>
      <c r="AT2444" s="272"/>
      <c r="AU2444" s="272"/>
      <c r="AV2444" s="272"/>
      <c r="AW2444" s="272"/>
      <c r="AX2444" s="272"/>
    </row>
    <row r="2445" spans="1:50" customFormat="1" ht="21.6" x14ac:dyDescent="0.3">
      <c r="A2445" s="274"/>
      <c r="B2445" s="270"/>
      <c r="C2445" s="276"/>
      <c r="D2445" s="276"/>
      <c r="E2445" s="276"/>
      <c r="F2445" s="276"/>
      <c r="G2445" s="276"/>
      <c r="H2445" s="276"/>
      <c r="I2445" s="276"/>
      <c r="J2445" s="276"/>
      <c r="K2445" s="276"/>
      <c r="L2445" s="276"/>
      <c r="M2445" s="276"/>
      <c r="N2445" s="276"/>
      <c r="O2445" s="276"/>
      <c r="P2445" s="276"/>
      <c r="Q2445" s="276"/>
      <c r="R2445" s="276"/>
      <c r="S2445" s="276"/>
      <c r="T2445" s="276"/>
      <c r="U2445" s="276"/>
      <c r="V2445" s="276"/>
      <c r="W2445" s="276"/>
      <c r="X2445" s="276"/>
      <c r="Y2445" s="276"/>
      <c r="Z2445" s="276"/>
      <c r="AA2445" s="276"/>
      <c r="AB2445" s="276"/>
      <c r="AC2445" s="276"/>
      <c r="AD2445" s="276"/>
      <c r="AE2445" s="276"/>
      <c r="AF2445" s="276"/>
      <c r="AG2445" s="276"/>
      <c r="AH2445" s="276"/>
      <c r="AI2445" s="276"/>
      <c r="AJ2445" s="276"/>
      <c r="AK2445" s="276"/>
      <c r="AL2445" s="276"/>
      <c r="AM2445" s="276"/>
      <c r="AN2445" s="276"/>
      <c r="AO2445" s="276"/>
      <c r="AP2445" s="276"/>
      <c r="AQ2445" s="276"/>
      <c r="AR2445" s="277"/>
      <c r="AS2445" s="278"/>
      <c r="AT2445" s="272"/>
      <c r="AU2445" s="272"/>
      <c r="AV2445" s="272"/>
      <c r="AW2445" s="272"/>
      <c r="AX2445" s="272"/>
    </row>
    <row r="2446" spans="1:50" customFormat="1" ht="21.6" x14ac:dyDescent="0.3">
      <c r="A2446" s="274"/>
      <c r="B2446" s="270"/>
      <c r="C2446" s="276"/>
      <c r="D2446" s="276"/>
      <c r="E2446" s="276"/>
      <c r="F2446" s="276"/>
      <c r="G2446" s="276"/>
      <c r="H2446" s="276"/>
      <c r="I2446" s="276"/>
      <c r="J2446" s="276"/>
      <c r="K2446" s="276"/>
      <c r="L2446" s="276"/>
      <c r="M2446" s="276"/>
      <c r="N2446" s="276"/>
      <c r="O2446" s="276"/>
      <c r="P2446" s="276"/>
      <c r="Q2446" s="276"/>
      <c r="R2446" s="276"/>
      <c r="S2446" s="276"/>
      <c r="T2446" s="276"/>
      <c r="U2446" s="276"/>
      <c r="V2446" s="276"/>
      <c r="W2446" s="276"/>
      <c r="X2446" s="276"/>
      <c r="Y2446" s="276"/>
      <c r="Z2446" s="276"/>
      <c r="AA2446" s="276"/>
      <c r="AB2446" s="276"/>
      <c r="AC2446" s="276"/>
      <c r="AD2446" s="276"/>
      <c r="AE2446" s="276"/>
      <c r="AF2446" s="276"/>
      <c r="AG2446" s="276"/>
      <c r="AH2446" s="276"/>
      <c r="AI2446" s="276"/>
      <c r="AJ2446" s="276"/>
      <c r="AK2446" s="276"/>
      <c r="AL2446" s="276"/>
      <c r="AM2446" s="276"/>
      <c r="AN2446" s="276"/>
      <c r="AO2446" s="276"/>
      <c r="AP2446" s="276"/>
      <c r="AQ2446" s="276"/>
      <c r="AR2446" s="277"/>
      <c r="AS2446" s="278"/>
      <c r="AT2446" s="272"/>
      <c r="AU2446" s="272"/>
      <c r="AV2446" s="272"/>
      <c r="AW2446" s="272"/>
      <c r="AX2446" s="272"/>
    </row>
    <row r="2447" spans="1:50" customFormat="1" ht="21.6" x14ac:dyDescent="0.3">
      <c r="A2447" s="274"/>
      <c r="B2447" s="270"/>
      <c r="C2447" s="276"/>
      <c r="D2447" s="276"/>
      <c r="E2447" s="276"/>
      <c r="F2447" s="276"/>
      <c r="G2447" s="276"/>
      <c r="H2447" s="276"/>
      <c r="I2447" s="276"/>
      <c r="J2447" s="276"/>
      <c r="K2447" s="276"/>
      <c r="L2447" s="276"/>
      <c r="M2447" s="276"/>
      <c r="N2447" s="276"/>
      <c r="O2447" s="276"/>
      <c r="P2447" s="276"/>
      <c r="Q2447" s="276"/>
      <c r="R2447" s="276"/>
      <c r="S2447" s="276"/>
      <c r="T2447" s="276"/>
      <c r="U2447" s="276"/>
      <c r="V2447" s="276"/>
      <c r="W2447" s="276"/>
      <c r="X2447" s="276"/>
      <c r="Y2447" s="276"/>
      <c r="Z2447" s="276"/>
      <c r="AA2447" s="276"/>
      <c r="AB2447" s="276"/>
      <c r="AC2447" s="276"/>
      <c r="AD2447" s="276"/>
      <c r="AE2447" s="276"/>
      <c r="AF2447" s="276"/>
      <c r="AG2447" s="276"/>
      <c r="AH2447" s="276"/>
      <c r="AI2447" s="276"/>
      <c r="AJ2447" s="276"/>
      <c r="AK2447" s="276"/>
      <c r="AL2447" s="276"/>
      <c r="AM2447" s="276"/>
      <c r="AN2447" s="276"/>
      <c r="AO2447" s="276"/>
      <c r="AP2447" s="276"/>
      <c r="AQ2447" s="276"/>
      <c r="AR2447" s="277"/>
      <c r="AS2447" s="278"/>
      <c r="AT2447" s="272"/>
      <c r="AU2447" s="272"/>
      <c r="AV2447" s="272"/>
      <c r="AW2447" s="272"/>
      <c r="AX2447" s="272"/>
    </row>
    <row r="2448" spans="1:50" customFormat="1" ht="21.6" x14ac:dyDescent="0.3">
      <c r="A2448" s="274"/>
      <c r="B2448" s="270"/>
      <c r="C2448" s="276"/>
      <c r="D2448" s="276"/>
      <c r="E2448" s="276"/>
      <c r="F2448" s="276"/>
      <c r="G2448" s="276"/>
      <c r="H2448" s="276"/>
      <c r="I2448" s="276"/>
      <c r="J2448" s="276"/>
      <c r="K2448" s="276"/>
      <c r="L2448" s="276"/>
      <c r="M2448" s="276"/>
      <c r="N2448" s="276"/>
      <c r="O2448" s="276"/>
      <c r="P2448" s="276"/>
      <c r="Q2448" s="276"/>
      <c r="R2448" s="276"/>
      <c r="S2448" s="276"/>
      <c r="T2448" s="276"/>
      <c r="U2448" s="276"/>
      <c r="V2448" s="276"/>
      <c r="W2448" s="276"/>
      <c r="X2448" s="276"/>
      <c r="Y2448" s="276"/>
      <c r="Z2448" s="276"/>
      <c r="AA2448" s="276"/>
      <c r="AB2448" s="276"/>
      <c r="AC2448" s="276"/>
      <c r="AD2448" s="276"/>
      <c r="AE2448" s="276"/>
      <c r="AF2448" s="276"/>
      <c r="AG2448" s="276"/>
      <c r="AH2448" s="276"/>
      <c r="AI2448" s="276"/>
      <c r="AJ2448" s="276"/>
      <c r="AK2448" s="276"/>
      <c r="AL2448" s="276"/>
      <c r="AM2448" s="276"/>
      <c r="AN2448" s="276"/>
      <c r="AO2448" s="276"/>
      <c r="AP2448" s="276"/>
      <c r="AQ2448" s="276"/>
      <c r="AR2448" s="277"/>
      <c r="AS2448" s="278"/>
      <c r="AT2448" s="272"/>
      <c r="AU2448" s="272"/>
      <c r="AV2448" s="272"/>
      <c r="AW2448" s="272"/>
      <c r="AX2448" s="272"/>
    </row>
    <row r="2449" spans="1:50" customFormat="1" ht="14.4" x14ac:dyDescent="0.3">
      <c r="A2449" s="269"/>
      <c r="B2449" s="270"/>
      <c r="C2449" s="275"/>
      <c r="D2449" s="275"/>
      <c r="E2449" s="275"/>
      <c r="F2449" s="275"/>
      <c r="G2449" s="275"/>
      <c r="H2449" s="275"/>
      <c r="I2449" s="275"/>
      <c r="J2449" s="275"/>
      <c r="K2449" s="275"/>
      <c r="L2449" s="275"/>
      <c r="M2449" s="275"/>
      <c r="N2449" s="275"/>
      <c r="O2449" s="275"/>
      <c r="P2449" s="275"/>
      <c r="Q2449" s="275"/>
      <c r="R2449" s="275"/>
      <c r="S2449" s="275"/>
      <c r="T2449" s="275"/>
      <c r="U2449" s="275"/>
      <c r="V2449" s="275"/>
      <c r="W2449" s="275"/>
      <c r="X2449" s="275"/>
      <c r="Y2449" s="275"/>
      <c r="Z2449" s="275"/>
      <c r="AA2449" s="275"/>
      <c r="AB2449" s="275"/>
      <c r="AC2449" s="275"/>
      <c r="AD2449" s="275"/>
      <c r="AE2449" s="275"/>
      <c r="AF2449" s="275"/>
      <c r="AG2449" s="275"/>
      <c r="AH2449" s="275"/>
      <c r="AI2449" s="275"/>
      <c r="AJ2449" s="275"/>
      <c r="AK2449" s="275"/>
      <c r="AL2449" s="275"/>
      <c r="AM2449" s="275"/>
      <c r="AN2449" s="275"/>
      <c r="AO2449" s="275"/>
      <c r="AP2449" s="275"/>
      <c r="AQ2449" s="275"/>
      <c r="AR2449" s="275"/>
      <c r="AS2449" s="275"/>
      <c r="AT2449" s="272"/>
      <c r="AU2449" s="272"/>
      <c r="AV2449" s="272"/>
      <c r="AW2449" s="272"/>
      <c r="AX2449" s="272"/>
    </row>
    <row r="2450" spans="1:50" customFormat="1" ht="14.4" x14ac:dyDescent="0.3">
      <c r="A2450" s="269"/>
      <c r="B2450" s="270"/>
      <c r="C2450" s="275"/>
      <c r="D2450" s="275"/>
      <c r="E2450" s="275"/>
      <c r="F2450" s="275"/>
      <c r="G2450" s="275"/>
      <c r="H2450" s="275"/>
      <c r="I2450" s="275"/>
      <c r="J2450" s="275"/>
      <c r="K2450" s="275"/>
      <c r="L2450" s="275"/>
      <c r="M2450" s="275"/>
      <c r="N2450" s="275"/>
      <c r="O2450" s="275"/>
      <c r="P2450" s="275"/>
      <c r="Q2450" s="275"/>
      <c r="R2450" s="275"/>
      <c r="S2450" s="275"/>
      <c r="T2450" s="275"/>
      <c r="U2450" s="275"/>
      <c r="V2450" s="275"/>
      <c r="W2450" s="275"/>
      <c r="X2450" s="275"/>
      <c r="Y2450" s="275"/>
      <c r="Z2450" s="275"/>
      <c r="AA2450" s="275"/>
      <c r="AB2450" s="275"/>
      <c r="AC2450" s="275"/>
      <c r="AD2450" s="275"/>
      <c r="AE2450" s="275"/>
      <c r="AF2450" s="275"/>
      <c r="AG2450" s="275"/>
      <c r="AH2450" s="275"/>
      <c r="AI2450" s="275"/>
      <c r="AJ2450" s="275"/>
      <c r="AK2450" s="275"/>
      <c r="AL2450" s="275"/>
      <c r="AM2450" s="275"/>
      <c r="AN2450" s="275"/>
      <c r="AO2450" s="275"/>
      <c r="AP2450" s="275"/>
      <c r="AQ2450" s="275"/>
      <c r="AR2450" s="275"/>
      <c r="AS2450" s="275"/>
      <c r="AT2450" s="272"/>
      <c r="AU2450" s="272"/>
      <c r="AV2450" s="272"/>
      <c r="AW2450" s="272"/>
      <c r="AX2450" s="272"/>
    </row>
    <row r="2451" spans="1:50" customFormat="1" ht="14.4" x14ac:dyDescent="0.3">
      <c r="A2451" s="269"/>
      <c r="B2451" s="270"/>
      <c r="C2451" s="275"/>
      <c r="D2451" s="275"/>
      <c r="E2451" s="275"/>
      <c r="F2451" s="275"/>
      <c r="G2451" s="275"/>
      <c r="H2451" s="275"/>
      <c r="I2451" s="275"/>
      <c r="J2451" s="275"/>
      <c r="K2451" s="275"/>
      <c r="L2451" s="275"/>
      <c r="M2451" s="275"/>
      <c r="N2451" s="275"/>
      <c r="O2451" s="275"/>
      <c r="P2451" s="275"/>
      <c r="Q2451" s="275"/>
      <c r="R2451" s="275"/>
      <c r="S2451" s="275"/>
      <c r="T2451" s="275"/>
      <c r="U2451" s="275"/>
      <c r="V2451" s="275"/>
      <c r="W2451" s="275"/>
      <c r="X2451" s="275"/>
      <c r="Y2451" s="275"/>
      <c r="Z2451" s="275"/>
      <c r="AA2451" s="275"/>
      <c r="AB2451" s="275"/>
      <c r="AC2451" s="275"/>
      <c r="AD2451" s="275"/>
      <c r="AE2451" s="275"/>
      <c r="AF2451" s="275"/>
      <c r="AG2451" s="275"/>
      <c r="AH2451" s="275"/>
      <c r="AI2451" s="275"/>
      <c r="AJ2451" s="275"/>
      <c r="AK2451" s="275"/>
      <c r="AL2451" s="275"/>
      <c r="AM2451" s="275"/>
      <c r="AN2451" s="275"/>
      <c r="AO2451" s="275"/>
      <c r="AP2451" s="275"/>
      <c r="AQ2451" s="275"/>
      <c r="AR2451" s="275"/>
      <c r="AS2451" s="275"/>
      <c r="AT2451" s="272"/>
      <c r="AU2451" s="272"/>
      <c r="AV2451" s="272"/>
      <c r="AW2451" s="272"/>
      <c r="AX2451" s="272"/>
    </row>
    <row r="2452" spans="1:50" customFormat="1" ht="14.4" x14ac:dyDescent="0.3">
      <c r="A2452" s="269"/>
      <c r="B2452" s="270"/>
      <c r="C2452" s="275"/>
      <c r="D2452" s="275"/>
      <c r="E2452" s="275"/>
      <c r="F2452" s="275"/>
      <c r="G2452" s="275"/>
      <c r="H2452" s="275"/>
      <c r="I2452" s="275"/>
      <c r="J2452" s="275"/>
      <c r="K2452" s="275"/>
      <c r="L2452" s="275"/>
      <c r="M2452" s="275"/>
      <c r="N2452" s="275"/>
      <c r="O2452" s="275"/>
      <c r="P2452" s="275"/>
      <c r="Q2452" s="275"/>
      <c r="R2452" s="275"/>
      <c r="S2452" s="275"/>
      <c r="T2452" s="275"/>
      <c r="U2452" s="275"/>
      <c r="V2452" s="275"/>
      <c r="W2452" s="275"/>
      <c r="X2452" s="275"/>
      <c r="Y2452" s="275"/>
      <c r="Z2452" s="275"/>
      <c r="AA2452" s="275"/>
      <c r="AB2452" s="275"/>
      <c r="AC2452" s="275"/>
      <c r="AD2452" s="275"/>
      <c r="AE2452" s="275"/>
      <c r="AF2452" s="275"/>
      <c r="AG2452" s="275"/>
      <c r="AH2452" s="275"/>
      <c r="AI2452" s="275"/>
      <c r="AJ2452" s="275"/>
      <c r="AK2452" s="275"/>
      <c r="AL2452" s="275"/>
      <c r="AM2452" s="275"/>
      <c r="AN2452" s="275"/>
      <c r="AO2452" s="275"/>
      <c r="AP2452" s="275"/>
      <c r="AQ2452" s="275"/>
      <c r="AR2452" s="275"/>
      <c r="AS2452" s="275"/>
      <c r="AT2452" s="272"/>
      <c r="AU2452" s="272"/>
      <c r="AV2452" s="272"/>
      <c r="AW2452" s="272"/>
      <c r="AX2452" s="272"/>
    </row>
    <row r="2453" spans="1:50" customFormat="1" ht="14.4" x14ac:dyDescent="0.3">
      <c r="A2453" s="269"/>
      <c r="B2453" s="270"/>
      <c r="C2453" s="275"/>
      <c r="D2453" s="275"/>
      <c r="E2453" s="275"/>
      <c r="F2453" s="275"/>
      <c r="G2453" s="275"/>
      <c r="H2453" s="275"/>
      <c r="I2453" s="275"/>
      <c r="J2453" s="275"/>
      <c r="K2453" s="275"/>
      <c r="L2453" s="275"/>
      <c r="M2453" s="275"/>
      <c r="N2453" s="275"/>
      <c r="O2453" s="275"/>
      <c r="P2453" s="275"/>
      <c r="Q2453" s="275"/>
      <c r="R2453" s="275"/>
      <c r="S2453" s="275"/>
      <c r="T2453" s="275"/>
      <c r="U2453" s="275"/>
      <c r="V2453" s="275"/>
      <c r="W2453" s="275"/>
      <c r="X2453" s="275"/>
      <c r="Y2453" s="275"/>
      <c r="Z2453" s="275"/>
      <c r="AA2453" s="275"/>
      <c r="AB2453" s="275"/>
      <c r="AC2453" s="275"/>
      <c r="AD2453" s="275"/>
      <c r="AE2453" s="275"/>
      <c r="AF2453" s="275"/>
      <c r="AG2453" s="275"/>
      <c r="AH2453" s="275"/>
      <c r="AI2453" s="275"/>
      <c r="AJ2453" s="275"/>
      <c r="AK2453" s="275"/>
      <c r="AL2453" s="275"/>
      <c r="AM2453" s="275"/>
      <c r="AN2453" s="275"/>
      <c r="AO2453" s="275"/>
      <c r="AP2453" s="275"/>
      <c r="AQ2453" s="275"/>
      <c r="AR2453" s="275"/>
      <c r="AS2453" s="275"/>
      <c r="AT2453" s="272"/>
      <c r="AU2453" s="272"/>
      <c r="AV2453" s="272"/>
      <c r="AW2453" s="272"/>
      <c r="AX2453" s="272"/>
    </row>
    <row r="2454" spans="1:50" customFormat="1" ht="21.6" x14ac:dyDescent="0.3">
      <c r="A2454" s="274"/>
      <c r="B2454" s="270"/>
      <c r="C2454" s="276"/>
      <c r="D2454" s="276"/>
      <c r="E2454" s="276"/>
      <c r="F2454" s="276"/>
      <c r="G2454" s="276"/>
      <c r="H2454" s="276"/>
      <c r="I2454" s="276"/>
      <c r="J2454" s="276"/>
      <c r="K2454" s="276"/>
      <c r="L2454" s="276"/>
      <c r="M2454" s="276"/>
      <c r="N2454" s="276"/>
      <c r="O2454" s="276"/>
      <c r="P2454" s="276"/>
      <c r="Q2454" s="276"/>
      <c r="R2454" s="276"/>
      <c r="S2454" s="276"/>
      <c r="T2454" s="276"/>
      <c r="U2454" s="276"/>
      <c r="V2454" s="276"/>
      <c r="W2454" s="276"/>
      <c r="X2454" s="276"/>
      <c r="Y2454" s="276"/>
      <c r="Z2454" s="276"/>
      <c r="AA2454" s="276"/>
      <c r="AB2454" s="276"/>
      <c r="AC2454" s="276"/>
      <c r="AD2454" s="276"/>
      <c r="AE2454" s="276"/>
      <c r="AF2454" s="276"/>
      <c r="AG2454" s="276"/>
      <c r="AH2454" s="276"/>
      <c r="AI2454" s="276"/>
      <c r="AJ2454" s="276"/>
      <c r="AK2454" s="276"/>
      <c r="AL2454" s="276"/>
      <c r="AM2454" s="276"/>
      <c r="AN2454" s="276"/>
      <c r="AO2454" s="276"/>
      <c r="AP2454" s="276"/>
      <c r="AQ2454" s="276"/>
      <c r="AR2454" s="277"/>
      <c r="AS2454" s="278"/>
      <c r="AT2454" s="272"/>
      <c r="AU2454" s="272"/>
      <c r="AV2454" s="272"/>
      <c r="AW2454" s="272"/>
      <c r="AX2454" s="272"/>
    </row>
    <row r="2455" spans="1:50" customFormat="1" ht="14.4" x14ac:dyDescent="0.3">
      <c r="A2455" s="269"/>
      <c r="B2455" s="270"/>
      <c r="C2455" s="275"/>
      <c r="D2455" s="275"/>
      <c r="E2455" s="275"/>
      <c r="F2455" s="275"/>
      <c r="G2455" s="275"/>
      <c r="H2455" s="275"/>
      <c r="I2455" s="275"/>
      <c r="J2455" s="275"/>
      <c r="K2455" s="275"/>
      <c r="L2455" s="275"/>
      <c r="M2455" s="275"/>
      <c r="N2455" s="275"/>
      <c r="O2455" s="275"/>
      <c r="P2455" s="275"/>
      <c r="Q2455" s="275"/>
      <c r="R2455" s="275"/>
      <c r="S2455" s="275"/>
      <c r="T2455" s="275"/>
      <c r="U2455" s="275"/>
      <c r="V2455" s="275"/>
      <c r="W2455" s="275"/>
      <c r="X2455" s="275"/>
      <c r="Y2455" s="275"/>
      <c r="Z2455" s="275"/>
      <c r="AA2455" s="275"/>
      <c r="AB2455" s="275"/>
      <c r="AC2455" s="275"/>
      <c r="AD2455" s="275"/>
      <c r="AE2455" s="275"/>
      <c r="AF2455" s="275"/>
      <c r="AG2455" s="275"/>
      <c r="AH2455" s="275"/>
      <c r="AI2455" s="275"/>
      <c r="AJ2455" s="275"/>
      <c r="AK2455" s="275"/>
      <c r="AL2455" s="275"/>
      <c r="AM2455" s="275"/>
      <c r="AN2455" s="275"/>
      <c r="AO2455" s="275"/>
      <c r="AP2455" s="275"/>
      <c r="AQ2455" s="275"/>
      <c r="AR2455" s="275"/>
      <c r="AS2455" s="275"/>
      <c r="AT2455" s="272"/>
      <c r="AU2455" s="272"/>
      <c r="AV2455" s="272"/>
      <c r="AW2455" s="272"/>
      <c r="AX2455" s="272"/>
    </row>
    <row r="2456" spans="1:50" customFormat="1" ht="21.6" x14ac:dyDescent="0.3">
      <c r="A2456" s="274"/>
      <c r="B2456" s="270"/>
      <c r="C2456" s="276"/>
      <c r="D2456" s="276"/>
      <c r="E2456" s="276"/>
      <c r="F2456" s="276"/>
      <c r="G2456" s="276"/>
      <c r="H2456" s="276"/>
      <c r="I2456" s="276"/>
      <c r="J2456" s="276"/>
      <c r="K2456" s="276"/>
      <c r="L2456" s="276"/>
      <c r="M2456" s="276"/>
      <c r="N2456" s="276"/>
      <c r="O2456" s="276"/>
      <c r="P2456" s="276"/>
      <c r="Q2456" s="276"/>
      <c r="R2456" s="276"/>
      <c r="S2456" s="276"/>
      <c r="T2456" s="276"/>
      <c r="U2456" s="276"/>
      <c r="V2456" s="276"/>
      <c r="W2456" s="276"/>
      <c r="X2456" s="276"/>
      <c r="Y2456" s="276"/>
      <c r="Z2456" s="276"/>
      <c r="AA2456" s="276"/>
      <c r="AB2456" s="276"/>
      <c r="AC2456" s="276"/>
      <c r="AD2456" s="276"/>
      <c r="AE2456" s="276"/>
      <c r="AF2456" s="276"/>
      <c r="AG2456" s="276"/>
      <c r="AH2456" s="276"/>
      <c r="AI2456" s="276"/>
      <c r="AJ2456" s="276"/>
      <c r="AK2456" s="276"/>
      <c r="AL2456" s="276"/>
      <c r="AM2456" s="276"/>
      <c r="AN2456" s="276"/>
      <c r="AO2456" s="276"/>
      <c r="AP2456" s="276"/>
      <c r="AQ2456" s="276"/>
      <c r="AR2456" s="277"/>
      <c r="AS2456" s="278"/>
      <c r="AT2456" s="272"/>
      <c r="AU2456" s="272"/>
      <c r="AV2456" s="272"/>
      <c r="AW2456" s="272"/>
      <c r="AX2456" s="272"/>
    </row>
    <row r="2457" spans="1:50" customFormat="1" ht="14.4" x14ac:dyDescent="0.3">
      <c r="A2457" s="269"/>
      <c r="B2457" s="270"/>
      <c r="C2457" s="275"/>
      <c r="D2457" s="275"/>
      <c r="E2457" s="275"/>
      <c r="F2457" s="275"/>
      <c r="G2457" s="275"/>
      <c r="H2457" s="275"/>
      <c r="I2457" s="275"/>
      <c r="J2457" s="275"/>
      <c r="K2457" s="275"/>
      <c r="L2457" s="275"/>
      <c r="M2457" s="275"/>
      <c r="N2457" s="275"/>
      <c r="O2457" s="275"/>
      <c r="P2457" s="275"/>
      <c r="Q2457" s="275"/>
      <c r="R2457" s="275"/>
      <c r="S2457" s="275"/>
      <c r="T2457" s="275"/>
      <c r="U2457" s="275"/>
      <c r="V2457" s="275"/>
      <c r="W2457" s="275"/>
      <c r="X2457" s="275"/>
      <c r="Y2457" s="275"/>
      <c r="Z2457" s="275"/>
      <c r="AA2457" s="275"/>
      <c r="AB2457" s="275"/>
      <c r="AC2457" s="275"/>
      <c r="AD2457" s="275"/>
      <c r="AE2457" s="275"/>
      <c r="AF2457" s="275"/>
      <c r="AG2457" s="275"/>
      <c r="AH2457" s="275"/>
      <c r="AI2457" s="275"/>
      <c r="AJ2457" s="275"/>
      <c r="AK2457" s="275"/>
      <c r="AL2457" s="275"/>
      <c r="AM2457" s="275"/>
      <c r="AN2457" s="275"/>
      <c r="AO2457" s="275"/>
      <c r="AP2457" s="275"/>
      <c r="AQ2457" s="275"/>
      <c r="AR2457" s="275"/>
      <c r="AS2457" s="275"/>
      <c r="AT2457" s="272"/>
      <c r="AU2457" s="272"/>
      <c r="AV2457" s="272"/>
      <c r="AW2457" s="272"/>
      <c r="AX2457" s="272"/>
    </row>
    <row r="2458" spans="1:50" customFormat="1" ht="21.6" x14ac:dyDescent="0.3">
      <c r="A2458" s="274"/>
      <c r="B2458" s="270"/>
      <c r="C2458" s="276"/>
      <c r="D2458" s="276"/>
      <c r="E2458" s="276"/>
      <c r="F2458" s="276"/>
      <c r="G2458" s="276"/>
      <c r="H2458" s="276"/>
      <c r="I2458" s="276"/>
      <c r="J2458" s="276"/>
      <c r="K2458" s="276"/>
      <c r="L2458" s="276"/>
      <c r="M2458" s="276"/>
      <c r="N2458" s="276"/>
      <c r="O2458" s="276"/>
      <c r="P2458" s="276"/>
      <c r="Q2458" s="276"/>
      <c r="R2458" s="276"/>
      <c r="S2458" s="276"/>
      <c r="T2458" s="276"/>
      <c r="U2458" s="276"/>
      <c r="V2458" s="276"/>
      <c r="W2458" s="276"/>
      <c r="X2458" s="276"/>
      <c r="Y2458" s="276"/>
      <c r="Z2458" s="276"/>
      <c r="AA2458" s="276"/>
      <c r="AB2458" s="276"/>
      <c r="AC2458" s="276"/>
      <c r="AD2458" s="276"/>
      <c r="AE2458" s="276"/>
      <c r="AF2458" s="276"/>
      <c r="AG2458" s="276"/>
      <c r="AH2458" s="276"/>
      <c r="AI2458" s="276"/>
      <c r="AJ2458" s="276"/>
      <c r="AK2458" s="276"/>
      <c r="AL2458" s="276"/>
      <c r="AM2458" s="276"/>
      <c r="AN2458" s="276"/>
      <c r="AO2458" s="276"/>
      <c r="AP2458" s="276"/>
      <c r="AQ2458" s="276"/>
      <c r="AR2458" s="277"/>
      <c r="AS2458" s="278"/>
      <c r="AT2458" s="272"/>
      <c r="AU2458" s="272"/>
      <c r="AV2458" s="272"/>
      <c r="AW2458" s="272"/>
      <c r="AX2458" s="272"/>
    </row>
    <row r="2459" spans="1:50" customFormat="1" ht="21.6" x14ac:dyDescent="0.3">
      <c r="A2459" s="274"/>
      <c r="B2459" s="270"/>
      <c r="C2459" s="276"/>
      <c r="D2459" s="276"/>
      <c r="E2459" s="276"/>
      <c r="F2459" s="276"/>
      <c r="G2459" s="276"/>
      <c r="H2459" s="276"/>
      <c r="I2459" s="276"/>
      <c r="J2459" s="276"/>
      <c r="K2459" s="276"/>
      <c r="L2459" s="276"/>
      <c r="M2459" s="276"/>
      <c r="N2459" s="276"/>
      <c r="O2459" s="276"/>
      <c r="P2459" s="276"/>
      <c r="Q2459" s="276"/>
      <c r="R2459" s="276"/>
      <c r="S2459" s="276"/>
      <c r="T2459" s="276"/>
      <c r="U2459" s="276"/>
      <c r="V2459" s="276"/>
      <c r="W2459" s="276"/>
      <c r="X2459" s="276"/>
      <c r="Y2459" s="276"/>
      <c r="Z2459" s="276"/>
      <c r="AA2459" s="276"/>
      <c r="AB2459" s="276"/>
      <c r="AC2459" s="276"/>
      <c r="AD2459" s="276"/>
      <c r="AE2459" s="276"/>
      <c r="AF2459" s="276"/>
      <c r="AG2459" s="276"/>
      <c r="AH2459" s="276"/>
      <c r="AI2459" s="276"/>
      <c r="AJ2459" s="276"/>
      <c r="AK2459" s="276"/>
      <c r="AL2459" s="276"/>
      <c r="AM2459" s="276"/>
      <c r="AN2459" s="276"/>
      <c r="AO2459" s="276"/>
      <c r="AP2459" s="276"/>
      <c r="AQ2459" s="276"/>
      <c r="AR2459" s="277"/>
      <c r="AS2459" s="278"/>
      <c r="AT2459" s="272"/>
      <c r="AU2459" s="272"/>
      <c r="AV2459" s="272"/>
      <c r="AW2459" s="272"/>
      <c r="AX2459" s="272"/>
    </row>
    <row r="2460" spans="1:50" customFormat="1" ht="21.6" x14ac:dyDescent="0.3">
      <c r="A2460" s="274"/>
      <c r="B2460" s="270"/>
      <c r="C2460" s="276"/>
      <c r="D2460" s="276"/>
      <c r="E2460" s="276"/>
      <c r="F2460" s="276"/>
      <c r="G2460" s="276"/>
      <c r="H2460" s="276"/>
      <c r="I2460" s="276"/>
      <c r="J2460" s="276"/>
      <c r="K2460" s="276"/>
      <c r="L2460" s="276"/>
      <c r="M2460" s="276"/>
      <c r="N2460" s="276"/>
      <c r="O2460" s="276"/>
      <c r="P2460" s="276"/>
      <c r="Q2460" s="276"/>
      <c r="R2460" s="276"/>
      <c r="S2460" s="276"/>
      <c r="T2460" s="276"/>
      <c r="U2460" s="276"/>
      <c r="V2460" s="276"/>
      <c r="W2460" s="276"/>
      <c r="X2460" s="276"/>
      <c r="Y2460" s="276"/>
      <c r="Z2460" s="276"/>
      <c r="AA2460" s="276"/>
      <c r="AB2460" s="276"/>
      <c r="AC2460" s="276"/>
      <c r="AD2460" s="276"/>
      <c r="AE2460" s="276"/>
      <c r="AF2460" s="276"/>
      <c r="AG2460" s="276"/>
      <c r="AH2460" s="276"/>
      <c r="AI2460" s="276"/>
      <c r="AJ2460" s="276"/>
      <c r="AK2460" s="276"/>
      <c r="AL2460" s="276"/>
      <c r="AM2460" s="276"/>
      <c r="AN2460" s="276"/>
      <c r="AO2460" s="276"/>
      <c r="AP2460" s="276"/>
      <c r="AQ2460" s="276"/>
      <c r="AR2460" s="277"/>
      <c r="AS2460" s="278"/>
      <c r="AT2460" s="272"/>
      <c r="AU2460" s="272"/>
      <c r="AV2460" s="272"/>
      <c r="AW2460" s="272"/>
      <c r="AX2460" s="272"/>
    </row>
    <row r="2461" spans="1:50" customFormat="1" ht="21.6" x14ac:dyDescent="0.3">
      <c r="A2461" s="274"/>
      <c r="B2461" s="270"/>
      <c r="C2461" s="276"/>
      <c r="D2461" s="276"/>
      <c r="E2461" s="276"/>
      <c r="F2461" s="276"/>
      <c r="G2461" s="276"/>
      <c r="H2461" s="276"/>
      <c r="I2461" s="276"/>
      <c r="J2461" s="276"/>
      <c r="K2461" s="276"/>
      <c r="L2461" s="276"/>
      <c r="M2461" s="276"/>
      <c r="N2461" s="276"/>
      <c r="O2461" s="276"/>
      <c r="P2461" s="276"/>
      <c r="Q2461" s="276"/>
      <c r="R2461" s="276"/>
      <c r="S2461" s="276"/>
      <c r="T2461" s="276"/>
      <c r="U2461" s="276"/>
      <c r="V2461" s="276"/>
      <c r="W2461" s="276"/>
      <c r="X2461" s="276"/>
      <c r="Y2461" s="276"/>
      <c r="Z2461" s="276"/>
      <c r="AA2461" s="276"/>
      <c r="AB2461" s="276"/>
      <c r="AC2461" s="276"/>
      <c r="AD2461" s="276"/>
      <c r="AE2461" s="276"/>
      <c r="AF2461" s="276"/>
      <c r="AG2461" s="276"/>
      <c r="AH2461" s="276"/>
      <c r="AI2461" s="276"/>
      <c r="AJ2461" s="276"/>
      <c r="AK2461" s="276"/>
      <c r="AL2461" s="276"/>
      <c r="AM2461" s="276"/>
      <c r="AN2461" s="276"/>
      <c r="AO2461" s="276"/>
      <c r="AP2461" s="276"/>
      <c r="AQ2461" s="276"/>
      <c r="AR2461" s="277"/>
      <c r="AS2461" s="278"/>
      <c r="AT2461" s="272"/>
      <c r="AU2461" s="272"/>
      <c r="AV2461" s="272"/>
      <c r="AW2461" s="272"/>
      <c r="AX2461" s="272"/>
    </row>
    <row r="2462" spans="1:50" customFormat="1" ht="21.6" x14ac:dyDescent="0.3">
      <c r="A2462" s="274"/>
      <c r="B2462" s="270"/>
      <c r="C2462" s="276"/>
      <c r="D2462" s="276"/>
      <c r="E2462" s="276"/>
      <c r="F2462" s="276"/>
      <c r="G2462" s="276"/>
      <c r="H2462" s="276"/>
      <c r="I2462" s="276"/>
      <c r="J2462" s="276"/>
      <c r="K2462" s="276"/>
      <c r="L2462" s="276"/>
      <c r="M2462" s="276"/>
      <c r="N2462" s="276"/>
      <c r="O2462" s="276"/>
      <c r="P2462" s="276"/>
      <c r="Q2462" s="276"/>
      <c r="R2462" s="276"/>
      <c r="S2462" s="276"/>
      <c r="T2462" s="276"/>
      <c r="U2462" s="276"/>
      <c r="V2462" s="276"/>
      <c r="W2462" s="276"/>
      <c r="X2462" s="276"/>
      <c r="Y2462" s="276"/>
      <c r="Z2462" s="276"/>
      <c r="AA2462" s="276"/>
      <c r="AB2462" s="276"/>
      <c r="AC2462" s="276"/>
      <c r="AD2462" s="276"/>
      <c r="AE2462" s="276"/>
      <c r="AF2462" s="276"/>
      <c r="AG2462" s="276"/>
      <c r="AH2462" s="276"/>
      <c r="AI2462" s="276"/>
      <c r="AJ2462" s="276"/>
      <c r="AK2462" s="276"/>
      <c r="AL2462" s="276"/>
      <c r="AM2462" s="276"/>
      <c r="AN2462" s="276"/>
      <c r="AO2462" s="276"/>
      <c r="AP2462" s="276"/>
      <c r="AQ2462" s="276"/>
      <c r="AR2462" s="277"/>
      <c r="AS2462" s="278"/>
      <c r="AT2462" s="272"/>
      <c r="AU2462" s="272"/>
      <c r="AV2462" s="272"/>
      <c r="AW2462" s="272"/>
      <c r="AX2462" s="272"/>
    </row>
    <row r="2463" spans="1:50" customFormat="1" ht="21.6" x14ac:dyDescent="0.3">
      <c r="A2463" s="274"/>
      <c r="B2463" s="270"/>
      <c r="C2463" s="276"/>
      <c r="D2463" s="276"/>
      <c r="E2463" s="276"/>
      <c r="F2463" s="276"/>
      <c r="G2463" s="276"/>
      <c r="H2463" s="276"/>
      <c r="I2463" s="276"/>
      <c r="J2463" s="276"/>
      <c r="K2463" s="276"/>
      <c r="L2463" s="276"/>
      <c r="M2463" s="276"/>
      <c r="N2463" s="276"/>
      <c r="O2463" s="276"/>
      <c r="P2463" s="276"/>
      <c r="Q2463" s="276"/>
      <c r="R2463" s="276"/>
      <c r="S2463" s="276"/>
      <c r="T2463" s="276"/>
      <c r="U2463" s="276"/>
      <c r="V2463" s="276"/>
      <c r="W2463" s="276"/>
      <c r="X2463" s="276"/>
      <c r="Y2463" s="276"/>
      <c r="Z2463" s="276"/>
      <c r="AA2463" s="276"/>
      <c r="AB2463" s="276"/>
      <c r="AC2463" s="276"/>
      <c r="AD2463" s="276"/>
      <c r="AE2463" s="276"/>
      <c r="AF2463" s="276"/>
      <c r="AG2463" s="276"/>
      <c r="AH2463" s="276"/>
      <c r="AI2463" s="276"/>
      <c r="AJ2463" s="276"/>
      <c r="AK2463" s="276"/>
      <c r="AL2463" s="276"/>
      <c r="AM2463" s="276"/>
      <c r="AN2463" s="276"/>
      <c r="AO2463" s="276"/>
      <c r="AP2463" s="276"/>
      <c r="AQ2463" s="276"/>
      <c r="AR2463" s="277"/>
      <c r="AS2463" s="278"/>
      <c r="AT2463" s="272"/>
      <c r="AU2463" s="272"/>
      <c r="AV2463" s="272"/>
      <c r="AW2463" s="272"/>
      <c r="AX2463" s="272"/>
    </row>
    <row r="2464" spans="1:50" customFormat="1" ht="21.6" x14ac:dyDescent="0.3">
      <c r="A2464" s="274"/>
      <c r="B2464" s="270"/>
      <c r="C2464" s="276"/>
      <c r="D2464" s="276"/>
      <c r="E2464" s="276"/>
      <c r="F2464" s="276"/>
      <c r="G2464" s="276"/>
      <c r="H2464" s="276"/>
      <c r="I2464" s="276"/>
      <c r="J2464" s="276"/>
      <c r="K2464" s="276"/>
      <c r="L2464" s="276"/>
      <c r="M2464" s="276"/>
      <c r="N2464" s="276"/>
      <c r="O2464" s="276"/>
      <c r="P2464" s="276"/>
      <c r="Q2464" s="276"/>
      <c r="R2464" s="276"/>
      <c r="S2464" s="276"/>
      <c r="T2464" s="276"/>
      <c r="U2464" s="276"/>
      <c r="V2464" s="276"/>
      <c r="W2464" s="276"/>
      <c r="X2464" s="276"/>
      <c r="Y2464" s="276"/>
      <c r="Z2464" s="276"/>
      <c r="AA2464" s="276"/>
      <c r="AB2464" s="276"/>
      <c r="AC2464" s="276"/>
      <c r="AD2464" s="276"/>
      <c r="AE2464" s="276"/>
      <c r="AF2464" s="276"/>
      <c r="AG2464" s="276"/>
      <c r="AH2464" s="276"/>
      <c r="AI2464" s="276"/>
      <c r="AJ2464" s="276"/>
      <c r="AK2464" s="276"/>
      <c r="AL2464" s="276"/>
      <c r="AM2464" s="276"/>
      <c r="AN2464" s="276"/>
      <c r="AO2464" s="276"/>
      <c r="AP2464" s="276"/>
      <c r="AQ2464" s="276"/>
      <c r="AR2464" s="277"/>
      <c r="AS2464" s="278"/>
      <c r="AT2464" s="272"/>
      <c r="AU2464" s="272"/>
      <c r="AV2464" s="272"/>
      <c r="AW2464" s="272"/>
      <c r="AX2464" s="272"/>
    </row>
    <row r="2465" spans="1:50" customFormat="1" ht="21.6" x14ac:dyDescent="0.3">
      <c r="A2465" s="274"/>
      <c r="B2465" s="270"/>
      <c r="C2465" s="276"/>
      <c r="D2465" s="276"/>
      <c r="E2465" s="276"/>
      <c r="F2465" s="276"/>
      <c r="G2465" s="276"/>
      <c r="H2465" s="276"/>
      <c r="I2465" s="276"/>
      <c r="J2465" s="276"/>
      <c r="K2465" s="276"/>
      <c r="L2465" s="276"/>
      <c r="M2465" s="276"/>
      <c r="N2465" s="276"/>
      <c r="O2465" s="276"/>
      <c r="P2465" s="276"/>
      <c r="Q2465" s="276"/>
      <c r="R2465" s="276"/>
      <c r="S2465" s="276"/>
      <c r="T2465" s="276"/>
      <c r="U2465" s="276"/>
      <c r="V2465" s="276"/>
      <c r="W2465" s="276"/>
      <c r="X2465" s="276"/>
      <c r="Y2465" s="276"/>
      <c r="Z2465" s="276"/>
      <c r="AA2465" s="276"/>
      <c r="AB2465" s="276"/>
      <c r="AC2465" s="276"/>
      <c r="AD2465" s="276"/>
      <c r="AE2465" s="276"/>
      <c r="AF2465" s="276"/>
      <c r="AG2465" s="276"/>
      <c r="AH2465" s="276"/>
      <c r="AI2465" s="276"/>
      <c r="AJ2465" s="276"/>
      <c r="AK2465" s="276"/>
      <c r="AL2465" s="276"/>
      <c r="AM2465" s="276"/>
      <c r="AN2465" s="276"/>
      <c r="AO2465" s="276"/>
      <c r="AP2465" s="276"/>
      <c r="AQ2465" s="276"/>
      <c r="AR2465" s="277"/>
      <c r="AS2465" s="278"/>
      <c r="AT2465" s="272"/>
      <c r="AU2465" s="272"/>
      <c r="AV2465" s="272"/>
      <c r="AW2465" s="272"/>
      <c r="AX2465" s="272"/>
    </row>
    <row r="2466" spans="1:50" customFormat="1" ht="14.4" x14ac:dyDescent="0.3">
      <c r="A2466" s="269"/>
      <c r="B2466" s="270"/>
      <c r="C2466" s="275"/>
      <c r="D2466" s="275"/>
      <c r="E2466" s="275"/>
      <c r="F2466" s="275"/>
      <c r="G2466" s="275"/>
      <c r="H2466" s="275"/>
      <c r="I2466" s="275"/>
      <c r="J2466" s="275"/>
      <c r="K2466" s="275"/>
      <c r="L2466" s="275"/>
      <c r="M2466" s="275"/>
      <c r="N2466" s="275"/>
      <c r="O2466" s="275"/>
      <c r="P2466" s="275"/>
      <c r="Q2466" s="275"/>
      <c r="R2466" s="275"/>
      <c r="S2466" s="275"/>
      <c r="T2466" s="275"/>
      <c r="U2466" s="275"/>
      <c r="V2466" s="275"/>
      <c r="W2466" s="275"/>
      <c r="X2466" s="275"/>
      <c r="Y2466" s="275"/>
      <c r="Z2466" s="275"/>
      <c r="AA2466" s="275"/>
      <c r="AB2466" s="275"/>
      <c r="AC2466" s="275"/>
      <c r="AD2466" s="275"/>
      <c r="AE2466" s="275"/>
      <c r="AF2466" s="275"/>
      <c r="AG2466" s="275"/>
      <c r="AH2466" s="275"/>
      <c r="AI2466" s="275"/>
      <c r="AJ2466" s="275"/>
      <c r="AK2466" s="275"/>
      <c r="AL2466" s="275"/>
      <c r="AM2466" s="275"/>
      <c r="AN2466" s="275"/>
      <c r="AO2466" s="275"/>
      <c r="AP2466" s="275"/>
      <c r="AQ2466" s="275"/>
      <c r="AR2466" s="275"/>
      <c r="AS2466" s="275"/>
      <c r="AT2466" s="272"/>
      <c r="AU2466" s="272"/>
      <c r="AV2466" s="272"/>
      <c r="AW2466" s="272"/>
      <c r="AX2466" s="272"/>
    </row>
    <row r="2467" spans="1:50" customFormat="1" ht="14.4" x14ac:dyDescent="0.3">
      <c r="A2467" s="269"/>
      <c r="B2467" s="270"/>
      <c r="C2467" s="275"/>
      <c r="D2467" s="275"/>
      <c r="E2467" s="275"/>
      <c r="F2467" s="275"/>
      <c r="G2467" s="275"/>
      <c r="H2467" s="275"/>
      <c r="I2467" s="275"/>
      <c r="J2467" s="275"/>
      <c r="K2467" s="275"/>
      <c r="L2467" s="275"/>
      <c r="M2467" s="275"/>
      <c r="N2467" s="275"/>
      <c r="O2467" s="275"/>
      <c r="P2467" s="275"/>
      <c r="Q2467" s="275"/>
      <c r="R2467" s="275"/>
      <c r="S2467" s="275"/>
      <c r="T2467" s="275"/>
      <c r="U2467" s="275"/>
      <c r="V2467" s="275"/>
      <c r="W2467" s="275"/>
      <c r="X2467" s="275"/>
      <c r="Y2467" s="275"/>
      <c r="Z2467" s="275"/>
      <c r="AA2467" s="275"/>
      <c r="AB2467" s="275"/>
      <c r="AC2467" s="275"/>
      <c r="AD2467" s="275"/>
      <c r="AE2467" s="275"/>
      <c r="AF2467" s="275"/>
      <c r="AG2467" s="275"/>
      <c r="AH2467" s="275"/>
      <c r="AI2467" s="275"/>
      <c r="AJ2467" s="275"/>
      <c r="AK2467" s="275"/>
      <c r="AL2467" s="275"/>
      <c r="AM2467" s="275"/>
      <c r="AN2467" s="275"/>
      <c r="AO2467" s="275"/>
      <c r="AP2467" s="275"/>
      <c r="AQ2467" s="275"/>
      <c r="AR2467" s="275"/>
      <c r="AS2467" s="275"/>
      <c r="AT2467" s="272"/>
      <c r="AU2467" s="272"/>
      <c r="AV2467" s="272"/>
      <c r="AW2467" s="272"/>
      <c r="AX2467" s="272"/>
    </row>
    <row r="2468" spans="1:50" customFormat="1" ht="21.6" x14ac:dyDescent="0.3">
      <c r="A2468" s="274"/>
      <c r="B2468" s="270"/>
      <c r="C2468" s="276"/>
      <c r="D2468" s="276"/>
      <c r="E2468" s="276"/>
      <c r="F2468" s="276"/>
      <c r="G2468" s="276"/>
      <c r="H2468" s="276"/>
      <c r="I2468" s="276"/>
      <c r="J2468" s="276"/>
      <c r="K2468" s="276"/>
      <c r="L2468" s="276"/>
      <c r="M2468" s="276"/>
      <c r="N2468" s="276"/>
      <c r="O2468" s="276"/>
      <c r="P2468" s="276"/>
      <c r="Q2468" s="276"/>
      <c r="R2468" s="276"/>
      <c r="S2468" s="276"/>
      <c r="T2468" s="276"/>
      <c r="U2468" s="276"/>
      <c r="V2468" s="276"/>
      <c r="W2468" s="276"/>
      <c r="X2468" s="276"/>
      <c r="Y2468" s="276"/>
      <c r="Z2468" s="276"/>
      <c r="AA2468" s="276"/>
      <c r="AB2468" s="276"/>
      <c r="AC2468" s="276"/>
      <c r="AD2468" s="276"/>
      <c r="AE2468" s="276"/>
      <c r="AF2468" s="276"/>
      <c r="AG2468" s="276"/>
      <c r="AH2468" s="276"/>
      <c r="AI2468" s="276"/>
      <c r="AJ2468" s="276"/>
      <c r="AK2468" s="276"/>
      <c r="AL2468" s="276"/>
      <c r="AM2468" s="276"/>
      <c r="AN2468" s="276"/>
      <c r="AO2468" s="276"/>
      <c r="AP2468" s="276"/>
      <c r="AQ2468" s="276"/>
      <c r="AR2468" s="277"/>
      <c r="AS2468" s="278"/>
      <c r="AT2468" s="272"/>
      <c r="AU2468" s="272"/>
      <c r="AV2468" s="272"/>
      <c r="AW2468" s="272"/>
      <c r="AX2468" s="272"/>
    </row>
    <row r="2469" spans="1:50" customFormat="1" ht="21.6" x14ac:dyDescent="0.3">
      <c r="A2469" s="274"/>
      <c r="B2469" s="270"/>
      <c r="C2469" s="276"/>
      <c r="D2469" s="276"/>
      <c r="E2469" s="276"/>
      <c r="F2469" s="276"/>
      <c r="G2469" s="276"/>
      <c r="H2469" s="276"/>
      <c r="I2469" s="276"/>
      <c r="J2469" s="276"/>
      <c r="K2469" s="276"/>
      <c r="L2469" s="276"/>
      <c r="M2469" s="276"/>
      <c r="N2469" s="276"/>
      <c r="O2469" s="276"/>
      <c r="P2469" s="276"/>
      <c r="Q2469" s="276"/>
      <c r="R2469" s="276"/>
      <c r="S2469" s="276"/>
      <c r="T2469" s="276"/>
      <c r="U2469" s="276"/>
      <c r="V2469" s="276"/>
      <c r="W2469" s="276"/>
      <c r="X2469" s="276"/>
      <c r="Y2469" s="276"/>
      <c r="Z2469" s="276"/>
      <c r="AA2469" s="276"/>
      <c r="AB2469" s="276"/>
      <c r="AC2469" s="276"/>
      <c r="AD2469" s="276"/>
      <c r="AE2469" s="276"/>
      <c r="AF2469" s="276"/>
      <c r="AG2469" s="276"/>
      <c r="AH2469" s="276"/>
      <c r="AI2469" s="276"/>
      <c r="AJ2469" s="276"/>
      <c r="AK2469" s="276"/>
      <c r="AL2469" s="276"/>
      <c r="AM2469" s="276"/>
      <c r="AN2469" s="276"/>
      <c r="AO2469" s="276"/>
      <c r="AP2469" s="276"/>
      <c r="AQ2469" s="276"/>
      <c r="AR2469" s="277"/>
      <c r="AS2469" s="278"/>
      <c r="AT2469" s="272"/>
      <c r="AU2469" s="272"/>
      <c r="AV2469" s="272"/>
      <c r="AW2469" s="272"/>
      <c r="AX2469" s="272"/>
    </row>
    <row r="2470" spans="1:50" customFormat="1" ht="14.4" x14ac:dyDescent="0.3">
      <c r="A2470" s="269"/>
      <c r="B2470" s="270"/>
      <c r="C2470" s="275"/>
      <c r="D2470" s="275"/>
      <c r="E2470" s="275"/>
      <c r="F2470" s="275"/>
      <c r="G2470" s="275"/>
      <c r="H2470" s="275"/>
      <c r="I2470" s="275"/>
      <c r="J2470" s="275"/>
      <c r="K2470" s="275"/>
      <c r="L2470" s="275"/>
      <c r="M2470" s="275"/>
      <c r="N2470" s="275"/>
      <c r="O2470" s="275"/>
      <c r="P2470" s="275"/>
      <c r="Q2470" s="275"/>
      <c r="R2470" s="275"/>
      <c r="S2470" s="275"/>
      <c r="T2470" s="275"/>
      <c r="U2470" s="275"/>
      <c r="V2470" s="275"/>
      <c r="W2470" s="275"/>
      <c r="X2470" s="275"/>
      <c r="Y2470" s="275"/>
      <c r="Z2470" s="275"/>
      <c r="AA2470" s="275"/>
      <c r="AB2470" s="275"/>
      <c r="AC2470" s="275"/>
      <c r="AD2470" s="275"/>
      <c r="AE2470" s="275"/>
      <c r="AF2470" s="275"/>
      <c r="AG2470" s="275"/>
      <c r="AH2470" s="275"/>
      <c r="AI2470" s="275"/>
      <c r="AJ2470" s="275"/>
      <c r="AK2470" s="275"/>
      <c r="AL2470" s="275"/>
      <c r="AM2470" s="275"/>
      <c r="AN2470" s="275"/>
      <c r="AO2470" s="275"/>
      <c r="AP2470" s="275"/>
      <c r="AQ2470" s="275"/>
      <c r="AR2470" s="275"/>
      <c r="AS2470" s="275"/>
      <c r="AT2470" s="272"/>
      <c r="AU2470" s="272"/>
      <c r="AV2470" s="272"/>
      <c r="AW2470" s="272"/>
      <c r="AX2470" s="272"/>
    </row>
    <row r="2471" spans="1:50" customFormat="1" ht="14.4" x14ac:dyDescent="0.3">
      <c r="A2471" s="269"/>
      <c r="B2471" s="270"/>
      <c r="C2471" s="275"/>
      <c r="D2471" s="275"/>
      <c r="E2471" s="275"/>
      <c r="F2471" s="275"/>
      <c r="G2471" s="275"/>
      <c r="H2471" s="275"/>
      <c r="I2471" s="275"/>
      <c r="J2471" s="275"/>
      <c r="K2471" s="275"/>
      <c r="L2471" s="275"/>
      <c r="M2471" s="275"/>
      <c r="N2471" s="275"/>
      <c r="O2471" s="275"/>
      <c r="P2471" s="275"/>
      <c r="Q2471" s="275"/>
      <c r="R2471" s="275"/>
      <c r="S2471" s="275"/>
      <c r="T2471" s="275"/>
      <c r="U2471" s="275"/>
      <c r="V2471" s="275"/>
      <c r="W2471" s="275"/>
      <c r="X2471" s="275"/>
      <c r="Y2471" s="275"/>
      <c r="Z2471" s="275"/>
      <c r="AA2471" s="275"/>
      <c r="AB2471" s="275"/>
      <c r="AC2471" s="275"/>
      <c r="AD2471" s="275"/>
      <c r="AE2471" s="275"/>
      <c r="AF2471" s="275"/>
      <c r="AG2471" s="275"/>
      <c r="AH2471" s="275"/>
      <c r="AI2471" s="275"/>
      <c r="AJ2471" s="275"/>
      <c r="AK2471" s="275"/>
      <c r="AL2471" s="275"/>
      <c r="AM2471" s="275"/>
      <c r="AN2471" s="275"/>
      <c r="AO2471" s="275"/>
      <c r="AP2471" s="275"/>
      <c r="AQ2471" s="275"/>
      <c r="AR2471" s="275"/>
      <c r="AS2471" s="275"/>
      <c r="AT2471" s="272"/>
      <c r="AU2471" s="272"/>
      <c r="AV2471" s="272"/>
      <c r="AW2471" s="272"/>
      <c r="AX2471" s="272"/>
    </row>
    <row r="2472" spans="1:50" customFormat="1" ht="14.4" x14ac:dyDescent="0.3">
      <c r="A2472" s="269"/>
      <c r="B2472" s="270"/>
      <c r="C2472" s="275"/>
      <c r="D2472" s="275"/>
      <c r="E2472" s="275"/>
      <c r="F2472" s="275"/>
      <c r="G2472" s="275"/>
      <c r="H2472" s="275"/>
      <c r="I2472" s="275"/>
      <c r="J2472" s="275"/>
      <c r="K2472" s="275"/>
      <c r="L2472" s="275"/>
      <c r="M2472" s="275"/>
      <c r="N2472" s="275"/>
      <c r="O2472" s="275"/>
      <c r="P2472" s="275"/>
      <c r="Q2472" s="275"/>
      <c r="R2472" s="275"/>
      <c r="S2472" s="275"/>
      <c r="T2472" s="275"/>
      <c r="U2472" s="275"/>
      <c r="V2472" s="275"/>
      <c r="W2472" s="275"/>
      <c r="X2472" s="275"/>
      <c r="Y2472" s="275"/>
      <c r="Z2472" s="275"/>
      <c r="AA2472" s="275"/>
      <c r="AB2472" s="275"/>
      <c r="AC2472" s="275"/>
      <c r="AD2472" s="275"/>
      <c r="AE2472" s="275"/>
      <c r="AF2472" s="275"/>
      <c r="AG2472" s="275"/>
      <c r="AH2472" s="275"/>
      <c r="AI2472" s="275"/>
      <c r="AJ2472" s="275"/>
      <c r="AK2472" s="275"/>
      <c r="AL2472" s="275"/>
      <c r="AM2472" s="275"/>
      <c r="AN2472" s="275"/>
      <c r="AO2472" s="275"/>
      <c r="AP2472" s="275"/>
      <c r="AQ2472" s="275"/>
      <c r="AR2472" s="275"/>
      <c r="AS2472" s="275"/>
      <c r="AT2472" s="272"/>
      <c r="AU2472" s="272"/>
      <c r="AV2472" s="272"/>
      <c r="AW2472" s="272"/>
      <c r="AX2472" s="272"/>
    </row>
    <row r="2473" spans="1:50" customFormat="1" ht="14.4" x14ac:dyDescent="0.3">
      <c r="A2473" s="269"/>
      <c r="B2473" s="270"/>
      <c r="C2473" s="275"/>
      <c r="D2473" s="275"/>
      <c r="E2473" s="275"/>
      <c r="F2473" s="275"/>
      <c r="G2473" s="275"/>
      <c r="H2473" s="275"/>
      <c r="I2473" s="275"/>
      <c r="J2473" s="275"/>
      <c r="K2473" s="275"/>
      <c r="L2473" s="275"/>
      <c r="M2473" s="275"/>
      <c r="N2473" s="275"/>
      <c r="O2473" s="275"/>
      <c r="P2473" s="275"/>
      <c r="Q2473" s="275"/>
      <c r="R2473" s="275"/>
      <c r="S2473" s="275"/>
      <c r="T2473" s="275"/>
      <c r="U2473" s="275"/>
      <c r="V2473" s="275"/>
      <c r="W2473" s="275"/>
      <c r="X2473" s="275"/>
      <c r="Y2473" s="275"/>
      <c r="Z2473" s="275"/>
      <c r="AA2473" s="275"/>
      <c r="AB2473" s="275"/>
      <c r="AC2473" s="275"/>
      <c r="AD2473" s="275"/>
      <c r="AE2473" s="275"/>
      <c r="AF2473" s="275"/>
      <c r="AG2473" s="275"/>
      <c r="AH2473" s="275"/>
      <c r="AI2473" s="275"/>
      <c r="AJ2473" s="275"/>
      <c r="AK2473" s="275"/>
      <c r="AL2473" s="275"/>
      <c r="AM2473" s="275"/>
      <c r="AN2473" s="275"/>
      <c r="AO2473" s="275"/>
      <c r="AP2473" s="275"/>
      <c r="AQ2473" s="275"/>
      <c r="AR2473" s="275"/>
      <c r="AS2473" s="275"/>
      <c r="AT2473" s="272"/>
      <c r="AU2473" s="272"/>
      <c r="AV2473" s="272"/>
      <c r="AW2473" s="272"/>
      <c r="AX2473" s="272"/>
    </row>
    <row r="2474" spans="1:50" customFormat="1" ht="21.6" x14ac:dyDescent="0.3">
      <c r="A2474" s="274"/>
      <c r="B2474" s="270"/>
      <c r="C2474" s="276"/>
      <c r="D2474" s="276"/>
      <c r="E2474" s="276"/>
      <c r="F2474" s="276"/>
      <c r="G2474" s="276"/>
      <c r="H2474" s="276"/>
      <c r="I2474" s="276"/>
      <c r="J2474" s="276"/>
      <c r="K2474" s="276"/>
      <c r="L2474" s="276"/>
      <c r="M2474" s="276"/>
      <c r="N2474" s="276"/>
      <c r="O2474" s="276"/>
      <c r="P2474" s="276"/>
      <c r="Q2474" s="276"/>
      <c r="R2474" s="276"/>
      <c r="S2474" s="276"/>
      <c r="T2474" s="276"/>
      <c r="U2474" s="276"/>
      <c r="V2474" s="276"/>
      <c r="W2474" s="276"/>
      <c r="X2474" s="276"/>
      <c r="Y2474" s="276"/>
      <c r="Z2474" s="276"/>
      <c r="AA2474" s="276"/>
      <c r="AB2474" s="276"/>
      <c r="AC2474" s="276"/>
      <c r="AD2474" s="276"/>
      <c r="AE2474" s="276"/>
      <c r="AF2474" s="276"/>
      <c r="AG2474" s="276"/>
      <c r="AH2474" s="276"/>
      <c r="AI2474" s="276"/>
      <c r="AJ2474" s="276"/>
      <c r="AK2474" s="276"/>
      <c r="AL2474" s="276"/>
      <c r="AM2474" s="276"/>
      <c r="AN2474" s="276"/>
      <c r="AO2474" s="276"/>
      <c r="AP2474" s="276"/>
      <c r="AQ2474" s="276"/>
      <c r="AR2474" s="277"/>
      <c r="AS2474" s="278"/>
      <c r="AT2474" s="272"/>
      <c r="AU2474" s="272"/>
      <c r="AV2474" s="272"/>
      <c r="AW2474" s="272"/>
      <c r="AX2474" s="272"/>
    </row>
    <row r="2475" spans="1:50" customFormat="1" ht="14.4" x14ac:dyDescent="0.3">
      <c r="A2475" s="269"/>
      <c r="B2475" s="270"/>
      <c r="C2475" s="275"/>
      <c r="D2475" s="275"/>
      <c r="E2475" s="275"/>
      <c r="F2475" s="275"/>
      <c r="G2475" s="275"/>
      <c r="H2475" s="275"/>
      <c r="I2475" s="275"/>
      <c r="J2475" s="275"/>
      <c r="K2475" s="275"/>
      <c r="L2475" s="275"/>
      <c r="M2475" s="275"/>
      <c r="N2475" s="275"/>
      <c r="O2475" s="275"/>
      <c r="P2475" s="275"/>
      <c r="Q2475" s="275"/>
      <c r="R2475" s="275"/>
      <c r="S2475" s="275"/>
      <c r="T2475" s="275"/>
      <c r="U2475" s="275"/>
      <c r="V2475" s="275"/>
      <c r="W2475" s="275"/>
      <c r="X2475" s="275"/>
      <c r="Y2475" s="275"/>
      <c r="Z2475" s="275"/>
      <c r="AA2475" s="275"/>
      <c r="AB2475" s="275"/>
      <c r="AC2475" s="275"/>
      <c r="AD2475" s="275"/>
      <c r="AE2475" s="275"/>
      <c r="AF2475" s="275"/>
      <c r="AG2475" s="275"/>
      <c r="AH2475" s="275"/>
      <c r="AI2475" s="275"/>
      <c r="AJ2475" s="275"/>
      <c r="AK2475" s="275"/>
      <c r="AL2475" s="275"/>
      <c r="AM2475" s="275"/>
      <c r="AN2475" s="275"/>
      <c r="AO2475" s="275"/>
      <c r="AP2475" s="275"/>
      <c r="AQ2475" s="275"/>
      <c r="AR2475" s="275"/>
      <c r="AS2475" s="275"/>
      <c r="AT2475" s="272"/>
      <c r="AU2475" s="272"/>
      <c r="AV2475" s="272"/>
      <c r="AW2475" s="272"/>
      <c r="AX2475" s="272"/>
    </row>
    <row r="2476" spans="1:50" customFormat="1" ht="14.4" x14ac:dyDescent="0.3">
      <c r="A2476" s="269"/>
      <c r="B2476" s="270"/>
      <c r="C2476" s="275"/>
      <c r="D2476" s="275"/>
      <c r="E2476" s="275"/>
      <c r="F2476" s="275"/>
      <c r="G2476" s="275"/>
      <c r="H2476" s="275"/>
      <c r="I2476" s="275"/>
      <c r="J2476" s="275"/>
      <c r="K2476" s="275"/>
      <c r="L2476" s="275"/>
      <c r="M2476" s="275"/>
      <c r="N2476" s="275"/>
      <c r="O2476" s="275"/>
      <c r="P2476" s="275"/>
      <c r="Q2476" s="275"/>
      <c r="R2476" s="275"/>
      <c r="S2476" s="275"/>
      <c r="T2476" s="275"/>
      <c r="U2476" s="275"/>
      <c r="V2476" s="275"/>
      <c r="W2476" s="275"/>
      <c r="X2476" s="275"/>
      <c r="Y2476" s="275"/>
      <c r="Z2476" s="275"/>
      <c r="AA2476" s="275"/>
      <c r="AB2476" s="275"/>
      <c r="AC2476" s="275"/>
      <c r="AD2476" s="275"/>
      <c r="AE2476" s="275"/>
      <c r="AF2476" s="275"/>
      <c r="AG2476" s="275"/>
      <c r="AH2476" s="275"/>
      <c r="AI2476" s="275"/>
      <c r="AJ2476" s="275"/>
      <c r="AK2476" s="275"/>
      <c r="AL2476" s="275"/>
      <c r="AM2476" s="275"/>
      <c r="AN2476" s="275"/>
      <c r="AO2476" s="275"/>
      <c r="AP2476" s="275"/>
      <c r="AQ2476" s="275"/>
      <c r="AR2476" s="275"/>
      <c r="AS2476" s="275"/>
      <c r="AT2476" s="272"/>
      <c r="AU2476" s="272"/>
      <c r="AV2476" s="272"/>
      <c r="AW2476" s="272"/>
      <c r="AX2476" s="272"/>
    </row>
    <row r="2477" spans="1:50" customFormat="1" ht="14.4" x14ac:dyDescent="0.3">
      <c r="A2477" s="269"/>
      <c r="B2477" s="270"/>
      <c r="C2477" s="275"/>
      <c r="D2477" s="275"/>
      <c r="E2477" s="275"/>
      <c r="F2477" s="275"/>
      <c r="G2477" s="275"/>
      <c r="H2477" s="275"/>
      <c r="I2477" s="275"/>
      <c r="J2477" s="275"/>
      <c r="K2477" s="275"/>
      <c r="L2477" s="275"/>
      <c r="M2477" s="275"/>
      <c r="N2477" s="275"/>
      <c r="O2477" s="275"/>
      <c r="P2477" s="275"/>
      <c r="Q2477" s="275"/>
      <c r="R2477" s="275"/>
      <c r="S2477" s="275"/>
      <c r="T2477" s="275"/>
      <c r="U2477" s="275"/>
      <c r="V2477" s="275"/>
      <c r="W2477" s="275"/>
      <c r="X2477" s="275"/>
      <c r="Y2477" s="275"/>
      <c r="Z2477" s="275"/>
      <c r="AA2477" s="275"/>
      <c r="AB2477" s="275"/>
      <c r="AC2477" s="275"/>
      <c r="AD2477" s="275"/>
      <c r="AE2477" s="275"/>
      <c r="AF2477" s="275"/>
      <c r="AG2477" s="275"/>
      <c r="AH2477" s="275"/>
      <c r="AI2477" s="275"/>
      <c r="AJ2477" s="275"/>
      <c r="AK2477" s="275"/>
      <c r="AL2477" s="275"/>
      <c r="AM2477" s="275"/>
      <c r="AN2477" s="275"/>
      <c r="AO2477" s="275"/>
      <c r="AP2477" s="275"/>
      <c r="AQ2477" s="275"/>
      <c r="AR2477" s="275"/>
      <c r="AS2477" s="275"/>
      <c r="AT2477" s="272"/>
      <c r="AU2477" s="272"/>
      <c r="AV2477" s="272"/>
      <c r="AW2477" s="272"/>
      <c r="AX2477" s="272"/>
    </row>
    <row r="2478" spans="1:50" customFormat="1" ht="14.4" x14ac:dyDescent="0.3">
      <c r="A2478" s="269"/>
      <c r="B2478" s="270"/>
      <c r="C2478" s="275"/>
      <c r="D2478" s="275"/>
      <c r="E2478" s="275"/>
      <c r="F2478" s="275"/>
      <c r="G2478" s="275"/>
      <c r="H2478" s="275"/>
      <c r="I2478" s="275"/>
      <c r="J2478" s="275"/>
      <c r="K2478" s="275"/>
      <c r="L2478" s="275"/>
      <c r="M2478" s="275"/>
      <c r="N2478" s="275"/>
      <c r="O2478" s="275"/>
      <c r="P2478" s="275"/>
      <c r="Q2478" s="275"/>
      <c r="R2478" s="275"/>
      <c r="S2478" s="275"/>
      <c r="T2478" s="275"/>
      <c r="U2478" s="275"/>
      <c r="V2478" s="275"/>
      <c r="W2478" s="275"/>
      <c r="X2478" s="275"/>
      <c r="Y2478" s="275"/>
      <c r="Z2478" s="275"/>
      <c r="AA2478" s="275"/>
      <c r="AB2478" s="275"/>
      <c r="AC2478" s="275"/>
      <c r="AD2478" s="275"/>
      <c r="AE2478" s="275"/>
      <c r="AF2478" s="275"/>
      <c r="AG2478" s="275"/>
      <c r="AH2478" s="275"/>
      <c r="AI2478" s="275"/>
      <c r="AJ2478" s="275"/>
      <c r="AK2478" s="275"/>
      <c r="AL2478" s="275"/>
      <c r="AM2478" s="275"/>
      <c r="AN2478" s="275"/>
      <c r="AO2478" s="275"/>
      <c r="AP2478" s="275"/>
      <c r="AQ2478" s="275"/>
      <c r="AR2478" s="275"/>
      <c r="AS2478" s="275"/>
      <c r="AT2478" s="272"/>
      <c r="AU2478" s="272"/>
      <c r="AV2478" s="272"/>
      <c r="AW2478" s="272"/>
      <c r="AX2478" s="272"/>
    </row>
    <row r="2479" spans="1:50" customFormat="1" ht="14.4" x14ac:dyDescent="0.3">
      <c r="A2479" s="269"/>
      <c r="B2479" s="270"/>
      <c r="C2479" s="275"/>
      <c r="D2479" s="275"/>
      <c r="E2479" s="275"/>
      <c r="F2479" s="275"/>
      <c r="G2479" s="275"/>
      <c r="H2479" s="275"/>
      <c r="I2479" s="275"/>
      <c r="J2479" s="275"/>
      <c r="K2479" s="275"/>
      <c r="L2479" s="275"/>
      <c r="M2479" s="275"/>
      <c r="N2479" s="275"/>
      <c r="O2479" s="275"/>
      <c r="P2479" s="275"/>
      <c r="Q2479" s="275"/>
      <c r="R2479" s="275"/>
      <c r="S2479" s="275"/>
      <c r="T2479" s="275"/>
      <c r="U2479" s="275"/>
      <c r="V2479" s="275"/>
      <c r="W2479" s="275"/>
      <c r="X2479" s="275"/>
      <c r="Y2479" s="275"/>
      <c r="Z2479" s="275"/>
      <c r="AA2479" s="275"/>
      <c r="AB2479" s="275"/>
      <c r="AC2479" s="275"/>
      <c r="AD2479" s="275"/>
      <c r="AE2479" s="275"/>
      <c r="AF2479" s="275"/>
      <c r="AG2479" s="275"/>
      <c r="AH2479" s="275"/>
      <c r="AI2479" s="275"/>
      <c r="AJ2479" s="275"/>
      <c r="AK2479" s="275"/>
      <c r="AL2479" s="275"/>
      <c r="AM2479" s="275"/>
      <c r="AN2479" s="275"/>
      <c r="AO2479" s="275"/>
      <c r="AP2479" s="275"/>
      <c r="AQ2479" s="275"/>
      <c r="AR2479" s="275"/>
      <c r="AS2479" s="275"/>
      <c r="AT2479" s="272"/>
      <c r="AU2479" s="272"/>
      <c r="AV2479" s="272"/>
      <c r="AW2479" s="272"/>
      <c r="AX2479" s="272"/>
    </row>
    <row r="2480" spans="1:50" customFormat="1" ht="14.4" x14ac:dyDescent="0.3">
      <c r="A2480" s="269"/>
      <c r="B2480" s="270"/>
      <c r="C2480" s="275"/>
      <c r="D2480" s="275"/>
      <c r="E2480" s="275"/>
      <c r="F2480" s="275"/>
      <c r="G2480" s="275"/>
      <c r="H2480" s="275"/>
      <c r="I2480" s="275"/>
      <c r="J2480" s="275"/>
      <c r="K2480" s="275"/>
      <c r="L2480" s="275"/>
      <c r="M2480" s="275"/>
      <c r="N2480" s="275"/>
      <c r="O2480" s="275"/>
      <c r="P2480" s="275"/>
      <c r="Q2480" s="275"/>
      <c r="R2480" s="275"/>
      <c r="S2480" s="275"/>
      <c r="T2480" s="275"/>
      <c r="U2480" s="275"/>
      <c r="V2480" s="275"/>
      <c r="W2480" s="275"/>
      <c r="X2480" s="275"/>
      <c r="Y2480" s="275"/>
      <c r="Z2480" s="275"/>
      <c r="AA2480" s="275"/>
      <c r="AB2480" s="275"/>
      <c r="AC2480" s="275"/>
      <c r="AD2480" s="275"/>
      <c r="AE2480" s="275"/>
      <c r="AF2480" s="275"/>
      <c r="AG2480" s="275"/>
      <c r="AH2480" s="275"/>
      <c r="AI2480" s="275"/>
      <c r="AJ2480" s="275"/>
      <c r="AK2480" s="275"/>
      <c r="AL2480" s="275"/>
      <c r="AM2480" s="275"/>
      <c r="AN2480" s="275"/>
      <c r="AO2480" s="275"/>
      <c r="AP2480" s="275"/>
      <c r="AQ2480" s="275"/>
      <c r="AR2480" s="275"/>
      <c r="AS2480" s="275"/>
      <c r="AT2480" s="272"/>
      <c r="AU2480" s="272"/>
      <c r="AV2480" s="272"/>
      <c r="AW2480" s="272"/>
      <c r="AX2480" s="272"/>
    </row>
    <row r="2481" spans="1:50" customFormat="1" ht="14.4" x14ac:dyDescent="0.3">
      <c r="A2481" s="269"/>
      <c r="B2481" s="270"/>
      <c r="C2481" s="275"/>
      <c r="D2481" s="275"/>
      <c r="E2481" s="275"/>
      <c r="F2481" s="275"/>
      <c r="G2481" s="275"/>
      <c r="H2481" s="275"/>
      <c r="I2481" s="275"/>
      <c r="J2481" s="275"/>
      <c r="K2481" s="275"/>
      <c r="L2481" s="275"/>
      <c r="M2481" s="275"/>
      <c r="N2481" s="275"/>
      <c r="O2481" s="275"/>
      <c r="P2481" s="275"/>
      <c r="Q2481" s="275"/>
      <c r="R2481" s="275"/>
      <c r="S2481" s="275"/>
      <c r="T2481" s="275"/>
      <c r="U2481" s="275"/>
      <c r="V2481" s="275"/>
      <c r="W2481" s="275"/>
      <c r="X2481" s="275"/>
      <c r="Y2481" s="275"/>
      <c r="Z2481" s="275"/>
      <c r="AA2481" s="275"/>
      <c r="AB2481" s="275"/>
      <c r="AC2481" s="275"/>
      <c r="AD2481" s="275"/>
      <c r="AE2481" s="275"/>
      <c r="AF2481" s="275"/>
      <c r="AG2481" s="275"/>
      <c r="AH2481" s="275"/>
      <c r="AI2481" s="275"/>
      <c r="AJ2481" s="275"/>
      <c r="AK2481" s="275"/>
      <c r="AL2481" s="275"/>
      <c r="AM2481" s="275"/>
      <c r="AN2481" s="275"/>
      <c r="AO2481" s="275"/>
      <c r="AP2481" s="275"/>
      <c r="AQ2481" s="275"/>
      <c r="AR2481" s="275"/>
      <c r="AS2481" s="275"/>
      <c r="AT2481" s="272"/>
      <c r="AU2481" s="272"/>
      <c r="AV2481" s="272"/>
      <c r="AW2481" s="272"/>
      <c r="AX2481" s="272"/>
    </row>
    <row r="2482" spans="1:50" customFormat="1" ht="14.4" x14ac:dyDescent="0.3">
      <c r="A2482" s="269"/>
      <c r="B2482" s="270"/>
      <c r="C2482" s="275"/>
      <c r="D2482" s="275"/>
      <c r="E2482" s="275"/>
      <c r="F2482" s="275"/>
      <c r="G2482" s="275"/>
      <c r="H2482" s="275"/>
      <c r="I2482" s="275"/>
      <c r="J2482" s="275"/>
      <c r="K2482" s="275"/>
      <c r="L2482" s="275"/>
      <c r="M2482" s="275"/>
      <c r="N2482" s="275"/>
      <c r="O2482" s="275"/>
      <c r="P2482" s="275"/>
      <c r="Q2482" s="275"/>
      <c r="R2482" s="275"/>
      <c r="S2482" s="275"/>
      <c r="T2482" s="275"/>
      <c r="U2482" s="275"/>
      <c r="V2482" s="275"/>
      <c r="W2482" s="275"/>
      <c r="X2482" s="275"/>
      <c r="Y2482" s="275"/>
      <c r="Z2482" s="275"/>
      <c r="AA2482" s="275"/>
      <c r="AB2482" s="275"/>
      <c r="AC2482" s="275"/>
      <c r="AD2482" s="275"/>
      <c r="AE2482" s="275"/>
      <c r="AF2482" s="275"/>
      <c r="AG2482" s="275"/>
      <c r="AH2482" s="275"/>
      <c r="AI2482" s="275"/>
      <c r="AJ2482" s="275"/>
      <c r="AK2482" s="275"/>
      <c r="AL2482" s="275"/>
      <c r="AM2482" s="275"/>
      <c r="AN2482" s="275"/>
      <c r="AO2482" s="275"/>
      <c r="AP2482" s="275"/>
      <c r="AQ2482" s="275"/>
      <c r="AR2482" s="275"/>
      <c r="AS2482" s="275"/>
      <c r="AT2482" s="272"/>
      <c r="AU2482" s="272"/>
      <c r="AV2482" s="272"/>
      <c r="AW2482" s="272"/>
      <c r="AX2482" s="272"/>
    </row>
    <row r="2483" spans="1:50" customFormat="1" ht="14.4" x14ac:dyDescent="0.3">
      <c r="A2483" s="269"/>
      <c r="B2483" s="270"/>
      <c r="C2483" s="275"/>
      <c r="D2483" s="275"/>
      <c r="E2483" s="275"/>
      <c r="F2483" s="275"/>
      <c r="G2483" s="275"/>
      <c r="H2483" s="275"/>
      <c r="I2483" s="275"/>
      <c r="J2483" s="275"/>
      <c r="K2483" s="275"/>
      <c r="L2483" s="275"/>
      <c r="M2483" s="275"/>
      <c r="N2483" s="275"/>
      <c r="O2483" s="275"/>
      <c r="P2483" s="275"/>
      <c r="Q2483" s="275"/>
      <c r="R2483" s="275"/>
      <c r="S2483" s="275"/>
      <c r="T2483" s="275"/>
      <c r="U2483" s="275"/>
      <c r="V2483" s="275"/>
      <c r="W2483" s="275"/>
      <c r="X2483" s="275"/>
      <c r="Y2483" s="275"/>
      <c r="Z2483" s="275"/>
      <c r="AA2483" s="275"/>
      <c r="AB2483" s="275"/>
      <c r="AC2483" s="275"/>
      <c r="AD2483" s="275"/>
      <c r="AE2483" s="275"/>
      <c r="AF2483" s="275"/>
      <c r="AG2483" s="275"/>
      <c r="AH2483" s="275"/>
      <c r="AI2483" s="275"/>
      <c r="AJ2483" s="275"/>
      <c r="AK2483" s="275"/>
      <c r="AL2483" s="275"/>
      <c r="AM2483" s="275"/>
      <c r="AN2483" s="275"/>
      <c r="AO2483" s="275"/>
      <c r="AP2483" s="275"/>
      <c r="AQ2483" s="275"/>
      <c r="AR2483" s="275"/>
      <c r="AS2483" s="275"/>
      <c r="AT2483" s="272"/>
      <c r="AU2483" s="272"/>
      <c r="AV2483" s="272"/>
      <c r="AW2483" s="272"/>
      <c r="AX2483" s="272"/>
    </row>
    <row r="2484" spans="1:50" customFormat="1" ht="14.4" x14ac:dyDescent="0.3">
      <c r="A2484" s="269"/>
      <c r="B2484" s="270"/>
      <c r="C2484" s="275"/>
      <c r="D2484" s="275"/>
      <c r="E2484" s="275"/>
      <c r="F2484" s="275"/>
      <c r="G2484" s="275"/>
      <c r="H2484" s="275"/>
      <c r="I2484" s="275"/>
      <c r="J2484" s="275"/>
      <c r="K2484" s="275"/>
      <c r="L2484" s="275"/>
      <c r="M2484" s="275"/>
      <c r="N2484" s="275"/>
      <c r="O2484" s="275"/>
      <c r="P2484" s="275"/>
      <c r="Q2484" s="275"/>
      <c r="R2484" s="275"/>
      <c r="S2484" s="275"/>
      <c r="T2484" s="275"/>
      <c r="U2484" s="275"/>
      <c r="V2484" s="275"/>
      <c r="W2484" s="275"/>
      <c r="X2484" s="275"/>
      <c r="Y2484" s="275"/>
      <c r="Z2484" s="275"/>
      <c r="AA2484" s="275"/>
      <c r="AB2484" s="275"/>
      <c r="AC2484" s="275"/>
      <c r="AD2484" s="275"/>
      <c r="AE2484" s="275"/>
      <c r="AF2484" s="275"/>
      <c r="AG2484" s="275"/>
      <c r="AH2484" s="275"/>
      <c r="AI2484" s="275"/>
      <c r="AJ2484" s="275"/>
      <c r="AK2484" s="275"/>
      <c r="AL2484" s="275"/>
      <c r="AM2484" s="275"/>
      <c r="AN2484" s="275"/>
      <c r="AO2484" s="275"/>
      <c r="AP2484" s="275"/>
      <c r="AQ2484" s="275"/>
      <c r="AR2484" s="275"/>
      <c r="AS2484" s="275"/>
      <c r="AT2484" s="272"/>
      <c r="AU2484" s="272"/>
      <c r="AV2484" s="272"/>
      <c r="AW2484" s="272"/>
      <c r="AX2484" s="272"/>
    </row>
    <row r="2485" spans="1:50" customFormat="1" ht="14.4" x14ac:dyDescent="0.3">
      <c r="A2485" s="269"/>
      <c r="B2485" s="270"/>
      <c r="C2485" s="275"/>
      <c r="D2485" s="275"/>
      <c r="E2485" s="275"/>
      <c r="F2485" s="275"/>
      <c r="G2485" s="275"/>
      <c r="H2485" s="275"/>
      <c r="I2485" s="275"/>
      <c r="J2485" s="275"/>
      <c r="K2485" s="275"/>
      <c r="L2485" s="275"/>
      <c r="M2485" s="275"/>
      <c r="N2485" s="275"/>
      <c r="O2485" s="275"/>
      <c r="P2485" s="275"/>
      <c r="Q2485" s="275"/>
      <c r="R2485" s="275"/>
      <c r="S2485" s="275"/>
      <c r="T2485" s="275"/>
      <c r="U2485" s="275"/>
      <c r="V2485" s="275"/>
      <c r="W2485" s="275"/>
      <c r="X2485" s="275"/>
      <c r="Y2485" s="275"/>
      <c r="Z2485" s="275"/>
      <c r="AA2485" s="275"/>
      <c r="AB2485" s="275"/>
      <c r="AC2485" s="275"/>
      <c r="AD2485" s="275"/>
      <c r="AE2485" s="275"/>
      <c r="AF2485" s="275"/>
      <c r="AG2485" s="275"/>
      <c r="AH2485" s="275"/>
      <c r="AI2485" s="275"/>
      <c r="AJ2485" s="275"/>
      <c r="AK2485" s="275"/>
      <c r="AL2485" s="275"/>
      <c r="AM2485" s="275"/>
      <c r="AN2485" s="275"/>
      <c r="AO2485" s="275"/>
      <c r="AP2485" s="275"/>
      <c r="AQ2485" s="275"/>
      <c r="AR2485" s="275"/>
      <c r="AS2485" s="275"/>
      <c r="AT2485" s="272"/>
      <c r="AU2485" s="272"/>
      <c r="AV2485" s="272"/>
      <c r="AW2485" s="272"/>
      <c r="AX2485" s="272"/>
    </row>
    <row r="2486" spans="1:50" customFormat="1" ht="14.4" x14ac:dyDescent="0.3">
      <c r="A2486" s="269"/>
      <c r="B2486" s="270"/>
      <c r="C2486" s="275"/>
      <c r="D2486" s="275"/>
      <c r="E2486" s="275"/>
      <c r="F2486" s="275"/>
      <c r="G2486" s="275"/>
      <c r="H2486" s="275"/>
      <c r="I2486" s="275"/>
      <c r="J2486" s="275"/>
      <c r="K2486" s="275"/>
      <c r="L2486" s="275"/>
      <c r="M2486" s="275"/>
      <c r="N2486" s="275"/>
      <c r="O2486" s="275"/>
      <c r="P2486" s="275"/>
      <c r="Q2486" s="275"/>
      <c r="R2486" s="275"/>
      <c r="S2486" s="275"/>
      <c r="T2486" s="275"/>
      <c r="U2486" s="275"/>
      <c r="V2486" s="275"/>
      <c r="W2486" s="275"/>
      <c r="X2486" s="275"/>
      <c r="Y2486" s="275"/>
      <c r="Z2486" s="275"/>
      <c r="AA2486" s="275"/>
      <c r="AB2486" s="275"/>
      <c r="AC2486" s="275"/>
      <c r="AD2486" s="275"/>
      <c r="AE2486" s="275"/>
      <c r="AF2486" s="275"/>
      <c r="AG2486" s="275"/>
      <c r="AH2486" s="275"/>
      <c r="AI2486" s="275"/>
      <c r="AJ2486" s="275"/>
      <c r="AK2486" s="275"/>
      <c r="AL2486" s="275"/>
      <c r="AM2486" s="275"/>
      <c r="AN2486" s="275"/>
      <c r="AO2486" s="275"/>
      <c r="AP2486" s="275"/>
      <c r="AQ2486" s="275"/>
      <c r="AR2486" s="275"/>
      <c r="AS2486" s="275"/>
      <c r="AT2486" s="272"/>
      <c r="AU2486" s="272"/>
      <c r="AV2486" s="272"/>
      <c r="AW2486" s="272"/>
      <c r="AX2486" s="272"/>
    </row>
    <row r="2487" spans="1:50" customFormat="1" ht="14.4" x14ac:dyDescent="0.3">
      <c r="A2487" s="269"/>
      <c r="B2487" s="270"/>
      <c r="C2487" s="275"/>
      <c r="D2487" s="275"/>
      <c r="E2487" s="275"/>
      <c r="F2487" s="275"/>
      <c r="G2487" s="275"/>
      <c r="H2487" s="275"/>
      <c r="I2487" s="275"/>
      <c r="J2487" s="275"/>
      <c r="K2487" s="275"/>
      <c r="L2487" s="275"/>
      <c r="M2487" s="275"/>
      <c r="N2487" s="275"/>
      <c r="O2487" s="275"/>
      <c r="P2487" s="275"/>
      <c r="Q2487" s="275"/>
      <c r="R2487" s="275"/>
      <c r="S2487" s="275"/>
      <c r="T2487" s="275"/>
      <c r="U2487" s="275"/>
      <c r="V2487" s="275"/>
      <c r="W2487" s="275"/>
      <c r="X2487" s="275"/>
      <c r="Y2487" s="275"/>
      <c r="Z2487" s="275"/>
      <c r="AA2487" s="275"/>
      <c r="AB2487" s="275"/>
      <c r="AC2487" s="275"/>
      <c r="AD2487" s="275"/>
      <c r="AE2487" s="275"/>
      <c r="AF2487" s="275"/>
      <c r="AG2487" s="275"/>
      <c r="AH2487" s="275"/>
      <c r="AI2487" s="275"/>
      <c r="AJ2487" s="275"/>
      <c r="AK2487" s="275"/>
      <c r="AL2487" s="275"/>
      <c r="AM2487" s="275"/>
      <c r="AN2487" s="275"/>
      <c r="AO2487" s="275"/>
      <c r="AP2487" s="275"/>
      <c r="AQ2487" s="275"/>
      <c r="AR2487" s="275"/>
      <c r="AS2487" s="275"/>
      <c r="AT2487" s="272"/>
      <c r="AU2487" s="272"/>
      <c r="AV2487" s="272"/>
      <c r="AW2487" s="272"/>
      <c r="AX2487" s="272"/>
    </row>
    <row r="2488" spans="1:50" customFormat="1" ht="14.4" x14ac:dyDescent="0.3">
      <c r="A2488" s="269"/>
      <c r="B2488" s="270"/>
      <c r="C2488" s="275"/>
      <c r="D2488" s="275"/>
      <c r="E2488" s="275"/>
      <c r="F2488" s="275"/>
      <c r="G2488" s="275"/>
      <c r="H2488" s="275"/>
      <c r="I2488" s="275"/>
      <c r="J2488" s="275"/>
      <c r="K2488" s="275"/>
      <c r="L2488" s="275"/>
      <c r="M2488" s="275"/>
      <c r="N2488" s="275"/>
      <c r="O2488" s="275"/>
      <c r="P2488" s="275"/>
      <c r="Q2488" s="275"/>
      <c r="R2488" s="275"/>
      <c r="S2488" s="275"/>
      <c r="T2488" s="275"/>
      <c r="U2488" s="275"/>
      <c r="V2488" s="275"/>
      <c r="W2488" s="275"/>
      <c r="X2488" s="275"/>
      <c r="Y2488" s="275"/>
      <c r="Z2488" s="275"/>
      <c r="AA2488" s="275"/>
      <c r="AB2488" s="275"/>
      <c r="AC2488" s="275"/>
      <c r="AD2488" s="275"/>
      <c r="AE2488" s="275"/>
      <c r="AF2488" s="275"/>
      <c r="AG2488" s="275"/>
      <c r="AH2488" s="275"/>
      <c r="AI2488" s="275"/>
      <c r="AJ2488" s="275"/>
      <c r="AK2488" s="275"/>
      <c r="AL2488" s="275"/>
      <c r="AM2488" s="275"/>
      <c r="AN2488" s="275"/>
      <c r="AO2488" s="275"/>
      <c r="AP2488" s="275"/>
      <c r="AQ2488" s="275"/>
      <c r="AR2488" s="275"/>
      <c r="AS2488" s="275"/>
      <c r="AT2488" s="272"/>
      <c r="AU2488" s="272"/>
      <c r="AV2488" s="272"/>
      <c r="AW2488" s="272"/>
      <c r="AX2488" s="272"/>
    </row>
    <row r="2489" spans="1:50" customFormat="1" ht="14.4" x14ac:dyDescent="0.3">
      <c r="A2489" s="269"/>
      <c r="B2489" s="270"/>
      <c r="C2489" s="275"/>
      <c r="D2489" s="275"/>
      <c r="E2489" s="275"/>
      <c r="F2489" s="275"/>
      <c r="G2489" s="275"/>
      <c r="H2489" s="275"/>
      <c r="I2489" s="275"/>
      <c r="J2489" s="275"/>
      <c r="K2489" s="275"/>
      <c r="L2489" s="275"/>
      <c r="M2489" s="275"/>
      <c r="N2489" s="275"/>
      <c r="O2489" s="275"/>
      <c r="P2489" s="275"/>
      <c r="Q2489" s="275"/>
      <c r="R2489" s="275"/>
      <c r="S2489" s="275"/>
      <c r="T2489" s="275"/>
      <c r="U2489" s="275"/>
      <c r="V2489" s="275"/>
      <c r="W2489" s="275"/>
      <c r="X2489" s="275"/>
      <c r="Y2489" s="275"/>
      <c r="Z2489" s="275"/>
      <c r="AA2489" s="275"/>
      <c r="AB2489" s="275"/>
      <c r="AC2489" s="275"/>
      <c r="AD2489" s="275"/>
      <c r="AE2489" s="275"/>
      <c r="AF2489" s="275"/>
      <c r="AG2489" s="275"/>
      <c r="AH2489" s="275"/>
      <c r="AI2489" s="275"/>
      <c r="AJ2489" s="275"/>
      <c r="AK2489" s="275"/>
      <c r="AL2489" s="275"/>
      <c r="AM2489" s="275"/>
      <c r="AN2489" s="275"/>
      <c r="AO2489" s="275"/>
      <c r="AP2489" s="275"/>
      <c r="AQ2489" s="275"/>
      <c r="AR2489" s="275"/>
      <c r="AS2489" s="275"/>
      <c r="AT2489" s="272"/>
      <c r="AU2489" s="272"/>
      <c r="AV2489" s="272"/>
      <c r="AW2489" s="272"/>
      <c r="AX2489" s="272"/>
    </row>
    <row r="2490" spans="1:50" customFormat="1" ht="21.6" x14ac:dyDescent="0.3">
      <c r="A2490" s="274"/>
      <c r="B2490" s="270"/>
      <c r="C2490" s="276"/>
      <c r="D2490" s="276"/>
      <c r="E2490" s="276"/>
      <c r="F2490" s="276"/>
      <c r="G2490" s="276"/>
      <c r="H2490" s="276"/>
      <c r="I2490" s="276"/>
      <c r="J2490" s="276"/>
      <c r="K2490" s="276"/>
      <c r="L2490" s="276"/>
      <c r="M2490" s="276"/>
      <c r="N2490" s="276"/>
      <c r="O2490" s="276"/>
      <c r="P2490" s="276"/>
      <c r="Q2490" s="276"/>
      <c r="R2490" s="276"/>
      <c r="S2490" s="276"/>
      <c r="T2490" s="276"/>
      <c r="U2490" s="276"/>
      <c r="V2490" s="276"/>
      <c r="W2490" s="276"/>
      <c r="X2490" s="276"/>
      <c r="Y2490" s="276"/>
      <c r="Z2490" s="276"/>
      <c r="AA2490" s="276"/>
      <c r="AB2490" s="276"/>
      <c r="AC2490" s="276"/>
      <c r="AD2490" s="276"/>
      <c r="AE2490" s="276"/>
      <c r="AF2490" s="276"/>
      <c r="AG2490" s="276"/>
      <c r="AH2490" s="276"/>
      <c r="AI2490" s="276"/>
      <c r="AJ2490" s="276"/>
      <c r="AK2490" s="276"/>
      <c r="AL2490" s="276"/>
      <c r="AM2490" s="276"/>
      <c r="AN2490" s="276"/>
      <c r="AO2490" s="276"/>
      <c r="AP2490" s="276"/>
      <c r="AQ2490" s="276"/>
      <c r="AR2490" s="277"/>
      <c r="AS2490" s="278"/>
      <c r="AT2490" s="272"/>
      <c r="AU2490" s="272"/>
      <c r="AV2490" s="272"/>
      <c r="AW2490" s="272"/>
      <c r="AX2490" s="272"/>
    </row>
    <row r="2491" spans="1:50" customFormat="1" ht="14.4" x14ac:dyDescent="0.3">
      <c r="A2491" s="269"/>
      <c r="B2491" s="270"/>
      <c r="C2491" s="275"/>
      <c r="D2491" s="275"/>
      <c r="E2491" s="275"/>
      <c r="F2491" s="275"/>
      <c r="G2491" s="275"/>
      <c r="H2491" s="275"/>
      <c r="I2491" s="275"/>
      <c r="J2491" s="275"/>
      <c r="K2491" s="275"/>
      <c r="L2491" s="275"/>
      <c r="M2491" s="275"/>
      <c r="N2491" s="275"/>
      <c r="O2491" s="275"/>
      <c r="P2491" s="275"/>
      <c r="Q2491" s="275"/>
      <c r="R2491" s="275"/>
      <c r="S2491" s="275"/>
      <c r="T2491" s="275"/>
      <c r="U2491" s="275"/>
      <c r="V2491" s="275"/>
      <c r="W2491" s="275"/>
      <c r="X2491" s="275"/>
      <c r="Y2491" s="275"/>
      <c r="Z2491" s="275"/>
      <c r="AA2491" s="275"/>
      <c r="AB2491" s="275"/>
      <c r="AC2491" s="275"/>
      <c r="AD2491" s="275"/>
      <c r="AE2491" s="275"/>
      <c r="AF2491" s="275"/>
      <c r="AG2491" s="275"/>
      <c r="AH2491" s="275"/>
      <c r="AI2491" s="275"/>
      <c r="AJ2491" s="275"/>
      <c r="AK2491" s="275"/>
      <c r="AL2491" s="275"/>
      <c r="AM2491" s="275"/>
      <c r="AN2491" s="275"/>
      <c r="AO2491" s="275"/>
      <c r="AP2491" s="275"/>
      <c r="AQ2491" s="275"/>
      <c r="AR2491" s="275"/>
      <c r="AS2491" s="275"/>
      <c r="AT2491" s="272"/>
      <c r="AU2491" s="272"/>
      <c r="AV2491" s="272"/>
      <c r="AW2491" s="272"/>
      <c r="AX2491" s="272"/>
    </row>
    <row r="2492" spans="1:50" customFormat="1" ht="14.4" x14ac:dyDescent="0.3">
      <c r="A2492" s="269"/>
      <c r="B2492" s="270"/>
      <c r="C2492" s="275"/>
      <c r="D2492" s="275"/>
      <c r="E2492" s="275"/>
      <c r="F2492" s="275"/>
      <c r="G2492" s="275"/>
      <c r="H2492" s="275"/>
      <c r="I2492" s="275"/>
      <c r="J2492" s="275"/>
      <c r="K2492" s="275"/>
      <c r="L2492" s="275"/>
      <c r="M2492" s="275"/>
      <c r="N2492" s="275"/>
      <c r="O2492" s="275"/>
      <c r="P2492" s="275"/>
      <c r="Q2492" s="275"/>
      <c r="R2492" s="275"/>
      <c r="S2492" s="275"/>
      <c r="T2492" s="275"/>
      <c r="U2492" s="275"/>
      <c r="V2492" s="275"/>
      <c r="W2492" s="275"/>
      <c r="X2492" s="275"/>
      <c r="Y2492" s="275"/>
      <c r="Z2492" s="275"/>
      <c r="AA2492" s="275"/>
      <c r="AB2492" s="275"/>
      <c r="AC2492" s="275"/>
      <c r="AD2492" s="275"/>
      <c r="AE2492" s="275"/>
      <c r="AF2492" s="275"/>
      <c r="AG2492" s="275"/>
      <c r="AH2492" s="275"/>
      <c r="AI2492" s="275"/>
      <c r="AJ2492" s="275"/>
      <c r="AK2492" s="275"/>
      <c r="AL2492" s="275"/>
      <c r="AM2492" s="275"/>
      <c r="AN2492" s="275"/>
      <c r="AO2492" s="275"/>
      <c r="AP2492" s="275"/>
      <c r="AQ2492" s="275"/>
      <c r="AR2492" s="275"/>
      <c r="AS2492" s="275"/>
      <c r="AT2492" s="272"/>
      <c r="AU2492" s="272"/>
      <c r="AV2492" s="272"/>
      <c r="AW2492" s="272"/>
      <c r="AX2492" s="272"/>
    </row>
    <row r="2493" spans="1:50" customFormat="1" ht="14.4" x14ac:dyDescent="0.3">
      <c r="A2493" s="269"/>
      <c r="B2493" s="270"/>
      <c r="C2493" s="275"/>
      <c r="D2493" s="275"/>
      <c r="E2493" s="275"/>
      <c r="F2493" s="275"/>
      <c r="G2493" s="275"/>
      <c r="H2493" s="275"/>
      <c r="I2493" s="275"/>
      <c r="J2493" s="275"/>
      <c r="K2493" s="275"/>
      <c r="L2493" s="275"/>
      <c r="M2493" s="275"/>
      <c r="N2493" s="275"/>
      <c r="O2493" s="275"/>
      <c r="P2493" s="275"/>
      <c r="Q2493" s="275"/>
      <c r="R2493" s="275"/>
      <c r="S2493" s="275"/>
      <c r="T2493" s="275"/>
      <c r="U2493" s="275"/>
      <c r="V2493" s="275"/>
      <c r="W2493" s="275"/>
      <c r="X2493" s="275"/>
      <c r="Y2493" s="275"/>
      <c r="Z2493" s="275"/>
      <c r="AA2493" s="275"/>
      <c r="AB2493" s="275"/>
      <c r="AC2493" s="275"/>
      <c r="AD2493" s="275"/>
      <c r="AE2493" s="275"/>
      <c r="AF2493" s="275"/>
      <c r="AG2493" s="275"/>
      <c r="AH2493" s="275"/>
      <c r="AI2493" s="275"/>
      <c r="AJ2493" s="275"/>
      <c r="AK2493" s="275"/>
      <c r="AL2493" s="275"/>
      <c r="AM2493" s="275"/>
      <c r="AN2493" s="275"/>
      <c r="AO2493" s="275"/>
      <c r="AP2493" s="275"/>
      <c r="AQ2493" s="275"/>
      <c r="AR2493" s="275"/>
      <c r="AS2493" s="275"/>
      <c r="AT2493" s="272"/>
      <c r="AU2493" s="272"/>
      <c r="AV2493" s="272"/>
      <c r="AW2493" s="272"/>
      <c r="AX2493" s="272"/>
    </row>
    <row r="2494" spans="1:50" customFormat="1" ht="14.4" x14ac:dyDescent="0.3">
      <c r="A2494" s="269"/>
      <c r="B2494" s="270"/>
      <c r="C2494" s="275"/>
      <c r="D2494" s="275"/>
      <c r="E2494" s="275"/>
      <c r="F2494" s="275"/>
      <c r="G2494" s="275"/>
      <c r="H2494" s="275"/>
      <c r="I2494" s="275"/>
      <c r="J2494" s="275"/>
      <c r="K2494" s="275"/>
      <c r="L2494" s="275"/>
      <c r="M2494" s="275"/>
      <c r="N2494" s="275"/>
      <c r="O2494" s="275"/>
      <c r="P2494" s="275"/>
      <c r="Q2494" s="275"/>
      <c r="R2494" s="275"/>
      <c r="S2494" s="275"/>
      <c r="T2494" s="275"/>
      <c r="U2494" s="275"/>
      <c r="V2494" s="275"/>
      <c r="W2494" s="275"/>
      <c r="X2494" s="275"/>
      <c r="Y2494" s="275"/>
      <c r="Z2494" s="275"/>
      <c r="AA2494" s="275"/>
      <c r="AB2494" s="275"/>
      <c r="AC2494" s="275"/>
      <c r="AD2494" s="275"/>
      <c r="AE2494" s="275"/>
      <c r="AF2494" s="275"/>
      <c r="AG2494" s="275"/>
      <c r="AH2494" s="275"/>
      <c r="AI2494" s="275"/>
      <c r="AJ2494" s="275"/>
      <c r="AK2494" s="275"/>
      <c r="AL2494" s="275"/>
      <c r="AM2494" s="275"/>
      <c r="AN2494" s="275"/>
      <c r="AO2494" s="275"/>
      <c r="AP2494" s="275"/>
      <c r="AQ2494" s="275"/>
      <c r="AR2494" s="275"/>
      <c r="AS2494" s="275"/>
      <c r="AT2494" s="272"/>
      <c r="AU2494" s="272"/>
      <c r="AV2494" s="272"/>
      <c r="AW2494" s="272"/>
      <c r="AX2494" s="272"/>
    </row>
    <row r="2495" spans="1:50" customFormat="1" ht="14.4" x14ac:dyDescent="0.3">
      <c r="A2495" s="269"/>
      <c r="B2495" s="270"/>
      <c r="C2495" s="275"/>
      <c r="D2495" s="275"/>
      <c r="E2495" s="275"/>
      <c r="F2495" s="275"/>
      <c r="G2495" s="275"/>
      <c r="H2495" s="275"/>
      <c r="I2495" s="275"/>
      <c r="J2495" s="275"/>
      <c r="K2495" s="275"/>
      <c r="L2495" s="275"/>
      <c r="M2495" s="275"/>
      <c r="N2495" s="275"/>
      <c r="O2495" s="275"/>
      <c r="P2495" s="275"/>
      <c r="Q2495" s="275"/>
      <c r="R2495" s="275"/>
      <c r="S2495" s="275"/>
      <c r="T2495" s="275"/>
      <c r="U2495" s="275"/>
      <c r="V2495" s="275"/>
      <c r="W2495" s="275"/>
      <c r="X2495" s="275"/>
      <c r="Y2495" s="275"/>
      <c r="Z2495" s="275"/>
      <c r="AA2495" s="275"/>
      <c r="AB2495" s="275"/>
      <c r="AC2495" s="275"/>
      <c r="AD2495" s="275"/>
      <c r="AE2495" s="275"/>
      <c r="AF2495" s="275"/>
      <c r="AG2495" s="275"/>
      <c r="AH2495" s="275"/>
      <c r="AI2495" s="275"/>
      <c r="AJ2495" s="275"/>
      <c r="AK2495" s="275"/>
      <c r="AL2495" s="275"/>
      <c r="AM2495" s="275"/>
      <c r="AN2495" s="275"/>
      <c r="AO2495" s="275"/>
      <c r="AP2495" s="275"/>
      <c r="AQ2495" s="275"/>
      <c r="AR2495" s="275"/>
      <c r="AS2495" s="275"/>
      <c r="AT2495" s="272"/>
      <c r="AU2495" s="272"/>
      <c r="AV2495" s="272"/>
      <c r="AW2495" s="272"/>
      <c r="AX2495" s="272"/>
    </row>
    <row r="2496" spans="1:50" customFormat="1" ht="14.4" x14ac:dyDescent="0.3">
      <c r="A2496" s="269"/>
      <c r="B2496" s="270"/>
      <c r="C2496" s="275"/>
      <c r="D2496" s="275"/>
      <c r="E2496" s="275"/>
      <c r="F2496" s="275"/>
      <c r="G2496" s="275"/>
      <c r="H2496" s="275"/>
      <c r="I2496" s="275"/>
      <c r="J2496" s="275"/>
      <c r="K2496" s="275"/>
      <c r="L2496" s="275"/>
      <c r="M2496" s="275"/>
      <c r="N2496" s="275"/>
      <c r="O2496" s="275"/>
      <c r="P2496" s="275"/>
      <c r="Q2496" s="275"/>
      <c r="R2496" s="275"/>
      <c r="S2496" s="275"/>
      <c r="T2496" s="275"/>
      <c r="U2496" s="275"/>
      <c r="V2496" s="275"/>
      <c r="W2496" s="275"/>
      <c r="X2496" s="275"/>
      <c r="Y2496" s="275"/>
      <c r="Z2496" s="275"/>
      <c r="AA2496" s="275"/>
      <c r="AB2496" s="275"/>
      <c r="AC2496" s="275"/>
      <c r="AD2496" s="275"/>
      <c r="AE2496" s="275"/>
      <c r="AF2496" s="275"/>
      <c r="AG2496" s="275"/>
      <c r="AH2496" s="275"/>
      <c r="AI2496" s="275"/>
      <c r="AJ2496" s="275"/>
      <c r="AK2496" s="275"/>
      <c r="AL2496" s="275"/>
      <c r="AM2496" s="275"/>
      <c r="AN2496" s="275"/>
      <c r="AO2496" s="275"/>
      <c r="AP2496" s="275"/>
      <c r="AQ2496" s="275"/>
      <c r="AR2496" s="275"/>
      <c r="AS2496" s="275"/>
      <c r="AT2496" s="272"/>
      <c r="AU2496" s="272"/>
      <c r="AV2496" s="272"/>
      <c r="AW2496" s="272"/>
      <c r="AX2496" s="272"/>
    </row>
    <row r="2497" spans="1:50" customFormat="1" ht="14.4" x14ac:dyDescent="0.3">
      <c r="A2497" s="269"/>
      <c r="B2497" s="270"/>
      <c r="C2497" s="275"/>
      <c r="D2497" s="275"/>
      <c r="E2497" s="275"/>
      <c r="F2497" s="275"/>
      <c r="G2497" s="275"/>
      <c r="H2497" s="275"/>
      <c r="I2497" s="275"/>
      <c r="J2497" s="275"/>
      <c r="K2497" s="275"/>
      <c r="L2497" s="275"/>
      <c r="M2497" s="275"/>
      <c r="N2497" s="275"/>
      <c r="O2497" s="275"/>
      <c r="P2497" s="275"/>
      <c r="Q2497" s="275"/>
      <c r="R2497" s="275"/>
      <c r="S2497" s="275"/>
      <c r="T2497" s="275"/>
      <c r="U2497" s="275"/>
      <c r="V2497" s="275"/>
      <c r="W2497" s="275"/>
      <c r="X2497" s="275"/>
      <c r="Y2497" s="275"/>
      <c r="Z2497" s="275"/>
      <c r="AA2497" s="275"/>
      <c r="AB2497" s="275"/>
      <c r="AC2497" s="275"/>
      <c r="AD2497" s="275"/>
      <c r="AE2497" s="275"/>
      <c r="AF2497" s="275"/>
      <c r="AG2497" s="275"/>
      <c r="AH2497" s="275"/>
      <c r="AI2497" s="275"/>
      <c r="AJ2497" s="275"/>
      <c r="AK2497" s="275"/>
      <c r="AL2497" s="275"/>
      <c r="AM2497" s="275"/>
      <c r="AN2497" s="275"/>
      <c r="AO2497" s="275"/>
      <c r="AP2497" s="275"/>
      <c r="AQ2497" s="275"/>
      <c r="AR2497" s="275"/>
      <c r="AS2497" s="275"/>
      <c r="AT2497" s="272"/>
      <c r="AU2497" s="272"/>
      <c r="AV2497" s="272"/>
      <c r="AW2497" s="272"/>
      <c r="AX2497" s="272"/>
    </row>
    <row r="2498" spans="1:50" customFormat="1" ht="14.4" x14ac:dyDescent="0.3">
      <c r="A2498" s="269"/>
      <c r="B2498" s="270"/>
      <c r="C2498" s="275"/>
      <c r="D2498" s="275"/>
      <c r="E2498" s="275"/>
      <c r="F2498" s="275"/>
      <c r="G2498" s="275"/>
      <c r="H2498" s="275"/>
      <c r="I2498" s="275"/>
      <c r="J2498" s="275"/>
      <c r="K2498" s="275"/>
      <c r="L2498" s="275"/>
      <c r="M2498" s="275"/>
      <c r="N2498" s="275"/>
      <c r="O2498" s="275"/>
      <c r="P2498" s="275"/>
      <c r="Q2498" s="275"/>
      <c r="R2498" s="275"/>
      <c r="S2498" s="275"/>
      <c r="T2498" s="275"/>
      <c r="U2498" s="275"/>
      <c r="V2498" s="275"/>
      <c r="W2498" s="275"/>
      <c r="X2498" s="275"/>
      <c r="Y2498" s="275"/>
      <c r="Z2498" s="275"/>
      <c r="AA2498" s="275"/>
      <c r="AB2498" s="275"/>
      <c r="AC2498" s="275"/>
      <c r="AD2498" s="275"/>
      <c r="AE2498" s="275"/>
      <c r="AF2498" s="275"/>
      <c r="AG2498" s="275"/>
      <c r="AH2498" s="275"/>
      <c r="AI2498" s="275"/>
      <c r="AJ2498" s="275"/>
      <c r="AK2498" s="275"/>
      <c r="AL2498" s="275"/>
      <c r="AM2498" s="275"/>
      <c r="AN2498" s="275"/>
      <c r="AO2498" s="275"/>
      <c r="AP2498" s="275"/>
      <c r="AQ2498" s="275"/>
      <c r="AR2498" s="275"/>
      <c r="AS2498" s="275"/>
      <c r="AT2498" s="272"/>
      <c r="AU2498" s="272"/>
      <c r="AV2498" s="272"/>
      <c r="AW2498" s="272"/>
      <c r="AX2498" s="272"/>
    </row>
    <row r="2499" spans="1:50" customFormat="1" ht="14.4" x14ac:dyDescent="0.3">
      <c r="A2499" s="269"/>
      <c r="B2499" s="270"/>
      <c r="C2499" s="275"/>
      <c r="D2499" s="275"/>
      <c r="E2499" s="275"/>
      <c r="F2499" s="275"/>
      <c r="G2499" s="275"/>
      <c r="H2499" s="275"/>
      <c r="I2499" s="275"/>
      <c r="J2499" s="275"/>
      <c r="K2499" s="275"/>
      <c r="L2499" s="275"/>
      <c r="M2499" s="275"/>
      <c r="N2499" s="275"/>
      <c r="O2499" s="275"/>
      <c r="P2499" s="275"/>
      <c r="Q2499" s="275"/>
      <c r="R2499" s="275"/>
      <c r="S2499" s="275"/>
      <c r="T2499" s="275"/>
      <c r="U2499" s="275"/>
      <c r="V2499" s="275"/>
      <c r="W2499" s="275"/>
      <c r="X2499" s="275"/>
      <c r="Y2499" s="275"/>
      <c r="Z2499" s="275"/>
      <c r="AA2499" s="275"/>
      <c r="AB2499" s="275"/>
      <c r="AC2499" s="275"/>
      <c r="AD2499" s="275"/>
      <c r="AE2499" s="275"/>
      <c r="AF2499" s="275"/>
      <c r="AG2499" s="275"/>
      <c r="AH2499" s="275"/>
      <c r="AI2499" s="275"/>
      <c r="AJ2499" s="275"/>
      <c r="AK2499" s="275"/>
      <c r="AL2499" s="275"/>
      <c r="AM2499" s="275"/>
      <c r="AN2499" s="275"/>
      <c r="AO2499" s="275"/>
      <c r="AP2499" s="275"/>
      <c r="AQ2499" s="275"/>
      <c r="AR2499" s="275"/>
      <c r="AS2499" s="275"/>
      <c r="AT2499" s="272"/>
      <c r="AU2499" s="272"/>
      <c r="AV2499" s="272"/>
      <c r="AW2499" s="272"/>
      <c r="AX2499" s="272"/>
    </row>
    <row r="2500" spans="1:50" customFormat="1" ht="21.6" x14ac:dyDescent="0.3">
      <c r="A2500" s="274"/>
      <c r="B2500" s="270"/>
      <c r="C2500" s="276"/>
      <c r="D2500" s="276"/>
      <c r="E2500" s="276"/>
      <c r="F2500" s="276"/>
      <c r="G2500" s="276"/>
      <c r="H2500" s="276"/>
      <c r="I2500" s="276"/>
      <c r="J2500" s="276"/>
      <c r="K2500" s="276"/>
      <c r="L2500" s="276"/>
      <c r="M2500" s="276"/>
      <c r="N2500" s="276"/>
      <c r="O2500" s="276"/>
      <c r="P2500" s="276"/>
      <c r="Q2500" s="276"/>
      <c r="R2500" s="276"/>
      <c r="S2500" s="276"/>
      <c r="T2500" s="276"/>
      <c r="U2500" s="276"/>
      <c r="V2500" s="276"/>
      <c r="W2500" s="276"/>
      <c r="X2500" s="276"/>
      <c r="Y2500" s="276"/>
      <c r="Z2500" s="276"/>
      <c r="AA2500" s="276"/>
      <c r="AB2500" s="276"/>
      <c r="AC2500" s="276"/>
      <c r="AD2500" s="276"/>
      <c r="AE2500" s="276"/>
      <c r="AF2500" s="276"/>
      <c r="AG2500" s="276"/>
      <c r="AH2500" s="276"/>
      <c r="AI2500" s="276"/>
      <c r="AJ2500" s="276"/>
      <c r="AK2500" s="276"/>
      <c r="AL2500" s="276"/>
      <c r="AM2500" s="276"/>
      <c r="AN2500" s="276"/>
      <c r="AO2500" s="276"/>
      <c r="AP2500" s="276"/>
      <c r="AQ2500" s="276"/>
      <c r="AR2500" s="277"/>
      <c r="AS2500" s="278"/>
      <c r="AT2500" s="272"/>
      <c r="AU2500" s="272"/>
      <c r="AV2500" s="272"/>
      <c r="AW2500" s="272"/>
      <c r="AX2500" s="272"/>
    </row>
    <row r="2501" spans="1:50" customFormat="1" ht="14.4" x14ac:dyDescent="0.3">
      <c r="A2501" s="269"/>
      <c r="B2501" s="270"/>
      <c r="C2501" s="275"/>
      <c r="D2501" s="275"/>
      <c r="E2501" s="275"/>
      <c r="F2501" s="275"/>
      <c r="G2501" s="275"/>
      <c r="H2501" s="275"/>
      <c r="I2501" s="275"/>
      <c r="J2501" s="275"/>
      <c r="K2501" s="275"/>
      <c r="L2501" s="275"/>
      <c r="M2501" s="275"/>
      <c r="N2501" s="275"/>
      <c r="O2501" s="275"/>
      <c r="P2501" s="275"/>
      <c r="Q2501" s="275"/>
      <c r="R2501" s="275"/>
      <c r="S2501" s="275"/>
      <c r="T2501" s="275"/>
      <c r="U2501" s="275"/>
      <c r="V2501" s="275"/>
      <c r="W2501" s="275"/>
      <c r="X2501" s="275"/>
      <c r="Y2501" s="275"/>
      <c r="Z2501" s="275"/>
      <c r="AA2501" s="275"/>
      <c r="AB2501" s="275"/>
      <c r="AC2501" s="275"/>
      <c r="AD2501" s="275"/>
      <c r="AE2501" s="275"/>
      <c r="AF2501" s="275"/>
      <c r="AG2501" s="275"/>
      <c r="AH2501" s="275"/>
      <c r="AI2501" s="275"/>
      <c r="AJ2501" s="275"/>
      <c r="AK2501" s="275"/>
      <c r="AL2501" s="275"/>
      <c r="AM2501" s="275"/>
      <c r="AN2501" s="275"/>
      <c r="AO2501" s="275"/>
      <c r="AP2501" s="275"/>
      <c r="AQ2501" s="275"/>
      <c r="AR2501" s="275"/>
      <c r="AS2501" s="275"/>
      <c r="AT2501" s="272"/>
      <c r="AU2501" s="272"/>
      <c r="AV2501" s="272"/>
      <c r="AW2501" s="272"/>
      <c r="AX2501" s="272"/>
    </row>
    <row r="2502" spans="1:50" customFormat="1" ht="21.6" x14ac:dyDescent="0.3">
      <c r="A2502" s="274"/>
      <c r="B2502" s="270"/>
      <c r="C2502" s="276"/>
      <c r="D2502" s="276"/>
      <c r="E2502" s="276"/>
      <c r="F2502" s="276"/>
      <c r="G2502" s="276"/>
      <c r="H2502" s="276"/>
      <c r="I2502" s="276"/>
      <c r="J2502" s="276"/>
      <c r="K2502" s="276"/>
      <c r="L2502" s="276"/>
      <c r="M2502" s="276"/>
      <c r="N2502" s="276"/>
      <c r="O2502" s="276"/>
      <c r="P2502" s="276"/>
      <c r="Q2502" s="276"/>
      <c r="R2502" s="276"/>
      <c r="S2502" s="276"/>
      <c r="T2502" s="276"/>
      <c r="U2502" s="276"/>
      <c r="V2502" s="276"/>
      <c r="W2502" s="276"/>
      <c r="X2502" s="276"/>
      <c r="Y2502" s="276"/>
      <c r="Z2502" s="276"/>
      <c r="AA2502" s="276"/>
      <c r="AB2502" s="276"/>
      <c r="AC2502" s="276"/>
      <c r="AD2502" s="276"/>
      <c r="AE2502" s="276"/>
      <c r="AF2502" s="276"/>
      <c r="AG2502" s="276"/>
      <c r="AH2502" s="276"/>
      <c r="AI2502" s="276"/>
      <c r="AJ2502" s="276"/>
      <c r="AK2502" s="276"/>
      <c r="AL2502" s="276"/>
      <c r="AM2502" s="276"/>
      <c r="AN2502" s="276"/>
      <c r="AO2502" s="276"/>
      <c r="AP2502" s="276"/>
      <c r="AQ2502" s="276"/>
      <c r="AR2502" s="277"/>
      <c r="AS2502" s="278"/>
      <c r="AT2502" s="272"/>
      <c r="AU2502" s="272"/>
      <c r="AV2502" s="272"/>
      <c r="AW2502" s="272"/>
      <c r="AX2502" s="272"/>
    </row>
    <row r="2503" spans="1:50" customFormat="1" ht="21.6" x14ac:dyDescent="0.3">
      <c r="A2503" s="274"/>
      <c r="B2503" s="270"/>
      <c r="C2503" s="276"/>
      <c r="D2503" s="276"/>
      <c r="E2503" s="276"/>
      <c r="F2503" s="276"/>
      <c r="G2503" s="276"/>
      <c r="H2503" s="276"/>
      <c r="I2503" s="276"/>
      <c r="J2503" s="276"/>
      <c r="K2503" s="276"/>
      <c r="L2503" s="276"/>
      <c r="M2503" s="276"/>
      <c r="N2503" s="276"/>
      <c r="O2503" s="276"/>
      <c r="P2503" s="276"/>
      <c r="Q2503" s="276"/>
      <c r="R2503" s="276"/>
      <c r="S2503" s="276"/>
      <c r="T2503" s="276"/>
      <c r="U2503" s="276"/>
      <c r="V2503" s="276"/>
      <c r="W2503" s="276"/>
      <c r="X2503" s="276"/>
      <c r="Y2503" s="276"/>
      <c r="Z2503" s="276"/>
      <c r="AA2503" s="276"/>
      <c r="AB2503" s="276"/>
      <c r="AC2503" s="276"/>
      <c r="AD2503" s="276"/>
      <c r="AE2503" s="276"/>
      <c r="AF2503" s="276"/>
      <c r="AG2503" s="276"/>
      <c r="AH2503" s="276"/>
      <c r="AI2503" s="276"/>
      <c r="AJ2503" s="276"/>
      <c r="AK2503" s="276"/>
      <c r="AL2503" s="276"/>
      <c r="AM2503" s="276"/>
      <c r="AN2503" s="276"/>
      <c r="AO2503" s="276"/>
      <c r="AP2503" s="276"/>
      <c r="AQ2503" s="276"/>
      <c r="AR2503" s="277"/>
      <c r="AS2503" s="278"/>
      <c r="AT2503" s="272"/>
      <c r="AU2503" s="272"/>
      <c r="AV2503" s="272"/>
      <c r="AW2503" s="272"/>
      <c r="AX2503" s="272"/>
    </row>
    <row r="2504" spans="1:50" customFormat="1" ht="14.4" x14ac:dyDescent="0.3">
      <c r="A2504" s="269"/>
      <c r="B2504" s="270"/>
      <c r="C2504" s="275"/>
      <c r="D2504" s="275"/>
      <c r="E2504" s="275"/>
      <c r="F2504" s="275"/>
      <c r="G2504" s="275"/>
      <c r="H2504" s="275"/>
      <c r="I2504" s="275"/>
      <c r="J2504" s="275"/>
      <c r="K2504" s="275"/>
      <c r="L2504" s="275"/>
      <c r="M2504" s="275"/>
      <c r="N2504" s="275"/>
      <c r="O2504" s="275"/>
      <c r="P2504" s="275"/>
      <c r="Q2504" s="275"/>
      <c r="R2504" s="275"/>
      <c r="S2504" s="275"/>
      <c r="T2504" s="275"/>
      <c r="U2504" s="275"/>
      <c r="V2504" s="275"/>
      <c r="W2504" s="275"/>
      <c r="X2504" s="275"/>
      <c r="Y2504" s="275"/>
      <c r="Z2504" s="275"/>
      <c r="AA2504" s="275"/>
      <c r="AB2504" s="275"/>
      <c r="AC2504" s="275"/>
      <c r="AD2504" s="275"/>
      <c r="AE2504" s="275"/>
      <c r="AF2504" s="275"/>
      <c r="AG2504" s="275"/>
      <c r="AH2504" s="275"/>
      <c r="AI2504" s="275"/>
      <c r="AJ2504" s="275"/>
      <c r="AK2504" s="275"/>
      <c r="AL2504" s="275"/>
      <c r="AM2504" s="275"/>
      <c r="AN2504" s="275"/>
      <c r="AO2504" s="275"/>
      <c r="AP2504" s="275"/>
      <c r="AQ2504" s="275"/>
      <c r="AR2504" s="275"/>
      <c r="AS2504" s="275"/>
      <c r="AT2504" s="272"/>
      <c r="AU2504" s="272"/>
      <c r="AV2504" s="272"/>
      <c r="AW2504" s="272"/>
      <c r="AX2504" s="272"/>
    </row>
    <row r="2505" spans="1:50" customFormat="1" ht="21.6" x14ac:dyDescent="0.3">
      <c r="A2505" s="274"/>
      <c r="B2505" s="270"/>
      <c r="C2505" s="276"/>
      <c r="D2505" s="276"/>
      <c r="E2505" s="276"/>
      <c r="F2505" s="276"/>
      <c r="G2505" s="276"/>
      <c r="H2505" s="276"/>
      <c r="I2505" s="276"/>
      <c r="J2505" s="276"/>
      <c r="K2505" s="276"/>
      <c r="L2505" s="276"/>
      <c r="M2505" s="276"/>
      <c r="N2505" s="276"/>
      <c r="O2505" s="276"/>
      <c r="P2505" s="276"/>
      <c r="Q2505" s="276"/>
      <c r="R2505" s="276"/>
      <c r="S2505" s="276"/>
      <c r="T2505" s="276"/>
      <c r="U2505" s="276"/>
      <c r="V2505" s="276"/>
      <c r="W2505" s="276"/>
      <c r="X2505" s="276"/>
      <c r="Y2505" s="276"/>
      <c r="Z2505" s="276"/>
      <c r="AA2505" s="276"/>
      <c r="AB2505" s="276"/>
      <c r="AC2505" s="276"/>
      <c r="AD2505" s="276"/>
      <c r="AE2505" s="276"/>
      <c r="AF2505" s="276"/>
      <c r="AG2505" s="276"/>
      <c r="AH2505" s="276"/>
      <c r="AI2505" s="276"/>
      <c r="AJ2505" s="276"/>
      <c r="AK2505" s="276"/>
      <c r="AL2505" s="276"/>
      <c r="AM2505" s="276"/>
      <c r="AN2505" s="276"/>
      <c r="AO2505" s="276"/>
      <c r="AP2505" s="276"/>
      <c r="AQ2505" s="276"/>
      <c r="AR2505" s="277"/>
      <c r="AS2505" s="278"/>
      <c r="AT2505" s="272"/>
      <c r="AU2505" s="272"/>
      <c r="AV2505" s="272"/>
      <c r="AW2505" s="272"/>
      <c r="AX2505" s="272"/>
    </row>
    <row r="2506" spans="1:50" customFormat="1" ht="14.4" x14ac:dyDescent="0.3">
      <c r="A2506" s="269"/>
      <c r="B2506" s="270"/>
      <c r="C2506" s="275"/>
      <c r="D2506" s="275"/>
      <c r="E2506" s="275"/>
      <c r="F2506" s="275"/>
      <c r="G2506" s="275"/>
      <c r="H2506" s="275"/>
      <c r="I2506" s="275"/>
      <c r="J2506" s="275"/>
      <c r="K2506" s="275"/>
      <c r="L2506" s="275"/>
      <c r="M2506" s="275"/>
      <c r="N2506" s="275"/>
      <c r="O2506" s="275"/>
      <c r="P2506" s="275"/>
      <c r="Q2506" s="275"/>
      <c r="R2506" s="275"/>
      <c r="S2506" s="275"/>
      <c r="T2506" s="275"/>
      <c r="U2506" s="275"/>
      <c r="V2506" s="275"/>
      <c r="W2506" s="275"/>
      <c r="X2506" s="275"/>
      <c r="Y2506" s="275"/>
      <c r="Z2506" s="275"/>
      <c r="AA2506" s="275"/>
      <c r="AB2506" s="275"/>
      <c r="AC2506" s="275"/>
      <c r="AD2506" s="275"/>
      <c r="AE2506" s="275"/>
      <c r="AF2506" s="275"/>
      <c r="AG2506" s="275"/>
      <c r="AH2506" s="275"/>
      <c r="AI2506" s="275"/>
      <c r="AJ2506" s="275"/>
      <c r="AK2506" s="275"/>
      <c r="AL2506" s="275"/>
      <c r="AM2506" s="275"/>
      <c r="AN2506" s="275"/>
      <c r="AO2506" s="275"/>
      <c r="AP2506" s="275"/>
      <c r="AQ2506" s="275"/>
      <c r="AR2506" s="275"/>
      <c r="AS2506" s="275"/>
      <c r="AT2506" s="272"/>
      <c r="AU2506" s="272"/>
      <c r="AV2506" s="272"/>
      <c r="AW2506" s="272"/>
      <c r="AX2506" s="272"/>
    </row>
    <row r="2507" spans="1:50" customFormat="1" ht="14.4" x14ac:dyDescent="0.3">
      <c r="A2507" s="269"/>
      <c r="B2507" s="270"/>
      <c r="C2507" s="275"/>
      <c r="D2507" s="275"/>
      <c r="E2507" s="275"/>
      <c r="F2507" s="275"/>
      <c r="G2507" s="275"/>
      <c r="H2507" s="275"/>
      <c r="I2507" s="275"/>
      <c r="J2507" s="275"/>
      <c r="K2507" s="275"/>
      <c r="L2507" s="275"/>
      <c r="M2507" s="275"/>
      <c r="N2507" s="275"/>
      <c r="O2507" s="275"/>
      <c r="P2507" s="275"/>
      <c r="Q2507" s="275"/>
      <c r="R2507" s="275"/>
      <c r="S2507" s="275"/>
      <c r="T2507" s="275"/>
      <c r="U2507" s="275"/>
      <c r="V2507" s="275"/>
      <c r="W2507" s="275"/>
      <c r="X2507" s="275"/>
      <c r="Y2507" s="275"/>
      <c r="Z2507" s="275"/>
      <c r="AA2507" s="275"/>
      <c r="AB2507" s="275"/>
      <c r="AC2507" s="275"/>
      <c r="AD2507" s="275"/>
      <c r="AE2507" s="275"/>
      <c r="AF2507" s="275"/>
      <c r="AG2507" s="275"/>
      <c r="AH2507" s="275"/>
      <c r="AI2507" s="275"/>
      <c r="AJ2507" s="275"/>
      <c r="AK2507" s="275"/>
      <c r="AL2507" s="275"/>
      <c r="AM2507" s="275"/>
      <c r="AN2507" s="275"/>
      <c r="AO2507" s="275"/>
      <c r="AP2507" s="275"/>
      <c r="AQ2507" s="275"/>
      <c r="AR2507" s="275"/>
      <c r="AS2507" s="275"/>
      <c r="AT2507" s="272"/>
      <c r="AU2507" s="272"/>
      <c r="AV2507" s="272"/>
      <c r="AW2507" s="272"/>
      <c r="AX2507" s="272"/>
    </row>
    <row r="2508" spans="1:50" customFormat="1" ht="14.4" x14ac:dyDescent="0.3">
      <c r="A2508" s="269"/>
      <c r="B2508" s="270"/>
      <c r="C2508" s="275"/>
      <c r="D2508" s="275"/>
      <c r="E2508" s="275"/>
      <c r="F2508" s="275"/>
      <c r="G2508" s="275"/>
      <c r="H2508" s="275"/>
      <c r="I2508" s="275"/>
      <c r="J2508" s="275"/>
      <c r="K2508" s="275"/>
      <c r="L2508" s="275"/>
      <c r="M2508" s="275"/>
      <c r="N2508" s="275"/>
      <c r="O2508" s="275"/>
      <c r="P2508" s="275"/>
      <c r="Q2508" s="275"/>
      <c r="R2508" s="275"/>
      <c r="S2508" s="275"/>
      <c r="T2508" s="275"/>
      <c r="U2508" s="275"/>
      <c r="V2508" s="275"/>
      <c r="W2508" s="275"/>
      <c r="X2508" s="275"/>
      <c r="Y2508" s="275"/>
      <c r="Z2508" s="275"/>
      <c r="AA2508" s="275"/>
      <c r="AB2508" s="275"/>
      <c r="AC2508" s="275"/>
      <c r="AD2508" s="275"/>
      <c r="AE2508" s="275"/>
      <c r="AF2508" s="275"/>
      <c r="AG2508" s="275"/>
      <c r="AH2508" s="275"/>
      <c r="AI2508" s="275"/>
      <c r="AJ2508" s="275"/>
      <c r="AK2508" s="275"/>
      <c r="AL2508" s="275"/>
      <c r="AM2508" s="275"/>
      <c r="AN2508" s="275"/>
      <c r="AO2508" s="275"/>
      <c r="AP2508" s="275"/>
      <c r="AQ2508" s="275"/>
      <c r="AR2508" s="275"/>
      <c r="AS2508" s="275"/>
      <c r="AT2508" s="272"/>
      <c r="AU2508" s="272"/>
      <c r="AV2508" s="272"/>
      <c r="AW2508" s="272"/>
      <c r="AX2508" s="272"/>
    </row>
    <row r="2509" spans="1:50" customFormat="1" ht="21.6" x14ac:dyDescent="0.3">
      <c r="A2509" s="274"/>
      <c r="B2509" s="270"/>
      <c r="C2509" s="276"/>
      <c r="D2509" s="276"/>
      <c r="E2509" s="276"/>
      <c r="F2509" s="276"/>
      <c r="G2509" s="276"/>
      <c r="H2509" s="276"/>
      <c r="I2509" s="276"/>
      <c r="J2509" s="276"/>
      <c r="K2509" s="276"/>
      <c r="L2509" s="276"/>
      <c r="M2509" s="276"/>
      <c r="N2509" s="276"/>
      <c r="O2509" s="276"/>
      <c r="P2509" s="276"/>
      <c r="Q2509" s="276"/>
      <c r="R2509" s="276"/>
      <c r="S2509" s="276"/>
      <c r="T2509" s="276"/>
      <c r="U2509" s="276"/>
      <c r="V2509" s="276"/>
      <c r="W2509" s="276"/>
      <c r="X2509" s="276"/>
      <c r="Y2509" s="276"/>
      <c r="Z2509" s="276"/>
      <c r="AA2509" s="276"/>
      <c r="AB2509" s="276"/>
      <c r="AC2509" s="276"/>
      <c r="AD2509" s="276"/>
      <c r="AE2509" s="276"/>
      <c r="AF2509" s="276"/>
      <c r="AG2509" s="276"/>
      <c r="AH2509" s="276"/>
      <c r="AI2509" s="276"/>
      <c r="AJ2509" s="276"/>
      <c r="AK2509" s="276"/>
      <c r="AL2509" s="276"/>
      <c r="AM2509" s="276"/>
      <c r="AN2509" s="276"/>
      <c r="AO2509" s="276"/>
      <c r="AP2509" s="276"/>
      <c r="AQ2509" s="276"/>
      <c r="AR2509" s="277"/>
      <c r="AS2509" s="278"/>
      <c r="AT2509" s="272"/>
      <c r="AU2509" s="272"/>
      <c r="AV2509" s="272"/>
      <c r="AW2509" s="272"/>
      <c r="AX2509" s="272"/>
    </row>
    <row r="2510" spans="1:50" customFormat="1" ht="14.4" x14ac:dyDescent="0.3">
      <c r="A2510" s="269"/>
      <c r="B2510" s="270"/>
      <c r="C2510" s="275"/>
      <c r="D2510" s="275"/>
      <c r="E2510" s="275"/>
      <c r="F2510" s="275"/>
      <c r="G2510" s="275"/>
      <c r="H2510" s="275"/>
      <c r="I2510" s="275"/>
      <c r="J2510" s="275"/>
      <c r="K2510" s="275"/>
      <c r="L2510" s="275"/>
      <c r="M2510" s="275"/>
      <c r="N2510" s="275"/>
      <c r="O2510" s="275"/>
      <c r="P2510" s="275"/>
      <c r="Q2510" s="275"/>
      <c r="R2510" s="275"/>
      <c r="S2510" s="275"/>
      <c r="T2510" s="275"/>
      <c r="U2510" s="275"/>
      <c r="V2510" s="275"/>
      <c r="W2510" s="275"/>
      <c r="X2510" s="275"/>
      <c r="Y2510" s="275"/>
      <c r="Z2510" s="275"/>
      <c r="AA2510" s="275"/>
      <c r="AB2510" s="275"/>
      <c r="AC2510" s="275"/>
      <c r="AD2510" s="275"/>
      <c r="AE2510" s="275"/>
      <c r="AF2510" s="275"/>
      <c r="AG2510" s="275"/>
      <c r="AH2510" s="275"/>
      <c r="AI2510" s="275"/>
      <c r="AJ2510" s="275"/>
      <c r="AK2510" s="275"/>
      <c r="AL2510" s="275"/>
      <c r="AM2510" s="275"/>
      <c r="AN2510" s="275"/>
      <c r="AO2510" s="275"/>
      <c r="AP2510" s="275"/>
      <c r="AQ2510" s="275"/>
      <c r="AR2510" s="275"/>
      <c r="AS2510" s="275"/>
      <c r="AT2510" s="272"/>
      <c r="AU2510" s="272"/>
      <c r="AV2510" s="272"/>
      <c r="AW2510" s="272"/>
      <c r="AX2510" s="272"/>
    </row>
    <row r="2511" spans="1:50" customFormat="1" ht="14.4" x14ac:dyDescent="0.3">
      <c r="A2511" s="269"/>
      <c r="B2511" s="270"/>
      <c r="C2511" s="275"/>
      <c r="D2511" s="275"/>
      <c r="E2511" s="275"/>
      <c r="F2511" s="275"/>
      <c r="G2511" s="275"/>
      <c r="H2511" s="275"/>
      <c r="I2511" s="275"/>
      <c r="J2511" s="275"/>
      <c r="K2511" s="275"/>
      <c r="L2511" s="275"/>
      <c r="M2511" s="275"/>
      <c r="N2511" s="275"/>
      <c r="O2511" s="275"/>
      <c r="P2511" s="275"/>
      <c r="Q2511" s="275"/>
      <c r="R2511" s="275"/>
      <c r="S2511" s="275"/>
      <c r="T2511" s="275"/>
      <c r="U2511" s="275"/>
      <c r="V2511" s="275"/>
      <c r="W2511" s="275"/>
      <c r="X2511" s="275"/>
      <c r="Y2511" s="275"/>
      <c r="Z2511" s="275"/>
      <c r="AA2511" s="275"/>
      <c r="AB2511" s="275"/>
      <c r="AC2511" s="275"/>
      <c r="AD2511" s="275"/>
      <c r="AE2511" s="275"/>
      <c r="AF2511" s="275"/>
      <c r="AG2511" s="275"/>
      <c r="AH2511" s="275"/>
      <c r="AI2511" s="275"/>
      <c r="AJ2511" s="275"/>
      <c r="AK2511" s="275"/>
      <c r="AL2511" s="275"/>
      <c r="AM2511" s="275"/>
      <c r="AN2511" s="275"/>
      <c r="AO2511" s="275"/>
      <c r="AP2511" s="275"/>
      <c r="AQ2511" s="275"/>
      <c r="AR2511" s="275"/>
      <c r="AS2511" s="275"/>
      <c r="AT2511" s="272"/>
      <c r="AU2511" s="272"/>
      <c r="AV2511" s="272"/>
      <c r="AW2511" s="272"/>
      <c r="AX2511" s="272"/>
    </row>
    <row r="2512" spans="1:50" customFormat="1" ht="14.4" x14ac:dyDescent="0.3">
      <c r="A2512" s="269"/>
      <c r="B2512" s="270"/>
      <c r="C2512" s="275"/>
      <c r="D2512" s="275"/>
      <c r="E2512" s="275"/>
      <c r="F2512" s="275"/>
      <c r="G2512" s="275"/>
      <c r="H2512" s="275"/>
      <c r="I2512" s="275"/>
      <c r="J2512" s="275"/>
      <c r="K2512" s="275"/>
      <c r="L2512" s="275"/>
      <c r="M2512" s="275"/>
      <c r="N2512" s="275"/>
      <c r="O2512" s="275"/>
      <c r="P2512" s="275"/>
      <c r="Q2512" s="275"/>
      <c r="R2512" s="275"/>
      <c r="S2512" s="275"/>
      <c r="T2512" s="275"/>
      <c r="U2512" s="275"/>
      <c r="V2512" s="275"/>
      <c r="W2512" s="275"/>
      <c r="X2512" s="275"/>
      <c r="Y2512" s="275"/>
      <c r="Z2512" s="275"/>
      <c r="AA2512" s="275"/>
      <c r="AB2512" s="275"/>
      <c r="AC2512" s="275"/>
      <c r="AD2512" s="275"/>
      <c r="AE2512" s="275"/>
      <c r="AF2512" s="275"/>
      <c r="AG2512" s="275"/>
      <c r="AH2512" s="275"/>
      <c r="AI2512" s="275"/>
      <c r="AJ2512" s="275"/>
      <c r="AK2512" s="275"/>
      <c r="AL2512" s="275"/>
      <c r="AM2512" s="275"/>
      <c r="AN2512" s="275"/>
      <c r="AO2512" s="275"/>
      <c r="AP2512" s="275"/>
      <c r="AQ2512" s="275"/>
      <c r="AR2512" s="275"/>
      <c r="AS2512" s="275"/>
      <c r="AT2512" s="272"/>
      <c r="AU2512" s="272"/>
      <c r="AV2512" s="272"/>
      <c r="AW2512" s="272"/>
      <c r="AX2512" s="272"/>
    </row>
    <row r="2513" spans="1:50" customFormat="1" ht="21.6" x14ac:dyDescent="0.3">
      <c r="A2513" s="274"/>
      <c r="B2513" s="270"/>
      <c r="C2513" s="276"/>
      <c r="D2513" s="276"/>
      <c r="E2513" s="276"/>
      <c r="F2513" s="276"/>
      <c r="G2513" s="276"/>
      <c r="H2513" s="276"/>
      <c r="I2513" s="276"/>
      <c r="J2513" s="276"/>
      <c r="K2513" s="276"/>
      <c r="L2513" s="276"/>
      <c r="M2513" s="276"/>
      <c r="N2513" s="276"/>
      <c r="O2513" s="276"/>
      <c r="P2513" s="276"/>
      <c r="Q2513" s="276"/>
      <c r="R2513" s="276"/>
      <c r="S2513" s="276"/>
      <c r="T2513" s="276"/>
      <c r="U2513" s="276"/>
      <c r="V2513" s="276"/>
      <c r="W2513" s="276"/>
      <c r="X2513" s="276"/>
      <c r="Y2513" s="276"/>
      <c r="Z2513" s="276"/>
      <c r="AA2513" s="276"/>
      <c r="AB2513" s="276"/>
      <c r="AC2513" s="276"/>
      <c r="AD2513" s="276"/>
      <c r="AE2513" s="276"/>
      <c r="AF2513" s="276"/>
      <c r="AG2513" s="276"/>
      <c r="AH2513" s="276"/>
      <c r="AI2513" s="276"/>
      <c r="AJ2513" s="276"/>
      <c r="AK2513" s="276"/>
      <c r="AL2513" s="276"/>
      <c r="AM2513" s="276"/>
      <c r="AN2513" s="276"/>
      <c r="AO2513" s="276"/>
      <c r="AP2513" s="276"/>
      <c r="AQ2513" s="276"/>
      <c r="AR2513" s="277"/>
      <c r="AS2513" s="278"/>
      <c r="AT2513" s="272"/>
      <c r="AU2513" s="272"/>
      <c r="AV2513" s="272"/>
      <c r="AW2513" s="272"/>
      <c r="AX2513" s="272"/>
    </row>
    <row r="2514" spans="1:50" customFormat="1" ht="21.6" x14ac:dyDescent="0.3">
      <c r="A2514" s="274"/>
      <c r="B2514" s="270"/>
      <c r="C2514" s="276"/>
      <c r="D2514" s="276"/>
      <c r="E2514" s="276"/>
      <c r="F2514" s="276"/>
      <c r="G2514" s="276"/>
      <c r="H2514" s="276"/>
      <c r="I2514" s="276"/>
      <c r="J2514" s="276"/>
      <c r="K2514" s="276"/>
      <c r="L2514" s="276"/>
      <c r="M2514" s="276"/>
      <c r="N2514" s="276"/>
      <c r="O2514" s="276"/>
      <c r="P2514" s="276"/>
      <c r="Q2514" s="276"/>
      <c r="R2514" s="276"/>
      <c r="S2514" s="276"/>
      <c r="T2514" s="276"/>
      <c r="U2514" s="276"/>
      <c r="V2514" s="276"/>
      <c r="W2514" s="276"/>
      <c r="X2514" s="276"/>
      <c r="Y2514" s="276"/>
      <c r="Z2514" s="276"/>
      <c r="AA2514" s="276"/>
      <c r="AB2514" s="276"/>
      <c r="AC2514" s="276"/>
      <c r="AD2514" s="276"/>
      <c r="AE2514" s="276"/>
      <c r="AF2514" s="276"/>
      <c r="AG2514" s="276"/>
      <c r="AH2514" s="276"/>
      <c r="AI2514" s="276"/>
      <c r="AJ2514" s="276"/>
      <c r="AK2514" s="276"/>
      <c r="AL2514" s="276"/>
      <c r="AM2514" s="276"/>
      <c r="AN2514" s="276"/>
      <c r="AO2514" s="276"/>
      <c r="AP2514" s="276"/>
      <c r="AQ2514" s="276"/>
      <c r="AR2514" s="277"/>
      <c r="AS2514" s="278"/>
      <c r="AT2514" s="272"/>
      <c r="AU2514" s="272"/>
      <c r="AV2514" s="272"/>
      <c r="AW2514" s="272"/>
      <c r="AX2514" s="272"/>
    </row>
    <row r="2515" spans="1:50" customFormat="1" ht="14.4" x14ac:dyDescent="0.3">
      <c r="A2515" s="269"/>
      <c r="B2515" s="270"/>
      <c r="C2515" s="275"/>
      <c r="D2515" s="275"/>
      <c r="E2515" s="275"/>
      <c r="F2515" s="275"/>
      <c r="G2515" s="275"/>
      <c r="H2515" s="275"/>
      <c r="I2515" s="275"/>
      <c r="J2515" s="275"/>
      <c r="K2515" s="275"/>
      <c r="L2515" s="275"/>
      <c r="M2515" s="275"/>
      <c r="N2515" s="275"/>
      <c r="O2515" s="275"/>
      <c r="P2515" s="275"/>
      <c r="Q2515" s="275"/>
      <c r="R2515" s="275"/>
      <c r="S2515" s="275"/>
      <c r="T2515" s="275"/>
      <c r="U2515" s="275"/>
      <c r="V2515" s="275"/>
      <c r="W2515" s="275"/>
      <c r="X2515" s="275"/>
      <c r="Y2515" s="275"/>
      <c r="Z2515" s="275"/>
      <c r="AA2515" s="275"/>
      <c r="AB2515" s="275"/>
      <c r="AC2515" s="275"/>
      <c r="AD2515" s="275"/>
      <c r="AE2515" s="275"/>
      <c r="AF2515" s="275"/>
      <c r="AG2515" s="275"/>
      <c r="AH2515" s="275"/>
      <c r="AI2515" s="275"/>
      <c r="AJ2515" s="275"/>
      <c r="AK2515" s="275"/>
      <c r="AL2515" s="275"/>
      <c r="AM2515" s="275"/>
      <c r="AN2515" s="275"/>
      <c r="AO2515" s="275"/>
      <c r="AP2515" s="275"/>
      <c r="AQ2515" s="275"/>
      <c r="AR2515" s="275"/>
      <c r="AS2515" s="275"/>
      <c r="AT2515" s="272"/>
      <c r="AU2515" s="272"/>
      <c r="AV2515" s="272"/>
      <c r="AW2515" s="272"/>
      <c r="AX2515" s="272"/>
    </row>
    <row r="2516" spans="1:50" customFormat="1" ht="21.6" x14ac:dyDescent="0.3">
      <c r="A2516" s="274"/>
      <c r="B2516" s="270"/>
      <c r="C2516" s="276"/>
      <c r="D2516" s="276"/>
      <c r="E2516" s="276"/>
      <c r="F2516" s="276"/>
      <c r="G2516" s="276"/>
      <c r="H2516" s="276"/>
      <c r="I2516" s="276"/>
      <c r="J2516" s="276"/>
      <c r="K2516" s="276"/>
      <c r="L2516" s="276"/>
      <c r="M2516" s="276"/>
      <c r="N2516" s="276"/>
      <c r="O2516" s="276"/>
      <c r="P2516" s="276"/>
      <c r="Q2516" s="276"/>
      <c r="R2516" s="276"/>
      <c r="S2516" s="276"/>
      <c r="T2516" s="276"/>
      <c r="U2516" s="276"/>
      <c r="V2516" s="276"/>
      <c r="W2516" s="276"/>
      <c r="X2516" s="276"/>
      <c r="Y2516" s="276"/>
      <c r="Z2516" s="276"/>
      <c r="AA2516" s="276"/>
      <c r="AB2516" s="276"/>
      <c r="AC2516" s="276"/>
      <c r="AD2516" s="276"/>
      <c r="AE2516" s="276"/>
      <c r="AF2516" s="276"/>
      <c r="AG2516" s="276"/>
      <c r="AH2516" s="276"/>
      <c r="AI2516" s="276"/>
      <c r="AJ2516" s="276"/>
      <c r="AK2516" s="276"/>
      <c r="AL2516" s="276"/>
      <c r="AM2516" s="276"/>
      <c r="AN2516" s="276"/>
      <c r="AO2516" s="276"/>
      <c r="AP2516" s="276"/>
      <c r="AQ2516" s="276"/>
      <c r="AR2516" s="277"/>
      <c r="AS2516" s="278"/>
      <c r="AT2516" s="272"/>
      <c r="AU2516" s="272"/>
      <c r="AV2516" s="272"/>
      <c r="AW2516" s="272"/>
      <c r="AX2516" s="272"/>
    </row>
    <row r="2517" spans="1:50" customFormat="1" ht="21.6" x14ac:dyDescent="0.3">
      <c r="A2517" s="274"/>
      <c r="B2517" s="270"/>
      <c r="C2517" s="276"/>
      <c r="D2517" s="276"/>
      <c r="E2517" s="276"/>
      <c r="F2517" s="276"/>
      <c r="G2517" s="276"/>
      <c r="H2517" s="276"/>
      <c r="I2517" s="276"/>
      <c r="J2517" s="276"/>
      <c r="K2517" s="276"/>
      <c r="L2517" s="276"/>
      <c r="M2517" s="276"/>
      <c r="N2517" s="276"/>
      <c r="O2517" s="276"/>
      <c r="P2517" s="276"/>
      <c r="Q2517" s="276"/>
      <c r="R2517" s="276"/>
      <c r="S2517" s="276"/>
      <c r="T2517" s="276"/>
      <c r="U2517" s="276"/>
      <c r="V2517" s="276"/>
      <c r="W2517" s="276"/>
      <c r="X2517" s="276"/>
      <c r="Y2517" s="276"/>
      <c r="Z2517" s="276"/>
      <c r="AA2517" s="276"/>
      <c r="AB2517" s="276"/>
      <c r="AC2517" s="276"/>
      <c r="AD2517" s="276"/>
      <c r="AE2517" s="276"/>
      <c r="AF2517" s="276"/>
      <c r="AG2517" s="276"/>
      <c r="AH2517" s="276"/>
      <c r="AI2517" s="276"/>
      <c r="AJ2517" s="276"/>
      <c r="AK2517" s="276"/>
      <c r="AL2517" s="276"/>
      <c r="AM2517" s="276"/>
      <c r="AN2517" s="276"/>
      <c r="AO2517" s="276"/>
      <c r="AP2517" s="276"/>
      <c r="AQ2517" s="276"/>
      <c r="AR2517" s="277"/>
      <c r="AS2517" s="278"/>
      <c r="AT2517" s="272"/>
      <c r="AU2517" s="272"/>
      <c r="AV2517" s="272"/>
      <c r="AW2517" s="272"/>
      <c r="AX2517" s="272"/>
    </row>
    <row r="2518" spans="1:50" customFormat="1" ht="21.6" x14ac:dyDescent="0.3">
      <c r="A2518" s="274"/>
      <c r="B2518" s="270"/>
      <c r="C2518" s="276"/>
      <c r="D2518" s="276"/>
      <c r="E2518" s="276"/>
      <c r="F2518" s="276"/>
      <c r="G2518" s="276"/>
      <c r="H2518" s="276"/>
      <c r="I2518" s="276"/>
      <c r="J2518" s="276"/>
      <c r="K2518" s="276"/>
      <c r="L2518" s="276"/>
      <c r="M2518" s="276"/>
      <c r="N2518" s="276"/>
      <c r="O2518" s="276"/>
      <c r="P2518" s="276"/>
      <c r="Q2518" s="276"/>
      <c r="R2518" s="276"/>
      <c r="S2518" s="276"/>
      <c r="T2518" s="276"/>
      <c r="U2518" s="276"/>
      <c r="V2518" s="276"/>
      <c r="W2518" s="276"/>
      <c r="X2518" s="276"/>
      <c r="Y2518" s="276"/>
      <c r="Z2518" s="276"/>
      <c r="AA2518" s="276"/>
      <c r="AB2518" s="276"/>
      <c r="AC2518" s="276"/>
      <c r="AD2518" s="276"/>
      <c r="AE2518" s="276"/>
      <c r="AF2518" s="276"/>
      <c r="AG2518" s="276"/>
      <c r="AH2518" s="276"/>
      <c r="AI2518" s="276"/>
      <c r="AJ2518" s="276"/>
      <c r="AK2518" s="276"/>
      <c r="AL2518" s="276"/>
      <c r="AM2518" s="276"/>
      <c r="AN2518" s="276"/>
      <c r="AO2518" s="276"/>
      <c r="AP2518" s="276"/>
      <c r="AQ2518" s="276"/>
      <c r="AR2518" s="277"/>
      <c r="AS2518" s="278"/>
      <c r="AT2518" s="272"/>
      <c r="AU2518" s="272"/>
      <c r="AV2518" s="272"/>
      <c r="AW2518" s="272"/>
      <c r="AX2518" s="272"/>
    </row>
    <row r="2519" spans="1:50" customFormat="1" ht="14.4" x14ac:dyDescent="0.3">
      <c r="A2519" s="269"/>
      <c r="B2519" s="270"/>
      <c r="C2519" s="275"/>
      <c r="D2519" s="275"/>
      <c r="E2519" s="275"/>
      <c r="F2519" s="275"/>
      <c r="G2519" s="275"/>
      <c r="H2519" s="275"/>
      <c r="I2519" s="275"/>
      <c r="J2519" s="275"/>
      <c r="K2519" s="275"/>
      <c r="L2519" s="275"/>
      <c r="M2519" s="275"/>
      <c r="N2519" s="275"/>
      <c r="O2519" s="275"/>
      <c r="P2519" s="275"/>
      <c r="Q2519" s="275"/>
      <c r="R2519" s="275"/>
      <c r="S2519" s="275"/>
      <c r="T2519" s="275"/>
      <c r="U2519" s="275"/>
      <c r="V2519" s="275"/>
      <c r="W2519" s="275"/>
      <c r="X2519" s="275"/>
      <c r="Y2519" s="275"/>
      <c r="Z2519" s="275"/>
      <c r="AA2519" s="275"/>
      <c r="AB2519" s="275"/>
      <c r="AC2519" s="275"/>
      <c r="AD2519" s="275"/>
      <c r="AE2519" s="275"/>
      <c r="AF2519" s="275"/>
      <c r="AG2519" s="275"/>
      <c r="AH2519" s="275"/>
      <c r="AI2519" s="275"/>
      <c r="AJ2519" s="275"/>
      <c r="AK2519" s="275"/>
      <c r="AL2519" s="275"/>
      <c r="AM2519" s="275"/>
      <c r="AN2519" s="275"/>
      <c r="AO2519" s="275"/>
      <c r="AP2519" s="275"/>
      <c r="AQ2519" s="275"/>
      <c r="AR2519" s="275"/>
      <c r="AS2519" s="275"/>
      <c r="AT2519" s="272"/>
      <c r="AU2519" s="272"/>
      <c r="AV2519" s="272"/>
      <c r="AW2519" s="272"/>
      <c r="AX2519" s="272"/>
    </row>
    <row r="2520" spans="1:50" customFormat="1" ht="21.6" x14ac:dyDescent="0.3">
      <c r="A2520" s="274"/>
      <c r="B2520" s="270"/>
      <c r="C2520" s="276"/>
      <c r="D2520" s="276"/>
      <c r="E2520" s="276"/>
      <c r="F2520" s="276"/>
      <c r="G2520" s="276"/>
      <c r="H2520" s="276"/>
      <c r="I2520" s="276"/>
      <c r="J2520" s="276"/>
      <c r="K2520" s="276"/>
      <c r="L2520" s="276"/>
      <c r="M2520" s="276"/>
      <c r="N2520" s="276"/>
      <c r="O2520" s="276"/>
      <c r="P2520" s="276"/>
      <c r="Q2520" s="276"/>
      <c r="R2520" s="276"/>
      <c r="S2520" s="276"/>
      <c r="T2520" s="276"/>
      <c r="U2520" s="276"/>
      <c r="V2520" s="276"/>
      <c r="W2520" s="276"/>
      <c r="X2520" s="276"/>
      <c r="Y2520" s="276"/>
      <c r="Z2520" s="276"/>
      <c r="AA2520" s="276"/>
      <c r="AB2520" s="276"/>
      <c r="AC2520" s="276"/>
      <c r="AD2520" s="276"/>
      <c r="AE2520" s="276"/>
      <c r="AF2520" s="276"/>
      <c r="AG2520" s="276"/>
      <c r="AH2520" s="276"/>
      <c r="AI2520" s="276"/>
      <c r="AJ2520" s="276"/>
      <c r="AK2520" s="276"/>
      <c r="AL2520" s="276"/>
      <c r="AM2520" s="276"/>
      <c r="AN2520" s="276"/>
      <c r="AO2520" s="276"/>
      <c r="AP2520" s="276"/>
      <c r="AQ2520" s="276"/>
      <c r="AR2520" s="277"/>
      <c r="AS2520" s="278"/>
      <c r="AT2520" s="272"/>
      <c r="AU2520" s="272"/>
      <c r="AV2520" s="272"/>
      <c r="AW2520" s="272"/>
      <c r="AX2520" s="272"/>
    </row>
    <row r="2521" spans="1:50" customFormat="1" ht="21.6" x14ac:dyDescent="0.3">
      <c r="A2521" s="274"/>
      <c r="B2521" s="270"/>
      <c r="C2521" s="276"/>
      <c r="D2521" s="276"/>
      <c r="E2521" s="276"/>
      <c r="F2521" s="276"/>
      <c r="G2521" s="276"/>
      <c r="H2521" s="276"/>
      <c r="I2521" s="276"/>
      <c r="J2521" s="276"/>
      <c r="K2521" s="276"/>
      <c r="L2521" s="276"/>
      <c r="M2521" s="276"/>
      <c r="N2521" s="276"/>
      <c r="O2521" s="276"/>
      <c r="P2521" s="276"/>
      <c r="Q2521" s="276"/>
      <c r="R2521" s="276"/>
      <c r="S2521" s="276"/>
      <c r="T2521" s="276"/>
      <c r="U2521" s="276"/>
      <c r="V2521" s="276"/>
      <c r="W2521" s="276"/>
      <c r="X2521" s="276"/>
      <c r="Y2521" s="276"/>
      <c r="Z2521" s="276"/>
      <c r="AA2521" s="276"/>
      <c r="AB2521" s="276"/>
      <c r="AC2521" s="276"/>
      <c r="AD2521" s="276"/>
      <c r="AE2521" s="276"/>
      <c r="AF2521" s="276"/>
      <c r="AG2521" s="276"/>
      <c r="AH2521" s="276"/>
      <c r="AI2521" s="276"/>
      <c r="AJ2521" s="276"/>
      <c r="AK2521" s="276"/>
      <c r="AL2521" s="276"/>
      <c r="AM2521" s="276"/>
      <c r="AN2521" s="276"/>
      <c r="AO2521" s="276"/>
      <c r="AP2521" s="276"/>
      <c r="AQ2521" s="276"/>
      <c r="AR2521" s="277"/>
      <c r="AS2521" s="278"/>
      <c r="AT2521" s="272"/>
      <c r="AU2521" s="272"/>
      <c r="AV2521" s="272"/>
      <c r="AW2521" s="272"/>
      <c r="AX2521" s="272"/>
    </row>
    <row r="2522" spans="1:50" customFormat="1" ht="14.4" x14ac:dyDescent="0.3">
      <c r="A2522" s="269"/>
      <c r="B2522" s="270"/>
      <c r="C2522" s="275"/>
      <c r="D2522" s="275"/>
      <c r="E2522" s="275"/>
      <c r="F2522" s="275"/>
      <c r="G2522" s="275"/>
      <c r="H2522" s="275"/>
      <c r="I2522" s="275"/>
      <c r="J2522" s="275"/>
      <c r="K2522" s="275"/>
      <c r="L2522" s="275"/>
      <c r="M2522" s="275"/>
      <c r="N2522" s="275"/>
      <c r="O2522" s="275"/>
      <c r="P2522" s="275"/>
      <c r="Q2522" s="275"/>
      <c r="R2522" s="275"/>
      <c r="S2522" s="275"/>
      <c r="T2522" s="275"/>
      <c r="U2522" s="275"/>
      <c r="V2522" s="275"/>
      <c r="W2522" s="275"/>
      <c r="X2522" s="275"/>
      <c r="Y2522" s="275"/>
      <c r="Z2522" s="275"/>
      <c r="AA2522" s="275"/>
      <c r="AB2522" s="275"/>
      <c r="AC2522" s="275"/>
      <c r="AD2522" s="275"/>
      <c r="AE2522" s="275"/>
      <c r="AF2522" s="275"/>
      <c r="AG2522" s="275"/>
      <c r="AH2522" s="275"/>
      <c r="AI2522" s="275"/>
      <c r="AJ2522" s="275"/>
      <c r="AK2522" s="275"/>
      <c r="AL2522" s="275"/>
      <c r="AM2522" s="275"/>
      <c r="AN2522" s="275"/>
      <c r="AO2522" s="275"/>
      <c r="AP2522" s="275"/>
      <c r="AQ2522" s="275"/>
      <c r="AR2522" s="275"/>
      <c r="AS2522" s="275"/>
      <c r="AT2522" s="272"/>
      <c r="AU2522" s="272"/>
      <c r="AV2522" s="272"/>
      <c r="AW2522" s="272"/>
      <c r="AX2522" s="272"/>
    </row>
    <row r="2523" spans="1:50" customFormat="1" ht="21.6" x14ac:dyDescent="0.3">
      <c r="A2523" s="274"/>
      <c r="B2523" s="270"/>
      <c r="C2523" s="276"/>
      <c r="D2523" s="276"/>
      <c r="E2523" s="276"/>
      <c r="F2523" s="276"/>
      <c r="G2523" s="276"/>
      <c r="H2523" s="276"/>
      <c r="I2523" s="276"/>
      <c r="J2523" s="276"/>
      <c r="K2523" s="276"/>
      <c r="L2523" s="276"/>
      <c r="M2523" s="276"/>
      <c r="N2523" s="276"/>
      <c r="O2523" s="276"/>
      <c r="P2523" s="276"/>
      <c r="Q2523" s="276"/>
      <c r="R2523" s="276"/>
      <c r="S2523" s="276"/>
      <c r="T2523" s="276"/>
      <c r="U2523" s="276"/>
      <c r="V2523" s="276"/>
      <c r="W2523" s="276"/>
      <c r="X2523" s="276"/>
      <c r="Y2523" s="276"/>
      <c r="Z2523" s="276"/>
      <c r="AA2523" s="276"/>
      <c r="AB2523" s="276"/>
      <c r="AC2523" s="276"/>
      <c r="AD2523" s="276"/>
      <c r="AE2523" s="276"/>
      <c r="AF2523" s="276"/>
      <c r="AG2523" s="276"/>
      <c r="AH2523" s="276"/>
      <c r="AI2523" s="276"/>
      <c r="AJ2523" s="276"/>
      <c r="AK2523" s="276"/>
      <c r="AL2523" s="276"/>
      <c r="AM2523" s="276"/>
      <c r="AN2523" s="276"/>
      <c r="AO2523" s="276"/>
      <c r="AP2523" s="276"/>
      <c r="AQ2523" s="276"/>
      <c r="AR2523" s="277"/>
      <c r="AS2523" s="278"/>
      <c r="AT2523" s="272"/>
      <c r="AU2523" s="272"/>
      <c r="AV2523" s="272"/>
      <c r="AW2523" s="272"/>
      <c r="AX2523" s="272"/>
    </row>
    <row r="2524" spans="1:50" customFormat="1" ht="14.4" x14ac:dyDescent="0.3">
      <c r="A2524" s="269"/>
      <c r="B2524" s="270"/>
      <c r="C2524" s="275"/>
      <c r="D2524" s="275"/>
      <c r="E2524" s="275"/>
      <c r="F2524" s="275"/>
      <c r="G2524" s="275"/>
      <c r="H2524" s="275"/>
      <c r="I2524" s="275"/>
      <c r="J2524" s="275"/>
      <c r="K2524" s="275"/>
      <c r="L2524" s="275"/>
      <c r="M2524" s="275"/>
      <c r="N2524" s="275"/>
      <c r="O2524" s="275"/>
      <c r="P2524" s="275"/>
      <c r="Q2524" s="275"/>
      <c r="R2524" s="275"/>
      <c r="S2524" s="275"/>
      <c r="T2524" s="275"/>
      <c r="U2524" s="275"/>
      <c r="V2524" s="275"/>
      <c r="W2524" s="275"/>
      <c r="X2524" s="275"/>
      <c r="Y2524" s="275"/>
      <c r="Z2524" s="275"/>
      <c r="AA2524" s="275"/>
      <c r="AB2524" s="275"/>
      <c r="AC2524" s="275"/>
      <c r="AD2524" s="275"/>
      <c r="AE2524" s="275"/>
      <c r="AF2524" s="275"/>
      <c r="AG2524" s="275"/>
      <c r="AH2524" s="275"/>
      <c r="AI2524" s="275"/>
      <c r="AJ2524" s="275"/>
      <c r="AK2524" s="275"/>
      <c r="AL2524" s="275"/>
      <c r="AM2524" s="275"/>
      <c r="AN2524" s="275"/>
      <c r="AO2524" s="275"/>
      <c r="AP2524" s="275"/>
      <c r="AQ2524" s="275"/>
      <c r="AR2524" s="275"/>
      <c r="AS2524" s="275"/>
      <c r="AT2524" s="272"/>
      <c r="AU2524" s="272"/>
      <c r="AV2524" s="272"/>
      <c r="AW2524" s="272"/>
      <c r="AX2524" s="272"/>
    </row>
    <row r="2525" spans="1:50" customFormat="1" ht="14.4" x14ac:dyDescent="0.3">
      <c r="A2525" s="269"/>
      <c r="B2525" s="270"/>
      <c r="C2525" s="275"/>
      <c r="D2525" s="275"/>
      <c r="E2525" s="275"/>
      <c r="F2525" s="275"/>
      <c r="G2525" s="275"/>
      <c r="H2525" s="275"/>
      <c r="I2525" s="275"/>
      <c r="J2525" s="275"/>
      <c r="K2525" s="275"/>
      <c r="L2525" s="275"/>
      <c r="M2525" s="275"/>
      <c r="N2525" s="275"/>
      <c r="O2525" s="275"/>
      <c r="P2525" s="275"/>
      <c r="Q2525" s="275"/>
      <c r="R2525" s="275"/>
      <c r="S2525" s="275"/>
      <c r="T2525" s="275"/>
      <c r="U2525" s="275"/>
      <c r="V2525" s="275"/>
      <c r="W2525" s="275"/>
      <c r="X2525" s="275"/>
      <c r="Y2525" s="275"/>
      <c r="Z2525" s="275"/>
      <c r="AA2525" s="275"/>
      <c r="AB2525" s="275"/>
      <c r="AC2525" s="275"/>
      <c r="AD2525" s="275"/>
      <c r="AE2525" s="275"/>
      <c r="AF2525" s="275"/>
      <c r="AG2525" s="275"/>
      <c r="AH2525" s="275"/>
      <c r="AI2525" s="275"/>
      <c r="AJ2525" s="275"/>
      <c r="AK2525" s="275"/>
      <c r="AL2525" s="275"/>
      <c r="AM2525" s="275"/>
      <c r="AN2525" s="275"/>
      <c r="AO2525" s="275"/>
      <c r="AP2525" s="275"/>
      <c r="AQ2525" s="275"/>
      <c r="AR2525" s="275"/>
      <c r="AS2525" s="275"/>
      <c r="AT2525" s="272"/>
      <c r="AU2525" s="272"/>
      <c r="AV2525" s="272"/>
      <c r="AW2525" s="272"/>
      <c r="AX2525" s="272"/>
    </row>
    <row r="2526" spans="1:50" customFormat="1" ht="21.6" x14ac:dyDescent="0.3">
      <c r="A2526" s="274"/>
      <c r="B2526" s="270"/>
      <c r="C2526" s="276"/>
      <c r="D2526" s="276"/>
      <c r="E2526" s="276"/>
      <c r="F2526" s="276"/>
      <c r="G2526" s="276"/>
      <c r="H2526" s="276"/>
      <c r="I2526" s="276"/>
      <c r="J2526" s="276"/>
      <c r="K2526" s="276"/>
      <c r="L2526" s="276"/>
      <c r="M2526" s="276"/>
      <c r="N2526" s="276"/>
      <c r="O2526" s="276"/>
      <c r="P2526" s="276"/>
      <c r="Q2526" s="276"/>
      <c r="R2526" s="276"/>
      <c r="S2526" s="276"/>
      <c r="T2526" s="276"/>
      <c r="U2526" s="276"/>
      <c r="V2526" s="276"/>
      <c r="W2526" s="276"/>
      <c r="X2526" s="276"/>
      <c r="Y2526" s="276"/>
      <c r="Z2526" s="276"/>
      <c r="AA2526" s="276"/>
      <c r="AB2526" s="276"/>
      <c r="AC2526" s="276"/>
      <c r="AD2526" s="276"/>
      <c r="AE2526" s="276"/>
      <c r="AF2526" s="276"/>
      <c r="AG2526" s="276"/>
      <c r="AH2526" s="276"/>
      <c r="AI2526" s="276"/>
      <c r="AJ2526" s="276"/>
      <c r="AK2526" s="276"/>
      <c r="AL2526" s="276"/>
      <c r="AM2526" s="276"/>
      <c r="AN2526" s="276"/>
      <c r="AO2526" s="276"/>
      <c r="AP2526" s="276"/>
      <c r="AQ2526" s="276"/>
      <c r="AR2526" s="277"/>
      <c r="AS2526" s="278"/>
      <c r="AT2526" s="272"/>
      <c r="AU2526" s="272"/>
      <c r="AV2526" s="272"/>
      <c r="AW2526" s="272"/>
      <c r="AX2526" s="272"/>
    </row>
    <row r="2527" spans="1:50" customFormat="1" ht="21.6" x14ac:dyDescent="0.3">
      <c r="A2527" s="274"/>
      <c r="B2527" s="270"/>
      <c r="C2527" s="276"/>
      <c r="D2527" s="276"/>
      <c r="E2527" s="276"/>
      <c r="F2527" s="276"/>
      <c r="G2527" s="276"/>
      <c r="H2527" s="276"/>
      <c r="I2527" s="276"/>
      <c r="J2527" s="276"/>
      <c r="K2527" s="276"/>
      <c r="L2527" s="276"/>
      <c r="M2527" s="276"/>
      <c r="N2527" s="276"/>
      <c r="O2527" s="276"/>
      <c r="P2527" s="276"/>
      <c r="Q2527" s="276"/>
      <c r="R2527" s="276"/>
      <c r="S2527" s="276"/>
      <c r="T2527" s="276"/>
      <c r="U2527" s="276"/>
      <c r="V2527" s="276"/>
      <c r="W2527" s="276"/>
      <c r="X2527" s="276"/>
      <c r="Y2527" s="276"/>
      <c r="Z2527" s="276"/>
      <c r="AA2527" s="276"/>
      <c r="AB2527" s="276"/>
      <c r="AC2527" s="276"/>
      <c r="AD2527" s="276"/>
      <c r="AE2527" s="276"/>
      <c r="AF2527" s="276"/>
      <c r="AG2527" s="276"/>
      <c r="AH2527" s="276"/>
      <c r="AI2527" s="276"/>
      <c r="AJ2527" s="276"/>
      <c r="AK2527" s="276"/>
      <c r="AL2527" s="276"/>
      <c r="AM2527" s="276"/>
      <c r="AN2527" s="276"/>
      <c r="AO2527" s="276"/>
      <c r="AP2527" s="276"/>
      <c r="AQ2527" s="276"/>
      <c r="AR2527" s="277"/>
      <c r="AS2527" s="278"/>
      <c r="AT2527" s="272"/>
      <c r="AU2527" s="272"/>
      <c r="AV2527" s="272"/>
      <c r="AW2527" s="272"/>
      <c r="AX2527" s="272"/>
    </row>
    <row r="2528" spans="1:50" customFormat="1" ht="21.6" x14ac:dyDescent="0.3">
      <c r="A2528" s="274"/>
      <c r="B2528" s="270"/>
      <c r="C2528" s="276"/>
      <c r="D2528" s="276"/>
      <c r="E2528" s="276"/>
      <c r="F2528" s="276"/>
      <c r="G2528" s="276"/>
      <c r="H2528" s="276"/>
      <c r="I2528" s="276"/>
      <c r="J2528" s="276"/>
      <c r="K2528" s="276"/>
      <c r="L2528" s="276"/>
      <c r="M2528" s="276"/>
      <c r="N2528" s="276"/>
      <c r="O2528" s="276"/>
      <c r="P2528" s="276"/>
      <c r="Q2528" s="276"/>
      <c r="R2528" s="276"/>
      <c r="S2528" s="276"/>
      <c r="T2528" s="276"/>
      <c r="U2528" s="276"/>
      <c r="V2528" s="276"/>
      <c r="W2528" s="276"/>
      <c r="X2528" s="276"/>
      <c r="Y2528" s="276"/>
      <c r="Z2528" s="276"/>
      <c r="AA2528" s="276"/>
      <c r="AB2528" s="276"/>
      <c r="AC2528" s="276"/>
      <c r="AD2528" s="276"/>
      <c r="AE2528" s="276"/>
      <c r="AF2528" s="276"/>
      <c r="AG2528" s="276"/>
      <c r="AH2528" s="276"/>
      <c r="AI2528" s="276"/>
      <c r="AJ2528" s="276"/>
      <c r="AK2528" s="276"/>
      <c r="AL2528" s="276"/>
      <c r="AM2528" s="276"/>
      <c r="AN2528" s="276"/>
      <c r="AO2528" s="276"/>
      <c r="AP2528" s="276"/>
      <c r="AQ2528" s="276"/>
      <c r="AR2528" s="277"/>
      <c r="AS2528" s="278"/>
      <c r="AT2528" s="272"/>
      <c r="AU2528" s="272"/>
      <c r="AV2528" s="272"/>
      <c r="AW2528" s="272"/>
      <c r="AX2528" s="272"/>
    </row>
    <row r="2529" spans="1:50" customFormat="1" ht="14.4" x14ac:dyDescent="0.3">
      <c r="A2529" s="269"/>
      <c r="B2529" s="270"/>
      <c r="C2529" s="275"/>
      <c r="D2529" s="275"/>
      <c r="E2529" s="275"/>
      <c r="F2529" s="275"/>
      <c r="G2529" s="275"/>
      <c r="H2529" s="275"/>
      <c r="I2529" s="275"/>
      <c r="J2529" s="275"/>
      <c r="K2529" s="275"/>
      <c r="L2529" s="275"/>
      <c r="M2529" s="275"/>
      <c r="N2529" s="275"/>
      <c r="O2529" s="275"/>
      <c r="P2529" s="275"/>
      <c r="Q2529" s="275"/>
      <c r="R2529" s="275"/>
      <c r="S2529" s="275"/>
      <c r="T2529" s="275"/>
      <c r="U2529" s="275"/>
      <c r="V2529" s="275"/>
      <c r="W2529" s="275"/>
      <c r="X2529" s="275"/>
      <c r="Y2529" s="275"/>
      <c r="Z2529" s="275"/>
      <c r="AA2529" s="275"/>
      <c r="AB2529" s="275"/>
      <c r="AC2529" s="275"/>
      <c r="AD2529" s="275"/>
      <c r="AE2529" s="275"/>
      <c r="AF2529" s="275"/>
      <c r="AG2529" s="275"/>
      <c r="AH2529" s="275"/>
      <c r="AI2529" s="275"/>
      <c r="AJ2529" s="275"/>
      <c r="AK2529" s="275"/>
      <c r="AL2529" s="275"/>
      <c r="AM2529" s="275"/>
      <c r="AN2529" s="275"/>
      <c r="AO2529" s="275"/>
      <c r="AP2529" s="275"/>
      <c r="AQ2529" s="275"/>
      <c r="AR2529" s="275"/>
      <c r="AS2529" s="275"/>
      <c r="AT2529" s="272"/>
      <c r="AU2529" s="272"/>
      <c r="AV2529" s="272"/>
      <c r="AW2529" s="272"/>
      <c r="AX2529" s="272"/>
    </row>
    <row r="2530" spans="1:50" customFormat="1" ht="21.6" x14ac:dyDescent="0.3">
      <c r="A2530" s="274"/>
      <c r="B2530" s="270"/>
      <c r="C2530" s="276"/>
      <c r="D2530" s="276"/>
      <c r="E2530" s="276"/>
      <c r="F2530" s="276"/>
      <c r="G2530" s="276"/>
      <c r="H2530" s="276"/>
      <c r="I2530" s="276"/>
      <c r="J2530" s="276"/>
      <c r="K2530" s="276"/>
      <c r="L2530" s="276"/>
      <c r="M2530" s="276"/>
      <c r="N2530" s="276"/>
      <c r="O2530" s="276"/>
      <c r="P2530" s="276"/>
      <c r="Q2530" s="276"/>
      <c r="R2530" s="276"/>
      <c r="S2530" s="276"/>
      <c r="T2530" s="276"/>
      <c r="U2530" s="276"/>
      <c r="V2530" s="276"/>
      <c r="W2530" s="276"/>
      <c r="X2530" s="276"/>
      <c r="Y2530" s="276"/>
      <c r="Z2530" s="276"/>
      <c r="AA2530" s="276"/>
      <c r="AB2530" s="276"/>
      <c r="AC2530" s="276"/>
      <c r="AD2530" s="276"/>
      <c r="AE2530" s="276"/>
      <c r="AF2530" s="276"/>
      <c r="AG2530" s="276"/>
      <c r="AH2530" s="276"/>
      <c r="AI2530" s="276"/>
      <c r="AJ2530" s="276"/>
      <c r="AK2530" s="276"/>
      <c r="AL2530" s="276"/>
      <c r="AM2530" s="276"/>
      <c r="AN2530" s="276"/>
      <c r="AO2530" s="276"/>
      <c r="AP2530" s="276"/>
      <c r="AQ2530" s="276"/>
      <c r="AR2530" s="277"/>
      <c r="AS2530" s="278"/>
      <c r="AT2530" s="272"/>
      <c r="AU2530" s="272"/>
      <c r="AV2530" s="272"/>
      <c r="AW2530" s="272"/>
      <c r="AX2530" s="272"/>
    </row>
    <row r="2531" spans="1:50" customFormat="1" ht="21.6" x14ac:dyDescent="0.3">
      <c r="A2531" s="274"/>
      <c r="B2531" s="270"/>
      <c r="C2531" s="276"/>
      <c r="D2531" s="276"/>
      <c r="E2531" s="276"/>
      <c r="F2531" s="276"/>
      <c r="G2531" s="276"/>
      <c r="H2531" s="276"/>
      <c r="I2531" s="276"/>
      <c r="J2531" s="276"/>
      <c r="K2531" s="276"/>
      <c r="L2531" s="276"/>
      <c r="M2531" s="276"/>
      <c r="N2531" s="276"/>
      <c r="O2531" s="276"/>
      <c r="P2531" s="276"/>
      <c r="Q2531" s="276"/>
      <c r="R2531" s="276"/>
      <c r="S2531" s="276"/>
      <c r="T2531" s="276"/>
      <c r="U2531" s="276"/>
      <c r="V2531" s="276"/>
      <c r="W2531" s="276"/>
      <c r="X2531" s="276"/>
      <c r="Y2531" s="276"/>
      <c r="Z2531" s="276"/>
      <c r="AA2531" s="276"/>
      <c r="AB2531" s="276"/>
      <c r="AC2531" s="276"/>
      <c r="AD2531" s="276"/>
      <c r="AE2531" s="276"/>
      <c r="AF2531" s="276"/>
      <c r="AG2531" s="276"/>
      <c r="AH2531" s="276"/>
      <c r="AI2531" s="276"/>
      <c r="AJ2531" s="276"/>
      <c r="AK2531" s="276"/>
      <c r="AL2531" s="276"/>
      <c r="AM2531" s="276"/>
      <c r="AN2531" s="276"/>
      <c r="AO2531" s="276"/>
      <c r="AP2531" s="276"/>
      <c r="AQ2531" s="276"/>
      <c r="AR2531" s="277"/>
      <c r="AS2531" s="278"/>
      <c r="AT2531" s="272"/>
      <c r="AU2531" s="272"/>
      <c r="AV2531" s="272"/>
      <c r="AW2531" s="272"/>
      <c r="AX2531" s="272"/>
    </row>
    <row r="2532" spans="1:50" customFormat="1" ht="14.4" x14ac:dyDescent="0.3">
      <c r="A2532" s="269"/>
      <c r="B2532" s="270"/>
      <c r="C2532" s="275"/>
      <c r="D2532" s="275"/>
      <c r="E2532" s="275"/>
      <c r="F2532" s="275"/>
      <c r="G2532" s="275"/>
      <c r="H2532" s="275"/>
      <c r="I2532" s="275"/>
      <c r="J2532" s="275"/>
      <c r="K2532" s="275"/>
      <c r="L2532" s="275"/>
      <c r="M2532" s="275"/>
      <c r="N2532" s="275"/>
      <c r="O2532" s="275"/>
      <c r="P2532" s="275"/>
      <c r="Q2532" s="275"/>
      <c r="R2532" s="275"/>
      <c r="S2532" s="275"/>
      <c r="T2532" s="275"/>
      <c r="U2532" s="275"/>
      <c r="V2532" s="275"/>
      <c r="W2532" s="275"/>
      <c r="X2532" s="275"/>
      <c r="Y2532" s="275"/>
      <c r="Z2532" s="275"/>
      <c r="AA2532" s="275"/>
      <c r="AB2532" s="275"/>
      <c r="AC2532" s="275"/>
      <c r="AD2532" s="275"/>
      <c r="AE2532" s="275"/>
      <c r="AF2532" s="275"/>
      <c r="AG2532" s="275"/>
      <c r="AH2532" s="275"/>
      <c r="AI2532" s="275"/>
      <c r="AJ2532" s="275"/>
      <c r="AK2532" s="275"/>
      <c r="AL2532" s="275"/>
      <c r="AM2532" s="275"/>
      <c r="AN2532" s="275"/>
      <c r="AO2532" s="275"/>
      <c r="AP2532" s="275"/>
      <c r="AQ2532" s="275"/>
      <c r="AR2532" s="275"/>
      <c r="AS2532" s="275"/>
      <c r="AT2532" s="272"/>
      <c r="AU2532" s="272"/>
      <c r="AV2532" s="272"/>
      <c r="AW2532" s="272"/>
      <c r="AX2532" s="272"/>
    </row>
    <row r="2533" spans="1:50" customFormat="1" ht="21.6" x14ac:dyDescent="0.3">
      <c r="A2533" s="274"/>
      <c r="B2533" s="270"/>
      <c r="C2533" s="276"/>
      <c r="D2533" s="276"/>
      <c r="E2533" s="276"/>
      <c r="F2533" s="276"/>
      <c r="G2533" s="276"/>
      <c r="H2533" s="276"/>
      <c r="I2533" s="276"/>
      <c r="J2533" s="276"/>
      <c r="K2533" s="276"/>
      <c r="L2533" s="276"/>
      <c r="M2533" s="276"/>
      <c r="N2533" s="276"/>
      <c r="O2533" s="276"/>
      <c r="P2533" s="276"/>
      <c r="Q2533" s="276"/>
      <c r="R2533" s="276"/>
      <c r="S2533" s="276"/>
      <c r="T2533" s="276"/>
      <c r="U2533" s="276"/>
      <c r="V2533" s="276"/>
      <c r="W2533" s="276"/>
      <c r="X2533" s="276"/>
      <c r="Y2533" s="276"/>
      <c r="Z2533" s="276"/>
      <c r="AA2533" s="276"/>
      <c r="AB2533" s="276"/>
      <c r="AC2533" s="276"/>
      <c r="AD2533" s="276"/>
      <c r="AE2533" s="276"/>
      <c r="AF2533" s="276"/>
      <c r="AG2533" s="276"/>
      <c r="AH2533" s="276"/>
      <c r="AI2533" s="276"/>
      <c r="AJ2533" s="276"/>
      <c r="AK2533" s="276"/>
      <c r="AL2533" s="276"/>
      <c r="AM2533" s="276"/>
      <c r="AN2533" s="276"/>
      <c r="AO2533" s="276"/>
      <c r="AP2533" s="276"/>
      <c r="AQ2533" s="276"/>
      <c r="AR2533" s="277"/>
      <c r="AS2533" s="278"/>
      <c r="AT2533" s="272"/>
      <c r="AU2533" s="272"/>
      <c r="AV2533" s="272"/>
      <c r="AW2533" s="272"/>
      <c r="AX2533" s="272"/>
    </row>
    <row r="2534" spans="1:50" customFormat="1" ht="14.4" x14ac:dyDescent="0.3">
      <c r="A2534" s="269"/>
      <c r="B2534" s="270"/>
      <c r="C2534" s="275"/>
      <c r="D2534" s="275"/>
      <c r="E2534" s="275"/>
      <c r="F2534" s="275"/>
      <c r="G2534" s="275"/>
      <c r="H2534" s="275"/>
      <c r="I2534" s="275"/>
      <c r="J2534" s="275"/>
      <c r="K2534" s="275"/>
      <c r="L2534" s="275"/>
      <c r="M2534" s="275"/>
      <c r="N2534" s="275"/>
      <c r="O2534" s="275"/>
      <c r="P2534" s="275"/>
      <c r="Q2534" s="275"/>
      <c r="R2534" s="275"/>
      <c r="S2534" s="275"/>
      <c r="T2534" s="275"/>
      <c r="U2534" s="275"/>
      <c r="V2534" s="275"/>
      <c r="W2534" s="275"/>
      <c r="X2534" s="275"/>
      <c r="Y2534" s="275"/>
      <c r="Z2534" s="275"/>
      <c r="AA2534" s="275"/>
      <c r="AB2534" s="275"/>
      <c r="AC2534" s="275"/>
      <c r="AD2534" s="275"/>
      <c r="AE2534" s="275"/>
      <c r="AF2534" s="275"/>
      <c r="AG2534" s="275"/>
      <c r="AH2534" s="275"/>
      <c r="AI2534" s="275"/>
      <c r="AJ2534" s="275"/>
      <c r="AK2534" s="275"/>
      <c r="AL2534" s="275"/>
      <c r="AM2534" s="275"/>
      <c r="AN2534" s="275"/>
      <c r="AO2534" s="275"/>
      <c r="AP2534" s="275"/>
      <c r="AQ2534" s="275"/>
      <c r="AR2534" s="275"/>
      <c r="AS2534" s="275"/>
      <c r="AT2534" s="272"/>
      <c r="AU2534" s="272"/>
      <c r="AV2534" s="272"/>
      <c r="AW2534" s="272"/>
      <c r="AX2534" s="272"/>
    </row>
    <row r="2535" spans="1:50" customFormat="1" ht="14.4" x14ac:dyDescent="0.3">
      <c r="A2535" s="269"/>
      <c r="B2535" s="270"/>
      <c r="C2535" s="275"/>
      <c r="D2535" s="275"/>
      <c r="E2535" s="275"/>
      <c r="F2535" s="275"/>
      <c r="G2535" s="275"/>
      <c r="H2535" s="275"/>
      <c r="I2535" s="275"/>
      <c r="J2535" s="275"/>
      <c r="K2535" s="275"/>
      <c r="L2535" s="275"/>
      <c r="M2535" s="275"/>
      <c r="N2535" s="275"/>
      <c r="O2535" s="275"/>
      <c r="P2535" s="275"/>
      <c r="Q2535" s="275"/>
      <c r="R2535" s="275"/>
      <c r="S2535" s="275"/>
      <c r="T2535" s="275"/>
      <c r="U2535" s="275"/>
      <c r="V2535" s="275"/>
      <c r="W2535" s="275"/>
      <c r="X2535" s="275"/>
      <c r="Y2535" s="275"/>
      <c r="Z2535" s="275"/>
      <c r="AA2535" s="275"/>
      <c r="AB2535" s="275"/>
      <c r="AC2535" s="275"/>
      <c r="AD2535" s="275"/>
      <c r="AE2535" s="275"/>
      <c r="AF2535" s="275"/>
      <c r="AG2535" s="275"/>
      <c r="AH2535" s="275"/>
      <c r="AI2535" s="275"/>
      <c r="AJ2535" s="275"/>
      <c r="AK2535" s="275"/>
      <c r="AL2535" s="275"/>
      <c r="AM2535" s="275"/>
      <c r="AN2535" s="275"/>
      <c r="AO2535" s="275"/>
      <c r="AP2535" s="275"/>
      <c r="AQ2535" s="275"/>
      <c r="AR2535" s="275"/>
      <c r="AS2535" s="275"/>
      <c r="AT2535" s="272"/>
      <c r="AU2535" s="272"/>
      <c r="AV2535" s="272"/>
      <c r="AW2535" s="272"/>
      <c r="AX2535" s="272"/>
    </row>
    <row r="2536" spans="1:50" customFormat="1" ht="14.4" x14ac:dyDescent="0.3">
      <c r="A2536" s="269"/>
      <c r="B2536" s="270"/>
      <c r="C2536" s="275"/>
      <c r="D2536" s="275"/>
      <c r="E2536" s="275"/>
      <c r="F2536" s="275"/>
      <c r="G2536" s="275"/>
      <c r="H2536" s="275"/>
      <c r="I2536" s="275"/>
      <c r="J2536" s="275"/>
      <c r="K2536" s="275"/>
      <c r="L2536" s="275"/>
      <c r="M2536" s="275"/>
      <c r="N2536" s="275"/>
      <c r="O2536" s="275"/>
      <c r="P2536" s="275"/>
      <c r="Q2536" s="275"/>
      <c r="R2536" s="275"/>
      <c r="S2536" s="275"/>
      <c r="T2536" s="275"/>
      <c r="U2536" s="275"/>
      <c r="V2536" s="275"/>
      <c r="W2536" s="275"/>
      <c r="X2536" s="275"/>
      <c r="Y2536" s="275"/>
      <c r="Z2536" s="275"/>
      <c r="AA2536" s="275"/>
      <c r="AB2536" s="275"/>
      <c r="AC2536" s="275"/>
      <c r="AD2536" s="275"/>
      <c r="AE2536" s="275"/>
      <c r="AF2536" s="275"/>
      <c r="AG2536" s="275"/>
      <c r="AH2536" s="275"/>
      <c r="AI2536" s="275"/>
      <c r="AJ2536" s="275"/>
      <c r="AK2536" s="275"/>
      <c r="AL2536" s="275"/>
      <c r="AM2536" s="275"/>
      <c r="AN2536" s="275"/>
      <c r="AO2536" s="275"/>
      <c r="AP2536" s="275"/>
      <c r="AQ2536" s="275"/>
      <c r="AR2536" s="275"/>
      <c r="AS2536" s="275"/>
      <c r="AT2536" s="272"/>
      <c r="AU2536" s="272"/>
      <c r="AV2536" s="272"/>
      <c r="AW2536" s="272"/>
      <c r="AX2536" s="272"/>
    </row>
    <row r="2537" spans="1:50" customFormat="1" ht="14.4" x14ac:dyDescent="0.3">
      <c r="A2537" s="269"/>
      <c r="B2537" s="270"/>
      <c r="C2537" s="275"/>
      <c r="D2537" s="275"/>
      <c r="E2537" s="275"/>
      <c r="F2537" s="275"/>
      <c r="G2537" s="275"/>
      <c r="H2537" s="275"/>
      <c r="I2537" s="275"/>
      <c r="J2537" s="275"/>
      <c r="K2537" s="275"/>
      <c r="L2537" s="275"/>
      <c r="M2537" s="275"/>
      <c r="N2537" s="275"/>
      <c r="O2537" s="275"/>
      <c r="P2537" s="275"/>
      <c r="Q2537" s="275"/>
      <c r="R2537" s="275"/>
      <c r="S2537" s="275"/>
      <c r="T2537" s="275"/>
      <c r="U2537" s="275"/>
      <c r="V2537" s="275"/>
      <c r="W2537" s="275"/>
      <c r="X2537" s="275"/>
      <c r="Y2537" s="275"/>
      <c r="Z2537" s="275"/>
      <c r="AA2537" s="275"/>
      <c r="AB2537" s="275"/>
      <c r="AC2537" s="275"/>
      <c r="AD2537" s="275"/>
      <c r="AE2537" s="275"/>
      <c r="AF2537" s="275"/>
      <c r="AG2537" s="275"/>
      <c r="AH2537" s="275"/>
      <c r="AI2537" s="275"/>
      <c r="AJ2537" s="275"/>
      <c r="AK2537" s="275"/>
      <c r="AL2537" s="275"/>
      <c r="AM2537" s="275"/>
      <c r="AN2537" s="275"/>
      <c r="AO2537" s="275"/>
      <c r="AP2537" s="275"/>
      <c r="AQ2537" s="275"/>
      <c r="AR2537" s="275"/>
      <c r="AS2537" s="275"/>
      <c r="AT2537" s="272"/>
      <c r="AU2537" s="272"/>
      <c r="AV2537" s="272"/>
      <c r="AW2537" s="272"/>
      <c r="AX2537" s="272"/>
    </row>
    <row r="2538" spans="1:50" customFormat="1" ht="21.6" x14ac:dyDescent="0.3">
      <c r="A2538" s="274"/>
      <c r="B2538" s="270"/>
      <c r="C2538" s="276"/>
      <c r="D2538" s="276"/>
      <c r="E2538" s="276"/>
      <c r="F2538" s="276"/>
      <c r="G2538" s="276"/>
      <c r="H2538" s="276"/>
      <c r="I2538" s="276"/>
      <c r="J2538" s="276"/>
      <c r="K2538" s="276"/>
      <c r="L2538" s="276"/>
      <c r="M2538" s="276"/>
      <c r="N2538" s="276"/>
      <c r="O2538" s="276"/>
      <c r="P2538" s="276"/>
      <c r="Q2538" s="276"/>
      <c r="R2538" s="276"/>
      <c r="S2538" s="276"/>
      <c r="T2538" s="276"/>
      <c r="U2538" s="276"/>
      <c r="V2538" s="276"/>
      <c r="W2538" s="276"/>
      <c r="X2538" s="276"/>
      <c r="Y2538" s="276"/>
      <c r="Z2538" s="276"/>
      <c r="AA2538" s="276"/>
      <c r="AB2538" s="276"/>
      <c r="AC2538" s="276"/>
      <c r="AD2538" s="276"/>
      <c r="AE2538" s="276"/>
      <c r="AF2538" s="276"/>
      <c r="AG2538" s="276"/>
      <c r="AH2538" s="276"/>
      <c r="AI2538" s="276"/>
      <c r="AJ2538" s="276"/>
      <c r="AK2538" s="276"/>
      <c r="AL2538" s="276"/>
      <c r="AM2538" s="276"/>
      <c r="AN2538" s="276"/>
      <c r="AO2538" s="276"/>
      <c r="AP2538" s="276"/>
      <c r="AQ2538" s="276"/>
      <c r="AR2538" s="277"/>
      <c r="AS2538" s="278"/>
      <c r="AT2538" s="272"/>
      <c r="AU2538" s="272"/>
      <c r="AV2538" s="272"/>
      <c r="AW2538" s="272"/>
      <c r="AX2538" s="272"/>
    </row>
    <row r="2539" spans="1:50" customFormat="1" ht="14.4" x14ac:dyDescent="0.3">
      <c r="A2539" s="269"/>
      <c r="B2539" s="270"/>
      <c r="C2539" s="275"/>
      <c r="D2539" s="275"/>
      <c r="E2539" s="275"/>
      <c r="F2539" s="275"/>
      <c r="G2539" s="275"/>
      <c r="H2539" s="275"/>
      <c r="I2539" s="275"/>
      <c r="J2539" s="275"/>
      <c r="K2539" s="275"/>
      <c r="L2539" s="275"/>
      <c r="M2539" s="275"/>
      <c r="N2539" s="275"/>
      <c r="O2539" s="275"/>
      <c r="P2539" s="275"/>
      <c r="Q2539" s="275"/>
      <c r="R2539" s="275"/>
      <c r="S2539" s="275"/>
      <c r="T2539" s="275"/>
      <c r="U2539" s="275"/>
      <c r="V2539" s="275"/>
      <c r="W2539" s="275"/>
      <c r="X2539" s="275"/>
      <c r="Y2539" s="275"/>
      <c r="Z2539" s="275"/>
      <c r="AA2539" s="275"/>
      <c r="AB2539" s="275"/>
      <c r="AC2539" s="275"/>
      <c r="AD2539" s="275"/>
      <c r="AE2539" s="275"/>
      <c r="AF2539" s="275"/>
      <c r="AG2539" s="275"/>
      <c r="AH2539" s="275"/>
      <c r="AI2539" s="275"/>
      <c r="AJ2539" s="275"/>
      <c r="AK2539" s="275"/>
      <c r="AL2539" s="275"/>
      <c r="AM2539" s="275"/>
      <c r="AN2539" s="275"/>
      <c r="AO2539" s="275"/>
      <c r="AP2539" s="275"/>
      <c r="AQ2539" s="275"/>
      <c r="AR2539" s="275"/>
      <c r="AS2539" s="275"/>
      <c r="AT2539" s="272"/>
      <c r="AU2539" s="272"/>
      <c r="AV2539" s="272"/>
      <c r="AW2539" s="272"/>
      <c r="AX2539" s="272"/>
    </row>
    <row r="2540" spans="1:50" customFormat="1" ht="21.6" x14ac:dyDescent="0.3">
      <c r="A2540" s="274"/>
      <c r="B2540" s="270"/>
      <c r="C2540" s="276"/>
      <c r="D2540" s="276"/>
      <c r="E2540" s="276"/>
      <c r="F2540" s="276"/>
      <c r="G2540" s="276"/>
      <c r="H2540" s="276"/>
      <c r="I2540" s="276"/>
      <c r="J2540" s="276"/>
      <c r="K2540" s="276"/>
      <c r="L2540" s="276"/>
      <c r="M2540" s="276"/>
      <c r="N2540" s="276"/>
      <c r="O2540" s="276"/>
      <c r="P2540" s="276"/>
      <c r="Q2540" s="276"/>
      <c r="R2540" s="276"/>
      <c r="S2540" s="276"/>
      <c r="T2540" s="276"/>
      <c r="U2540" s="276"/>
      <c r="V2540" s="276"/>
      <c r="W2540" s="276"/>
      <c r="X2540" s="276"/>
      <c r="Y2540" s="276"/>
      <c r="Z2540" s="276"/>
      <c r="AA2540" s="276"/>
      <c r="AB2540" s="276"/>
      <c r="AC2540" s="276"/>
      <c r="AD2540" s="276"/>
      <c r="AE2540" s="276"/>
      <c r="AF2540" s="276"/>
      <c r="AG2540" s="276"/>
      <c r="AH2540" s="276"/>
      <c r="AI2540" s="276"/>
      <c r="AJ2540" s="276"/>
      <c r="AK2540" s="276"/>
      <c r="AL2540" s="276"/>
      <c r="AM2540" s="276"/>
      <c r="AN2540" s="276"/>
      <c r="AO2540" s="276"/>
      <c r="AP2540" s="276"/>
      <c r="AQ2540" s="276"/>
      <c r="AR2540" s="277"/>
      <c r="AS2540" s="278"/>
      <c r="AT2540" s="272"/>
      <c r="AU2540" s="272"/>
      <c r="AV2540" s="272"/>
      <c r="AW2540" s="272"/>
      <c r="AX2540" s="272"/>
    </row>
    <row r="2541" spans="1:50" customFormat="1" ht="21.6" x14ac:dyDescent="0.3">
      <c r="A2541" s="274"/>
      <c r="B2541" s="270"/>
      <c r="C2541" s="276"/>
      <c r="D2541" s="276"/>
      <c r="E2541" s="276"/>
      <c r="F2541" s="276"/>
      <c r="G2541" s="276"/>
      <c r="H2541" s="276"/>
      <c r="I2541" s="276"/>
      <c r="J2541" s="276"/>
      <c r="K2541" s="276"/>
      <c r="L2541" s="276"/>
      <c r="M2541" s="276"/>
      <c r="N2541" s="276"/>
      <c r="O2541" s="276"/>
      <c r="P2541" s="276"/>
      <c r="Q2541" s="276"/>
      <c r="R2541" s="276"/>
      <c r="S2541" s="276"/>
      <c r="T2541" s="276"/>
      <c r="U2541" s="276"/>
      <c r="V2541" s="276"/>
      <c r="W2541" s="276"/>
      <c r="X2541" s="276"/>
      <c r="Y2541" s="276"/>
      <c r="Z2541" s="276"/>
      <c r="AA2541" s="276"/>
      <c r="AB2541" s="276"/>
      <c r="AC2541" s="276"/>
      <c r="AD2541" s="276"/>
      <c r="AE2541" s="276"/>
      <c r="AF2541" s="276"/>
      <c r="AG2541" s="276"/>
      <c r="AH2541" s="276"/>
      <c r="AI2541" s="276"/>
      <c r="AJ2541" s="276"/>
      <c r="AK2541" s="276"/>
      <c r="AL2541" s="276"/>
      <c r="AM2541" s="276"/>
      <c r="AN2541" s="276"/>
      <c r="AO2541" s="276"/>
      <c r="AP2541" s="276"/>
      <c r="AQ2541" s="276"/>
      <c r="AR2541" s="277"/>
      <c r="AS2541" s="278"/>
      <c r="AT2541" s="272"/>
      <c r="AU2541" s="272"/>
      <c r="AV2541" s="272"/>
      <c r="AW2541" s="272"/>
      <c r="AX2541" s="272"/>
    </row>
    <row r="2542" spans="1:50" customFormat="1" ht="21.6" x14ac:dyDescent="0.3">
      <c r="A2542" s="274"/>
      <c r="B2542" s="270"/>
      <c r="C2542" s="276"/>
      <c r="D2542" s="276"/>
      <c r="E2542" s="276"/>
      <c r="F2542" s="276"/>
      <c r="G2542" s="276"/>
      <c r="H2542" s="276"/>
      <c r="I2542" s="276"/>
      <c r="J2542" s="276"/>
      <c r="K2542" s="276"/>
      <c r="L2542" s="276"/>
      <c r="M2542" s="276"/>
      <c r="N2542" s="276"/>
      <c r="O2542" s="276"/>
      <c r="P2542" s="276"/>
      <c r="Q2542" s="276"/>
      <c r="R2542" s="276"/>
      <c r="S2542" s="276"/>
      <c r="T2542" s="276"/>
      <c r="U2542" s="276"/>
      <c r="V2542" s="276"/>
      <c r="W2542" s="276"/>
      <c r="X2542" s="276"/>
      <c r="Y2542" s="276"/>
      <c r="Z2542" s="276"/>
      <c r="AA2542" s="276"/>
      <c r="AB2542" s="276"/>
      <c r="AC2542" s="276"/>
      <c r="AD2542" s="276"/>
      <c r="AE2542" s="276"/>
      <c r="AF2542" s="276"/>
      <c r="AG2542" s="276"/>
      <c r="AH2542" s="276"/>
      <c r="AI2542" s="276"/>
      <c r="AJ2542" s="276"/>
      <c r="AK2542" s="276"/>
      <c r="AL2542" s="276"/>
      <c r="AM2542" s="276"/>
      <c r="AN2542" s="276"/>
      <c r="AO2542" s="276"/>
      <c r="AP2542" s="276"/>
      <c r="AQ2542" s="276"/>
      <c r="AR2542" s="277"/>
      <c r="AS2542" s="278"/>
      <c r="AT2542" s="272"/>
      <c r="AU2542" s="272"/>
      <c r="AV2542" s="272"/>
      <c r="AW2542" s="272"/>
      <c r="AX2542" s="272"/>
    </row>
    <row r="2543" spans="1:50" customFormat="1" ht="14.4" x14ac:dyDescent="0.3">
      <c r="A2543" s="269"/>
      <c r="B2543" s="270"/>
      <c r="C2543" s="275"/>
      <c r="D2543" s="275"/>
      <c r="E2543" s="275"/>
      <c r="F2543" s="275"/>
      <c r="G2543" s="275"/>
      <c r="H2543" s="275"/>
      <c r="I2543" s="275"/>
      <c r="J2543" s="275"/>
      <c r="K2543" s="275"/>
      <c r="L2543" s="275"/>
      <c r="M2543" s="275"/>
      <c r="N2543" s="275"/>
      <c r="O2543" s="275"/>
      <c r="P2543" s="275"/>
      <c r="Q2543" s="275"/>
      <c r="R2543" s="275"/>
      <c r="S2543" s="275"/>
      <c r="T2543" s="275"/>
      <c r="U2543" s="275"/>
      <c r="V2543" s="275"/>
      <c r="W2543" s="275"/>
      <c r="X2543" s="275"/>
      <c r="Y2543" s="275"/>
      <c r="Z2543" s="275"/>
      <c r="AA2543" s="275"/>
      <c r="AB2543" s="275"/>
      <c r="AC2543" s="275"/>
      <c r="AD2543" s="275"/>
      <c r="AE2543" s="275"/>
      <c r="AF2543" s="275"/>
      <c r="AG2543" s="275"/>
      <c r="AH2543" s="275"/>
      <c r="AI2543" s="275"/>
      <c r="AJ2543" s="275"/>
      <c r="AK2543" s="275"/>
      <c r="AL2543" s="275"/>
      <c r="AM2543" s="275"/>
      <c r="AN2543" s="275"/>
      <c r="AO2543" s="275"/>
      <c r="AP2543" s="275"/>
      <c r="AQ2543" s="275"/>
      <c r="AR2543" s="275"/>
      <c r="AS2543" s="275"/>
      <c r="AT2543" s="272"/>
      <c r="AU2543" s="272"/>
      <c r="AV2543" s="272"/>
      <c r="AW2543" s="272"/>
      <c r="AX2543" s="272"/>
    </row>
    <row r="2544" spans="1:50" customFormat="1" ht="14.4" x14ac:dyDescent="0.3">
      <c r="A2544" s="269"/>
      <c r="B2544" s="270"/>
      <c r="C2544" s="275"/>
      <c r="D2544" s="275"/>
      <c r="E2544" s="275"/>
      <c r="F2544" s="275"/>
      <c r="G2544" s="275"/>
      <c r="H2544" s="275"/>
      <c r="I2544" s="275"/>
      <c r="J2544" s="275"/>
      <c r="K2544" s="275"/>
      <c r="L2544" s="275"/>
      <c r="M2544" s="275"/>
      <c r="N2544" s="275"/>
      <c r="O2544" s="275"/>
      <c r="P2544" s="275"/>
      <c r="Q2544" s="275"/>
      <c r="R2544" s="275"/>
      <c r="S2544" s="275"/>
      <c r="T2544" s="275"/>
      <c r="U2544" s="275"/>
      <c r="V2544" s="275"/>
      <c r="W2544" s="275"/>
      <c r="X2544" s="275"/>
      <c r="Y2544" s="275"/>
      <c r="Z2544" s="275"/>
      <c r="AA2544" s="275"/>
      <c r="AB2544" s="275"/>
      <c r="AC2544" s="275"/>
      <c r="AD2544" s="275"/>
      <c r="AE2544" s="275"/>
      <c r="AF2544" s="275"/>
      <c r="AG2544" s="275"/>
      <c r="AH2544" s="275"/>
      <c r="AI2544" s="275"/>
      <c r="AJ2544" s="275"/>
      <c r="AK2544" s="275"/>
      <c r="AL2544" s="275"/>
      <c r="AM2544" s="275"/>
      <c r="AN2544" s="275"/>
      <c r="AO2544" s="275"/>
      <c r="AP2544" s="275"/>
      <c r="AQ2544" s="275"/>
      <c r="AR2544" s="275"/>
      <c r="AS2544" s="275"/>
      <c r="AT2544" s="272"/>
      <c r="AU2544" s="272"/>
      <c r="AV2544" s="272"/>
      <c r="AW2544" s="272"/>
      <c r="AX2544" s="272"/>
    </row>
    <row r="2545" spans="1:50" customFormat="1" ht="21.6" x14ac:dyDescent="0.3">
      <c r="A2545" s="274"/>
      <c r="B2545" s="270"/>
      <c r="C2545" s="276"/>
      <c r="D2545" s="276"/>
      <c r="E2545" s="276"/>
      <c r="F2545" s="276"/>
      <c r="G2545" s="276"/>
      <c r="H2545" s="276"/>
      <c r="I2545" s="276"/>
      <c r="J2545" s="276"/>
      <c r="K2545" s="276"/>
      <c r="L2545" s="276"/>
      <c r="M2545" s="276"/>
      <c r="N2545" s="276"/>
      <c r="O2545" s="276"/>
      <c r="P2545" s="276"/>
      <c r="Q2545" s="276"/>
      <c r="R2545" s="276"/>
      <c r="S2545" s="276"/>
      <c r="T2545" s="276"/>
      <c r="U2545" s="276"/>
      <c r="V2545" s="276"/>
      <c r="W2545" s="276"/>
      <c r="X2545" s="276"/>
      <c r="Y2545" s="276"/>
      <c r="Z2545" s="276"/>
      <c r="AA2545" s="276"/>
      <c r="AB2545" s="276"/>
      <c r="AC2545" s="276"/>
      <c r="AD2545" s="276"/>
      <c r="AE2545" s="276"/>
      <c r="AF2545" s="276"/>
      <c r="AG2545" s="276"/>
      <c r="AH2545" s="276"/>
      <c r="AI2545" s="276"/>
      <c r="AJ2545" s="276"/>
      <c r="AK2545" s="276"/>
      <c r="AL2545" s="276"/>
      <c r="AM2545" s="276"/>
      <c r="AN2545" s="276"/>
      <c r="AO2545" s="276"/>
      <c r="AP2545" s="276"/>
      <c r="AQ2545" s="276"/>
      <c r="AR2545" s="277"/>
      <c r="AS2545" s="278"/>
      <c r="AT2545" s="272"/>
      <c r="AU2545" s="272"/>
      <c r="AV2545" s="272"/>
      <c r="AW2545" s="272"/>
      <c r="AX2545" s="272"/>
    </row>
    <row r="2546" spans="1:50" customFormat="1" ht="14.4" x14ac:dyDescent="0.3">
      <c r="A2546" s="269"/>
      <c r="B2546" s="270"/>
      <c r="C2546" s="275"/>
      <c r="D2546" s="275"/>
      <c r="E2546" s="275"/>
      <c r="F2546" s="275"/>
      <c r="G2546" s="275"/>
      <c r="H2546" s="275"/>
      <c r="I2546" s="275"/>
      <c r="J2546" s="275"/>
      <c r="K2546" s="275"/>
      <c r="L2546" s="275"/>
      <c r="M2546" s="275"/>
      <c r="N2546" s="275"/>
      <c r="O2546" s="275"/>
      <c r="P2546" s="275"/>
      <c r="Q2546" s="275"/>
      <c r="R2546" s="275"/>
      <c r="S2546" s="275"/>
      <c r="T2546" s="275"/>
      <c r="U2546" s="275"/>
      <c r="V2546" s="275"/>
      <c r="W2546" s="275"/>
      <c r="X2546" s="275"/>
      <c r="Y2546" s="275"/>
      <c r="Z2546" s="275"/>
      <c r="AA2546" s="275"/>
      <c r="AB2546" s="275"/>
      <c r="AC2546" s="275"/>
      <c r="AD2546" s="275"/>
      <c r="AE2546" s="275"/>
      <c r="AF2546" s="275"/>
      <c r="AG2546" s="275"/>
      <c r="AH2546" s="275"/>
      <c r="AI2546" s="275"/>
      <c r="AJ2546" s="275"/>
      <c r="AK2546" s="275"/>
      <c r="AL2546" s="275"/>
      <c r="AM2546" s="275"/>
      <c r="AN2546" s="275"/>
      <c r="AO2546" s="275"/>
      <c r="AP2546" s="275"/>
      <c r="AQ2546" s="275"/>
      <c r="AR2546" s="275"/>
      <c r="AS2546" s="275"/>
      <c r="AT2546" s="272"/>
      <c r="AU2546" s="272"/>
      <c r="AV2546" s="272"/>
      <c r="AW2546" s="272"/>
      <c r="AX2546" s="272"/>
    </row>
    <row r="2547" spans="1:50" customFormat="1" ht="21.6" x14ac:dyDescent="0.3">
      <c r="A2547" s="274"/>
      <c r="B2547" s="270"/>
      <c r="C2547" s="276"/>
      <c r="D2547" s="276"/>
      <c r="E2547" s="276"/>
      <c r="F2547" s="276"/>
      <c r="G2547" s="276"/>
      <c r="H2547" s="276"/>
      <c r="I2547" s="276"/>
      <c r="J2547" s="276"/>
      <c r="K2547" s="276"/>
      <c r="L2547" s="276"/>
      <c r="M2547" s="276"/>
      <c r="N2547" s="276"/>
      <c r="O2547" s="276"/>
      <c r="P2547" s="276"/>
      <c r="Q2547" s="276"/>
      <c r="R2547" s="276"/>
      <c r="S2547" s="276"/>
      <c r="T2547" s="276"/>
      <c r="U2547" s="276"/>
      <c r="V2547" s="276"/>
      <c r="W2547" s="276"/>
      <c r="X2547" s="276"/>
      <c r="Y2547" s="276"/>
      <c r="Z2547" s="276"/>
      <c r="AA2547" s="276"/>
      <c r="AB2547" s="276"/>
      <c r="AC2547" s="276"/>
      <c r="AD2547" s="276"/>
      <c r="AE2547" s="276"/>
      <c r="AF2547" s="276"/>
      <c r="AG2547" s="276"/>
      <c r="AH2547" s="276"/>
      <c r="AI2547" s="276"/>
      <c r="AJ2547" s="276"/>
      <c r="AK2547" s="276"/>
      <c r="AL2547" s="276"/>
      <c r="AM2547" s="276"/>
      <c r="AN2547" s="276"/>
      <c r="AO2547" s="276"/>
      <c r="AP2547" s="276"/>
      <c r="AQ2547" s="276"/>
      <c r="AR2547" s="277"/>
      <c r="AS2547" s="278"/>
      <c r="AT2547" s="272"/>
      <c r="AU2547" s="272"/>
      <c r="AV2547" s="272"/>
      <c r="AW2547" s="272"/>
      <c r="AX2547" s="272"/>
    </row>
    <row r="2548" spans="1:50" customFormat="1" ht="14.4" x14ac:dyDescent="0.3">
      <c r="A2548" s="269"/>
      <c r="B2548" s="270"/>
      <c r="C2548" s="275"/>
      <c r="D2548" s="275"/>
      <c r="E2548" s="275"/>
      <c r="F2548" s="275"/>
      <c r="G2548" s="275"/>
      <c r="H2548" s="275"/>
      <c r="I2548" s="275"/>
      <c r="J2548" s="275"/>
      <c r="K2548" s="275"/>
      <c r="L2548" s="275"/>
      <c r="M2548" s="275"/>
      <c r="N2548" s="275"/>
      <c r="O2548" s="275"/>
      <c r="P2548" s="275"/>
      <c r="Q2548" s="275"/>
      <c r="R2548" s="275"/>
      <c r="S2548" s="275"/>
      <c r="T2548" s="275"/>
      <c r="U2548" s="275"/>
      <c r="V2548" s="275"/>
      <c r="W2548" s="275"/>
      <c r="X2548" s="275"/>
      <c r="Y2548" s="275"/>
      <c r="Z2548" s="275"/>
      <c r="AA2548" s="275"/>
      <c r="AB2548" s="275"/>
      <c r="AC2548" s="275"/>
      <c r="AD2548" s="275"/>
      <c r="AE2548" s="275"/>
      <c r="AF2548" s="275"/>
      <c r="AG2548" s="275"/>
      <c r="AH2548" s="275"/>
      <c r="AI2548" s="275"/>
      <c r="AJ2548" s="275"/>
      <c r="AK2548" s="275"/>
      <c r="AL2548" s="275"/>
      <c r="AM2548" s="275"/>
      <c r="AN2548" s="275"/>
      <c r="AO2548" s="275"/>
      <c r="AP2548" s="275"/>
      <c r="AQ2548" s="275"/>
      <c r="AR2548" s="275"/>
      <c r="AS2548" s="275"/>
      <c r="AT2548" s="272"/>
      <c r="AU2548" s="272"/>
      <c r="AV2548" s="272"/>
      <c r="AW2548" s="272"/>
      <c r="AX2548" s="272"/>
    </row>
    <row r="2549" spans="1:50" customFormat="1" ht="14.4" x14ac:dyDescent="0.3">
      <c r="A2549" s="269"/>
      <c r="B2549" s="270"/>
      <c r="C2549" s="275"/>
      <c r="D2549" s="275"/>
      <c r="E2549" s="275"/>
      <c r="F2549" s="275"/>
      <c r="G2549" s="275"/>
      <c r="H2549" s="275"/>
      <c r="I2549" s="275"/>
      <c r="J2549" s="275"/>
      <c r="K2549" s="275"/>
      <c r="L2549" s="275"/>
      <c r="M2549" s="275"/>
      <c r="N2549" s="275"/>
      <c r="O2549" s="275"/>
      <c r="P2549" s="275"/>
      <c r="Q2549" s="275"/>
      <c r="R2549" s="275"/>
      <c r="S2549" s="275"/>
      <c r="T2549" s="275"/>
      <c r="U2549" s="275"/>
      <c r="V2549" s="275"/>
      <c r="W2549" s="275"/>
      <c r="X2549" s="275"/>
      <c r="Y2549" s="275"/>
      <c r="Z2549" s="275"/>
      <c r="AA2549" s="275"/>
      <c r="AB2549" s="275"/>
      <c r="AC2549" s="275"/>
      <c r="AD2549" s="275"/>
      <c r="AE2549" s="275"/>
      <c r="AF2549" s="275"/>
      <c r="AG2549" s="275"/>
      <c r="AH2549" s="275"/>
      <c r="AI2549" s="275"/>
      <c r="AJ2549" s="275"/>
      <c r="AK2549" s="275"/>
      <c r="AL2549" s="275"/>
      <c r="AM2549" s="275"/>
      <c r="AN2549" s="275"/>
      <c r="AO2549" s="275"/>
      <c r="AP2549" s="275"/>
      <c r="AQ2549" s="275"/>
      <c r="AR2549" s="275"/>
      <c r="AS2549" s="275"/>
      <c r="AT2549" s="272"/>
      <c r="AU2549" s="272"/>
      <c r="AV2549" s="272"/>
      <c r="AW2549" s="272"/>
      <c r="AX2549" s="272"/>
    </row>
    <row r="2550" spans="1:50" customFormat="1" ht="21.6" x14ac:dyDescent="0.3">
      <c r="A2550" s="274"/>
      <c r="B2550" s="270"/>
      <c r="C2550" s="276"/>
      <c r="D2550" s="276"/>
      <c r="E2550" s="276"/>
      <c r="F2550" s="276"/>
      <c r="G2550" s="276"/>
      <c r="H2550" s="276"/>
      <c r="I2550" s="276"/>
      <c r="J2550" s="276"/>
      <c r="K2550" s="276"/>
      <c r="L2550" s="276"/>
      <c r="M2550" s="276"/>
      <c r="N2550" s="276"/>
      <c r="O2550" s="276"/>
      <c r="P2550" s="276"/>
      <c r="Q2550" s="276"/>
      <c r="R2550" s="276"/>
      <c r="S2550" s="276"/>
      <c r="T2550" s="276"/>
      <c r="U2550" s="276"/>
      <c r="V2550" s="276"/>
      <c r="W2550" s="276"/>
      <c r="X2550" s="276"/>
      <c r="Y2550" s="276"/>
      <c r="Z2550" s="276"/>
      <c r="AA2550" s="276"/>
      <c r="AB2550" s="276"/>
      <c r="AC2550" s="276"/>
      <c r="AD2550" s="276"/>
      <c r="AE2550" s="276"/>
      <c r="AF2550" s="276"/>
      <c r="AG2550" s="272"/>
      <c r="AH2550" s="272"/>
      <c r="AI2550" s="272"/>
      <c r="AJ2550" s="272"/>
      <c r="AK2550" s="272"/>
      <c r="AL2550" s="276"/>
      <c r="AM2550" s="276"/>
      <c r="AN2550" s="276"/>
      <c r="AO2550" s="276"/>
      <c r="AP2550" s="276"/>
      <c r="AQ2550" s="276"/>
      <c r="AR2550" s="277"/>
      <c r="AS2550" s="278"/>
      <c r="AT2550" s="272"/>
      <c r="AU2550" s="272"/>
      <c r="AV2550" s="272"/>
      <c r="AW2550" s="272"/>
      <c r="AX2550" s="272"/>
    </row>
    <row r="2551" spans="1:50" customFormat="1" ht="14.4" x14ac:dyDescent="0.3">
      <c r="A2551" s="269"/>
      <c r="B2551" s="270"/>
      <c r="C2551" s="275"/>
      <c r="D2551" s="275"/>
      <c r="E2551" s="275"/>
      <c r="F2551" s="275"/>
      <c r="G2551" s="275"/>
      <c r="H2551" s="275"/>
      <c r="I2551" s="275"/>
      <c r="J2551" s="275"/>
      <c r="K2551" s="275"/>
      <c r="L2551" s="275"/>
      <c r="M2551" s="275"/>
      <c r="N2551" s="275"/>
      <c r="O2551" s="275"/>
      <c r="P2551" s="275"/>
      <c r="Q2551" s="275"/>
      <c r="R2551" s="275"/>
      <c r="S2551" s="275"/>
      <c r="T2551" s="275"/>
      <c r="U2551" s="275"/>
      <c r="V2551" s="275"/>
      <c r="W2551" s="275"/>
      <c r="X2551" s="275"/>
      <c r="Y2551" s="275"/>
      <c r="Z2551" s="275"/>
      <c r="AA2551" s="275"/>
      <c r="AB2551" s="275"/>
      <c r="AC2551" s="275"/>
      <c r="AD2551" s="275"/>
      <c r="AE2551" s="275"/>
      <c r="AF2551" s="275"/>
      <c r="AG2551" s="275"/>
      <c r="AH2551" s="275"/>
      <c r="AI2551" s="275"/>
      <c r="AJ2551" s="275"/>
      <c r="AK2551" s="275"/>
      <c r="AL2551" s="275"/>
      <c r="AM2551" s="275"/>
      <c r="AN2551" s="275"/>
      <c r="AO2551" s="275"/>
      <c r="AP2551" s="275"/>
      <c r="AQ2551" s="275"/>
      <c r="AR2551" s="275"/>
      <c r="AS2551" s="275"/>
      <c r="AT2551" s="272"/>
      <c r="AU2551" s="272"/>
      <c r="AV2551" s="272"/>
      <c r="AW2551" s="272"/>
      <c r="AX2551" s="272"/>
    </row>
    <row r="2552" spans="1:50" customFormat="1" ht="14.4" x14ac:dyDescent="0.3">
      <c r="A2552" s="269"/>
      <c r="B2552" s="270"/>
      <c r="C2552" s="275"/>
      <c r="D2552" s="275"/>
      <c r="E2552" s="275"/>
      <c r="F2552" s="275"/>
      <c r="G2552" s="275"/>
      <c r="H2552" s="275"/>
      <c r="I2552" s="275"/>
      <c r="J2552" s="275"/>
      <c r="K2552" s="275"/>
      <c r="L2552" s="275"/>
      <c r="M2552" s="275"/>
      <c r="N2552" s="275"/>
      <c r="O2552" s="275"/>
      <c r="P2552" s="275"/>
      <c r="Q2552" s="275"/>
      <c r="R2552" s="275"/>
      <c r="S2552" s="275"/>
      <c r="T2552" s="275"/>
      <c r="U2552" s="275"/>
      <c r="V2552" s="275"/>
      <c r="W2552" s="275"/>
      <c r="X2552" s="275"/>
      <c r="Y2552" s="275"/>
      <c r="Z2552" s="275"/>
      <c r="AA2552" s="275"/>
      <c r="AB2552" s="275"/>
      <c r="AC2552" s="275"/>
      <c r="AD2552" s="275"/>
      <c r="AE2552" s="275"/>
      <c r="AF2552" s="275"/>
      <c r="AG2552" s="275"/>
      <c r="AH2552" s="275"/>
      <c r="AI2552" s="275"/>
      <c r="AJ2552" s="275"/>
      <c r="AK2552" s="275"/>
      <c r="AL2552" s="275"/>
      <c r="AM2552" s="275"/>
      <c r="AN2552" s="275"/>
      <c r="AO2552" s="275"/>
      <c r="AP2552" s="275"/>
      <c r="AQ2552" s="275"/>
      <c r="AR2552" s="275"/>
      <c r="AS2552" s="275"/>
      <c r="AT2552" s="272"/>
      <c r="AU2552" s="272"/>
      <c r="AV2552" s="272"/>
      <c r="AW2552" s="272"/>
      <c r="AX2552" s="272"/>
    </row>
    <row r="2553" spans="1:50" customFormat="1" ht="14.4" x14ac:dyDescent="0.3">
      <c r="A2553" s="269"/>
      <c r="B2553" s="270"/>
      <c r="C2553" s="275"/>
      <c r="D2553" s="275"/>
      <c r="E2553" s="275"/>
      <c r="F2553" s="275"/>
      <c r="G2553" s="275"/>
      <c r="H2553" s="275"/>
      <c r="I2553" s="275"/>
      <c r="J2553" s="275"/>
      <c r="K2553" s="275"/>
      <c r="L2553" s="275"/>
      <c r="M2553" s="275"/>
      <c r="N2553" s="275"/>
      <c r="O2553" s="275"/>
      <c r="P2553" s="275"/>
      <c r="Q2553" s="275"/>
      <c r="R2553" s="275"/>
      <c r="S2553" s="275"/>
      <c r="T2553" s="275"/>
      <c r="U2553" s="275"/>
      <c r="V2553" s="275"/>
      <c r="W2553" s="275"/>
      <c r="X2553" s="275"/>
      <c r="Y2553" s="275"/>
      <c r="Z2553" s="275"/>
      <c r="AA2553" s="275"/>
      <c r="AB2553" s="275"/>
      <c r="AC2553" s="275"/>
      <c r="AD2553" s="275"/>
      <c r="AE2553" s="275"/>
      <c r="AF2553" s="275"/>
      <c r="AG2553" s="275"/>
      <c r="AH2553" s="275"/>
      <c r="AI2553" s="275"/>
      <c r="AJ2553" s="275"/>
      <c r="AK2553" s="275"/>
      <c r="AL2553" s="275"/>
      <c r="AM2553" s="275"/>
      <c r="AN2553" s="275"/>
      <c r="AO2553" s="275"/>
      <c r="AP2553" s="275"/>
      <c r="AQ2553" s="275"/>
      <c r="AR2553" s="275"/>
      <c r="AS2553" s="275"/>
      <c r="AT2553" s="272"/>
      <c r="AU2553" s="272"/>
      <c r="AV2553" s="272"/>
      <c r="AW2553" s="272"/>
      <c r="AX2553" s="272"/>
    </row>
    <row r="2554" spans="1:50" customFormat="1" ht="14.4" x14ac:dyDescent="0.3">
      <c r="A2554" s="269"/>
      <c r="B2554" s="270"/>
      <c r="C2554" s="275"/>
      <c r="D2554" s="275"/>
      <c r="E2554" s="275"/>
      <c r="F2554" s="275"/>
      <c r="G2554" s="275"/>
      <c r="H2554" s="275"/>
      <c r="I2554" s="275"/>
      <c r="J2554" s="275"/>
      <c r="K2554" s="275"/>
      <c r="L2554" s="275"/>
      <c r="M2554" s="275"/>
      <c r="N2554" s="275"/>
      <c r="O2554" s="275"/>
      <c r="P2554" s="275"/>
      <c r="Q2554" s="275"/>
      <c r="R2554" s="275"/>
      <c r="S2554" s="275"/>
      <c r="T2554" s="275"/>
      <c r="U2554" s="275"/>
      <c r="V2554" s="275"/>
      <c r="W2554" s="275"/>
      <c r="X2554" s="275"/>
      <c r="Y2554" s="275"/>
      <c r="Z2554" s="275"/>
      <c r="AA2554" s="275"/>
      <c r="AB2554" s="275"/>
      <c r="AC2554" s="275"/>
      <c r="AD2554" s="275"/>
      <c r="AE2554" s="275"/>
      <c r="AF2554" s="275"/>
      <c r="AG2554" s="275"/>
      <c r="AH2554" s="275"/>
      <c r="AI2554" s="275"/>
      <c r="AJ2554" s="275"/>
      <c r="AK2554" s="275"/>
      <c r="AL2554" s="275"/>
      <c r="AM2554" s="275"/>
      <c r="AN2554" s="275"/>
      <c r="AO2554" s="275"/>
      <c r="AP2554" s="275"/>
      <c r="AQ2554" s="275"/>
      <c r="AR2554" s="275"/>
      <c r="AS2554" s="275"/>
      <c r="AT2554" s="272"/>
      <c r="AU2554" s="272"/>
      <c r="AV2554" s="272"/>
      <c r="AW2554" s="272"/>
      <c r="AX2554" s="272"/>
    </row>
    <row r="2555" spans="1:50" customFormat="1" ht="14.4" x14ac:dyDescent="0.3">
      <c r="A2555" s="269"/>
      <c r="B2555" s="270"/>
      <c r="C2555" s="275"/>
      <c r="D2555" s="275"/>
      <c r="E2555" s="275"/>
      <c r="F2555" s="275"/>
      <c r="G2555" s="275"/>
      <c r="H2555" s="275"/>
      <c r="I2555" s="275"/>
      <c r="J2555" s="275"/>
      <c r="K2555" s="275"/>
      <c r="L2555" s="275"/>
      <c r="M2555" s="275"/>
      <c r="N2555" s="275"/>
      <c r="O2555" s="275"/>
      <c r="P2555" s="275"/>
      <c r="Q2555" s="275"/>
      <c r="R2555" s="275"/>
      <c r="S2555" s="275"/>
      <c r="T2555" s="275"/>
      <c r="U2555" s="275"/>
      <c r="V2555" s="275"/>
      <c r="W2555" s="275"/>
      <c r="X2555" s="275"/>
      <c r="Y2555" s="275"/>
      <c r="Z2555" s="275"/>
      <c r="AA2555" s="275"/>
      <c r="AB2555" s="275"/>
      <c r="AC2555" s="275"/>
      <c r="AD2555" s="275"/>
      <c r="AE2555" s="275"/>
      <c r="AF2555" s="275"/>
      <c r="AG2555" s="275"/>
      <c r="AH2555" s="275"/>
      <c r="AI2555" s="275"/>
      <c r="AJ2555" s="275"/>
      <c r="AK2555" s="275"/>
      <c r="AL2555" s="275"/>
      <c r="AM2555" s="275"/>
      <c r="AN2555" s="275"/>
      <c r="AO2555" s="275"/>
      <c r="AP2555" s="275"/>
      <c r="AQ2555" s="275"/>
      <c r="AR2555" s="275"/>
      <c r="AS2555" s="275"/>
      <c r="AT2555" s="272"/>
      <c r="AU2555" s="272"/>
      <c r="AV2555" s="272"/>
      <c r="AW2555" s="272"/>
      <c r="AX2555" s="272"/>
    </row>
    <row r="2556" spans="1:50" customFormat="1" ht="21.6" x14ac:dyDescent="0.3">
      <c r="A2556" s="274"/>
      <c r="B2556" s="270"/>
      <c r="C2556" s="276"/>
      <c r="D2556" s="276"/>
      <c r="E2556" s="276"/>
      <c r="F2556" s="276"/>
      <c r="G2556" s="276"/>
      <c r="H2556" s="276"/>
      <c r="I2556" s="276"/>
      <c r="J2556" s="276"/>
      <c r="K2556" s="276"/>
      <c r="L2556" s="276"/>
      <c r="M2556" s="276"/>
      <c r="N2556" s="276"/>
      <c r="O2556" s="276"/>
      <c r="P2556" s="276"/>
      <c r="Q2556" s="276"/>
      <c r="R2556" s="276"/>
      <c r="S2556" s="276"/>
      <c r="T2556" s="276"/>
      <c r="U2556" s="276"/>
      <c r="V2556" s="276"/>
      <c r="W2556" s="276"/>
      <c r="X2556" s="276"/>
      <c r="Y2556" s="276"/>
      <c r="Z2556" s="276"/>
      <c r="AA2556" s="276"/>
      <c r="AB2556" s="276"/>
      <c r="AC2556" s="276"/>
      <c r="AD2556" s="276"/>
      <c r="AE2556" s="276"/>
      <c r="AF2556" s="276"/>
      <c r="AG2556" s="276"/>
      <c r="AH2556" s="276"/>
      <c r="AI2556" s="276"/>
      <c r="AJ2556" s="276"/>
      <c r="AK2556" s="276"/>
      <c r="AL2556" s="276"/>
      <c r="AM2556" s="276"/>
      <c r="AN2556" s="276"/>
      <c r="AO2556" s="276"/>
      <c r="AP2556" s="276"/>
      <c r="AQ2556" s="276"/>
      <c r="AR2556" s="277"/>
      <c r="AS2556" s="278"/>
      <c r="AT2556" s="272"/>
      <c r="AU2556" s="272"/>
      <c r="AV2556" s="272"/>
      <c r="AW2556" s="272"/>
      <c r="AX2556" s="272"/>
    </row>
    <row r="2557" spans="1:50" customFormat="1" ht="21.6" x14ac:dyDescent="0.3">
      <c r="A2557" s="274"/>
      <c r="B2557" s="270"/>
      <c r="C2557" s="276"/>
      <c r="D2557" s="276"/>
      <c r="E2557" s="276"/>
      <c r="F2557" s="276"/>
      <c r="G2557" s="276"/>
      <c r="H2557" s="276"/>
      <c r="I2557" s="276"/>
      <c r="J2557" s="276"/>
      <c r="K2557" s="276"/>
      <c r="L2557" s="276"/>
      <c r="M2557" s="276"/>
      <c r="N2557" s="276"/>
      <c r="O2557" s="276"/>
      <c r="P2557" s="276"/>
      <c r="Q2557" s="276"/>
      <c r="R2557" s="276"/>
      <c r="S2557" s="276"/>
      <c r="T2557" s="276"/>
      <c r="U2557" s="276"/>
      <c r="V2557" s="276"/>
      <c r="W2557" s="276"/>
      <c r="X2557" s="276"/>
      <c r="Y2557" s="276"/>
      <c r="Z2557" s="276"/>
      <c r="AA2557" s="276"/>
      <c r="AB2557" s="276"/>
      <c r="AC2557" s="276"/>
      <c r="AD2557" s="276"/>
      <c r="AE2557" s="276"/>
      <c r="AF2557" s="276"/>
      <c r="AG2557" s="276"/>
      <c r="AH2557" s="276"/>
      <c r="AI2557" s="276"/>
      <c r="AJ2557" s="276"/>
      <c r="AK2557" s="276"/>
      <c r="AL2557" s="276"/>
      <c r="AM2557" s="276"/>
      <c r="AN2557" s="276"/>
      <c r="AO2557" s="276"/>
      <c r="AP2557" s="276"/>
      <c r="AQ2557" s="276"/>
      <c r="AR2557" s="277"/>
      <c r="AS2557" s="278"/>
      <c r="AT2557" s="272"/>
      <c r="AU2557" s="272"/>
      <c r="AV2557" s="272"/>
      <c r="AW2557" s="272"/>
      <c r="AX2557" s="272"/>
    </row>
    <row r="2558" spans="1:50" customFormat="1" ht="21.6" x14ac:dyDescent="0.3">
      <c r="A2558" s="274"/>
      <c r="B2558" s="270"/>
      <c r="C2558" s="276"/>
      <c r="D2558" s="276"/>
      <c r="E2558" s="276"/>
      <c r="F2558" s="276"/>
      <c r="G2558" s="276"/>
      <c r="H2558" s="276"/>
      <c r="I2558" s="276"/>
      <c r="J2558" s="276"/>
      <c r="K2558" s="276"/>
      <c r="L2558" s="276"/>
      <c r="M2558" s="276"/>
      <c r="N2558" s="276"/>
      <c r="O2558" s="276"/>
      <c r="P2558" s="276"/>
      <c r="Q2558" s="276"/>
      <c r="R2558" s="276"/>
      <c r="S2558" s="276"/>
      <c r="T2558" s="276"/>
      <c r="U2558" s="276"/>
      <c r="V2558" s="276"/>
      <c r="W2558" s="276"/>
      <c r="X2558" s="276"/>
      <c r="Y2558" s="276"/>
      <c r="Z2558" s="276"/>
      <c r="AA2558" s="276"/>
      <c r="AB2558" s="276"/>
      <c r="AC2558" s="276"/>
      <c r="AD2558" s="276"/>
      <c r="AE2558" s="276"/>
      <c r="AF2558" s="276"/>
      <c r="AG2558" s="276"/>
      <c r="AH2558" s="276"/>
      <c r="AI2558" s="276"/>
      <c r="AJ2558" s="276"/>
      <c r="AK2558" s="276"/>
      <c r="AL2558" s="276"/>
      <c r="AM2558" s="276"/>
      <c r="AN2558" s="276"/>
      <c r="AO2558" s="276"/>
      <c r="AP2558" s="276"/>
      <c r="AQ2558" s="276"/>
      <c r="AR2558" s="277"/>
      <c r="AS2558" s="278"/>
      <c r="AT2558" s="272"/>
      <c r="AU2558" s="272"/>
      <c r="AV2558" s="272"/>
      <c r="AW2558" s="272"/>
      <c r="AX2558" s="272"/>
    </row>
    <row r="2559" spans="1:50" customFormat="1" ht="21.6" x14ac:dyDescent="0.3">
      <c r="A2559" s="274"/>
      <c r="B2559" s="270"/>
      <c r="C2559" s="276"/>
      <c r="D2559" s="276"/>
      <c r="E2559" s="276"/>
      <c r="F2559" s="276"/>
      <c r="G2559" s="276"/>
      <c r="H2559" s="276"/>
      <c r="I2559" s="276"/>
      <c r="J2559" s="276"/>
      <c r="K2559" s="276"/>
      <c r="L2559" s="276"/>
      <c r="M2559" s="276"/>
      <c r="N2559" s="276"/>
      <c r="O2559" s="276"/>
      <c r="P2559" s="276"/>
      <c r="Q2559" s="276"/>
      <c r="R2559" s="276"/>
      <c r="S2559" s="276"/>
      <c r="T2559" s="276"/>
      <c r="U2559" s="276"/>
      <c r="V2559" s="276"/>
      <c r="W2559" s="276"/>
      <c r="X2559" s="276"/>
      <c r="Y2559" s="276"/>
      <c r="Z2559" s="276"/>
      <c r="AA2559" s="276"/>
      <c r="AB2559" s="276"/>
      <c r="AC2559" s="276"/>
      <c r="AD2559" s="276"/>
      <c r="AE2559" s="276"/>
      <c r="AF2559" s="276"/>
      <c r="AG2559" s="276"/>
      <c r="AH2559" s="276"/>
      <c r="AI2559" s="276"/>
      <c r="AJ2559" s="276"/>
      <c r="AK2559" s="276"/>
      <c r="AL2559" s="276"/>
      <c r="AM2559" s="276"/>
      <c r="AN2559" s="276"/>
      <c r="AO2559" s="276"/>
      <c r="AP2559" s="276"/>
      <c r="AQ2559" s="276"/>
      <c r="AR2559" s="277"/>
      <c r="AS2559" s="278"/>
      <c r="AT2559" s="272"/>
      <c r="AU2559" s="272"/>
      <c r="AV2559" s="272"/>
      <c r="AW2559" s="272"/>
      <c r="AX2559" s="272"/>
    </row>
    <row r="2560" spans="1:50" customFormat="1" ht="14.4" x14ac:dyDescent="0.3">
      <c r="A2560" s="269"/>
      <c r="B2560" s="270"/>
      <c r="C2560" s="275"/>
      <c r="D2560" s="275"/>
      <c r="E2560" s="275"/>
      <c r="F2560" s="275"/>
      <c r="G2560" s="275"/>
      <c r="H2560" s="275"/>
      <c r="I2560" s="275"/>
      <c r="J2560" s="275"/>
      <c r="K2560" s="275"/>
      <c r="L2560" s="275"/>
      <c r="M2560" s="275"/>
      <c r="N2560" s="275"/>
      <c r="O2560" s="275"/>
      <c r="P2560" s="275"/>
      <c r="Q2560" s="275"/>
      <c r="R2560" s="275"/>
      <c r="S2560" s="275"/>
      <c r="T2560" s="275"/>
      <c r="U2560" s="275"/>
      <c r="V2560" s="275"/>
      <c r="W2560" s="275"/>
      <c r="X2560" s="275"/>
      <c r="Y2560" s="275"/>
      <c r="Z2560" s="275"/>
      <c r="AA2560" s="275"/>
      <c r="AB2560" s="275"/>
      <c r="AC2560" s="275"/>
      <c r="AD2560" s="275"/>
      <c r="AE2560" s="275"/>
      <c r="AF2560" s="275"/>
      <c r="AG2560" s="275"/>
      <c r="AH2560" s="275"/>
      <c r="AI2560" s="275"/>
      <c r="AJ2560" s="275"/>
      <c r="AK2560" s="275"/>
      <c r="AL2560" s="275"/>
      <c r="AM2560" s="275"/>
      <c r="AN2560" s="275"/>
      <c r="AO2560" s="275"/>
      <c r="AP2560" s="275"/>
      <c r="AQ2560" s="275"/>
      <c r="AR2560" s="275"/>
      <c r="AS2560" s="275"/>
      <c r="AT2560" s="272"/>
      <c r="AU2560" s="272"/>
      <c r="AV2560" s="272"/>
      <c r="AW2560" s="272"/>
      <c r="AX2560" s="272"/>
    </row>
    <row r="2561" spans="1:50" customFormat="1" ht="14.4" x14ac:dyDescent="0.3">
      <c r="A2561" s="269"/>
      <c r="B2561" s="270"/>
      <c r="C2561" s="275"/>
      <c r="D2561" s="275"/>
      <c r="E2561" s="275"/>
      <c r="F2561" s="275"/>
      <c r="G2561" s="275"/>
      <c r="H2561" s="275"/>
      <c r="I2561" s="275"/>
      <c r="J2561" s="275"/>
      <c r="K2561" s="275"/>
      <c r="L2561" s="275"/>
      <c r="M2561" s="275"/>
      <c r="N2561" s="275"/>
      <c r="O2561" s="275"/>
      <c r="P2561" s="275"/>
      <c r="Q2561" s="275"/>
      <c r="R2561" s="275"/>
      <c r="S2561" s="275"/>
      <c r="T2561" s="275"/>
      <c r="U2561" s="275"/>
      <c r="V2561" s="275"/>
      <c r="W2561" s="275"/>
      <c r="X2561" s="275"/>
      <c r="Y2561" s="275"/>
      <c r="Z2561" s="275"/>
      <c r="AA2561" s="275"/>
      <c r="AB2561" s="275"/>
      <c r="AC2561" s="275"/>
      <c r="AD2561" s="275"/>
      <c r="AE2561" s="275"/>
      <c r="AF2561" s="275"/>
      <c r="AG2561" s="275"/>
      <c r="AH2561" s="275"/>
      <c r="AI2561" s="275"/>
      <c r="AJ2561" s="275"/>
      <c r="AK2561" s="275"/>
      <c r="AL2561" s="275"/>
      <c r="AM2561" s="275"/>
      <c r="AN2561" s="275"/>
      <c r="AO2561" s="275"/>
      <c r="AP2561" s="275"/>
      <c r="AQ2561" s="275"/>
      <c r="AR2561" s="275"/>
      <c r="AS2561" s="275"/>
      <c r="AT2561" s="272"/>
      <c r="AU2561" s="272"/>
      <c r="AV2561" s="272"/>
      <c r="AW2561" s="272"/>
      <c r="AX2561" s="272"/>
    </row>
    <row r="2562" spans="1:50" customFormat="1" ht="21.6" x14ac:dyDescent="0.3">
      <c r="A2562" s="274"/>
      <c r="B2562" s="270"/>
      <c r="C2562" s="276"/>
      <c r="D2562" s="276"/>
      <c r="E2562" s="276"/>
      <c r="F2562" s="276"/>
      <c r="G2562" s="276"/>
      <c r="H2562" s="276"/>
      <c r="I2562" s="276"/>
      <c r="J2562" s="276"/>
      <c r="K2562" s="276"/>
      <c r="L2562" s="276"/>
      <c r="M2562" s="276"/>
      <c r="N2562" s="276"/>
      <c r="O2562" s="276"/>
      <c r="P2562" s="276"/>
      <c r="Q2562" s="276"/>
      <c r="R2562" s="276"/>
      <c r="S2562" s="276"/>
      <c r="T2562" s="276"/>
      <c r="U2562" s="276"/>
      <c r="V2562" s="276"/>
      <c r="W2562" s="276"/>
      <c r="X2562" s="276"/>
      <c r="Y2562" s="276"/>
      <c r="Z2562" s="276"/>
      <c r="AA2562" s="276"/>
      <c r="AB2562" s="276"/>
      <c r="AC2562" s="276"/>
      <c r="AD2562" s="276"/>
      <c r="AE2562" s="276"/>
      <c r="AF2562" s="276"/>
      <c r="AG2562" s="276"/>
      <c r="AH2562" s="276"/>
      <c r="AI2562" s="276"/>
      <c r="AJ2562" s="276"/>
      <c r="AK2562" s="276"/>
      <c r="AL2562" s="276"/>
      <c r="AM2562" s="276"/>
      <c r="AN2562" s="276"/>
      <c r="AO2562" s="276"/>
      <c r="AP2562" s="276"/>
      <c r="AQ2562" s="276"/>
      <c r="AR2562" s="277"/>
      <c r="AS2562" s="278"/>
      <c r="AT2562" s="272"/>
      <c r="AU2562" s="272"/>
      <c r="AV2562" s="272"/>
      <c r="AW2562" s="272"/>
      <c r="AX2562" s="272"/>
    </row>
    <row r="2563" spans="1:50" customFormat="1" ht="14.4" x14ac:dyDescent="0.3">
      <c r="A2563" s="269"/>
      <c r="B2563" s="270"/>
      <c r="C2563" s="275"/>
      <c r="D2563" s="275"/>
      <c r="E2563" s="275"/>
      <c r="F2563" s="275"/>
      <c r="G2563" s="275"/>
      <c r="H2563" s="275"/>
      <c r="I2563" s="275"/>
      <c r="J2563" s="275"/>
      <c r="K2563" s="275"/>
      <c r="L2563" s="275"/>
      <c r="M2563" s="275"/>
      <c r="N2563" s="275"/>
      <c r="O2563" s="275"/>
      <c r="P2563" s="275"/>
      <c r="Q2563" s="275"/>
      <c r="R2563" s="275"/>
      <c r="S2563" s="275"/>
      <c r="T2563" s="275"/>
      <c r="U2563" s="275"/>
      <c r="V2563" s="275"/>
      <c r="W2563" s="275"/>
      <c r="X2563" s="275"/>
      <c r="Y2563" s="275"/>
      <c r="Z2563" s="275"/>
      <c r="AA2563" s="275"/>
      <c r="AB2563" s="275"/>
      <c r="AC2563" s="275"/>
      <c r="AD2563" s="275"/>
      <c r="AE2563" s="275"/>
      <c r="AF2563" s="275"/>
      <c r="AG2563" s="275"/>
      <c r="AH2563" s="275"/>
      <c r="AI2563" s="275"/>
      <c r="AJ2563" s="275"/>
      <c r="AK2563" s="275"/>
      <c r="AL2563" s="275"/>
      <c r="AM2563" s="275"/>
      <c r="AN2563" s="275"/>
      <c r="AO2563" s="275"/>
      <c r="AP2563" s="275"/>
      <c r="AQ2563" s="275"/>
      <c r="AR2563" s="275"/>
      <c r="AS2563" s="275"/>
      <c r="AT2563" s="272"/>
      <c r="AU2563" s="272"/>
      <c r="AV2563" s="272"/>
      <c r="AW2563" s="272"/>
      <c r="AX2563" s="272"/>
    </row>
    <row r="2564" spans="1:50" customFormat="1" ht="14.4" x14ac:dyDescent="0.3">
      <c r="A2564" s="269"/>
      <c r="B2564" s="270"/>
      <c r="C2564" s="275"/>
      <c r="D2564" s="275"/>
      <c r="E2564" s="275"/>
      <c r="F2564" s="275"/>
      <c r="G2564" s="275"/>
      <c r="H2564" s="275"/>
      <c r="I2564" s="275"/>
      <c r="J2564" s="275"/>
      <c r="K2564" s="275"/>
      <c r="L2564" s="275"/>
      <c r="M2564" s="275"/>
      <c r="N2564" s="275"/>
      <c r="O2564" s="275"/>
      <c r="P2564" s="275"/>
      <c r="Q2564" s="275"/>
      <c r="R2564" s="275"/>
      <c r="S2564" s="275"/>
      <c r="T2564" s="275"/>
      <c r="U2564" s="275"/>
      <c r="V2564" s="275"/>
      <c r="W2564" s="275"/>
      <c r="X2564" s="275"/>
      <c r="Y2564" s="275"/>
      <c r="Z2564" s="275"/>
      <c r="AA2564" s="275"/>
      <c r="AB2564" s="275"/>
      <c r="AC2564" s="275"/>
      <c r="AD2564" s="275"/>
      <c r="AE2564" s="275"/>
      <c r="AF2564" s="275"/>
      <c r="AG2564" s="275"/>
      <c r="AH2564" s="275"/>
      <c r="AI2564" s="275"/>
      <c r="AJ2564" s="275"/>
      <c r="AK2564" s="275"/>
      <c r="AL2564" s="275"/>
      <c r="AM2564" s="275"/>
      <c r="AN2564" s="275"/>
      <c r="AO2564" s="275"/>
      <c r="AP2564" s="275"/>
      <c r="AQ2564" s="275"/>
      <c r="AR2564" s="275"/>
      <c r="AS2564" s="275"/>
      <c r="AT2564" s="272"/>
      <c r="AU2564" s="272"/>
      <c r="AV2564" s="272"/>
      <c r="AW2564" s="272"/>
      <c r="AX2564" s="272"/>
    </row>
    <row r="2565" spans="1:50" customFormat="1" ht="14.4" x14ac:dyDescent="0.3">
      <c r="A2565" s="269"/>
      <c r="B2565" s="270"/>
      <c r="C2565" s="275"/>
      <c r="D2565" s="275"/>
      <c r="E2565" s="275"/>
      <c r="F2565" s="275"/>
      <c r="G2565" s="275"/>
      <c r="H2565" s="275"/>
      <c r="I2565" s="275"/>
      <c r="J2565" s="275"/>
      <c r="K2565" s="275"/>
      <c r="L2565" s="275"/>
      <c r="M2565" s="275"/>
      <c r="N2565" s="275"/>
      <c r="O2565" s="275"/>
      <c r="P2565" s="275"/>
      <c r="Q2565" s="275"/>
      <c r="R2565" s="275"/>
      <c r="S2565" s="275"/>
      <c r="T2565" s="275"/>
      <c r="U2565" s="275"/>
      <c r="V2565" s="275"/>
      <c r="W2565" s="275"/>
      <c r="X2565" s="275"/>
      <c r="Y2565" s="275"/>
      <c r="Z2565" s="275"/>
      <c r="AA2565" s="275"/>
      <c r="AB2565" s="275"/>
      <c r="AC2565" s="275"/>
      <c r="AD2565" s="275"/>
      <c r="AE2565" s="275"/>
      <c r="AF2565" s="275"/>
      <c r="AG2565" s="275"/>
      <c r="AH2565" s="275"/>
      <c r="AI2565" s="275"/>
      <c r="AJ2565" s="275"/>
      <c r="AK2565" s="275"/>
      <c r="AL2565" s="275"/>
      <c r="AM2565" s="275"/>
      <c r="AN2565" s="275"/>
      <c r="AO2565" s="275"/>
      <c r="AP2565" s="275"/>
      <c r="AQ2565" s="275"/>
      <c r="AR2565" s="275"/>
      <c r="AS2565" s="275"/>
      <c r="AT2565" s="272"/>
      <c r="AU2565" s="272"/>
      <c r="AV2565" s="272"/>
      <c r="AW2565" s="272"/>
      <c r="AX2565" s="272"/>
    </row>
    <row r="2566" spans="1:50" customFormat="1" ht="14.4" x14ac:dyDescent="0.3">
      <c r="A2566" s="269"/>
      <c r="B2566" s="270"/>
      <c r="C2566" s="275"/>
      <c r="D2566" s="275"/>
      <c r="E2566" s="275"/>
      <c r="F2566" s="275"/>
      <c r="G2566" s="275"/>
      <c r="H2566" s="275"/>
      <c r="I2566" s="275"/>
      <c r="J2566" s="275"/>
      <c r="K2566" s="275"/>
      <c r="L2566" s="275"/>
      <c r="M2566" s="275"/>
      <c r="N2566" s="275"/>
      <c r="O2566" s="275"/>
      <c r="P2566" s="275"/>
      <c r="Q2566" s="275"/>
      <c r="R2566" s="275"/>
      <c r="S2566" s="275"/>
      <c r="T2566" s="275"/>
      <c r="U2566" s="275"/>
      <c r="V2566" s="275"/>
      <c r="W2566" s="275"/>
      <c r="X2566" s="275"/>
      <c r="Y2566" s="275"/>
      <c r="Z2566" s="275"/>
      <c r="AA2566" s="275"/>
      <c r="AB2566" s="275"/>
      <c r="AC2566" s="275"/>
      <c r="AD2566" s="275"/>
      <c r="AE2566" s="275"/>
      <c r="AF2566" s="275"/>
      <c r="AG2566" s="275"/>
      <c r="AH2566" s="275"/>
      <c r="AI2566" s="275"/>
      <c r="AJ2566" s="275"/>
      <c r="AK2566" s="275"/>
      <c r="AL2566" s="275"/>
      <c r="AM2566" s="275"/>
      <c r="AN2566" s="275"/>
      <c r="AO2566" s="275"/>
      <c r="AP2566" s="275"/>
      <c r="AQ2566" s="275"/>
      <c r="AR2566" s="275"/>
      <c r="AS2566" s="275"/>
      <c r="AT2566" s="272"/>
      <c r="AU2566" s="272"/>
      <c r="AV2566" s="272"/>
      <c r="AW2566" s="272"/>
      <c r="AX2566" s="272"/>
    </row>
    <row r="2567" spans="1:50" customFormat="1" ht="21.6" x14ac:dyDescent="0.3">
      <c r="A2567" s="274"/>
      <c r="B2567" s="270"/>
      <c r="C2567" s="276"/>
      <c r="D2567" s="276"/>
      <c r="E2567" s="276"/>
      <c r="F2567" s="276"/>
      <c r="G2567" s="276"/>
      <c r="H2567" s="276"/>
      <c r="I2567" s="276"/>
      <c r="J2567" s="276"/>
      <c r="K2567" s="276"/>
      <c r="L2567" s="276"/>
      <c r="M2567" s="276"/>
      <c r="N2567" s="276"/>
      <c r="O2567" s="276"/>
      <c r="P2567" s="276"/>
      <c r="Q2567" s="276"/>
      <c r="R2567" s="276"/>
      <c r="S2567" s="276"/>
      <c r="T2567" s="276"/>
      <c r="U2567" s="276"/>
      <c r="V2567" s="276"/>
      <c r="W2567" s="276"/>
      <c r="X2567" s="276"/>
      <c r="Y2567" s="276"/>
      <c r="Z2567" s="276"/>
      <c r="AA2567" s="276"/>
      <c r="AB2567" s="276"/>
      <c r="AC2567" s="276"/>
      <c r="AD2567" s="276"/>
      <c r="AE2567" s="276"/>
      <c r="AF2567" s="276"/>
      <c r="AG2567" s="276"/>
      <c r="AH2567" s="276"/>
      <c r="AI2567" s="276"/>
      <c r="AJ2567" s="276"/>
      <c r="AK2567" s="276"/>
      <c r="AL2567" s="276"/>
      <c r="AM2567" s="276"/>
      <c r="AN2567" s="276"/>
      <c r="AO2567" s="276"/>
      <c r="AP2567" s="276"/>
      <c r="AQ2567" s="276"/>
      <c r="AR2567" s="277"/>
      <c r="AS2567" s="278"/>
      <c r="AT2567" s="272"/>
      <c r="AU2567" s="272"/>
      <c r="AV2567" s="272"/>
      <c r="AW2567" s="272"/>
      <c r="AX2567" s="272"/>
    </row>
    <row r="2568" spans="1:50" customFormat="1" ht="14.4" x14ac:dyDescent="0.3">
      <c r="A2568" s="269"/>
      <c r="B2568" s="270"/>
      <c r="C2568" s="275"/>
      <c r="D2568" s="275"/>
      <c r="E2568" s="275"/>
      <c r="F2568" s="275"/>
      <c r="G2568" s="275"/>
      <c r="H2568" s="275"/>
      <c r="I2568" s="275"/>
      <c r="J2568" s="275"/>
      <c r="K2568" s="275"/>
      <c r="L2568" s="275"/>
      <c r="M2568" s="275"/>
      <c r="N2568" s="275"/>
      <c r="O2568" s="275"/>
      <c r="P2568" s="275"/>
      <c r="Q2568" s="275"/>
      <c r="R2568" s="275"/>
      <c r="S2568" s="275"/>
      <c r="T2568" s="275"/>
      <c r="U2568" s="275"/>
      <c r="V2568" s="275"/>
      <c r="W2568" s="275"/>
      <c r="X2568" s="275"/>
      <c r="Y2568" s="275"/>
      <c r="Z2568" s="275"/>
      <c r="AA2568" s="275"/>
      <c r="AB2568" s="275"/>
      <c r="AC2568" s="275"/>
      <c r="AD2568" s="275"/>
      <c r="AE2568" s="275"/>
      <c r="AF2568" s="275"/>
      <c r="AG2568" s="275"/>
      <c r="AH2568" s="275"/>
      <c r="AI2568" s="275"/>
      <c r="AJ2568" s="275"/>
      <c r="AK2568" s="275"/>
      <c r="AL2568" s="275"/>
      <c r="AM2568" s="275"/>
      <c r="AN2568" s="275"/>
      <c r="AO2568" s="275"/>
      <c r="AP2568" s="275"/>
      <c r="AQ2568" s="275"/>
      <c r="AR2568" s="275"/>
      <c r="AS2568" s="275"/>
      <c r="AT2568" s="272"/>
      <c r="AU2568" s="272"/>
      <c r="AV2568" s="272"/>
      <c r="AW2568" s="272"/>
      <c r="AX2568" s="272"/>
    </row>
    <row r="2569" spans="1:50" customFormat="1" ht="21.6" x14ac:dyDescent="0.3">
      <c r="A2569" s="274"/>
      <c r="B2569" s="270"/>
      <c r="C2569" s="276"/>
      <c r="D2569" s="276"/>
      <c r="E2569" s="276"/>
      <c r="F2569" s="276"/>
      <c r="G2569" s="276"/>
      <c r="H2569" s="276"/>
      <c r="I2569" s="276"/>
      <c r="J2569" s="276"/>
      <c r="K2569" s="276"/>
      <c r="L2569" s="276"/>
      <c r="M2569" s="276"/>
      <c r="N2569" s="276"/>
      <c r="O2569" s="276"/>
      <c r="P2569" s="276"/>
      <c r="Q2569" s="276"/>
      <c r="R2569" s="276"/>
      <c r="S2569" s="276"/>
      <c r="T2569" s="276"/>
      <c r="U2569" s="276"/>
      <c r="V2569" s="276"/>
      <c r="W2569" s="276"/>
      <c r="X2569" s="276"/>
      <c r="Y2569" s="276"/>
      <c r="Z2569" s="276"/>
      <c r="AA2569" s="276"/>
      <c r="AB2569" s="276"/>
      <c r="AC2569" s="276"/>
      <c r="AD2569" s="276"/>
      <c r="AE2569" s="276"/>
      <c r="AF2569" s="276"/>
      <c r="AG2569" s="276"/>
      <c r="AH2569" s="276"/>
      <c r="AI2569" s="276"/>
      <c r="AJ2569" s="276"/>
      <c r="AK2569" s="276"/>
      <c r="AL2569" s="276"/>
      <c r="AM2569" s="276"/>
      <c r="AN2569" s="276"/>
      <c r="AO2569" s="276"/>
      <c r="AP2569" s="276"/>
      <c r="AQ2569" s="276"/>
      <c r="AR2569" s="277"/>
      <c r="AS2569" s="278"/>
      <c r="AT2569" s="272"/>
      <c r="AU2569" s="272"/>
      <c r="AV2569" s="272"/>
      <c r="AW2569" s="272"/>
      <c r="AX2569" s="272"/>
    </row>
    <row r="2570" spans="1:50" customFormat="1" ht="21.6" x14ac:dyDescent="0.3">
      <c r="A2570" s="274"/>
      <c r="B2570" s="270"/>
      <c r="C2570" s="276"/>
      <c r="D2570" s="276"/>
      <c r="E2570" s="276"/>
      <c r="F2570" s="276"/>
      <c r="G2570" s="276"/>
      <c r="H2570" s="276"/>
      <c r="I2570" s="276"/>
      <c r="J2570" s="276"/>
      <c r="K2570" s="276"/>
      <c r="L2570" s="276"/>
      <c r="M2570" s="276"/>
      <c r="N2570" s="276"/>
      <c r="O2570" s="276"/>
      <c r="P2570" s="276"/>
      <c r="Q2570" s="276"/>
      <c r="R2570" s="276"/>
      <c r="S2570" s="276"/>
      <c r="T2570" s="276"/>
      <c r="U2570" s="276"/>
      <c r="V2570" s="276"/>
      <c r="W2570" s="276"/>
      <c r="X2570" s="276"/>
      <c r="Y2570" s="276"/>
      <c r="Z2570" s="276"/>
      <c r="AA2570" s="276"/>
      <c r="AB2570" s="276"/>
      <c r="AC2570" s="276"/>
      <c r="AD2570" s="276"/>
      <c r="AE2570" s="276"/>
      <c r="AF2570" s="276"/>
      <c r="AG2570" s="276"/>
      <c r="AH2570" s="276"/>
      <c r="AI2570" s="276"/>
      <c r="AJ2570" s="276"/>
      <c r="AK2570" s="276"/>
      <c r="AL2570" s="276"/>
      <c r="AM2570" s="276"/>
      <c r="AN2570" s="276"/>
      <c r="AO2570" s="276"/>
      <c r="AP2570" s="276"/>
      <c r="AQ2570" s="276"/>
      <c r="AR2570" s="277"/>
      <c r="AS2570" s="278"/>
      <c r="AT2570" s="272"/>
      <c r="AU2570" s="272"/>
      <c r="AV2570" s="272"/>
      <c r="AW2570" s="272"/>
      <c r="AX2570" s="272"/>
    </row>
    <row r="2571" spans="1:50" customFormat="1" ht="14.4" x14ac:dyDescent="0.3">
      <c r="A2571" s="269"/>
      <c r="B2571" s="270"/>
      <c r="C2571" s="275"/>
      <c r="D2571" s="275"/>
      <c r="E2571" s="275"/>
      <c r="F2571" s="275"/>
      <c r="G2571" s="275"/>
      <c r="H2571" s="275"/>
      <c r="I2571" s="275"/>
      <c r="J2571" s="275"/>
      <c r="K2571" s="275"/>
      <c r="L2571" s="275"/>
      <c r="M2571" s="275"/>
      <c r="N2571" s="275"/>
      <c r="O2571" s="275"/>
      <c r="P2571" s="275"/>
      <c r="Q2571" s="275"/>
      <c r="R2571" s="275"/>
      <c r="S2571" s="275"/>
      <c r="T2571" s="275"/>
      <c r="U2571" s="275"/>
      <c r="V2571" s="275"/>
      <c r="W2571" s="275"/>
      <c r="X2571" s="275"/>
      <c r="Y2571" s="275"/>
      <c r="Z2571" s="275"/>
      <c r="AA2571" s="275"/>
      <c r="AB2571" s="275"/>
      <c r="AC2571" s="275"/>
      <c r="AD2571" s="275"/>
      <c r="AE2571" s="275"/>
      <c r="AF2571" s="275"/>
      <c r="AG2571" s="275"/>
      <c r="AH2571" s="275"/>
      <c r="AI2571" s="275"/>
      <c r="AJ2571" s="275"/>
      <c r="AK2571" s="275"/>
      <c r="AL2571" s="275"/>
      <c r="AM2571" s="275"/>
      <c r="AN2571" s="275"/>
      <c r="AO2571" s="275"/>
      <c r="AP2571" s="275"/>
      <c r="AQ2571" s="275"/>
      <c r="AR2571" s="275"/>
      <c r="AS2571" s="275"/>
      <c r="AT2571" s="272"/>
      <c r="AU2571" s="272"/>
      <c r="AV2571" s="272"/>
      <c r="AW2571" s="272"/>
      <c r="AX2571" s="272"/>
    </row>
    <row r="2572" spans="1:50" customFormat="1" ht="14.4" x14ac:dyDescent="0.3">
      <c r="A2572" s="269"/>
      <c r="B2572" s="270"/>
      <c r="C2572" s="275"/>
      <c r="D2572" s="275"/>
      <c r="E2572" s="275"/>
      <c r="F2572" s="275"/>
      <c r="G2572" s="275"/>
      <c r="H2572" s="275"/>
      <c r="I2572" s="275"/>
      <c r="J2572" s="275"/>
      <c r="K2572" s="275"/>
      <c r="L2572" s="275"/>
      <c r="M2572" s="275"/>
      <c r="N2572" s="275"/>
      <c r="O2572" s="275"/>
      <c r="P2572" s="275"/>
      <c r="Q2572" s="275"/>
      <c r="R2572" s="275"/>
      <c r="S2572" s="275"/>
      <c r="T2572" s="275"/>
      <c r="U2572" s="275"/>
      <c r="V2572" s="275"/>
      <c r="W2572" s="275"/>
      <c r="X2572" s="275"/>
      <c r="Y2572" s="275"/>
      <c r="Z2572" s="275"/>
      <c r="AA2572" s="275"/>
      <c r="AB2572" s="275"/>
      <c r="AC2572" s="275"/>
      <c r="AD2572" s="275"/>
      <c r="AE2572" s="275"/>
      <c r="AF2572" s="275"/>
      <c r="AG2572" s="275"/>
      <c r="AH2572" s="275"/>
      <c r="AI2572" s="275"/>
      <c r="AJ2572" s="275"/>
      <c r="AK2572" s="275"/>
      <c r="AL2572" s="275"/>
      <c r="AM2572" s="275"/>
      <c r="AN2572" s="275"/>
      <c r="AO2572" s="275"/>
      <c r="AP2572" s="275"/>
      <c r="AQ2572" s="275"/>
      <c r="AR2572" s="275"/>
      <c r="AS2572" s="275"/>
      <c r="AT2572" s="272"/>
      <c r="AU2572" s="272"/>
      <c r="AV2572" s="272"/>
      <c r="AW2572" s="272"/>
      <c r="AX2572" s="272"/>
    </row>
    <row r="2573" spans="1:50" customFormat="1" ht="21.6" x14ac:dyDescent="0.3">
      <c r="A2573" s="274"/>
      <c r="B2573" s="270"/>
      <c r="C2573" s="276"/>
      <c r="D2573" s="276"/>
      <c r="E2573" s="276"/>
      <c r="F2573" s="276"/>
      <c r="G2573" s="276"/>
      <c r="H2573" s="276"/>
      <c r="I2573" s="276"/>
      <c r="J2573" s="276"/>
      <c r="K2573" s="276"/>
      <c r="L2573" s="276"/>
      <c r="M2573" s="276"/>
      <c r="N2573" s="276"/>
      <c r="O2573" s="276"/>
      <c r="P2573" s="276"/>
      <c r="Q2573" s="276"/>
      <c r="R2573" s="276"/>
      <c r="S2573" s="276"/>
      <c r="T2573" s="276"/>
      <c r="U2573" s="276"/>
      <c r="V2573" s="276"/>
      <c r="W2573" s="276"/>
      <c r="X2573" s="276"/>
      <c r="Y2573" s="276"/>
      <c r="Z2573" s="276"/>
      <c r="AA2573" s="276"/>
      <c r="AB2573" s="276"/>
      <c r="AC2573" s="276"/>
      <c r="AD2573" s="276"/>
      <c r="AE2573" s="276"/>
      <c r="AF2573" s="276"/>
      <c r="AG2573" s="276"/>
      <c r="AH2573" s="276"/>
      <c r="AI2573" s="276"/>
      <c r="AJ2573" s="276"/>
      <c r="AK2573" s="276"/>
      <c r="AL2573" s="276"/>
      <c r="AM2573" s="276"/>
      <c r="AN2573" s="276"/>
      <c r="AO2573" s="276"/>
      <c r="AP2573" s="276"/>
      <c r="AQ2573" s="276"/>
      <c r="AR2573" s="277"/>
      <c r="AS2573" s="278"/>
      <c r="AT2573" s="272"/>
      <c r="AU2573" s="272"/>
      <c r="AV2573" s="272"/>
      <c r="AW2573" s="272"/>
      <c r="AX2573" s="272"/>
    </row>
    <row r="2574" spans="1:50" customFormat="1" ht="14.4" x14ac:dyDescent="0.3">
      <c r="A2574" s="269"/>
      <c r="B2574" s="270"/>
      <c r="C2574" s="275"/>
      <c r="D2574" s="275"/>
      <c r="E2574" s="275"/>
      <c r="F2574" s="275"/>
      <c r="G2574" s="275"/>
      <c r="H2574" s="275"/>
      <c r="I2574" s="275"/>
      <c r="J2574" s="275"/>
      <c r="K2574" s="275"/>
      <c r="L2574" s="275"/>
      <c r="M2574" s="275"/>
      <c r="N2574" s="275"/>
      <c r="O2574" s="275"/>
      <c r="P2574" s="275"/>
      <c r="Q2574" s="275"/>
      <c r="R2574" s="275"/>
      <c r="S2574" s="275"/>
      <c r="T2574" s="275"/>
      <c r="U2574" s="275"/>
      <c r="V2574" s="275"/>
      <c r="W2574" s="275"/>
      <c r="X2574" s="275"/>
      <c r="Y2574" s="275"/>
      <c r="Z2574" s="275"/>
      <c r="AA2574" s="275"/>
      <c r="AB2574" s="275"/>
      <c r="AC2574" s="275"/>
      <c r="AD2574" s="275"/>
      <c r="AE2574" s="275"/>
      <c r="AF2574" s="275"/>
      <c r="AG2574" s="275"/>
      <c r="AH2574" s="275"/>
      <c r="AI2574" s="275"/>
      <c r="AJ2574" s="275"/>
      <c r="AK2574" s="275"/>
      <c r="AL2574" s="275"/>
      <c r="AM2574" s="275"/>
      <c r="AN2574" s="275"/>
      <c r="AO2574" s="275"/>
      <c r="AP2574" s="275"/>
      <c r="AQ2574" s="275"/>
      <c r="AR2574" s="275"/>
      <c r="AS2574" s="275"/>
      <c r="AT2574" s="272"/>
      <c r="AU2574" s="272"/>
      <c r="AV2574" s="272"/>
      <c r="AW2574" s="272"/>
      <c r="AX2574" s="272"/>
    </row>
    <row r="2575" spans="1:50" customFormat="1" ht="14.4" x14ac:dyDescent="0.3">
      <c r="A2575" s="269"/>
      <c r="B2575" s="270"/>
      <c r="C2575" s="275"/>
      <c r="D2575" s="275"/>
      <c r="E2575" s="275"/>
      <c r="F2575" s="275"/>
      <c r="G2575" s="275"/>
      <c r="H2575" s="275"/>
      <c r="I2575" s="275"/>
      <c r="J2575" s="275"/>
      <c r="K2575" s="275"/>
      <c r="L2575" s="275"/>
      <c r="M2575" s="275"/>
      <c r="N2575" s="275"/>
      <c r="O2575" s="275"/>
      <c r="P2575" s="275"/>
      <c r="Q2575" s="275"/>
      <c r="R2575" s="275"/>
      <c r="S2575" s="275"/>
      <c r="T2575" s="275"/>
      <c r="U2575" s="275"/>
      <c r="V2575" s="275"/>
      <c r="W2575" s="275"/>
      <c r="X2575" s="275"/>
      <c r="Y2575" s="275"/>
      <c r="Z2575" s="275"/>
      <c r="AA2575" s="275"/>
      <c r="AB2575" s="275"/>
      <c r="AC2575" s="275"/>
      <c r="AD2575" s="275"/>
      <c r="AE2575" s="275"/>
      <c r="AF2575" s="275"/>
      <c r="AG2575" s="275"/>
      <c r="AH2575" s="275"/>
      <c r="AI2575" s="275"/>
      <c r="AJ2575" s="275"/>
      <c r="AK2575" s="275"/>
      <c r="AL2575" s="275"/>
      <c r="AM2575" s="275"/>
      <c r="AN2575" s="275"/>
      <c r="AO2575" s="275"/>
      <c r="AP2575" s="275"/>
      <c r="AQ2575" s="275"/>
      <c r="AR2575" s="275"/>
      <c r="AS2575" s="275"/>
      <c r="AT2575" s="272"/>
      <c r="AU2575" s="272"/>
      <c r="AV2575" s="272"/>
      <c r="AW2575" s="272"/>
      <c r="AX2575" s="272"/>
    </row>
    <row r="2576" spans="1:50" customFormat="1" ht="21.6" x14ac:dyDescent="0.3">
      <c r="A2576" s="274"/>
      <c r="B2576" s="270"/>
      <c r="C2576" s="276"/>
      <c r="D2576" s="276"/>
      <c r="E2576" s="276"/>
      <c r="F2576" s="276"/>
      <c r="G2576" s="276"/>
      <c r="H2576" s="276"/>
      <c r="I2576" s="276"/>
      <c r="J2576" s="276"/>
      <c r="K2576" s="276"/>
      <c r="L2576" s="276"/>
      <c r="M2576" s="276"/>
      <c r="N2576" s="276"/>
      <c r="O2576" s="276"/>
      <c r="P2576" s="276"/>
      <c r="Q2576" s="276"/>
      <c r="R2576" s="276"/>
      <c r="S2576" s="276"/>
      <c r="T2576" s="276"/>
      <c r="U2576" s="276"/>
      <c r="V2576" s="276"/>
      <c r="W2576" s="276"/>
      <c r="X2576" s="276"/>
      <c r="Y2576" s="276"/>
      <c r="Z2576" s="276"/>
      <c r="AA2576" s="276"/>
      <c r="AB2576" s="276"/>
      <c r="AC2576" s="276"/>
      <c r="AD2576" s="276"/>
      <c r="AE2576" s="276"/>
      <c r="AF2576" s="276"/>
      <c r="AG2576" s="276"/>
      <c r="AH2576" s="276"/>
      <c r="AI2576" s="276"/>
      <c r="AJ2576" s="276"/>
      <c r="AK2576" s="276"/>
      <c r="AL2576" s="276"/>
      <c r="AM2576" s="276"/>
      <c r="AN2576" s="276"/>
      <c r="AO2576" s="276"/>
      <c r="AP2576" s="276"/>
      <c r="AQ2576" s="276"/>
      <c r="AR2576" s="277"/>
      <c r="AS2576" s="278"/>
      <c r="AT2576" s="272"/>
      <c r="AU2576" s="272"/>
      <c r="AV2576" s="272"/>
      <c r="AW2576" s="272"/>
      <c r="AX2576" s="272"/>
    </row>
    <row r="2577" spans="1:50" customFormat="1" ht="21.6" x14ac:dyDescent="0.3">
      <c r="A2577" s="274"/>
      <c r="B2577" s="270"/>
      <c r="C2577" s="276"/>
      <c r="D2577" s="276"/>
      <c r="E2577" s="276"/>
      <c r="F2577" s="276"/>
      <c r="G2577" s="276"/>
      <c r="H2577" s="276"/>
      <c r="I2577" s="276"/>
      <c r="J2577" s="276"/>
      <c r="K2577" s="276"/>
      <c r="L2577" s="276"/>
      <c r="M2577" s="276"/>
      <c r="N2577" s="276"/>
      <c r="O2577" s="276"/>
      <c r="P2577" s="276"/>
      <c r="Q2577" s="276"/>
      <c r="R2577" s="276"/>
      <c r="S2577" s="276"/>
      <c r="T2577" s="276"/>
      <c r="U2577" s="276"/>
      <c r="V2577" s="276"/>
      <c r="W2577" s="276"/>
      <c r="X2577" s="276"/>
      <c r="Y2577" s="276"/>
      <c r="Z2577" s="276"/>
      <c r="AA2577" s="276"/>
      <c r="AB2577" s="276"/>
      <c r="AC2577" s="276"/>
      <c r="AD2577" s="276"/>
      <c r="AE2577" s="276"/>
      <c r="AF2577" s="276"/>
      <c r="AG2577" s="276"/>
      <c r="AH2577" s="276"/>
      <c r="AI2577" s="276"/>
      <c r="AJ2577" s="276"/>
      <c r="AK2577" s="276"/>
      <c r="AL2577" s="276"/>
      <c r="AM2577" s="276"/>
      <c r="AN2577" s="276"/>
      <c r="AO2577" s="276"/>
      <c r="AP2577" s="276"/>
      <c r="AQ2577" s="276"/>
      <c r="AR2577" s="277"/>
      <c r="AS2577" s="278"/>
      <c r="AT2577" s="272"/>
      <c r="AU2577" s="272"/>
      <c r="AV2577" s="272"/>
      <c r="AW2577" s="272"/>
      <c r="AX2577" s="272"/>
    </row>
    <row r="2578" spans="1:50" customFormat="1" ht="14.4" x14ac:dyDescent="0.3">
      <c r="A2578" s="269"/>
      <c r="B2578" s="270"/>
      <c r="C2578" s="275"/>
      <c r="D2578" s="275"/>
      <c r="E2578" s="275"/>
      <c r="F2578" s="275"/>
      <c r="G2578" s="275"/>
      <c r="H2578" s="275"/>
      <c r="I2578" s="275"/>
      <c r="J2578" s="275"/>
      <c r="K2578" s="275"/>
      <c r="L2578" s="275"/>
      <c r="M2578" s="275"/>
      <c r="N2578" s="275"/>
      <c r="O2578" s="275"/>
      <c r="P2578" s="275"/>
      <c r="Q2578" s="275"/>
      <c r="R2578" s="275"/>
      <c r="S2578" s="275"/>
      <c r="T2578" s="275"/>
      <c r="U2578" s="275"/>
      <c r="V2578" s="275"/>
      <c r="W2578" s="275"/>
      <c r="X2578" s="275"/>
      <c r="Y2578" s="275"/>
      <c r="Z2578" s="275"/>
      <c r="AA2578" s="275"/>
      <c r="AB2578" s="275"/>
      <c r="AC2578" s="275"/>
      <c r="AD2578" s="275"/>
      <c r="AE2578" s="275"/>
      <c r="AF2578" s="275"/>
      <c r="AG2578" s="275"/>
      <c r="AH2578" s="275"/>
      <c r="AI2578" s="275"/>
      <c r="AJ2578" s="275"/>
      <c r="AK2578" s="275"/>
      <c r="AL2578" s="275"/>
      <c r="AM2578" s="275"/>
      <c r="AN2578" s="275"/>
      <c r="AO2578" s="275"/>
      <c r="AP2578" s="275"/>
      <c r="AQ2578" s="275"/>
      <c r="AR2578" s="275"/>
      <c r="AS2578" s="275"/>
      <c r="AT2578" s="272"/>
      <c r="AU2578" s="272"/>
      <c r="AV2578" s="272"/>
      <c r="AW2578" s="272"/>
      <c r="AX2578" s="272"/>
    </row>
    <row r="2579" spans="1:50" customFormat="1" ht="21.6" x14ac:dyDescent="0.3">
      <c r="A2579" s="274"/>
      <c r="B2579" s="270"/>
      <c r="C2579" s="276"/>
      <c r="D2579" s="276"/>
      <c r="E2579" s="276"/>
      <c r="F2579" s="276"/>
      <c r="G2579" s="276"/>
      <c r="H2579" s="276"/>
      <c r="I2579" s="276"/>
      <c r="J2579" s="276"/>
      <c r="K2579" s="276"/>
      <c r="L2579" s="276"/>
      <c r="M2579" s="276"/>
      <c r="N2579" s="276"/>
      <c r="O2579" s="276"/>
      <c r="P2579" s="276"/>
      <c r="Q2579" s="276"/>
      <c r="R2579" s="276"/>
      <c r="S2579" s="276"/>
      <c r="T2579" s="276"/>
      <c r="U2579" s="276"/>
      <c r="V2579" s="276"/>
      <c r="W2579" s="276"/>
      <c r="X2579" s="276"/>
      <c r="Y2579" s="276"/>
      <c r="Z2579" s="276"/>
      <c r="AA2579" s="276"/>
      <c r="AB2579" s="276"/>
      <c r="AC2579" s="276"/>
      <c r="AD2579" s="276"/>
      <c r="AE2579" s="276"/>
      <c r="AF2579" s="276"/>
      <c r="AG2579" s="276"/>
      <c r="AH2579" s="276"/>
      <c r="AI2579" s="276"/>
      <c r="AJ2579" s="276"/>
      <c r="AK2579" s="276"/>
      <c r="AL2579" s="276"/>
      <c r="AM2579" s="276"/>
      <c r="AN2579" s="276"/>
      <c r="AO2579" s="276"/>
      <c r="AP2579" s="276"/>
      <c r="AQ2579" s="276"/>
      <c r="AR2579" s="277"/>
      <c r="AS2579" s="278"/>
      <c r="AT2579" s="272"/>
      <c r="AU2579" s="272"/>
      <c r="AV2579" s="272"/>
      <c r="AW2579" s="272"/>
      <c r="AX2579" s="272"/>
    </row>
    <row r="2580" spans="1:50" customFormat="1" ht="14.4" x14ac:dyDescent="0.3">
      <c r="A2580" s="269"/>
      <c r="B2580" s="270"/>
      <c r="C2580" s="275"/>
      <c r="D2580" s="275"/>
      <c r="E2580" s="275"/>
      <c r="F2580" s="275"/>
      <c r="G2580" s="275"/>
      <c r="H2580" s="275"/>
      <c r="I2580" s="275"/>
      <c r="J2580" s="275"/>
      <c r="K2580" s="275"/>
      <c r="L2580" s="275"/>
      <c r="M2580" s="275"/>
      <c r="N2580" s="275"/>
      <c r="O2580" s="275"/>
      <c r="P2580" s="275"/>
      <c r="Q2580" s="275"/>
      <c r="R2580" s="275"/>
      <c r="S2580" s="275"/>
      <c r="T2580" s="275"/>
      <c r="U2580" s="275"/>
      <c r="V2580" s="275"/>
      <c r="W2580" s="275"/>
      <c r="X2580" s="275"/>
      <c r="Y2580" s="275"/>
      <c r="Z2580" s="275"/>
      <c r="AA2580" s="275"/>
      <c r="AB2580" s="275"/>
      <c r="AC2580" s="275"/>
      <c r="AD2580" s="275"/>
      <c r="AE2580" s="275"/>
      <c r="AF2580" s="275"/>
      <c r="AG2580" s="275"/>
      <c r="AH2580" s="275"/>
      <c r="AI2580" s="275"/>
      <c r="AJ2580" s="275"/>
      <c r="AK2580" s="275"/>
      <c r="AL2580" s="275"/>
      <c r="AM2580" s="275"/>
      <c r="AN2580" s="275"/>
      <c r="AO2580" s="275"/>
      <c r="AP2580" s="275"/>
      <c r="AQ2580" s="275"/>
      <c r="AR2580" s="275"/>
      <c r="AS2580" s="275"/>
      <c r="AT2580" s="272"/>
      <c r="AU2580" s="272"/>
      <c r="AV2580" s="272"/>
      <c r="AW2580" s="272"/>
      <c r="AX2580" s="272"/>
    </row>
    <row r="2581" spans="1:50" customFormat="1" ht="21.6" x14ac:dyDescent="0.3">
      <c r="A2581" s="274"/>
      <c r="B2581" s="270"/>
      <c r="C2581" s="276"/>
      <c r="D2581" s="276"/>
      <c r="E2581" s="276"/>
      <c r="F2581" s="276"/>
      <c r="G2581" s="276"/>
      <c r="H2581" s="276"/>
      <c r="I2581" s="276"/>
      <c r="J2581" s="276"/>
      <c r="K2581" s="276"/>
      <c r="L2581" s="276"/>
      <c r="M2581" s="276"/>
      <c r="N2581" s="276"/>
      <c r="O2581" s="276"/>
      <c r="P2581" s="276"/>
      <c r="Q2581" s="276"/>
      <c r="R2581" s="276"/>
      <c r="S2581" s="276"/>
      <c r="T2581" s="276"/>
      <c r="U2581" s="276"/>
      <c r="V2581" s="276"/>
      <c r="W2581" s="276"/>
      <c r="X2581" s="276"/>
      <c r="Y2581" s="276"/>
      <c r="Z2581" s="276"/>
      <c r="AA2581" s="276"/>
      <c r="AB2581" s="276"/>
      <c r="AC2581" s="276"/>
      <c r="AD2581" s="276"/>
      <c r="AE2581" s="276"/>
      <c r="AF2581" s="276"/>
      <c r="AG2581" s="276"/>
      <c r="AH2581" s="276"/>
      <c r="AI2581" s="276"/>
      <c r="AJ2581" s="276"/>
      <c r="AK2581" s="276"/>
      <c r="AL2581" s="276"/>
      <c r="AM2581" s="276"/>
      <c r="AN2581" s="276"/>
      <c r="AO2581" s="276"/>
      <c r="AP2581" s="276"/>
      <c r="AQ2581" s="276"/>
      <c r="AR2581" s="277"/>
      <c r="AS2581" s="278"/>
      <c r="AT2581" s="272"/>
      <c r="AU2581" s="272"/>
      <c r="AV2581" s="272"/>
      <c r="AW2581" s="272"/>
      <c r="AX2581" s="272"/>
    </row>
    <row r="2582" spans="1:50" customFormat="1" ht="21.6" x14ac:dyDescent="0.3">
      <c r="A2582" s="274"/>
      <c r="B2582" s="270"/>
      <c r="C2582" s="276"/>
      <c r="D2582" s="276"/>
      <c r="E2582" s="276"/>
      <c r="F2582" s="276"/>
      <c r="G2582" s="276"/>
      <c r="H2582" s="276"/>
      <c r="I2582" s="276"/>
      <c r="J2582" s="276"/>
      <c r="K2582" s="276"/>
      <c r="L2582" s="276"/>
      <c r="M2582" s="276"/>
      <c r="N2582" s="276"/>
      <c r="O2582" s="276"/>
      <c r="P2582" s="276"/>
      <c r="Q2582" s="276"/>
      <c r="R2582" s="276"/>
      <c r="S2582" s="276"/>
      <c r="T2582" s="276"/>
      <c r="U2582" s="276"/>
      <c r="V2582" s="276"/>
      <c r="W2582" s="276"/>
      <c r="X2582" s="276"/>
      <c r="Y2582" s="276"/>
      <c r="Z2582" s="276"/>
      <c r="AA2582" s="276"/>
      <c r="AB2582" s="276"/>
      <c r="AC2582" s="276"/>
      <c r="AD2582" s="276"/>
      <c r="AE2582" s="276"/>
      <c r="AF2582" s="276"/>
      <c r="AG2582" s="276"/>
      <c r="AH2582" s="276"/>
      <c r="AI2582" s="276"/>
      <c r="AJ2582" s="276"/>
      <c r="AK2582" s="276"/>
      <c r="AL2582" s="276"/>
      <c r="AM2582" s="276"/>
      <c r="AN2582" s="276"/>
      <c r="AO2582" s="276"/>
      <c r="AP2582" s="276"/>
      <c r="AQ2582" s="276"/>
      <c r="AR2582" s="277"/>
      <c r="AS2582" s="278"/>
      <c r="AT2582" s="272"/>
      <c r="AU2582" s="272"/>
      <c r="AV2582" s="272"/>
      <c r="AW2582" s="272"/>
      <c r="AX2582" s="272"/>
    </row>
    <row r="2583" spans="1:50" customFormat="1" ht="21.6" x14ac:dyDescent="0.3">
      <c r="A2583" s="274"/>
      <c r="B2583" s="270"/>
      <c r="C2583" s="276"/>
      <c r="D2583" s="276"/>
      <c r="E2583" s="276"/>
      <c r="F2583" s="276"/>
      <c r="G2583" s="276"/>
      <c r="H2583" s="276"/>
      <c r="I2583" s="276"/>
      <c r="J2583" s="276"/>
      <c r="K2583" s="276"/>
      <c r="L2583" s="276"/>
      <c r="M2583" s="276"/>
      <c r="N2583" s="276"/>
      <c r="O2583" s="276"/>
      <c r="P2583" s="276"/>
      <c r="Q2583" s="276"/>
      <c r="R2583" s="276"/>
      <c r="S2583" s="276"/>
      <c r="T2583" s="276"/>
      <c r="U2583" s="276"/>
      <c r="V2583" s="276"/>
      <c r="W2583" s="276"/>
      <c r="X2583" s="276"/>
      <c r="Y2583" s="276"/>
      <c r="Z2583" s="276"/>
      <c r="AA2583" s="276"/>
      <c r="AB2583" s="276"/>
      <c r="AC2583" s="276"/>
      <c r="AD2583" s="276"/>
      <c r="AE2583" s="276"/>
      <c r="AF2583" s="276"/>
      <c r="AG2583" s="276"/>
      <c r="AH2583" s="276"/>
      <c r="AI2583" s="276"/>
      <c r="AJ2583" s="276"/>
      <c r="AK2583" s="276"/>
      <c r="AL2583" s="276"/>
      <c r="AM2583" s="276"/>
      <c r="AN2583" s="276"/>
      <c r="AO2583" s="276"/>
      <c r="AP2583" s="276"/>
      <c r="AQ2583" s="276"/>
      <c r="AR2583" s="277"/>
      <c r="AS2583" s="278"/>
      <c r="AT2583" s="272"/>
      <c r="AU2583" s="272"/>
      <c r="AV2583" s="272"/>
      <c r="AW2583" s="272"/>
      <c r="AX2583" s="272"/>
    </row>
    <row r="2584" spans="1:50" customFormat="1" ht="14.4" x14ac:dyDescent="0.3">
      <c r="A2584" s="269"/>
      <c r="B2584" s="270"/>
      <c r="C2584" s="275"/>
      <c r="D2584" s="275"/>
      <c r="E2584" s="275"/>
      <c r="F2584" s="275"/>
      <c r="G2584" s="275"/>
      <c r="H2584" s="275"/>
      <c r="I2584" s="275"/>
      <c r="J2584" s="275"/>
      <c r="K2584" s="275"/>
      <c r="L2584" s="275"/>
      <c r="M2584" s="275"/>
      <c r="N2584" s="275"/>
      <c r="O2584" s="275"/>
      <c r="P2584" s="275"/>
      <c r="Q2584" s="275"/>
      <c r="R2584" s="275"/>
      <c r="S2584" s="275"/>
      <c r="T2584" s="275"/>
      <c r="U2584" s="275"/>
      <c r="V2584" s="275"/>
      <c r="W2584" s="275"/>
      <c r="X2584" s="275"/>
      <c r="Y2584" s="275"/>
      <c r="Z2584" s="275"/>
      <c r="AA2584" s="275"/>
      <c r="AB2584" s="275"/>
      <c r="AC2584" s="275"/>
      <c r="AD2584" s="275"/>
      <c r="AE2584" s="275"/>
      <c r="AF2584" s="275"/>
      <c r="AG2584" s="275"/>
      <c r="AH2584" s="275"/>
      <c r="AI2584" s="275"/>
      <c r="AJ2584" s="275"/>
      <c r="AK2584" s="275"/>
      <c r="AL2584" s="275"/>
      <c r="AM2584" s="275"/>
      <c r="AN2584" s="275"/>
      <c r="AO2584" s="275"/>
      <c r="AP2584" s="275"/>
      <c r="AQ2584" s="275"/>
      <c r="AR2584" s="275"/>
      <c r="AS2584" s="275"/>
      <c r="AT2584" s="272"/>
      <c r="AU2584" s="272"/>
      <c r="AV2584" s="272"/>
      <c r="AW2584" s="272"/>
      <c r="AX2584" s="272"/>
    </row>
    <row r="2585" spans="1:50" customFormat="1" ht="14.4" x14ac:dyDescent="0.3">
      <c r="A2585" s="269"/>
      <c r="B2585" s="270"/>
      <c r="C2585" s="275"/>
      <c r="D2585" s="275"/>
      <c r="E2585" s="275"/>
      <c r="F2585" s="275"/>
      <c r="G2585" s="275"/>
      <c r="H2585" s="275"/>
      <c r="I2585" s="275"/>
      <c r="J2585" s="275"/>
      <c r="K2585" s="275"/>
      <c r="L2585" s="275"/>
      <c r="M2585" s="275"/>
      <c r="N2585" s="275"/>
      <c r="O2585" s="275"/>
      <c r="P2585" s="275"/>
      <c r="Q2585" s="275"/>
      <c r="R2585" s="275"/>
      <c r="S2585" s="275"/>
      <c r="T2585" s="275"/>
      <c r="U2585" s="275"/>
      <c r="V2585" s="275"/>
      <c r="W2585" s="275"/>
      <c r="X2585" s="275"/>
      <c r="Y2585" s="275"/>
      <c r="Z2585" s="275"/>
      <c r="AA2585" s="275"/>
      <c r="AB2585" s="275"/>
      <c r="AC2585" s="275"/>
      <c r="AD2585" s="275"/>
      <c r="AE2585" s="275"/>
      <c r="AF2585" s="275"/>
      <c r="AG2585" s="275"/>
      <c r="AH2585" s="275"/>
      <c r="AI2585" s="275"/>
      <c r="AJ2585" s="275"/>
      <c r="AK2585" s="275"/>
      <c r="AL2585" s="275"/>
      <c r="AM2585" s="275"/>
      <c r="AN2585" s="275"/>
      <c r="AO2585" s="275"/>
      <c r="AP2585" s="275"/>
      <c r="AQ2585" s="275"/>
      <c r="AR2585" s="275"/>
      <c r="AS2585" s="275"/>
      <c r="AT2585" s="272"/>
      <c r="AU2585" s="272"/>
      <c r="AV2585" s="272"/>
      <c r="AW2585" s="272"/>
      <c r="AX2585" s="272"/>
    </row>
    <row r="2586" spans="1:50" customFormat="1" ht="14.4" x14ac:dyDescent="0.3">
      <c r="A2586" s="269"/>
      <c r="B2586" s="270"/>
      <c r="C2586" s="275"/>
      <c r="D2586" s="275"/>
      <c r="E2586" s="275"/>
      <c r="F2586" s="275"/>
      <c r="G2586" s="275"/>
      <c r="H2586" s="275"/>
      <c r="I2586" s="275"/>
      <c r="J2586" s="275"/>
      <c r="K2586" s="275"/>
      <c r="L2586" s="275"/>
      <c r="M2586" s="275"/>
      <c r="N2586" s="275"/>
      <c r="O2586" s="275"/>
      <c r="P2586" s="275"/>
      <c r="Q2586" s="275"/>
      <c r="R2586" s="275"/>
      <c r="S2586" s="275"/>
      <c r="T2586" s="275"/>
      <c r="U2586" s="275"/>
      <c r="V2586" s="275"/>
      <c r="W2586" s="275"/>
      <c r="X2586" s="275"/>
      <c r="Y2586" s="275"/>
      <c r="Z2586" s="275"/>
      <c r="AA2586" s="275"/>
      <c r="AB2586" s="275"/>
      <c r="AC2586" s="275"/>
      <c r="AD2586" s="275"/>
      <c r="AE2586" s="275"/>
      <c r="AF2586" s="275"/>
      <c r="AG2586" s="275"/>
      <c r="AH2586" s="275"/>
      <c r="AI2586" s="275"/>
      <c r="AJ2586" s="275"/>
      <c r="AK2586" s="275"/>
      <c r="AL2586" s="275"/>
      <c r="AM2586" s="275"/>
      <c r="AN2586" s="275"/>
      <c r="AO2586" s="275"/>
      <c r="AP2586" s="275"/>
      <c r="AQ2586" s="275"/>
      <c r="AR2586" s="275"/>
      <c r="AS2586" s="275"/>
      <c r="AT2586" s="272"/>
      <c r="AU2586" s="272"/>
      <c r="AV2586" s="272"/>
      <c r="AW2586" s="272"/>
      <c r="AX2586" s="272"/>
    </row>
    <row r="2587" spans="1:50" customFormat="1" ht="21.6" x14ac:dyDescent="0.3">
      <c r="A2587" s="274"/>
      <c r="B2587" s="270"/>
      <c r="C2587" s="276"/>
      <c r="D2587" s="276"/>
      <c r="E2587" s="276"/>
      <c r="F2587" s="276"/>
      <c r="G2587" s="276"/>
      <c r="H2587" s="276"/>
      <c r="I2587" s="276"/>
      <c r="J2587" s="276"/>
      <c r="K2587" s="276"/>
      <c r="L2587" s="276"/>
      <c r="M2587" s="276"/>
      <c r="N2587" s="276"/>
      <c r="O2587" s="276"/>
      <c r="P2587" s="276"/>
      <c r="Q2587" s="276"/>
      <c r="R2587" s="276"/>
      <c r="S2587" s="276"/>
      <c r="T2587" s="276"/>
      <c r="U2587" s="276"/>
      <c r="V2587" s="276"/>
      <c r="W2587" s="276"/>
      <c r="X2587" s="276"/>
      <c r="Y2587" s="276"/>
      <c r="Z2587" s="276"/>
      <c r="AA2587" s="276"/>
      <c r="AB2587" s="276"/>
      <c r="AC2587" s="276"/>
      <c r="AD2587" s="276"/>
      <c r="AE2587" s="276"/>
      <c r="AF2587" s="276"/>
      <c r="AG2587" s="276"/>
      <c r="AH2587" s="276"/>
      <c r="AI2587" s="276"/>
      <c r="AJ2587" s="276"/>
      <c r="AK2587" s="276"/>
      <c r="AL2587" s="276"/>
      <c r="AM2587" s="276"/>
      <c r="AN2587" s="276"/>
      <c r="AO2587" s="276"/>
      <c r="AP2587" s="276"/>
      <c r="AQ2587" s="276"/>
      <c r="AR2587" s="277"/>
      <c r="AS2587" s="278"/>
      <c r="AT2587" s="272"/>
      <c r="AU2587" s="272"/>
      <c r="AV2587" s="272"/>
      <c r="AW2587" s="272"/>
      <c r="AX2587" s="272"/>
    </row>
    <row r="2588" spans="1:50" customFormat="1" ht="14.4" x14ac:dyDescent="0.3">
      <c r="A2588" s="269"/>
      <c r="B2588" s="270"/>
      <c r="C2588" s="275"/>
      <c r="D2588" s="275"/>
      <c r="E2588" s="275"/>
      <c r="F2588" s="275"/>
      <c r="G2588" s="275"/>
      <c r="H2588" s="275"/>
      <c r="I2588" s="275"/>
      <c r="J2588" s="275"/>
      <c r="K2588" s="275"/>
      <c r="L2588" s="275"/>
      <c r="M2588" s="275"/>
      <c r="N2588" s="275"/>
      <c r="O2588" s="275"/>
      <c r="P2588" s="275"/>
      <c r="Q2588" s="275"/>
      <c r="R2588" s="275"/>
      <c r="S2588" s="275"/>
      <c r="T2588" s="275"/>
      <c r="U2588" s="275"/>
      <c r="V2588" s="275"/>
      <c r="W2588" s="275"/>
      <c r="X2588" s="275"/>
      <c r="Y2588" s="275"/>
      <c r="Z2588" s="275"/>
      <c r="AA2588" s="275"/>
      <c r="AB2588" s="275"/>
      <c r="AC2588" s="275"/>
      <c r="AD2588" s="275"/>
      <c r="AE2588" s="275"/>
      <c r="AF2588" s="275"/>
      <c r="AG2588" s="275"/>
      <c r="AH2588" s="275"/>
      <c r="AI2588" s="275"/>
      <c r="AJ2588" s="275"/>
      <c r="AK2588" s="275"/>
      <c r="AL2588" s="275"/>
      <c r="AM2588" s="275"/>
      <c r="AN2588" s="275"/>
      <c r="AO2588" s="275"/>
      <c r="AP2588" s="275"/>
      <c r="AQ2588" s="275"/>
      <c r="AR2588" s="275"/>
      <c r="AS2588" s="275"/>
      <c r="AT2588" s="272"/>
      <c r="AU2588" s="272"/>
      <c r="AV2588" s="272"/>
      <c r="AW2588" s="272"/>
      <c r="AX2588" s="272"/>
    </row>
    <row r="2589" spans="1:50" customFormat="1" ht="14.4" x14ac:dyDescent="0.3">
      <c r="A2589" s="269"/>
      <c r="B2589" s="270"/>
      <c r="C2589" s="275"/>
      <c r="D2589" s="275"/>
      <c r="E2589" s="275"/>
      <c r="F2589" s="275"/>
      <c r="G2589" s="275"/>
      <c r="H2589" s="275"/>
      <c r="I2589" s="275"/>
      <c r="J2589" s="275"/>
      <c r="K2589" s="275"/>
      <c r="L2589" s="275"/>
      <c r="M2589" s="275"/>
      <c r="N2589" s="275"/>
      <c r="O2589" s="275"/>
      <c r="P2589" s="275"/>
      <c r="Q2589" s="275"/>
      <c r="R2589" s="275"/>
      <c r="S2589" s="275"/>
      <c r="T2589" s="275"/>
      <c r="U2589" s="275"/>
      <c r="V2589" s="275"/>
      <c r="W2589" s="275"/>
      <c r="X2589" s="275"/>
      <c r="Y2589" s="275"/>
      <c r="Z2589" s="275"/>
      <c r="AA2589" s="275"/>
      <c r="AB2589" s="275"/>
      <c r="AC2589" s="275"/>
      <c r="AD2589" s="275"/>
      <c r="AE2589" s="275"/>
      <c r="AF2589" s="275"/>
      <c r="AG2589" s="275"/>
      <c r="AH2589" s="275"/>
      <c r="AI2589" s="275"/>
      <c r="AJ2589" s="275"/>
      <c r="AK2589" s="275"/>
      <c r="AL2589" s="275"/>
      <c r="AM2589" s="275"/>
      <c r="AN2589" s="275"/>
      <c r="AO2589" s="275"/>
      <c r="AP2589" s="275"/>
      <c r="AQ2589" s="275"/>
      <c r="AR2589" s="275"/>
      <c r="AS2589" s="275"/>
      <c r="AT2589" s="272"/>
      <c r="AU2589" s="272"/>
      <c r="AV2589" s="272"/>
      <c r="AW2589" s="272"/>
      <c r="AX2589" s="272"/>
    </row>
    <row r="2590" spans="1:50" customFormat="1" ht="14.4" x14ac:dyDescent="0.3">
      <c r="A2590" s="269"/>
      <c r="B2590" s="270"/>
      <c r="C2590" s="275"/>
      <c r="D2590" s="275"/>
      <c r="E2590" s="275"/>
      <c r="F2590" s="275"/>
      <c r="G2590" s="275"/>
      <c r="H2590" s="275"/>
      <c r="I2590" s="275"/>
      <c r="J2590" s="275"/>
      <c r="K2590" s="275"/>
      <c r="L2590" s="275"/>
      <c r="M2590" s="275"/>
      <c r="N2590" s="275"/>
      <c r="O2590" s="275"/>
      <c r="P2590" s="275"/>
      <c r="Q2590" s="275"/>
      <c r="R2590" s="275"/>
      <c r="S2590" s="275"/>
      <c r="T2590" s="275"/>
      <c r="U2590" s="275"/>
      <c r="V2590" s="275"/>
      <c r="W2590" s="275"/>
      <c r="X2590" s="275"/>
      <c r="Y2590" s="275"/>
      <c r="Z2590" s="275"/>
      <c r="AA2590" s="275"/>
      <c r="AB2590" s="275"/>
      <c r="AC2590" s="275"/>
      <c r="AD2590" s="275"/>
      <c r="AE2590" s="275"/>
      <c r="AF2590" s="275"/>
      <c r="AG2590" s="275"/>
      <c r="AH2590" s="275"/>
      <c r="AI2590" s="275"/>
      <c r="AJ2590" s="275"/>
      <c r="AK2590" s="275"/>
      <c r="AL2590" s="275"/>
      <c r="AM2590" s="275"/>
      <c r="AN2590" s="275"/>
      <c r="AO2590" s="275"/>
      <c r="AP2590" s="275"/>
      <c r="AQ2590" s="275"/>
      <c r="AR2590" s="275"/>
      <c r="AS2590" s="275"/>
      <c r="AT2590" s="272"/>
      <c r="AU2590" s="272"/>
      <c r="AV2590" s="272"/>
      <c r="AW2590" s="272"/>
      <c r="AX2590" s="272"/>
    </row>
    <row r="2591" spans="1:50" customFormat="1" ht="14.4" x14ac:dyDescent="0.3">
      <c r="A2591" s="269"/>
      <c r="B2591" s="270"/>
      <c r="C2591" s="275"/>
      <c r="D2591" s="275"/>
      <c r="E2591" s="275"/>
      <c r="F2591" s="275"/>
      <c r="G2591" s="275"/>
      <c r="H2591" s="275"/>
      <c r="I2591" s="275"/>
      <c r="J2591" s="275"/>
      <c r="K2591" s="275"/>
      <c r="L2591" s="275"/>
      <c r="M2591" s="275"/>
      <c r="N2591" s="275"/>
      <c r="O2591" s="275"/>
      <c r="P2591" s="275"/>
      <c r="Q2591" s="275"/>
      <c r="R2591" s="275"/>
      <c r="S2591" s="275"/>
      <c r="T2591" s="275"/>
      <c r="U2591" s="275"/>
      <c r="V2591" s="275"/>
      <c r="W2591" s="275"/>
      <c r="X2591" s="275"/>
      <c r="Y2591" s="275"/>
      <c r="Z2591" s="275"/>
      <c r="AA2591" s="275"/>
      <c r="AB2591" s="275"/>
      <c r="AC2591" s="275"/>
      <c r="AD2591" s="275"/>
      <c r="AE2591" s="275"/>
      <c r="AF2591" s="275"/>
      <c r="AG2591" s="275"/>
      <c r="AH2591" s="275"/>
      <c r="AI2591" s="275"/>
      <c r="AJ2591" s="275"/>
      <c r="AK2591" s="275"/>
      <c r="AL2591" s="275"/>
      <c r="AM2591" s="275"/>
      <c r="AN2591" s="275"/>
      <c r="AO2591" s="275"/>
      <c r="AP2591" s="275"/>
      <c r="AQ2591" s="275"/>
      <c r="AR2591" s="275"/>
      <c r="AS2591" s="275"/>
      <c r="AT2591" s="272"/>
      <c r="AU2591" s="272"/>
      <c r="AV2591" s="272"/>
      <c r="AW2591" s="272"/>
      <c r="AX2591" s="272"/>
    </row>
    <row r="2592" spans="1:50" customFormat="1" ht="14.4" x14ac:dyDescent="0.3">
      <c r="A2592" s="269"/>
      <c r="B2592" s="270"/>
      <c r="C2592" s="275"/>
      <c r="D2592" s="275"/>
      <c r="E2592" s="275"/>
      <c r="F2592" s="275"/>
      <c r="G2592" s="275"/>
      <c r="H2592" s="275"/>
      <c r="I2592" s="275"/>
      <c r="J2592" s="275"/>
      <c r="K2592" s="275"/>
      <c r="L2592" s="275"/>
      <c r="M2592" s="275"/>
      <c r="N2592" s="275"/>
      <c r="O2592" s="275"/>
      <c r="P2592" s="275"/>
      <c r="Q2592" s="275"/>
      <c r="R2592" s="275"/>
      <c r="S2592" s="275"/>
      <c r="T2592" s="275"/>
      <c r="U2592" s="275"/>
      <c r="V2592" s="275"/>
      <c r="W2592" s="275"/>
      <c r="X2592" s="275"/>
      <c r="Y2592" s="275"/>
      <c r="Z2592" s="275"/>
      <c r="AA2592" s="275"/>
      <c r="AB2592" s="275"/>
      <c r="AC2592" s="275"/>
      <c r="AD2592" s="275"/>
      <c r="AE2592" s="275"/>
      <c r="AF2592" s="275"/>
      <c r="AG2592" s="275"/>
      <c r="AH2592" s="275"/>
      <c r="AI2592" s="275"/>
      <c r="AJ2592" s="275"/>
      <c r="AK2592" s="275"/>
      <c r="AL2592" s="275"/>
      <c r="AM2592" s="275"/>
      <c r="AN2592" s="275"/>
      <c r="AO2592" s="275"/>
      <c r="AP2592" s="275"/>
      <c r="AQ2592" s="275"/>
      <c r="AR2592" s="275"/>
      <c r="AS2592" s="275"/>
      <c r="AT2592" s="272"/>
      <c r="AU2592" s="272"/>
      <c r="AV2592" s="272"/>
      <c r="AW2592" s="272"/>
      <c r="AX2592" s="272"/>
    </row>
    <row r="2593" spans="1:50" customFormat="1" ht="14.4" x14ac:dyDescent="0.3">
      <c r="A2593" s="269"/>
      <c r="B2593" s="270"/>
      <c r="C2593" s="275"/>
      <c r="D2593" s="275"/>
      <c r="E2593" s="275"/>
      <c r="F2593" s="275"/>
      <c r="G2593" s="275"/>
      <c r="H2593" s="275"/>
      <c r="I2593" s="275"/>
      <c r="J2593" s="275"/>
      <c r="K2593" s="275"/>
      <c r="L2593" s="275"/>
      <c r="M2593" s="275"/>
      <c r="N2593" s="275"/>
      <c r="O2593" s="275"/>
      <c r="P2593" s="275"/>
      <c r="Q2593" s="275"/>
      <c r="R2593" s="275"/>
      <c r="S2593" s="275"/>
      <c r="T2593" s="275"/>
      <c r="U2593" s="275"/>
      <c r="V2593" s="275"/>
      <c r="W2593" s="275"/>
      <c r="X2593" s="275"/>
      <c r="Y2593" s="275"/>
      <c r="Z2593" s="275"/>
      <c r="AA2593" s="275"/>
      <c r="AB2593" s="275"/>
      <c r="AC2593" s="275"/>
      <c r="AD2593" s="275"/>
      <c r="AE2593" s="275"/>
      <c r="AF2593" s="275"/>
      <c r="AG2593" s="275"/>
      <c r="AH2593" s="275"/>
      <c r="AI2593" s="275"/>
      <c r="AJ2593" s="275"/>
      <c r="AK2593" s="275"/>
      <c r="AL2593" s="275"/>
      <c r="AM2593" s="275"/>
      <c r="AN2593" s="275"/>
      <c r="AO2593" s="275"/>
      <c r="AP2593" s="275"/>
      <c r="AQ2593" s="275"/>
      <c r="AR2593" s="275"/>
      <c r="AS2593" s="275"/>
      <c r="AT2593" s="272"/>
      <c r="AU2593" s="272"/>
      <c r="AV2593" s="272"/>
      <c r="AW2593" s="272"/>
      <c r="AX2593" s="272"/>
    </row>
    <row r="2594" spans="1:50" customFormat="1" ht="14.4" x14ac:dyDescent="0.3">
      <c r="A2594" s="269"/>
      <c r="B2594" s="270"/>
      <c r="C2594" s="275"/>
      <c r="D2594" s="275"/>
      <c r="E2594" s="275"/>
      <c r="F2594" s="275"/>
      <c r="G2594" s="275"/>
      <c r="H2594" s="275"/>
      <c r="I2594" s="275"/>
      <c r="J2594" s="275"/>
      <c r="K2594" s="275"/>
      <c r="L2594" s="275"/>
      <c r="M2594" s="275"/>
      <c r="N2594" s="275"/>
      <c r="O2594" s="275"/>
      <c r="P2594" s="275"/>
      <c r="Q2594" s="275"/>
      <c r="R2594" s="275"/>
      <c r="S2594" s="275"/>
      <c r="T2594" s="275"/>
      <c r="U2594" s="275"/>
      <c r="V2594" s="275"/>
      <c r="W2594" s="275"/>
      <c r="X2594" s="275"/>
      <c r="Y2594" s="275"/>
      <c r="Z2594" s="275"/>
      <c r="AA2594" s="275"/>
      <c r="AB2594" s="275"/>
      <c r="AC2594" s="275"/>
      <c r="AD2594" s="275"/>
      <c r="AE2594" s="275"/>
      <c r="AF2594" s="275"/>
      <c r="AG2594" s="275"/>
      <c r="AH2594" s="275"/>
      <c r="AI2594" s="275"/>
      <c r="AJ2594" s="275"/>
      <c r="AK2594" s="275"/>
      <c r="AL2594" s="275"/>
      <c r="AM2594" s="275"/>
      <c r="AN2594" s="275"/>
      <c r="AO2594" s="275"/>
      <c r="AP2594" s="275"/>
      <c r="AQ2594" s="275"/>
      <c r="AR2594" s="275"/>
      <c r="AS2594" s="275"/>
      <c r="AT2594" s="272"/>
      <c r="AU2594" s="272"/>
      <c r="AV2594" s="272"/>
      <c r="AW2594" s="272"/>
      <c r="AX2594" s="272"/>
    </row>
    <row r="2595" spans="1:50" customFormat="1" ht="21.6" x14ac:dyDescent="0.3">
      <c r="A2595" s="274"/>
      <c r="B2595" s="270"/>
      <c r="C2595" s="276"/>
      <c r="D2595" s="276"/>
      <c r="E2595" s="276"/>
      <c r="F2595" s="276"/>
      <c r="G2595" s="276"/>
      <c r="H2595" s="276"/>
      <c r="I2595" s="276"/>
      <c r="J2595" s="276"/>
      <c r="K2595" s="276"/>
      <c r="L2595" s="276"/>
      <c r="M2595" s="276"/>
      <c r="N2595" s="276"/>
      <c r="O2595" s="276"/>
      <c r="P2595" s="276"/>
      <c r="Q2595" s="276"/>
      <c r="R2595" s="276"/>
      <c r="S2595" s="276"/>
      <c r="T2595" s="276"/>
      <c r="U2595" s="276"/>
      <c r="V2595" s="276"/>
      <c r="W2595" s="276"/>
      <c r="X2595" s="276"/>
      <c r="Y2595" s="276"/>
      <c r="Z2595" s="276"/>
      <c r="AA2595" s="276"/>
      <c r="AB2595" s="276"/>
      <c r="AC2595" s="276"/>
      <c r="AD2595" s="276"/>
      <c r="AE2595" s="276"/>
      <c r="AF2595" s="276"/>
      <c r="AG2595" s="276"/>
      <c r="AH2595" s="276"/>
      <c r="AI2595" s="276"/>
      <c r="AJ2595" s="276"/>
      <c r="AK2595" s="276"/>
      <c r="AL2595" s="276"/>
      <c r="AM2595" s="276"/>
      <c r="AN2595" s="276"/>
      <c r="AO2595" s="276"/>
      <c r="AP2595" s="276"/>
      <c r="AQ2595" s="276"/>
      <c r="AR2595" s="277"/>
      <c r="AS2595" s="278"/>
      <c r="AT2595" s="272"/>
      <c r="AU2595" s="272"/>
      <c r="AV2595" s="272"/>
      <c r="AW2595" s="272"/>
      <c r="AX2595" s="272"/>
    </row>
    <row r="2596" spans="1:50" customFormat="1" ht="14.4" x14ac:dyDescent="0.3">
      <c r="A2596" s="269"/>
      <c r="B2596" s="270"/>
      <c r="C2596" s="275"/>
      <c r="D2596" s="275"/>
      <c r="E2596" s="275"/>
      <c r="F2596" s="275"/>
      <c r="G2596" s="275"/>
      <c r="H2596" s="275"/>
      <c r="I2596" s="275"/>
      <c r="J2596" s="275"/>
      <c r="K2596" s="275"/>
      <c r="L2596" s="275"/>
      <c r="M2596" s="275"/>
      <c r="N2596" s="275"/>
      <c r="O2596" s="275"/>
      <c r="P2596" s="275"/>
      <c r="Q2596" s="275"/>
      <c r="R2596" s="275"/>
      <c r="S2596" s="275"/>
      <c r="T2596" s="275"/>
      <c r="U2596" s="275"/>
      <c r="V2596" s="275"/>
      <c r="W2596" s="275"/>
      <c r="X2596" s="275"/>
      <c r="Y2596" s="275"/>
      <c r="Z2596" s="275"/>
      <c r="AA2596" s="275"/>
      <c r="AB2596" s="275"/>
      <c r="AC2596" s="275"/>
      <c r="AD2596" s="275"/>
      <c r="AE2596" s="275"/>
      <c r="AF2596" s="275"/>
      <c r="AG2596" s="275"/>
      <c r="AH2596" s="275"/>
      <c r="AI2596" s="275"/>
      <c r="AJ2596" s="275"/>
      <c r="AK2596" s="275"/>
      <c r="AL2596" s="275"/>
      <c r="AM2596" s="275"/>
      <c r="AN2596" s="275"/>
      <c r="AO2596" s="275"/>
      <c r="AP2596" s="275"/>
      <c r="AQ2596" s="275"/>
      <c r="AR2596" s="275"/>
      <c r="AS2596" s="275"/>
      <c r="AT2596" s="272"/>
      <c r="AU2596" s="272"/>
      <c r="AV2596" s="272"/>
      <c r="AW2596" s="272"/>
      <c r="AX2596" s="272"/>
    </row>
    <row r="2597" spans="1:50" customFormat="1" ht="14.4" x14ac:dyDescent="0.3">
      <c r="A2597" s="269"/>
      <c r="B2597" s="270"/>
      <c r="C2597" s="275"/>
      <c r="D2597" s="275"/>
      <c r="E2597" s="275"/>
      <c r="F2597" s="275"/>
      <c r="G2597" s="275"/>
      <c r="H2597" s="275"/>
      <c r="I2597" s="275"/>
      <c r="J2597" s="275"/>
      <c r="K2597" s="275"/>
      <c r="L2597" s="275"/>
      <c r="M2597" s="275"/>
      <c r="N2597" s="275"/>
      <c r="O2597" s="275"/>
      <c r="P2597" s="275"/>
      <c r="Q2597" s="275"/>
      <c r="R2597" s="275"/>
      <c r="S2597" s="275"/>
      <c r="T2597" s="275"/>
      <c r="U2597" s="275"/>
      <c r="V2597" s="275"/>
      <c r="W2597" s="275"/>
      <c r="X2597" s="275"/>
      <c r="Y2597" s="275"/>
      <c r="Z2597" s="275"/>
      <c r="AA2597" s="275"/>
      <c r="AB2597" s="275"/>
      <c r="AC2597" s="275"/>
      <c r="AD2597" s="275"/>
      <c r="AE2597" s="275"/>
      <c r="AF2597" s="275"/>
      <c r="AG2597" s="275"/>
      <c r="AH2597" s="275"/>
      <c r="AI2597" s="275"/>
      <c r="AJ2597" s="275"/>
      <c r="AK2597" s="275"/>
      <c r="AL2597" s="275"/>
      <c r="AM2597" s="275"/>
      <c r="AN2597" s="275"/>
      <c r="AO2597" s="275"/>
      <c r="AP2597" s="275"/>
      <c r="AQ2597" s="275"/>
      <c r="AR2597" s="275"/>
      <c r="AS2597" s="275"/>
      <c r="AT2597" s="272"/>
      <c r="AU2597" s="272"/>
      <c r="AV2597" s="272"/>
      <c r="AW2597" s="272"/>
      <c r="AX2597" s="272"/>
    </row>
    <row r="2598" spans="1:50" customFormat="1" ht="21.6" x14ac:dyDescent="0.3">
      <c r="A2598" s="274"/>
      <c r="B2598" s="270"/>
      <c r="C2598" s="276"/>
      <c r="D2598" s="276"/>
      <c r="E2598" s="276"/>
      <c r="F2598" s="276"/>
      <c r="G2598" s="276"/>
      <c r="H2598" s="276"/>
      <c r="I2598" s="276"/>
      <c r="J2598" s="276"/>
      <c r="K2598" s="276"/>
      <c r="L2598" s="276"/>
      <c r="M2598" s="276"/>
      <c r="N2598" s="276"/>
      <c r="O2598" s="276"/>
      <c r="P2598" s="276"/>
      <c r="Q2598" s="276"/>
      <c r="R2598" s="276"/>
      <c r="S2598" s="276"/>
      <c r="T2598" s="276"/>
      <c r="U2598" s="276"/>
      <c r="V2598" s="276"/>
      <c r="W2598" s="276"/>
      <c r="X2598" s="276"/>
      <c r="Y2598" s="276"/>
      <c r="Z2598" s="276"/>
      <c r="AA2598" s="276"/>
      <c r="AB2598" s="276"/>
      <c r="AC2598" s="276"/>
      <c r="AD2598" s="276"/>
      <c r="AE2598" s="276"/>
      <c r="AF2598" s="276"/>
      <c r="AG2598" s="276"/>
      <c r="AH2598" s="276"/>
      <c r="AI2598" s="276"/>
      <c r="AJ2598" s="276"/>
      <c r="AK2598" s="276"/>
      <c r="AL2598" s="276"/>
      <c r="AM2598" s="276"/>
      <c r="AN2598" s="276"/>
      <c r="AO2598" s="276"/>
      <c r="AP2598" s="276"/>
      <c r="AQ2598" s="276"/>
      <c r="AR2598" s="277"/>
      <c r="AS2598" s="278"/>
      <c r="AT2598" s="272"/>
      <c r="AU2598" s="272"/>
      <c r="AV2598" s="272"/>
      <c r="AW2598" s="272"/>
      <c r="AX2598" s="272"/>
    </row>
    <row r="2599" spans="1:50" customFormat="1" ht="14.4" x14ac:dyDescent="0.3">
      <c r="A2599" s="269"/>
      <c r="B2599" s="270"/>
      <c r="C2599" s="275"/>
      <c r="D2599" s="275"/>
      <c r="E2599" s="275"/>
      <c r="F2599" s="275"/>
      <c r="G2599" s="275"/>
      <c r="H2599" s="275"/>
      <c r="I2599" s="275"/>
      <c r="J2599" s="275"/>
      <c r="K2599" s="275"/>
      <c r="L2599" s="275"/>
      <c r="M2599" s="275"/>
      <c r="N2599" s="275"/>
      <c r="O2599" s="275"/>
      <c r="P2599" s="275"/>
      <c r="Q2599" s="275"/>
      <c r="R2599" s="275"/>
      <c r="S2599" s="275"/>
      <c r="T2599" s="275"/>
      <c r="U2599" s="275"/>
      <c r="V2599" s="275"/>
      <c r="W2599" s="275"/>
      <c r="X2599" s="275"/>
      <c r="Y2599" s="275"/>
      <c r="Z2599" s="275"/>
      <c r="AA2599" s="275"/>
      <c r="AB2599" s="275"/>
      <c r="AC2599" s="275"/>
      <c r="AD2599" s="275"/>
      <c r="AE2599" s="275"/>
      <c r="AF2599" s="275"/>
      <c r="AG2599" s="275"/>
      <c r="AH2599" s="275"/>
      <c r="AI2599" s="275"/>
      <c r="AJ2599" s="275"/>
      <c r="AK2599" s="275"/>
      <c r="AL2599" s="275"/>
      <c r="AM2599" s="275"/>
      <c r="AN2599" s="275"/>
      <c r="AO2599" s="275"/>
      <c r="AP2599" s="275"/>
      <c r="AQ2599" s="275"/>
      <c r="AR2599" s="275"/>
      <c r="AS2599" s="275"/>
      <c r="AT2599" s="272"/>
      <c r="AU2599" s="272"/>
      <c r="AV2599" s="272"/>
      <c r="AW2599" s="272"/>
      <c r="AX2599" s="272"/>
    </row>
    <row r="2600" spans="1:50" customFormat="1" ht="14.4" x14ac:dyDescent="0.3">
      <c r="A2600" s="269"/>
      <c r="B2600" s="270"/>
      <c r="C2600" s="275"/>
      <c r="D2600" s="275"/>
      <c r="E2600" s="275"/>
      <c r="F2600" s="275"/>
      <c r="G2600" s="275"/>
      <c r="H2600" s="275"/>
      <c r="I2600" s="275"/>
      <c r="J2600" s="275"/>
      <c r="K2600" s="275"/>
      <c r="L2600" s="275"/>
      <c r="M2600" s="275"/>
      <c r="N2600" s="275"/>
      <c r="O2600" s="275"/>
      <c r="P2600" s="275"/>
      <c r="Q2600" s="275"/>
      <c r="R2600" s="275"/>
      <c r="S2600" s="275"/>
      <c r="T2600" s="275"/>
      <c r="U2600" s="275"/>
      <c r="V2600" s="275"/>
      <c r="W2600" s="275"/>
      <c r="X2600" s="275"/>
      <c r="Y2600" s="275"/>
      <c r="Z2600" s="275"/>
      <c r="AA2600" s="275"/>
      <c r="AB2600" s="275"/>
      <c r="AC2600" s="275"/>
      <c r="AD2600" s="275"/>
      <c r="AE2600" s="275"/>
      <c r="AF2600" s="275"/>
      <c r="AG2600" s="275"/>
      <c r="AH2600" s="275"/>
      <c r="AI2600" s="275"/>
      <c r="AJ2600" s="275"/>
      <c r="AK2600" s="275"/>
      <c r="AL2600" s="275"/>
      <c r="AM2600" s="275"/>
      <c r="AN2600" s="275"/>
      <c r="AO2600" s="275"/>
      <c r="AP2600" s="275"/>
      <c r="AQ2600" s="275"/>
      <c r="AR2600" s="275"/>
      <c r="AS2600" s="275"/>
      <c r="AT2600" s="272"/>
      <c r="AU2600" s="272"/>
      <c r="AV2600" s="272"/>
      <c r="AW2600" s="272"/>
      <c r="AX2600" s="272"/>
    </row>
    <row r="2601" spans="1:50" customFormat="1" ht="14.4" x14ac:dyDescent="0.3">
      <c r="A2601" s="269"/>
      <c r="B2601" s="270"/>
      <c r="C2601" s="275"/>
      <c r="D2601" s="275"/>
      <c r="E2601" s="275"/>
      <c r="F2601" s="275"/>
      <c r="G2601" s="275"/>
      <c r="H2601" s="275"/>
      <c r="I2601" s="275"/>
      <c r="J2601" s="275"/>
      <c r="K2601" s="275"/>
      <c r="L2601" s="275"/>
      <c r="M2601" s="275"/>
      <c r="N2601" s="275"/>
      <c r="O2601" s="275"/>
      <c r="P2601" s="275"/>
      <c r="Q2601" s="275"/>
      <c r="R2601" s="275"/>
      <c r="S2601" s="275"/>
      <c r="T2601" s="275"/>
      <c r="U2601" s="275"/>
      <c r="V2601" s="275"/>
      <c r="W2601" s="275"/>
      <c r="X2601" s="275"/>
      <c r="Y2601" s="275"/>
      <c r="Z2601" s="275"/>
      <c r="AA2601" s="275"/>
      <c r="AB2601" s="275"/>
      <c r="AC2601" s="275"/>
      <c r="AD2601" s="275"/>
      <c r="AE2601" s="275"/>
      <c r="AF2601" s="275"/>
      <c r="AG2601" s="275"/>
      <c r="AH2601" s="275"/>
      <c r="AI2601" s="275"/>
      <c r="AJ2601" s="275"/>
      <c r="AK2601" s="275"/>
      <c r="AL2601" s="275"/>
      <c r="AM2601" s="275"/>
      <c r="AN2601" s="275"/>
      <c r="AO2601" s="275"/>
      <c r="AP2601" s="275"/>
      <c r="AQ2601" s="275"/>
      <c r="AR2601" s="275"/>
      <c r="AS2601" s="275"/>
      <c r="AT2601" s="272"/>
      <c r="AU2601" s="272"/>
      <c r="AV2601" s="272"/>
      <c r="AW2601" s="272"/>
      <c r="AX2601" s="272"/>
    </row>
    <row r="2602" spans="1:50" customFormat="1" ht="21.6" x14ac:dyDescent="0.3">
      <c r="A2602" s="274"/>
      <c r="B2602" s="270"/>
      <c r="C2602" s="276"/>
      <c r="D2602" s="276"/>
      <c r="E2602" s="276"/>
      <c r="F2602" s="276"/>
      <c r="G2602" s="276"/>
      <c r="H2602" s="276"/>
      <c r="I2602" s="276"/>
      <c r="J2602" s="276"/>
      <c r="K2602" s="276"/>
      <c r="L2602" s="276"/>
      <c r="M2602" s="276"/>
      <c r="N2602" s="276"/>
      <c r="O2602" s="276"/>
      <c r="P2602" s="276"/>
      <c r="Q2602" s="276"/>
      <c r="R2602" s="276"/>
      <c r="S2602" s="276"/>
      <c r="T2602" s="276"/>
      <c r="U2602" s="276"/>
      <c r="V2602" s="276"/>
      <c r="W2602" s="276"/>
      <c r="X2602" s="276"/>
      <c r="Y2602" s="276"/>
      <c r="Z2602" s="276"/>
      <c r="AA2602" s="276"/>
      <c r="AB2602" s="276"/>
      <c r="AC2602" s="276"/>
      <c r="AD2602" s="276"/>
      <c r="AE2602" s="276"/>
      <c r="AF2602" s="276"/>
      <c r="AG2602" s="276"/>
      <c r="AH2602" s="276"/>
      <c r="AI2602" s="276"/>
      <c r="AJ2602" s="276"/>
      <c r="AK2602" s="276"/>
      <c r="AL2602" s="276"/>
      <c r="AM2602" s="276"/>
      <c r="AN2602" s="276"/>
      <c r="AO2602" s="276"/>
      <c r="AP2602" s="276"/>
      <c r="AQ2602" s="276"/>
      <c r="AR2602" s="277"/>
      <c r="AS2602" s="278"/>
      <c r="AT2602" s="272"/>
      <c r="AU2602" s="272"/>
      <c r="AV2602" s="272"/>
      <c r="AW2602" s="272"/>
      <c r="AX2602" s="272"/>
    </row>
    <row r="2603" spans="1:50" customFormat="1" ht="14.4" x14ac:dyDescent="0.3">
      <c r="A2603" s="269"/>
      <c r="B2603" s="270"/>
      <c r="C2603" s="275"/>
      <c r="D2603" s="275"/>
      <c r="E2603" s="275"/>
      <c r="F2603" s="275"/>
      <c r="G2603" s="275"/>
      <c r="H2603" s="275"/>
      <c r="I2603" s="275"/>
      <c r="J2603" s="275"/>
      <c r="K2603" s="275"/>
      <c r="L2603" s="275"/>
      <c r="M2603" s="275"/>
      <c r="N2603" s="275"/>
      <c r="O2603" s="275"/>
      <c r="P2603" s="275"/>
      <c r="Q2603" s="275"/>
      <c r="R2603" s="275"/>
      <c r="S2603" s="275"/>
      <c r="T2603" s="275"/>
      <c r="U2603" s="275"/>
      <c r="V2603" s="275"/>
      <c r="W2603" s="275"/>
      <c r="X2603" s="275"/>
      <c r="Y2603" s="275"/>
      <c r="Z2603" s="275"/>
      <c r="AA2603" s="275"/>
      <c r="AB2603" s="275"/>
      <c r="AC2603" s="275"/>
      <c r="AD2603" s="275"/>
      <c r="AE2603" s="275"/>
      <c r="AF2603" s="275"/>
      <c r="AG2603" s="275"/>
      <c r="AH2603" s="275"/>
      <c r="AI2603" s="275"/>
      <c r="AJ2603" s="275"/>
      <c r="AK2603" s="275"/>
      <c r="AL2603" s="275"/>
      <c r="AM2603" s="275"/>
      <c r="AN2603" s="275"/>
      <c r="AO2603" s="275"/>
      <c r="AP2603" s="275"/>
      <c r="AQ2603" s="275"/>
      <c r="AR2603" s="275"/>
      <c r="AS2603" s="275"/>
      <c r="AT2603" s="272"/>
      <c r="AU2603" s="272"/>
      <c r="AV2603" s="272"/>
      <c r="AW2603" s="272"/>
      <c r="AX2603" s="272"/>
    </row>
    <row r="2604" spans="1:50" customFormat="1" ht="21.6" x14ac:dyDescent="0.3">
      <c r="A2604" s="274"/>
      <c r="B2604" s="270"/>
      <c r="C2604" s="276"/>
      <c r="D2604" s="276"/>
      <c r="E2604" s="276"/>
      <c r="F2604" s="276"/>
      <c r="G2604" s="276"/>
      <c r="H2604" s="276"/>
      <c r="I2604" s="276"/>
      <c r="J2604" s="276"/>
      <c r="K2604" s="276"/>
      <c r="L2604" s="276"/>
      <c r="M2604" s="276"/>
      <c r="N2604" s="276"/>
      <c r="O2604" s="276"/>
      <c r="P2604" s="276"/>
      <c r="Q2604" s="276"/>
      <c r="R2604" s="276"/>
      <c r="S2604" s="276"/>
      <c r="T2604" s="276"/>
      <c r="U2604" s="276"/>
      <c r="V2604" s="276"/>
      <c r="W2604" s="276"/>
      <c r="X2604" s="276"/>
      <c r="Y2604" s="276"/>
      <c r="Z2604" s="276"/>
      <c r="AA2604" s="276"/>
      <c r="AB2604" s="276"/>
      <c r="AC2604" s="276"/>
      <c r="AD2604" s="276"/>
      <c r="AE2604" s="276"/>
      <c r="AF2604" s="276"/>
      <c r="AG2604" s="276"/>
      <c r="AH2604" s="276"/>
      <c r="AI2604" s="276"/>
      <c r="AJ2604" s="276"/>
      <c r="AK2604" s="276"/>
      <c r="AL2604" s="276"/>
      <c r="AM2604" s="276"/>
      <c r="AN2604" s="276"/>
      <c r="AO2604" s="276"/>
      <c r="AP2604" s="276"/>
      <c r="AQ2604" s="276"/>
      <c r="AR2604" s="277"/>
      <c r="AS2604" s="278"/>
      <c r="AT2604" s="272"/>
      <c r="AU2604" s="272"/>
      <c r="AV2604" s="272"/>
      <c r="AW2604" s="272"/>
      <c r="AX2604" s="272"/>
    </row>
    <row r="2605" spans="1:50" customFormat="1" ht="21.6" x14ac:dyDescent="0.3">
      <c r="A2605" s="274"/>
      <c r="B2605" s="270"/>
      <c r="C2605" s="276"/>
      <c r="D2605" s="276"/>
      <c r="E2605" s="276"/>
      <c r="F2605" s="276"/>
      <c r="G2605" s="276"/>
      <c r="H2605" s="276"/>
      <c r="I2605" s="276"/>
      <c r="J2605" s="276"/>
      <c r="K2605" s="276"/>
      <c r="L2605" s="276"/>
      <c r="M2605" s="276"/>
      <c r="N2605" s="276"/>
      <c r="O2605" s="276"/>
      <c r="P2605" s="276"/>
      <c r="Q2605" s="276"/>
      <c r="R2605" s="276"/>
      <c r="S2605" s="276"/>
      <c r="T2605" s="276"/>
      <c r="U2605" s="276"/>
      <c r="V2605" s="276"/>
      <c r="W2605" s="276"/>
      <c r="X2605" s="276"/>
      <c r="Y2605" s="276"/>
      <c r="Z2605" s="276"/>
      <c r="AA2605" s="276"/>
      <c r="AB2605" s="276"/>
      <c r="AC2605" s="276"/>
      <c r="AD2605" s="276"/>
      <c r="AE2605" s="276"/>
      <c r="AF2605" s="276"/>
      <c r="AG2605" s="276"/>
      <c r="AH2605" s="276"/>
      <c r="AI2605" s="276"/>
      <c r="AJ2605" s="276"/>
      <c r="AK2605" s="276"/>
      <c r="AL2605" s="276"/>
      <c r="AM2605" s="276"/>
      <c r="AN2605" s="276"/>
      <c r="AO2605" s="276"/>
      <c r="AP2605" s="276"/>
      <c r="AQ2605" s="276"/>
      <c r="AR2605" s="277"/>
      <c r="AS2605" s="278"/>
      <c r="AT2605" s="272"/>
      <c r="AU2605" s="272"/>
      <c r="AV2605" s="272"/>
      <c r="AW2605" s="272"/>
      <c r="AX2605" s="272"/>
    </row>
    <row r="2606" spans="1:50" customFormat="1" ht="21.6" x14ac:dyDescent="0.3">
      <c r="A2606" s="274"/>
      <c r="B2606" s="270"/>
      <c r="C2606" s="276"/>
      <c r="D2606" s="276"/>
      <c r="E2606" s="276"/>
      <c r="F2606" s="276"/>
      <c r="G2606" s="276"/>
      <c r="H2606" s="276"/>
      <c r="I2606" s="276"/>
      <c r="J2606" s="276"/>
      <c r="K2606" s="276"/>
      <c r="L2606" s="276"/>
      <c r="M2606" s="276"/>
      <c r="N2606" s="276"/>
      <c r="O2606" s="276"/>
      <c r="P2606" s="276"/>
      <c r="Q2606" s="276"/>
      <c r="R2606" s="276"/>
      <c r="S2606" s="276"/>
      <c r="T2606" s="276"/>
      <c r="U2606" s="276"/>
      <c r="V2606" s="276"/>
      <c r="W2606" s="276"/>
      <c r="X2606" s="276"/>
      <c r="Y2606" s="276"/>
      <c r="Z2606" s="276"/>
      <c r="AA2606" s="276"/>
      <c r="AB2606" s="276"/>
      <c r="AC2606" s="276"/>
      <c r="AD2606" s="276"/>
      <c r="AE2606" s="276"/>
      <c r="AF2606" s="276"/>
      <c r="AG2606" s="276"/>
      <c r="AH2606" s="276"/>
      <c r="AI2606" s="276"/>
      <c r="AJ2606" s="276"/>
      <c r="AK2606" s="276"/>
      <c r="AL2606" s="276"/>
      <c r="AM2606" s="276"/>
      <c r="AN2606" s="276"/>
      <c r="AO2606" s="276"/>
      <c r="AP2606" s="276"/>
      <c r="AQ2606" s="276"/>
      <c r="AR2606" s="277"/>
      <c r="AS2606" s="278"/>
      <c r="AT2606" s="272"/>
      <c r="AU2606" s="272"/>
      <c r="AV2606" s="272"/>
      <c r="AW2606" s="272"/>
      <c r="AX2606" s="272"/>
    </row>
    <row r="2607" spans="1:50" customFormat="1" ht="14.4" x14ac:dyDescent="0.3">
      <c r="A2607" s="269"/>
      <c r="B2607" s="270"/>
      <c r="C2607" s="275"/>
      <c r="D2607" s="275"/>
      <c r="E2607" s="275"/>
      <c r="F2607" s="275"/>
      <c r="G2607" s="275"/>
      <c r="H2607" s="275"/>
      <c r="I2607" s="275"/>
      <c r="J2607" s="275"/>
      <c r="K2607" s="275"/>
      <c r="L2607" s="275"/>
      <c r="M2607" s="275"/>
      <c r="N2607" s="275"/>
      <c r="O2607" s="275"/>
      <c r="P2607" s="275"/>
      <c r="Q2607" s="275"/>
      <c r="R2607" s="275"/>
      <c r="S2607" s="275"/>
      <c r="T2607" s="275"/>
      <c r="U2607" s="275"/>
      <c r="V2607" s="275"/>
      <c r="W2607" s="275"/>
      <c r="X2607" s="275"/>
      <c r="Y2607" s="275"/>
      <c r="Z2607" s="275"/>
      <c r="AA2607" s="275"/>
      <c r="AB2607" s="275"/>
      <c r="AC2607" s="275"/>
      <c r="AD2607" s="275"/>
      <c r="AE2607" s="275"/>
      <c r="AF2607" s="275"/>
      <c r="AG2607" s="275"/>
      <c r="AH2607" s="275"/>
      <c r="AI2607" s="275"/>
      <c r="AJ2607" s="275"/>
      <c r="AK2607" s="275"/>
      <c r="AL2607" s="275"/>
      <c r="AM2607" s="275"/>
      <c r="AN2607" s="275"/>
      <c r="AO2607" s="275"/>
      <c r="AP2607" s="275"/>
      <c r="AQ2607" s="275"/>
      <c r="AR2607" s="275"/>
      <c r="AS2607" s="275"/>
      <c r="AT2607" s="272"/>
      <c r="AU2607" s="272"/>
      <c r="AV2607" s="272"/>
      <c r="AW2607" s="272"/>
      <c r="AX2607" s="272"/>
    </row>
    <row r="2608" spans="1:50" customFormat="1" ht="14.4" x14ac:dyDescent="0.3">
      <c r="A2608" s="269"/>
      <c r="B2608" s="270"/>
      <c r="C2608" s="275"/>
      <c r="D2608" s="275"/>
      <c r="E2608" s="275"/>
      <c r="F2608" s="275"/>
      <c r="G2608" s="275"/>
      <c r="H2608" s="275"/>
      <c r="I2608" s="275"/>
      <c r="J2608" s="275"/>
      <c r="K2608" s="275"/>
      <c r="L2608" s="275"/>
      <c r="M2608" s="275"/>
      <c r="N2608" s="275"/>
      <c r="O2608" s="275"/>
      <c r="P2608" s="275"/>
      <c r="Q2608" s="275"/>
      <c r="R2608" s="275"/>
      <c r="S2608" s="275"/>
      <c r="T2608" s="275"/>
      <c r="U2608" s="275"/>
      <c r="V2608" s="275"/>
      <c r="W2608" s="275"/>
      <c r="X2608" s="275"/>
      <c r="Y2608" s="275"/>
      <c r="Z2608" s="275"/>
      <c r="AA2608" s="275"/>
      <c r="AB2608" s="275"/>
      <c r="AC2608" s="275"/>
      <c r="AD2608" s="275"/>
      <c r="AE2608" s="275"/>
      <c r="AF2608" s="275"/>
      <c r="AG2608" s="275"/>
      <c r="AH2608" s="275"/>
      <c r="AI2608" s="275"/>
      <c r="AJ2608" s="275"/>
      <c r="AK2608" s="275"/>
      <c r="AL2608" s="275"/>
      <c r="AM2608" s="275"/>
      <c r="AN2608" s="275"/>
      <c r="AO2608" s="275"/>
      <c r="AP2608" s="275"/>
      <c r="AQ2608" s="275"/>
      <c r="AR2608" s="275"/>
      <c r="AS2608" s="275"/>
      <c r="AT2608" s="272"/>
      <c r="AU2608" s="272"/>
      <c r="AV2608" s="272"/>
      <c r="AW2608" s="272"/>
      <c r="AX2608" s="272"/>
    </row>
    <row r="2609" spans="1:50" customFormat="1" ht="21.6" x14ac:dyDescent="0.3">
      <c r="A2609" s="274"/>
      <c r="B2609" s="270"/>
      <c r="C2609" s="276"/>
      <c r="D2609" s="276"/>
      <c r="E2609" s="276"/>
      <c r="F2609" s="276"/>
      <c r="G2609" s="276"/>
      <c r="H2609" s="276"/>
      <c r="I2609" s="276"/>
      <c r="J2609" s="276"/>
      <c r="K2609" s="276"/>
      <c r="L2609" s="276"/>
      <c r="M2609" s="276"/>
      <c r="N2609" s="276"/>
      <c r="O2609" s="276"/>
      <c r="P2609" s="276"/>
      <c r="Q2609" s="276"/>
      <c r="R2609" s="276"/>
      <c r="S2609" s="276"/>
      <c r="T2609" s="276"/>
      <c r="U2609" s="276"/>
      <c r="V2609" s="276"/>
      <c r="W2609" s="276"/>
      <c r="X2609" s="276"/>
      <c r="Y2609" s="276"/>
      <c r="Z2609" s="276"/>
      <c r="AA2609" s="276"/>
      <c r="AB2609" s="276"/>
      <c r="AC2609" s="276"/>
      <c r="AD2609" s="276"/>
      <c r="AE2609" s="276"/>
      <c r="AF2609" s="276"/>
      <c r="AG2609" s="276"/>
      <c r="AH2609" s="276"/>
      <c r="AI2609" s="276"/>
      <c r="AJ2609" s="276"/>
      <c r="AK2609" s="276"/>
      <c r="AL2609" s="276"/>
      <c r="AM2609" s="276"/>
      <c r="AN2609" s="276"/>
      <c r="AO2609" s="276"/>
      <c r="AP2609" s="276"/>
      <c r="AQ2609" s="276"/>
      <c r="AR2609" s="277"/>
      <c r="AS2609" s="278"/>
      <c r="AT2609" s="272"/>
      <c r="AU2609" s="272"/>
      <c r="AV2609" s="272"/>
      <c r="AW2609" s="272"/>
      <c r="AX2609" s="272"/>
    </row>
    <row r="2610" spans="1:50" customFormat="1" ht="21.6" x14ac:dyDescent="0.3">
      <c r="A2610" s="274"/>
      <c r="B2610" s="270"/>
      <c r="C2610" s="276"/>
      <c r="D2610" s="276"/>
      <c r="E2610" s="276"/>
      <c r="F2610" s="276"/>
      <c r="G2610" s="276"/>
      <c r="H2610" s="276"/>
      <c r="I2610" s="276"/>
      <c r="J2610" s="276"/>
      <c r="K2610" s="276"/>
      <c r="L2610" s="276"/>
      <c r="M2610" s="276"/>
      <c r="N2610" s="276"/>
      <c r="O2610" s="276"/>
      <c r="P2610" s="276"/>
      <c r="Q2610" s="276"/>
      <c r="R2610" s="276"/>
      <c r="S2610" s="276"/>
      <c r="T2610" s="276"/>
      <c r="U2610" s="276"/>
      <c r="V2610" s="276"/>
      <c r="W2610" s="276"/>
      <c r="X2610" s="276"/>
      <c r="Y2610" s="276"/>
      <c r="Z2610" s="276"/>
      <c r="AA2610" s="276"/>
      <c r="AB2610" s="276"/>
      <c r="AC2610" s="276"/>
      <c r="AD2610" s="276"/>
      <c r="AE2610" s="276"/>
      <c r="AF2610" s="276"/>
      <c r="AG2610" s="276"/>
      <c r="AH2610" s="276"/>
      <c r="AI2610" s="276"/>
      <c r="AJ2610" s="276"/>
      <c r="AK2610" s="276"/>
      <c r="AL2610" s="276"/>
      <c r="AM2610" s="276"/>
      <c r="AN2610" s="276"/>
      <c r="AO2610" s="276"/>
      <c r="AP2610" s="276"/>
      <c r="AQ2610" s="276"/>
      <c r="AR2610" s="277"/>
      <c r="AS2610" s="278"/>
      <c r="AT2610" s="272"/>
      <c r="AU2610" s="272"/>
      <c r="AV2610" s="272"/>
      <c r="AW2610" s="272"/>
      <c r="AX2610" s="272"/>
    </row>
    <row r="2611" spans="1:50" customFormat="1" ht="14.4" x14ac:dyDescent="0.3">
      <c r="A2611" s="269"/>
      <c r="B2611" s="270"/>
      <c r="C2611" s="275"/>
      <c r="D2611" s="275"/>
      <c r="E2611" s="275"/>
      <c r="F2611" s="275"/>
      <c r="G2611" s="275"/>
      <c r="H2611" s="275"/>
      <c r="I2611" s="275"/>
      <c r="J2611" s="275"/>
      <c r="K2611" s="275"/>
      <c r="L2611" s="275"/>
      <c r="M2611" s="275"/>
      <c r="N2611" s="275"/>
      <c r="O2611" s="275"/>
      <c r="P2611" s="275"/>
      <c r="Q2611" s="275"/>
      <c r="R2611" s="275"/>
      <c r="S2611" s="275"/>
      <c r="T2611" s="275"/>
      <c r="U2611" s="275"/>
      <c r="V2611" s="275"/>
      <c r="W2611" s="275"/>
      <c r="X2611" s="275"/>
      <c r="Y2611" s="275"/>
      <c r="Z2611" s="275"/>
      <c r="AA2611" s="275"/>
      <c r="AB2611" s="275"/>
      <c r="AC2611" s="275"/>
      <c r="AD2611" s="275"/>
      <c r="AE2611" s="275"/>
      <c r="AF2611" s="275"/>
      <c r="AG2611" s="275"/>
      <c r="AH2611" s="275"/>
      <c r="AI2611" s="275"/>
      <c r="AJ2611" s="275"/>
      <c r="AK2611" s="275"/>
      <c r="AL2611" s="275"/>
      <c r="AM2611" s="275"/>
      <c r="AN2611" s="275"/>
      <c r="AO2611" s="275"/>
      <c r="AP2611" s="275"/>
      <c r="AQ2611" s="275"/>
      <c r="AR2611" s="275"/>
      <c r="AS2611" s="275"/>
      <c r="AT2611" s="272"/>
      <c r="AU2611" s="272"/>
      <c r="AV2611" s="272"/>
      <c r="AW2611" s="272"/>
      <c r="AX2611" s="272"/>
    </row>
    <row r="2612" spans="1:50" customFormat="1" ht="21.6" x14ac:dyDescent="0.3">
      <c r="A2612" s="274"/>
      <c r="B2612" s="270"/>
      <c r="C2612" s="276"/>
      <c r="D2612" s="276"/>
      <c r="E2612" s="276"/>
      <c r="F2612" s="276"/>
      <c r="G2612" s="276"/>
      <c r="H2612" s="276"/>
      <c r="I2612" s="276"/>
      <c r="J2612" s="276"/>
      <c r="K2612" s="276"/>
      <c r="L2612" s="276"/>
      <c r="M2612" s="276"/>
      <c r="N2612" s="276"/>
      <c r="O2612" s="276"/>
      <c r="P2612" s="276"/>
      <c r="Q2612" s="276"/>
      <c r="R2612" s="276"/>
      <c r="S2612" s="276"/>
      <c r="T2612" s="276"/>
      <c r="U2612" s="276"/>
      <c r="V2612" s="276"/>
      <c r="W2612" s="276"/>
      <c r="X2612" s="276"/>
      <c r="Y2612" s="276"/>
      <c r="Z2612" s="276"/>
      <c r="AA2612" s="276"/>
      <c r="AB2612" s="276"/>
      <c r="AC2612" s="276"/>
      <c r="AD2612" s="276"/>
      <c r="AE2612" s="276"/>
      <c r="AF2612" s="276"/>
      <c r="AG2612" s="276"/>
      <c r="AH2612" s="276"/>
      <c r="AI2612" s="276"/>
      <c r="AJ2612" s="276"/>
      <c r="AK2612" s="276"/>
      <c r="AL2612" s="276"/>
      <c r="AM2612" s="276"/>
      <c r="AN2612" s="276"/>
      <c r="AO2612" s="276"/>
      <c r="AP2612" s="276"/>
      <c r="AQ2612" s="276"/>
      <c r="AR2612" s="277"/>
      <c r="AS2612" s="278"/>
      <c r="AT2612" s="272"/>
      <c r="AU2612" s="272"/>
      <c r="AV2612" s="272"/>
      <c r="AW2612" s="272"/>
      <c r="AX2612" s="272"/>
    </row>
    <row r="2613" spans="1:50" customFormat="1" ht="14.4" x14ac:dyDescent="0.3">
      <c r="A2613" s="269"/>
      <c r="B2613" s="270"/>
      <c r="C2613" s="275"/>
      <c r="D2613" s="275"/>
      <c r="E2613" s="275"/>
      <c r="F2613" s="275"/>
      <c r="G2613" s="275"/>
      <c r="H2613" s="275"/>
      <c r="I2613" s="275"/>
      <c r="J2613" s="275"/>
      <c r="K2613" s="275"/>
      <c r="L2613" s="275"/>
      <c r="M2613" s="275"/>
      <c r="N2613" s="275"/>
      <c r="O2613" s="275"/>
      <c r="P2613" s="275"/>
      <c r="Q2613" s="275"/>
      <c r="R2613" s="275"/>
      <c r="S2613" s="275"/>
      <c r="T2613" s="275"/>
      <c r="U2613" s="275"/>
      <c r="V2613" s="275"/>
      <c r="W2613" s="275"/>
      <c r="X2613" s="275"/>
      <c r="Y2613" s="275"/>
      <c r="Z2613" s="275"/>
      <c r="AA2613" s="275"/>
      <c r="AB2613" s="275"/>
      <c r="AC2613" s="275"/>
      <c r="AD2613" s="275"/>
      <c r="AE2613" s="275"/>
      <c r="AF2613" s="275"/>
      <c r="AG2613" s="275"/>
      <c r="AH2613" s="275"/>
      <c r="AI2613" s="275"/>
      <c r="AJ2613" s="275"/>
      <c r="AK2613" s="275"/>
      <c r="AL2613" s="275"/>
      <c r="AM2613" s="275"/>
      <c r="AN2613" s="275"/>
      <c r="AO2613" s="275"/>
      <c r="AP2613" s="275"/>
      <c r="AQ2613" s="275"/>
      <c r="AR2613" s="275"/>
      <c r="AS2613" s="275"/>
      <c r="AT2613" s="272"/>
      <c r="AU2613" s="272"/>
      <c r="AV2613" s="272"/>
      <c r="AW2613" s="272"/>
      <c r="AX2613" s="272"/>
    </row>
    <row r="2614" spans="1:50" customFormat="1" ht="21.6" x14ac:dyDescent="0.3">
      <c r="A2614" s="274"/>
      <c r="B2614" s="270"/>
      <c r="C2614" s="276"/>
      <c r="D2614" s="276"/>
      <c r="E2614" s="276"/>
      <c r="F2614" s="276"/>
      <c r="G2614" s="276"/>
      <c r="H2614" s="276"/>
      <c r="I2614" s="276"/>
      <c r="J2614" s="276"/>
      <c r="K2614" s="276"/>
      <c r="L2614" s="276"/>
      <c r="M2614" s="276"/>
      <c r="N2614" s="276"/>
      <c r="O2614" s="276"/>
      <c r="P2614" s="276"/>
      <c r="Q2614" s="276"/>
      <c r="R2614" s="276"/>
      <c r="S2614" s="276"/>
      <c r="T2614" s="276"/>
      <c r="U2614" s="276"/>
      <c r="V2614" s="276"/>
      <c r="W2614" s="276"/>
      <c r="X2614" s="276"/>
      <c r="Y2614" s="276"/>
      <c r="Z2614" s="276"/>
      <c r="AA2614" s="276"/>
      <c r="AB2614" s="276"/>
      <c r="AC2614" s="276"/>
      <c r="AD2614" s="276"/>
      <c r="AE2614" s="276"/>
      <c r="AF2614" s="276"/>
      <c r="AG2614" s="276"/>
      <c r="AH2614" s="276"/>
      <c r="AI2614" s="276"/>
      <c r="AJ2614" s="276"/>
      <c r="AK2614" s="276"/>
      <c r="AL2614" s="276"/>
      <c r="AM2614" s="276"/>
      <c r="AN2614" s="276"/>
      <c r="AO2614" s="276"/>
      <c r="AP2614" s="276"/>
      <c r="AQ2614" s="276"/>
      <c r="AR2614" s="277"/>
      <c r="AS2614" s="278"/>
      <c r="AT2614" s="272"/>
      <c r="AU2614" s="272"/>
      <c r="AV2614" s="272"/>
      <c r="AW2614" s="272"/>
      <c r="AX2614" s="272"/>
    </row>
    <row r="2615" spans="1:50" customFormat="1" ht="21.6" x14ac:dyDescent="0.3">
      <c r="A2615" s="274"/>
      <c r="B2615" s="270"/>
      <c r="C2615" s="276"/>
      <c r="D2615" s="276"/>
      <c r="E2615" s="276"/>
      <c r="F2615" s="276"/>
      <c r="G2615" s="276"/>
      <c r="H2615" s="276"/>
      <c r="I2615" s="276"/>
      <c r="J2615" s="276"/>
      <c r="K2615" s="276"/>
      <c r="L2615" s="276"/>
      <c r="M2615" s="276"/>
      <c r="N2615" s="276"/>
      <c r="O2615" s="276"/>
      <c r="P2615" s="276"/>
      <c r="Q2615" s="276"/>
      <c r="R2615" s="276"/>
      <c r="S2615" s="276"/>
      <c r="T2615" s="276"/>
      <c r="U2615" s="276"/>
      <c r="V2615" s="276"/>
      <c r="W2615" s="276"/>
      <c r="X2615" s="276"/>
      <c r="Y2615" s="276"/>
      <c r="Z2615" s="276"/>
      <c r="AA2615" s="276"/>
      <c r="AB2615" s="276"/>
      <c r="AC2615" s="276"/>
      <c r="AD2615" s="276"/>
      <c r="AE2615" s="276"/>
      <c r="AF2615" s="276"/>
      <c r="AG2615" s="276"/>
      <c r="AH2615" s="276"/>
      <c r="AI2615" s="276"/>
      <c r="AJ2615" s="276"/>
      <c r="AK2615" s="276"/>
      <c r="AL2615" s="276"/>
      <c r="AM2615" s="276"/>
      <c r="AN2615" s="276"/>
      <c r="AO2615" s="276"/>
      <c r="AP2615" s="276"/>
      <c r="AQ2615" s="276"/>
      <c r="AR2615" s="277"/>
      <c r="AS2615" s="278"/>
      <c r="AT2615" s="272"/>
      <c r="AU2615" s="272"/>
      <c r="AV2615" s="272"/>
      <c r="AW2615" s="272"/>
      <c r="AX2615" s="272"/>
    </row>
    <row r="2616" spans="1:50" customFormat="1" ht="21.6" x14ac:dyDescent="0.3">
      <c r="A2616" s="274"/>
      <c r="B2616" s="270"/>
      <c r="C2616" s="276"/>
      <c r="D2616" s="276"/>
      <c r="E2616" s="276"/>
      <c r="F2616" s="276"/>
      <c r="G2616" s="276"/>
      <c r="H2616" s="276"/>
      <c r="I2616" s="276"/>
      <c r="J2616" s="276"/>
      <c r="K2616" s="276"/>
      <c r="L2616" s="276"/>
      <c r="M2616" s="276"/>
      <c r="N2616" s="276"/>
      <c r="O2616" s="276"/>
      <c r="P2616" s="276"/>
      <c r="Q2616" s="276"/>
      <c r="R2616" s="276"/>
      <c r="S2616" s="276"/>
      <c r="T2616" s="276"/>
      <c r="U2616" s="276"/>
      <c r="V2616" s="276"/>
      <c r="W2616" s="276"/>
      <c r="X2616" s="276"/>
      <c r="Y2616" s="276"/>
      <c r="Z2616" s="276"/>
      <c r="AA2616" s="276"/>
      <c r="AB2616" s="276"/>
      <c r="AC2616" s="276"/>
      <c r="AD2616" s="276"/>
      <c r="AE2616" s="276"/>
      <c r="AF2616" s="276"/>
      <c r="AG2616" s="276"/>
      <c r="AH2616" s="276"/>
      <c r="AI2616" s="276"/>
      <c r="AJ2616" s="276"/>
      <c r="AK2616" s="276"/>
      <c r="AL2616" s="276"/>
      <c r="AM2616" s="276"/>
      <c r="AN2616" s="276"/>
      <c r="AO2616" s="276"/>
      <c r="AP2616" s="276"/>
      <c r="AQ2616" s="276"/>
      <c r="AR2616" s="277"/>
      <c r="AS2616" s="278"/>
      <c r="AT2616" s="272"/>
      <c r="AU2616" s="272"/>
      <c r="AV2616" s="272"/>
      <c r="AW2616" s="272"/>
      <c r="AX2616" s="272"/>
    </row>
    <row r="2617" spans="1:50" customFormat="1" ht="21.6" x14ac:dyDescent="0.3">
      <c r="A2617" s="274"/>
      <c r="B2617" s="270"/>
      <c r="C2617" s="276"/>
      <c r="D2617" s="276"/>
      <c r="E2617" s="276"/>
      <c r="F2617" s="276"/>
      <c r="G2617" s="276"/>
      <c r="H2617" s="276"/>
      <c r="I2617" s="276"/>
      <c r="J2617" s="276"/>
      <c r="K2617" s="276"/>
      <c r="L2617" s="276"/>
      <c r="M2617" s="276"/>
      <c r="N2617" s="276"/>
      <c r="O2617" s="276"/>
      <c r="P2617" s="276"/>
      <c r="Q2617" s="276"/>
      <c r="R2617" s="276"/>
      <c r="S2617" s="276"/>
      <c r="T2617" s="276"/>
      <c r="U2617" s="276"/>
      <c r="V2617" s="276"/>
      <c r="W2617" s="276"/>
      <c r="X2617" s="276"/>
      <c r="Y2617" s="276"/>
      <c r="Z2617" s="276"/>
      <c r="AA2617" s="276"/>
      <c r="AB2617" s="276"/>
      <c r="AC2617" s="276"/>
      <c r="AD2617" s="276"/>
      <c r="AE2617" s="276"/>
      <c r="AF2617" s="276"/>
      <c r="AG2617" s="276"/>
      <c r="AH2617" s="276"/>
      <c r="AI2617" s="276"/>
      <c r="AJ2617" s="276"/>
      <c r="AK2617" s="276"/>
      <c r="AL2617" s="276"/>
      <c r="AM2617" s="276"/>
      <c r="AN2617" s="276"/>
      <c r="AO2617" s="276"/>
      <c r="AP2617" s="276"/>
      <c r="AQ2617" s="276"/>
      <c r="AR2617" s="277"/>
      <c r="AS2617" s="278"/>
      <c r="AT2617" s="272"/>
      <c r="AU2617" s="272"/>
      <c r="AV2617" s="272"/>
      <c r="AW2617" s="272"/>
      <c r="AX2617" s="272"/>
    </row>
    <row r="2618" spans="1:50" customFormat="1" ht="21.6" x14ac:dyDescent="0.3">
      <c r="A2618" s="274"/>
      <c r="B2618" s="270"/>
      <c r="C2618" s="276"/>
      <c r="D2618" s="276"/>
      <c r="E2618" s="276"/>
      <c r="F2618" s="276"/>
      <c r="G2618" s="276"/>
      <c r="H2618" s="276"/>
      <c r="I2618" s="276"/>
      <c r="J2618" s="276"/>
      <c r="K2618" s="276"/>
      <c r="L2618" s="276"/>
      <c r="M2618" s="276"/>
      <c r="N2618" s="276"/>
      <c r="O2618" s="276"/>
      <c r="P2618" s="276"/>
      <c r="Q2618" s="276"/>
      <c r="R2618" s="276"/>
      <c r="S2618" s="276"/>
      <c r="T2618" s="276"/>
      <c r="U2618" s="276"/>
      <c r="V2618" s="276"/>
      <c r="W2618" s="276"/>
      <c r="X2618" s="276"/>
      <c r="Y2618" s="276"/>
      <c r="Z2618" s="276"/>
      <c r="AA2618" s="276"/>
      <c r="AB2618" s="276"/>
      <c r="AC2618" s="276"/>
      <c r="AD2618" s="276"/>
      <c r="AE2618" s="276"/>
      <c r="AF2618" s="276"/>
      <c r="AG2618" s="276"/>
      <c r="AH2618" s="276"/>
      <c r="AI2618" s="276"/>
      <c r="AJ2618" s="276"/>
      <c r="AK2618" s="276"/>
      <c r="AL2618" s="276"/>
      <c r="AM2618" s="276"/>
      <c r="AN2618" s="276"/>
      <c r="AO2618" s="276"/>
      <c r="AP2618" s="276"/>
      <c r="AQ2618" s="276"/>
      <c r="AR2618" s="277"/>
      <c r="AS2618" s="278"/>
      <c r="AT2618" s="272"/>
      <c r="AU2618" s="272"/>
      <c r="AV2618" s="272"/>
      <c r="AW2618" s="272"/>
      <c r="AX2618" s="272"/>
    </row>
    <row r="2619" spans="1:50" customFormat="1" ht="14.4" x14ac:dyDescent="0.3">
      <c r="A2619" s="269"/>
      <c r="B2619" s="270"/>
      <c r="C2619" s="275"/>
      <c r="D2619" s="275"/>
      <c r="E2619" s="275"/>
      <c r="F2619" s="275"/>
      <c r="G2619" s="275"/>
      <c r="H2619" s="275"/>
      <c r="I2619" s="275"/>
      <c r="J2619" s="275"/>
      <c r="K2619" s="275"/>
      <c r="L2619" s="275"/>
      <c r="M2619" s="275"/>
      <c r="N2619" s="275"/>
      <c r="O2619" s="275"/>
      <c r="P2619" s="275"/>
      <c r="Q2619" s="275"/>
      <c r="R2619" s="275"/>
      <c r="S2619" s="275"/>
      <c r="T2619" s="275"/>
      <c r="U2619" s="275"/>
      <c r="V2619" s="275"/>
      <c r="W2619" s="275"/>
      <c r="X2619" s="275"/>
      <c r="Y2619" s="275"/>
      <c r="Z2619" s="275"/>
      <c r="AA2619" s="275"/>
      <c r="AB2619" s="275"/>
      <c r="AC2619" s="275"/>
      <c r="AD2619" s="275"/>
      <c r="AE2619" s="275"/>
      <c r="AF2619" s="275"/>
      <c r="AG2619" s="275"/>
      <c r="AH2619" s="275"/>
      <c r="AI2619" s="275"/>
      <c r="AJ2619" s="275"/>
      <c r="AK2619" s="275"/>
      <c r="AL2619" s="275"/>
      <c r="AM2619" s="275"/>
      <c r="AN2619" s="275"/>
      <c r="AO2619" s="275"/>
      <c r="AP2619" s="275"/>
      <c r="AQ2619" s="275"/>
      <c r="AR2619" s="275"/>
      <c r="AS2619" s="275"/>
      <c r="AT2619" s="272"/>
      <c r="AU2619" s="272"/>
      <c r="AV2619" s="272"/>
      <c r="AW2619" s="272"/>
      <c r="AX2619" s="272"/>
    </row>
    <row r="2620" spans="1:50" customFormat="1" ht="14.4" x14ac:dyDescent="0.3">
      <c r="A2620" s="269"/>
      <c r="B2620" s="270"/>
      <c r="C2620" s="275"/>
      <c r="D2620" s="275"/>
      <c r="E2620" s="275"/>
      <c r="F2620" s="275"/>
      <c r="G2620" s="275"/>
      <c r="H2620" s="275"/>
      <c r="I2620" s="275"/>
      <c r="J2620" s="275"/>
      <c r="K2620" s="275"/>
      <c r="L2620" s="275"/>
      <c r="M2620" s="275"/>
      <c r="N2620" s="275"/>
      <c r="O2620" s="275"/>
      <c r="P2620" s="275"/>
      <c r="Q2620" s="275"/>
      <c r="R2620" s="275"/>
      <c r="S2620" s="275"/>
      <c r="T2620" s="275"/>
      <c r="U2620" s="275"/>
      <c r="V2620" s="275"/>
      <c r="W2620" s="275"/>
      <c r="X2620" s="275"/>
      <c r="Y2620" s="275"/>
      <c r="Z2620" s="275"/>
      <c r="AA2620" s="275"/>
      <c r="AB2620" s="275"/>
      <c r="AC2620" s="275"/>
      <c r="AD2620" s="275"/>
      <c r="AE2620" s="275"/>
      <c r="AF2620" s="275"/>
      <c r="AG2620" s="275"/>
      <c r="AH2620" s="275"/>
      <c r="AI2620" s="275"/>
      <c r="AJ2620" s="275"/>
      <c r="AK2620" s="275"/>
      <c r="AL2620" s="275"/>
      <c r="AM2620" s="275"/>
      <c r="AN2620" s="275"/>
      <c r="AO2620" s="275"/>
      <c r="AP2620" s="275"/>
      <c r="AQ2620" s="275"/>
      <c r="AR2620" s="275"/>
      <c r="AS2620" s="275"/>
      <c r="AT2620" s="272"/>
      <c r="AU2620" s="272"/>
      <c r="AV2620" s="272"/>
      <c r="AW2620" s="272"/>
      <c r="AX2620" s="272"/>
    </row>
    <row r="2621" spans="1:50" customFormat="1" ht="21.6" x14ac:dyDescent="0.3">
      <c r="A2621" s="274"/>
      <c r="B2621" s="270"/>
      <c r="C2621" s="276"/>
      <c r="D2621" s="276"/>
      <c r="E2621" s="276"/>
      <c r="F2621" s="276"/>
      <c r="G2621" s="276"/>
      <c r="H2621" s="276"/>
      <c r="I2621" s="276"/>
      <c r="J2621" s="276"/>
      <c r="K2621" s="276"/>
      <c r="L2621" s="276"/>
      <c r="M2621" s="276"/>
      <c r="N2621" s="276"/>
      <c r="O2621" s="276"/>
      <c r="P2621" s="276"/>
      <c r="Q2621" s="276"/>
      <c r="R2621" s="276"/>
      <c r="S2621" s="276"/>
      <c r="T2621" s="276"/>
      <c r="U2621" s="276"/>
      <c r="V2621" s="276"/>
      <c r="W2621" s="276"/>
      <c r="X2621" s="276"/>
      <c r="Y2621" s="276"/>
      <c r="Z2621" s="276"/>
      <c r="AA2621" s="276"/>
      <c r="AB2621" s="276"/>
      <c r="AC2621" s="276"/>
      <c r="AD2621" s="276"/>
      <c r="AE2621" s="276"/>
      <c r="AF2621" s="276"/>
      <c r="AG2621" s="276"/>
      <c r="AH2621" s="276"/>
      <c r="AI2621" s="276"/>
      <c r="AJ2621" s="276"/>
      <c r="AK2621" s="276"/>
      <c r="AL2621" s="276"/>
      <c r="AM2621" s="276"/>
      <c r="AN2621" s="276"/>
      <c r="AO2621" s="276"/>
      <c r="AP2621" s="276"/>
      <c r="AQ2621" s="276"/>
      <c r="AR2621" s="277"/>
      <c r="AS2621" s="278"/>
      <c r="AT2621" s="272"/>
      <c r="AU2621" s="272"/>
      <c r="AV2621" s="272"/>
      <c r="AW2621" s="272"/>
      <c r="AX2621" s="272"/>
    </row>
    <row r="2622" spans="1:50" customFormat="1" ht="14.4" x14ac:dyDescent="0.3">
      <c r="A2622" s="269"/>
      <c r="B2622" s="270"/>
      <c r="C2622" s="275"/>
      <c r="D2622" s="275"/>
      <c r="E2622" s="275"/>
      <c r="F2622" s="275"/>
      <c r="G2622" s="275"/>
      <c r="H2622" s="275"/>
      <c r="I2622" s="275"/>
      <c r="J2622" s="275"/>
      <c r="K2622" s="275"/>
      <c r="L2622" s="275"/>
      <c r="M2622" s="275"/>
      <c r="N2622" s="275"/>
      <c r="O2622" s="275"/>
      <c r="P2622" s="275"/>
      <c r="Q2622" s="275"/>
      <c r="R2622" s="275"/>
      <c r="S2622" s="275"/>
      <c r="T2622" s="275"/>
      <c r="U2622" s="275"/>
      <c r="V2622" s="275"/>
      <c r="W2622" s="275"/>
      <c r="X2622" s="275"/>
      <c r="Y2622" s="275"/>
      <c r="Z2622" s="275"/>
      <c r="AA2622" s="275"/>
      <c r="AB2622" s="275"/>
      <c r="AC2622" s="275"/>
      <c r="AD2622" s="275"/>
      <c r="AE2622" s="275"/>
      <c r="AF2622" s="275"/>
      <c r="AG2622" s="275"/>
      <c r="AH2622" s="275"/>
      <c r="AI2622" s="275"/>
      <c r="AJ2622" s="275"/>
      <c r="AK2622" s="275"/>
      <c r="AL2622" s="275"/>
      <c r="AM2622" s="275"/>
      <c r="AN2622" s="275"/>
      <c r="AO2622" s="275"/>
      <c r="AP2622" s="275"/>
      <c r="AQ2622" s="275"/>
      <c r="AR2622" s="275"/>
      <c r="AS2622" s="275"/>
      <c r="AT2622" s="272"/>
      <c r="AU2622" s="272"/>
      <c r="AV2622" s="272"/>
      <c r="AW2622" s="272"/>
      <c r="AX2622" s="272"/>
    </row>
    <row r="2623" spans="1:50" customFormat="1" ht="21.6" x14ac:dyDescent="0.3">
      <c r="A2623" s="274"/>
      <c r="B2623" s="270"/>
      <c r="C2623" s="276"/>
      <c r="D2623" s="276"/>
      <c r="E2623" s="276"/>
      <c r="F2623" s="276"/>
      <c r="G2623" s="276"/>
      <c r="H2623" s="276"/>
      <c r="I2623" s="276"/>
      <c r="J2623" s="276"/>
      <c r="K2623" s="276"/>
      <c r="L2623" s="276"/>
      <c r="M2623" s="276"/>
      <c r="N2623" s="276"/>
      <c r="O2623" s="276"/>
      <c r="P2623" s="276"/>
      <c r="Q2623" s="276"/>
      <c r="R2623" s="276"/>
      <c r="S2623" s="276"/>
      <c r="T2623" s="276"/>
      <c r="U2623" s="276"/>
      <c r="V2623" s="276"/>
      <c r="W2623" s="276"/>
      <c r="X2623" s="276"/>
      <c r="Y2623" s="276"/>
      <c r="Z2623" s="276"/>
      <c r="AA2623" s="276"/>
      <c r="AB2623" s="276"/>
      <c r="AC2623" s="276"/>
      <c r="AD2623" s="276"/>
      <c r="AE2623" s="276"/>
      <c r="AF2623" s="276"/>
      <c r="AG2623" s="276"/>
      <c r="AH2623" s="276"/>
      <c r="AI2623" s="276"/>
      <c r="AJ2623" s="276"/>
      <c r="AK2623" s="276"/>
      <c r="AL2623" s="276"/>
      <c r="AM2623" s="276"/>
      <c r="AN2623" s="276"/>
      <c r="AO2623" s="276"/>
      <c r="AP2623" s="276"/>
      <c r="AQ2623" s="276"/>
      <c r="AR2623" s="277"/>
      <c r="AS2623" s="278"/>
      <c r="AT2623" s="272"/>
      <c r="AU2623" s="272"/>
      <c r="AV2623" s="272"/>
      <c r="AW2623" s="272"/>
      <c r="AX2623" s="272"/>
    </row>
    <row r="2624" spans="1:50" customFormat="1" ht="21.6" x14ac:dyDescent="0.3">
      <c r="A2624" s="274"/>
      <c r="B2624" s="270"/>
      <c r="C2624" s="276"/>
      <c r="D2624" s="276"/>
      <c r="E2624" s="276"/>
      <c r="F2624" s="276"/>
      <c r="G2624" s="276"/>
      <c r="H2624" s="276"/>
      <c r="I2624" s="276"/>
      <c r="J2624" s="276"/>
      <c r="K2624" s="276"/>
      <c r="L2624" s="276"/>
      <c r="M2624" s="276"/>
      <c r="N2624" s="276"/>
      <c r="O2624" s="276"/>
      <c r="P2624" s="276"/>
      <c r="Q2624" s="276"/>
      <c r="R2624" s="276"/>
      <c r="S2624" s="276"/>
      <c r="T2624" s="276"/>
      <c r="U2624" s="276"/>
      <c r="V2624" s="276"/>
      <c r="W2624" s="276"/>
      <c r="X2624" s="276"/>
      <c r="Y2624" s="276"/>
      <c r="Z2624" s="276"/>
      <c r="AA2624" s="276"/>
      <c r="AB2624" s="276"/>
      <c r="AC2624" s="276"/>
      <c r="AD2624" s="276"/>
      <c r="AE2624" s="276"/>
      <c r="AF2624" s="276"/>
      <c r="AG2624" s="276"/>
      <c r="AH2624" s="276"/>
      <c r="AI2624" s="276"/>
      <c r="AJ2624" s="276"/>
      <c r="AK2624" s="276"/>
      <c r="AL2624" s="276"/>
      <c r="AM2624" s="276"/>
      <c r="AN2624" s="276"/>
      <c r="AO2624" s="276"/>
      <c r="AP2624" s="276"/>
      <c r="AQ2624" s="276"/>
      <c r="AR2624" s="277"/>
      <c r="AS2624" s="278"/>
      <c r="AT2624" s="272"/>
      <c r="AU2624" s="272"/>
      <c r="AV2624" s="272"/>
      <c r="AW2624" s="272"/>
      <c r="AX2624" s="272"/>
    </row>
    <row r="2625" spans="1:50" customFormat="1" ht="14.4" x14ac:dyDescent="0.3">
      <c r="A2625" s="269"/>
      <c r="B2625" s="270"/>
      <c r="C2625" s="275"/>
      <c r="D2625" s="275"/>
      <c r="E2625" s="275"/>
      <c r="F2625" s="275"/>
      <c r="G2625" s="275"/>
      <c r="H2625" s="275"/>
      <c r="I2625" s="275"/>
      <c r="J2625" s="275"/>
      <c r="K2625" s="275"/>
      <c r="L2625" s="275"/>
      <c r="M2625" s="275"/>
      <c r="N2625" s="275"/>
      <c r="O2625" s="275"/>
      <c r="P2625" s="275"/>
      <c r="Q2625" s="275"/>
      <c r="R2625" s="275"/>
      <c r="S2625" s="275"/>
      <c r="T2625" s="275"/>
      <c r="U2625" s="275"/>
      <c r="V2625" s="275"/>
      <c r="W2625" s="275"/>
      <c r="X2625" s="275"/>
      <c r="Y2625" s="275"/>
      <c r="Z2625" s="275"/>
      <c r="AA2625" s="275"/>
      <c r="AB2625" s="275"/>
      <c r="AC2625" s="275"/>
      <c r="AD2625" s="275"/>
      <c r="AE2625" s="275"/>
      <c r="AF2625" s="275"/>
      <c r="AG2625" s="275"/>
      <c r="AH2625" s="275"/>
      <c r="AI2625" s="275"/>
      <c r="AJ2625" s="275"/>
      <c r="AK2625" s="275"/>
      <c r="AL2625" s="275"/>
      <c r="AM2625" s="275"/>
      <c r="AN2625" s="275"/>
      <c r="AO2625" s="275"/>
      <c r="AP2625" s="275"/>
      <c r="AQ2625" s="275"/>
      <c r="AR2625" s="275"/>
      <c r="AS2625" s="275"/>
      <c r="AT2625" s="272"/>
      <c r="AU2625" s="272"/>
      <c r="AV2625" s="272"/>
      <c r="AW2625" s="272"/>
      <c r="AX2625" s="272"/>
    </row>
    <row r="2626" spans="1:50" customFormat="1" ht="14.4" x14ac:dyDescent="0.3">
      <c r="A2626" s="269"/>
      <c r="B2626" s="270"/>
      <c r="C2626" s="275"/>
      <c r="D2626" s="275"/>
      <c r="E2626" s="275"/>
      <c r="F2626" s="275"/>
      <c r="G2626" s="275"/>
      <c r="H2626" s="275"/>
      <c r="I2626" s="275"/>
      <c r="J2626" s="275"/>
      <c r="K2626" s="275"/>
      <c r="L2626" s="275"/>
      <c r="M2626" s="275"/>
      <c r="N2626" s="275"/>
      <c r="O2626" s="275"/>
      <c r="P2626" s="275"/>
      <c r="Q2626" s="275"/>
      <c r="R2626" s="275"/>
      <c r="S2626" s="275"/>
      <c r="T2626" s="275"/>
      <c r="U2626" s="275"/>
      <c r="V2626" s="275"/>
      <c r="W2626" s="275"/>
      <c r="X2626" s="275"/>
      <c r="Y2626" s="275"/>
      <c r="Z2626" s="275"/>
      <c r="AA2626" s="275"/>
      <c r="AB2626" s="275"/>
      <c r="AC2626" s="275"/>
      <c r="AD2626" s="275"/>
      <c r="AE2626" s="275"/>
      <c r="AF2626" s="275"/>
      <c r="AG2626" s="275"/>
      <c r="AH2626" s="275"/>
      <c r="AI2626" s="275"/>
      <c r="AJ2626" s="275"/>
      <c r="AK2626" s="275"/>
      <c r="AL2626" s="275"/>
      <c r="AM2626" s="275"/>
      <c r="AN2626" s="275"/>
      <c r="AO2626" s="275"/>
      <c r="AP2626" s="275"/>
      <c r="AQ2626" s="275"/>
      <c r="AR2626" s="275"/>
      <c r="AS2626" s="275"/>
      <c r="AT2626" s="272"/>
      <c r="AU2626" s="272"/>
      <c r="AV2626" s="272"/>
      <c r="AW2626" s="272"/>
      <c r="AX2626" s="272"/>
    </row>
    <row r="2627" spans="1:50" customFormat="1" ht="14.4" x14ac:dyDescent="0.3">
      <c r="A2627" s="269"/>
      <c r="B2627" s="270"/>
      <c r="C2627" s="275"/>
      <c r="D2627" s="275"/>
      <c r="E2627" s="275"/>
      <c r="F2627" s="275"/>
      <c r="G2627" s="275"/>
      <c r="H2627" s="275"/>
      <c r="I2627" s="275"/>
      <c r="J2627" s="275"/>
      <c r="K2627" s="275"/>
      <c r="L2627" s="275"/>
      <c r="M2627" s="275"/>
      <c r="N2627" s="275"/>
      <c r="O2627" s="275"/>
      <c r="P2627" s="275"/>
      <c r="Q2627" s="275"/>
      <c r="R2627" s="275"/>
      <c r="S2627" s="275"/>
      <c r="T2627" s="275"/>
      <c r="U2627" s="275"/>
      <c r="V2627" s="275"/>
      <c r="W2627" s="275"/>
      <c r="X2627" s="275"/>
      <c r="Y2627" s="275"/>
      <c r="Z2627" s="275"/>
      <c r="AA2627" s="275"/>
      <c r="AB2627" s="275"/>
      <c r="AC2627" s="275"/>
      <c r="AD2627" s="275"/>
      <c r="AE2627" s="275"/>
      <c r="AF2627" s="275"/>
      <c r="AG2627" s="275"/>
      <c r="AH2627" s="275"/>
      <c r="AI2627" s="275"/>
      <c r="AJ2627" s="275"/>
      <c r="AK2627" s="275"/>
      <c r="AL2627" s="275"/>
      <c r="AM2627" s="275"/>
      <c r="AN2627" s="275"/>
      <c r="AO2627" s="275"/>
      <c r="AP2627" s="275"/>
      <c r="AQ2627" s="275"/>
      <c r="AR2627" s="275"/>
      <c r="AS2627" s="275"/>
      <c r="AT2627" s="272"/>
      <c r="AU2627" s="272"/>
      <c r="AV2627" s="272"/>
      <c r="AW2627" s="272"/>
      <c r="AX2627" s="272"/>
    </row>
    <row r="2628" spans="1:50" customFormat="1" ht="14.4" x14ac:dyDescent="0.3">
      <c r="A2628" s="269"/>
      <c r="B2628" s="270"/>
      <c r="C2628" s="275"/>
      <c r="D2628" s="275"/>
      <c r="E2628" s="275"/>
      <c r="F2628" s="275"/>
      <c r="G2628" s="275"/>
      <c r="H2628" s="275"/>
      <c r="I2628" s="275"/>
      <c r="J2628" s="275"/>
      <c r="K2628" s="275"/>
      <c r="L2628" s="275"/>
      <c r="M2628" s="275"/>
      <c r="N2628" s="275"/>
      <c r="O2628" s="275"/>
      <c r="P2628" s="275"/>
      <c r="Q2628" s="275"/>
      <c r="R2628" s="275"/>
      <c r="S2628" s="275"/>
      <c r="T2628" s="275"/>
      <c r="U2628" s="275"/>
      <c r="V2628" s="275"/>
      <c r="W2628" s="275"/>
      <c r="X2628" s="275"/>
      <c r="Y2628" s="275"/>
      <c r="Z2628" s="275"/>
      <c r="AA2628" s="275"/>
      <c r="AB2628" s="275"/>
      <c r="AC2628" s="275"/>
      <c r="AD2628" s="275"/>
      <c r="AE2628" s="275"/>
      <c r="AF2628" s="275"/>
      <c r="AG2628" s="275"/>
      <c r="AH2628" s="275"/>
      <c r="AI2628" s="275"/>
      <c r="AJ2628" s="275"/>
      <c r="AK2628" s="275"/>
      <c r="AL2628" s="275"/>
      <c r="AM2628" s="275"/>
      <c r="AN2628" s="275"/>
      <c r="AO2628" s="275"/>
      <c r="AP2628" s="275"/>
      <c r="AQ2628" s="275"/>
      <c r="AR2628" s="275"/>
      <c r="AS2628" s="275"/>
      <c r="AT2628" s="272"/>
      <c r="AU2628" s="272"/>
      <c r="AV2628" s="272"/>
      <c r="AW2628" s="272"/>
      <c r="AX2628" s="272"/>
    </row>
    <row r="2629" spans="1:50" customFormat="1" ht="21.6" x14ac:dyDescent="0.3">
      <c r="A2629" s="274"/>
      <c r="B2629" s="270"/>
      <c r="C2629" s="276"/>
      <c r="D2629" s="276"/>
      <c r="E2629" s="276"/>
      <c r="F2629" s="276"/>
      <c r="G2629" s="276"/>
      <c r="H2629" s="276"/>
      <c r="I2629" s="276"/>
      <c r="J2629" s="276"/>
      <c r="K2629" s="276"/>
      <c r="L2629" s="276"/>
      <c r="M2629" s="276"/>
      <c r="N2629" s="276"/>
      <c r="O2629" s="276"/>
      <c r="P2629" s="276"/>
      <c r="Q2629" s="276"/>
      <c r="R2629" s="276"/>
      <c r="S2629" s="276"/>
      <c r="T2629" s="276"/>
      <c r="U2629" s="276"/>
      <c r="V2629" s="276"/>
      <c r="W2629" s="276"/>
      <c r="X2629" s="276"/>
      <c r="Y2629" s="276"/>
      <c r="Z2629" s="276"/>
      <c r="AA2629" s="276"/>
      <c r="AB2629" s="276"/>
      <c r="AC2629" s="276"/>
      <c r="AD2629" s="276"/>
      <c r="AE2629" s="276"/>
      <c r="AF2629" s="276"/>
      <c r="AG2629" s="276"/>
      <c r="AH2629" s="276"/>
      <c r="AI2629" s="276"/>
      <c r="AJ2629" s="276"/>
      <c r="AK2629" s="276"/>
      <c r="AL2629" s="276"/>
      <c r="AM2629" s="276"/>
      <c r="AN2629" s="276"/>
      <c r="AO2629" s="276"/>
      <c r="AP2629" s="276"/>
      <c r="AQ2629" s="276"/>
      <c r="AR2629" s="277"/>
      <c r="AS2629" s="278"/>
      <c r="AT2629" s="272"/>
      <c r="AU2629" s="272"/>
      <c r="AV2629" s="272"/>
      <c r="AW2629" s="272"/>
      <c r="AX2629" s="272"/>
    </row>
    <row r="2630" spans="1:50" customFormat="1" ht="21.6" x14ac:dyDescent="0.3">
      <c r="A2630" s="274"/>
      <c r="B2630" s="270"/>
      <c r="C2630" s="276"/>
      <c r="D2630" s="276"/>
      <c r="E2630" s="276"/>
      <c r="F2630" s="276"/>
      <c r="G2630" s="276"/>
      <c r="H2630" s="276"/>
      <c r="I2630" s="276"/>
      <c r="J2630" s="276"/>
      <c r="K2630" s="276"/>
      <c r="L2630" s="276"/>
      <c r="M2630" s="276"/>
      <c r="N2630" s="276"/>
      <c r="O2630" s="276"/>
      <c r="P2630" s="276"/>
      <c r="Q2630" s="276"/>
      <c r="R2630" s="276"/>
      <c r="S2630" s="276"/>
      <c r="T2630" s="276"/>
      <c r="U2630" s="276"/>
      <c r="V2630" s="276"/>
      <c r="W2630" s="276"/>
      <c r="X2630" s="276"/>
      <c r="Y2630" s="276"/>
      <c r="Z2630" s="276"/>
      <c r="AA2630" s="276"/>
      <c r="AB2630" s="276"/>
      <c r="AC2630" s="276"/>
      <c r="AD2630" s="276"/>
      <c r="AE2630" s="276"/>
      <c r="AF2630" s="276"/>
      <c r="AG2630" s="276"/>
      <c r="AH2630" s="276"/>
      <c r="AI2630" s="276"/>
      <c r="AJ2630" s="276"/>
      <c r="AK2630" s="276"/>
      <c r="AL2630" s="276"/>
      <c r="AM2630" s="276"/>
      <c r="AN2630" s="276"/>
      <c r="AO2630" s="276"/>
      <c r="AP2630" s="276"/>
      <c r="AQ2630" s="276"/>
      <c r="AR2630" s="277"/>
      <c r="AS2630" s="278"/>
      <c r="AT2630" s="272"/>
      <c r="AU2630" s="272"/>
      <c r="AV2630" s="272"/>
      <c r="AW2630" s="272"/>
      <c r="AX2630" s="272"/>
    </row>
    <row r="2631" spans="1:50" customFormat="1" ht="21.6" x14ac:dyDescent="0.3">
      <c r="A2631" s="274"/>
      <c r="B2631" s="270"/>
      <c r="C2631" s="276"/>
      <c r="D2631" s="276"/>
      <c r="E2631" s="276"/>
      <c r="F2631" s="276"/>
      <c r="G2631" s="276"/>
      <c r="H2631" s="276"/>
      <c r="I2631" s="276"/>
      <c r="J2631" s="276"/>
      <c r="K2631" s="276"/>
      <c r="L2631" s="276"/>
      <c r="M2631" s="276"/>
      <c r="N2631" s="276"/>
      <c r="O2631" s="276"/>
      <c r="P2631" s="276"/>
      <c r="Q2631" s="276"/>
      <c r="R2631" s="276"/>
      <c r="S2631" s="276"/>
      <c r="T2631" s="276"/>
      <c r="U2631" s="276"/>
      <c r="V2631" s="276"/>
      <c r="W2631" s="276"/>
      <c r="X2631" s="276"/>
      <c r="Y2631" s="276"/>
      <c r="Z2631" s="276"/>
      <c r="AA2631" s="276"/>
      <c r="AB2631" s="276"/>
      <c r="AC2631" s="276"/>
      <c r="AD2631" s="276"/>
      <c r="AE2631" s="276"/>
      <c r="AF2631" s="276"/>
      <c r="AG2631" s="276"/>
      <c r="AH2631" s="276"/>
      <c r="AI2631" s="276"/>
      <c r="AJ2631" s="276"/>
      <c r="AK2631" s="276"/>
      <c r="AL2631" s="276"/>
      <c r="AM2631" s="276"/>
      <c r="AN2631" s="276"/>
      <c r="AO2631" s="276"/>
      <c r="AP2631" s="276"/>
      <c r="AQ2631" s="276"/>
      <c r="AR2631" s="277"/>
      <c r="AS2631" s="278"/>
      <c r="AT2631" s="272"/>
      <c r="AU2631" s="272"/>
      <c r="AV2631" s="272"/>
      <c r="AW2631" s="272"/>
      <c r="AX2631" s="272"/>
    </row>
    <row r="2632" spans="1:50" customFormat="1" ht="21.6" x14ac:dyDescent="0.3">
      <c r="A2632" s="274"/>
      <c r="B2632" s="270"/>
      <c r="C2632" s="276"/>
      <c r="D2632" s="276"/>
      <c r="E2632" s="276"/>
      <c r="F2632" s="276"/>
      <c r="G2632" s="276"/>
      <c r="H2632" s="276"/>
      <c r="I2632" s="276"/>
      <c r="J2632" s="276"/>
      <c r="K2632" s="276"/>
      <c r="L2632" s="276"/>
      <c r="M2632" s="276"/>
      <c r="N2632" s="276"/>
      <c r="O2632" s="276"/>
      <c r="P2632" s="276"/>
      <c r="Q2632" s="276"/>
      <c r="R2632" s="276"/>
      <c r="S2632" s="276"/>
      <c r="T2632" s="276"/>
      <c r="U2632" s="276"/>
      <c r="V2632" s="276"/>
      <c r="W2632" s="276"/>
      <c r="X2632" s="276"/>
      <c r="Y2632" s="276"/>
      <c r="Z2632" s="276"/>
      <c r="AA2632" s="276"/>
      <c r="AB2632" s="276"/>
      <c r="AC2632" s="276"/>
      <c r="AD2632" s="276"/>
      <c r="AE2632" s="276"/>
      <c r="AF2632" s="276"/>
      <c r="AG2632" s="276"/>
      <c r="AH2632" s="276"/>
      <c r="AI2632" s="276"/>
      <c r="AJ2632" s="276"/>
      <c r="AK2632" s="276"/>
      <c r="AL2632" s="276"/>
      <c r="AM2632" s="276"/>
      <c r="AN2632" s="276"/>
      <c r="AO2632" s="276"/>
      <c r="AP2632" s="276"/>
      <c r="AQ2632" s="276"/>
      <c r="AR2632" s="277"/>
      <c r="AS2632" s="278"/>
      <c r="AT2632" s="272"/>
      <c r="AU2632" s="272"/>
      <c r="AV2632" s="272"/>
      <c r="AW2632" s="272"/>
      <c r="AX2632" s="272"/>
    </row>
    <row r="2633" spans="1:50" customFormat="1" ht="14.4" x14ac:dyDescent="0.3">
      <c r="A2633" s="269"/>
      <c r="B2633" s="270"/>
      <c r="C2633" s="275"/>
      <c r="D2633" s="275"/>
      <c r="E2633" s="275"/>
      <c r="F2633" s="275"/>
      <c r="G2633" s="275"/>
      <c r="H2633" s="275"/>
      <c r="I2633" s="275"/>
      <c r="J2633" s="275"/>
      <c r="K2633" s="275"/>
      <c r="L2633" s="275"/>
      <c r="M2633" s="275"/>
      <c r="N2633" s="275"/>
      <c r="O2633" s="275"/>
      <c r="P2633" s="275"/>
      <c r="Q2633" s="275"/>
      <c r="R2633" s="275"/>
      <c r="S2633" s="275"/>
      <c r="T2633" s="275"/>
      <c r="U2633" s="275"/>
      <c r="V2633" s="275"/>
      <c r="W2633" s="275"/>
      <c r="X2633" s="275"/>
      <c r="Y2633" s="275"/>
      <c r="Z2633" s="275"/>
      <c r="AA2633" s="275"/>
      <c r="AB2633" s="275"/>
      <c r="AC2633" s="275"/>
      <c r="AD2633" s="275"/>
      <c r="AE2633" s="275"/>
      <c r="AF2633" s="275"/>
      <c r="AG2633" s="275"/>
      <c r="AH2633" s="275"/>
      <c r="AI2633" s="275"/>
      <c r="AJ2633" s="275"/>
      <c r="AK2633" s="275"/>
      <c r="AL2633" s="275"/>
      <c r="AM2633" s="275"/>
      <c r="AN2633" s="275"/>
      <c r="AO2633" s="275"/>
      <c r="AP2633" s="275"/>
      <c r="AQ2633" s="275"/>
      <c r="AR2633" s="275"/>
      <c r="AS2633" s="275"/>
      <c r="AT2633" s="272"/>
      <c r="AU2633" s="272"/>
      <c r="AV2633" s="272"/>
      <c r="AW2633" s="272"/>
      <c r="AX2633" s="272"/>
    </row>
    <row r="2634" spans="1:50" customFormat="1" ht="21.6" x14ac:dyDescent="0.3">
      <c r="A2634" s="274"/>
      <c r="B2634" s="270"/>
      <c r="C2634" s="276"/>
      <c r="D2634" s="276"/>
      <c r="E2634" s="276"/>
      <c r="F2634" s="276"/>
      <c r="G2634" s="276"/>
      <c r="H2634" s="276"/>
      <c r="I2634" s="276"/>
      <c r="J2634" s="276"/>
      <c r="K2634" s="276"/>
      <c r="L2634" s="276"/>
      <c r="M2634" s="276"/>
      <c r="N2634" s="276"/>
      <c r="O2634" s="276"/>
      <c r="P2634" s="276"/>
      <c r="Q2634" s="276"/>
      <c r="R2634" s="276"/>
      <c r="S2634" s="276"/>
      <c r="T2634" s="276"/>
      <c r="U2634" s="276"/>
      <c r="V2634" s="276"/>
      <c r="W2634" s="276"/>
      <c r="X2634" s="276"/>
      <c r="Y2634" s="276"/>
      <c r="Z2634" s="276"/>
      <c r="AA2634" s="276"/>
      <c r="AB2634" s="276"/>
      <c r="AC2634" s="276"/>
      <c r="AD2634" s="276"/>
      <c r="AE2634" s="276"/>
      <c r="AF2634" s="276"/>
      <c r="AG2634" s="276"/>
      <c r="AH2634" s="276"/>
      <c r="AI2634" s="276"/>
      <c r="AJ2634" s="276"/>
      <c r="AK2634" s="276"/>
      <c r="AL2634" s="276"/>
      <c r="AM2634" s="276"/>
      <c r="AN2634" s="276"/>
      <c r="AO2634" s="276"/>
      <c r="AP2634" s="276"/>
      <c r="AQ2634" s="276"/>
      <c r="AR2634" s="277"/>
      <c r="AS2634" s="278"/>
      <c r="AT2634" s="272"/>
      <c r="AU2634" s="272"/>
      <c r="AV2634" s="272"/>
      <c r="AW2634" s="272"/>
      <c r="AX2634" s="272"/>
    </row>
    <row r="2635" spans="1:50" customFormat="1" ht="21.6" x14ac:dyDescent="0.3">
      <c r="A2635" s="274"/>
      <c r="B2635" s="270"/>
      <c r="C2635" s="276"/>
      <c r="D2635" s="276"/>
      <c r="E2635" s="276"/>
      <c r="F2635" s="276"/>
      <c r="G2635" s="276"/>
      <c r="H2635" s="276"/>
      <c r="I2635" s="276"/>
      <c r="J2635" s="276"/>
      <c r="K2635" s="276"/>
      <c r="L2635" s="276"/>
      <c r="M2635" s="276"/>
      <c r="N2635" s="276"/>
      <c r="O2635" s="276"/>
      <c r="P2635" s="276"/>
      <c r="Q2635" s="276"/>
      <c r="R2635" s="276"/>
      <c r="S2635" s="276"/>
      <c r="T2635" s="276"/>
      <c r="U2635" s="276"/>
      <c r="V2635" s="276"/>
      <c r="W2635" s="276"/>
      <c r="X2635" s="276"/>
      <c r="Y2635" s="276"/>
      <c r="Z2635" s="276"/>
      <c r="AA2635" s="276"/>
      <c r="AB2635" s="276"/>
      <c r="AC2635" s="276"/>
      <c r="AD2635" s="276"/>
      <c r="AE2635" s="276"/>
      <c r="AF2635" s="276"/>
      <c r="AG2635" s="276"/>
      <c r="AH2635" s="276"/>
      <c r="AI2635" s="276"/>
      <c r="AJ2635" s="276"/>
      <c r="AK2635" s="276"/>
      <c r="AL2635" s="276"/>
      <c r="AM2635" s="276"/>
      <c r="AN2635" s="276"/>
      <c r="AO2635" s="276"/>
      <c r="AP2635" s="276"/>
      <c r="AQ2635" s="276"/>
      <c r="AR2635" s="277"/>
      <c r="AS2635" s="278"/>
      <c r="AT2635" s="272"/>
      <c r="AU2635" s="272"/>
      <c r="AV2635" s="272"/>
      <c r="AW2635" s="272"/>
      <c r="AX2635" s="272"/>
    </row>
    <row r="2636" spans="1:50" customFormat="1" ht="21.6" x14ac:dyDescent="0.3">
      <c r="A2636" s="274"/>
      <c r="B2636" s="270"/>
      <c r="C2636" s="276"/>
      <c r="D2636" s="276"/>
      <c r="E2636" s="276"/>
      <c r="F2636" s="276"/>
      <c r="G2636" s="276"/>
      <c r="H2636" s="276"/>
      <c r="I2636" s="276"/>
      <c r="J2636" s="276"/>
      <c r="K2636" s="276"/>
      <c r="L2636" s="276"/>
      <c r="M2636" s="276"/>
      <c r="N2636" s="276"/>
      <c r="O2636" s="276"/>
      <c r="P2636" s="276"/>
      <c r="Q2636" s="276"/>
      <c r="R2636" s="276"/>
      <c r="S2636" s="276"/>
      <c r="T2636" s="276"/>
      <c r="U2636" s="276"/>
      <c r="V2636" s="276"/>
      <c r="W2636" s="276"/>
      <c r="X2636" s="276"/>
      <c r="Y2636" s="276"/>
      <c r="Z2636" s="276"/>
      <c r="AA2636" s="276"/>
      <c r="AB2636" s="276"/>
      <c r="AC2636" s="276"/>
      <c r="AD2636" s="276"/>
      <c r="AE2636" s="276"/>
      <c r="AF2636" s="276"/>
      <c r="AG2636" s="276"/>
      <c r="AH2636" s="276"/>
      <c r="AI2636" s="276"/>
      <c r="AJ2636" s="276"/>
      <c r="AK2636" s="276"/>
      <c r="AL2636" s="276"/>
      <c r="AM2636" s="276"/>
      <c r="AN2636" s="276"/>
      <c r="AO2636" s="276"/>
      <c r="AP2636" s="276"/>
      <c r="AQ2636" s="276"/>
      <c r="AR2636" s="277"/>
      <c r="AS2636" s="278"/>
      <c r="AT2636" s="272"/>
      <c r="AU2636" s="272"/>
      <c r="AV2636" s="272"/>
      <c r="AW2636" s="272"/>
      <c r="AX2636" s="272"/>
    </row>
    <row r="2637" spans="1:50" customFormat="1" ht="21.6" x14ac:dyDescent="0.3">
      <c r="A2637" s="274"/>
      <c r="B2637" s="270"/>
      <c r="C2637" s="276"/>
      <c r="D2637" s="276"/>
      <c r="E2637" s="276"/>
      <c r="F2637" s="276"/>
      <c r="G2637" s="276"/>
      <c r="H2637" s="276"/>
      <c r="I2637" s="276"/>
      <c r="J2637" s="276"/>
      <c r="K2637" s="276"/>
      <c r="L2637" s="276"/>
      <c r="M2637" s="276"/>
      <c r="N2637" s="276"/>
      <c r="O2637" s="276"/>
      <c r="P2637" s="276"/>
      <c r="Q2637" s="276"/>
      <c r="R2637" s="276"/>
      <c r="S2637" s="276"/>
      <c r="T2637" s="276"/>
      <c r="U2637" s="276"/>
      <c r="V2637" s="276"/>
      <c r="W2637" s="276"/>
      <c r="X2637" s="276"/>
      <c r="Y2637" s="276"/>
      <c r="Z2637" s="276"/>
      <c r="AA2637" s="276"/>
      <c r="AB2637" s="276"/>
      <c r="AC2637" s="276"/>
      <c r="AD2637" s="276"/>
      <c r="AE2637" s="276"/>
      <c r="AF2637" s="276"/>
      <c r="AG2637" s="276"/>
      <c r="AH2637" s="276"/>
      <c r="AI2637" s="276"/>
      <c r="AJ2637" s="276"/>
      <c r="AK2637" s="276"/>
      <c r="AL2637" s="276"/>
      <c r="AM2637" s="276"/>
      <c r="AN2637" s="276"/>
      <c r="AO2637" s="276"/>
      <c r="AP2637" s="276"/>
      <c r="AQ2637" s="276"/>
      <c r="AR2637" s="277"/>
      <c r="AS2637" s="278"/>
      <c r="AT2637" s="272"/>
      <c r="AU2637" s="272"/>
      <c r="AV2637" s="272"/>
      <c r="AW2637" s="272"/>
      <c r="AX2637" s="272"/>
    </row>
    <row r="2638" spans="1:50" customFormat="1" ht="14.4" x14ac:dyDescent="0.3">
      <c r="A2638" s="269"/>
      <c r="B2638" s="270"/>
      <c r="C2638" s="275"/>
      <c r="D2638" s="275"/>
      <c r="E2638" s="275"/>
      <c r="F2638" s="275"/>
      <c r="G2638" s="275"/>
      <c r="H2638" s="275"/>
      <c r="I2638" s="275"/>
      <c r="J2638" s="275"/>
      <c r="K2638" s="275"/>
      <c r="L2638" s="275"/>
      <c r="M2638" s="275"/>
      <c r="N2638" s="275"/>
      <c r="O2638" s="275"/>
      <c r="P2638" s="275"/>
      <c r="Q2638" s="275"/>
      <c r="R2638" s="275"/>
      <c r="S2638" s="275"/>
      <c r="T2638" s="275"/>
      <c r="U2638" s="275"/>
      <c r="V2638" s="275"/>
      <c r="W2638" s="275"/>
      <c r="X2638" s="275"/>
      <c r="Y2638" s="275"/>
      <c r="Z2638" s="275"/>
      <c r="AA2638" s="275"/>
      <c r="AB2638" s="275"/>
      <c r="AC2638" s="275"/>
      <c r="AD2638" s="275"/>
      <c r="AE2638" s="275"/>
      <c r="AF2638" s="275"/>
      <c r="AG2638" s="275"/>
      <c r="AH2638" s="275"/>
      <c r="AI2638" s="275"/>
      <c r="AJ2638" s="275"/>
      <c r="AK2638" s="275"/>
      <c r="AL2638" s="275"/>
      <c r="AM2638" s="275"/>
      <c r="AN2638" s="275"/>
      <c r="AO2638" s="275"/>
      <c r="AP2638" s="275"/>
      <c r="AQ2638" s="275"/>
      <c r="AR2638" s="275"/>
      <c r="AS2638" s="275"/>
      <c r="AT2638" s="272"/>
      <c r="AU2638" s="272"/>
      <c r="AV2638" s="272"/>
      <c r="AW2638" s="272"/>
      <c r="AX2638" s="272"/>
    </row>
    <row r="2639" spans="1:50" customFormat="1" ht="21.6" x14ac:dyDescent="0.3">
      <c r="A2639" s="274"/>
      <c r="B2639" s="270"/>
      <c r="C2639" s="276"/>
      <c r="D2639" s="276"/>
      <c r="E2639" s="276"/>
      <c r="F2639" s="276"/>
      <c r="G2639" s="276"/>
      <c r="H2639" s="276"/>
      <c r="I2639" s="276"/>
      <c r="J2639" s="276"/>
      <c r="K2639" s="276"/>
      <c r="L2639" s="276"/>
      <c r="M2639" s="276"/>
      <c r="N2639" s="276"/>
      <c r="O2639" s="276"/>
      <c r="P2639" s="276"/>
      <c r="Q2639" s="276"/>
      <c r="R2639" s="276"/>
      <c r="S2639" s="276"/>
      <c r="T2639" s="276"/>
      <c r="U2639" s="276"/>
      <c r="V2639" s="276"/>
      <c r="W2639" s="276"/>
      <c r="X2639" s="276"/>
      <c r="Y2639" s="276"/>
      <c r="Z2639" s="276"/>
      <c r="AA2639" s="276"/>
      <c r="AB2639" s="276"/>
      <c r="AC2639" s="276"/>
      <c r="AD2639" s="276"/>
      <c r="AE2639" s="276"/>
      <c r="AF2639" s="276"/>
      <c r="AG2639" s="276"/>
      <c r="AH2639" s="276"/>
      <c r="AI2639" s="276"/>
      <c r="AJ2639" s="276"/>
      <c r="AK2639" s="276"/>
      <c r="AL2639" s="276"/>
      <c r="AM2639" s="276"/>
      <c r="AN2639" s="276"/>
      <c r="AO2639" s="276"/>
      <c r="AP2639" s="276"/>
      <c r="AQ2639" s="276"/>
      <c r="AR2639" s="277"/>
      <c r="AS2639" s="278"/>
      <c r="AT2639" s="272"/>
      <c r="AU2639" s="272"/>
      <c r="AV2639" s="272"/>
      <c r="AW2639" s="272"/>
      <c r="AX2639" s="272"/>
    </row>
    <row r="2640" spans="1:50" customFormat="1" ht="21.6" x14ac:dyDescent="0.3">
      <c r="A2640" s="274"/>
      <c r="B2640" s="270"/>
      <c r="C2640" s="276"/>
      <c r="D2640" s="276"/>
      <c r="E2640" s="276"/>
      <c r="F2640" s="276"/>
      <c r="G2640" s="276"/>
      <c r="H2640" s="276"/>
      <c r="I2640" s="276"/>
      <c r="J2640" s="276"/>
      <c r="K2640" s="276"/>
      <c r="L2640" s="276"/>
      <c r="M2640" s="276"/>
      <c r="N2640" s="276"/>
      <c r="O2640" s="276"/>
      <c r="P2640" s="276"/>
      <c r="Q2640" s="276"/>
      <c r="R2640" s="276"/>
      <c r="S2640" s="276"/>
      <c r="T2640" s="276"/>
      <c r="U2640" s="276"/>
      <c r="V2640" s="276"/>
      <c r="W2640" s="276"/>
      <c r="X2640" s="276"/>
      <c r="Y2640" s="276"/>
      <c r="Z2640" s="276"/>
      <c r="AA2640" s="276"/>
      <c r="AB2640" s="276"/>
      <c r="AC2640" s="276"/>
      <c r="AD2640" s="276"/>
      <c r="AE2640" s="276"/>
      <c r="AF2640" s="276"/>
      <c r="AG2640" s="276"/>
      <c r="AH2640" s="276"/>
      <c r="AI2640" s="276"/>
      <c r="AJ2640" s="276"/>
      <c r="AK2640" s="276"/>
      <c r="AL2640" s="276"/>
      <c r="AM2640" s="276"/>
      <c r="AN2640" s="276"/>
      <c r="AO2640" s="276"/>
      <c r="AP2640" s="276"/>
      <c r="AQ2640" s="276"/>
      <c r="AR2640" s="277"/>
      <c r="AS2640" s="278"/>
      <c r="AT2640" s="272"/>
      <c r="AU2640" s="272"/>
      <c r="AV2640" s="272"/>
      <c r="AW2640" s="272"/>
      <c r="AX2640" s="272"/>
    </row>
    <row r="2641" spans="1:50" customFormat="1" ht="21.6" x14ac:dyDescent="0.3">
      <c r="A2641" s="274"/>
      <c r="B2641" s="270"/>
      <c r="C2641" s="276"/>
      <c r="D2641" s="276"/>
      <c r="E2641" s="276"/>
      <c r="F2641" s="276"/>
      <c r="G2641" s="276"/>
      <c r="H2641" s="276"/>
      <c r="I2641" s="276"/>
      <c r="J2641" s="276"/>
      <c r="K2641" s="276"/>
      <c r="L2641" s="276"/>
      <c r="M2641" s="276"/>
      <c r="N2641" s="276"/>
      <c r="O2641" s="276"/>
      <c r="P2641" s="276"/>
      <c r="Q2641" s="276"/>
      <c r="R2641" s="276"/>
      <c r="S2641" s="276"/>
      <c r="T2641" s="276"/>
      <c r="U2641" s="276"/>
      <c r="V2641" s="276"/>
      <c r="W2641" s="276"/>
      <c r="X2641" s="276"/>
      <c r="Y2641" s="276"/>
      <c r="Z2641" s="276"/>
      <c r="AA2641" s="276"/>
      <c r="AB2641" s="276"/>
      <c r="AC2641" s="276"/>
      <c r="AD2641" s="276"/>
      <c r="AE2641" s="276"/>
      <c r="AF2641" s="276"/>
      <c r="AG2641" s="276"/>
      <c r="AH2641" s="276"/>
      <c r="AI2641" s="276"/>
      <c r="AJ2641" s="276"/>
      <c r="AK2641" s="276"/>
      <c r="AL2641" s="276"/>
      <c r="AM2641" s="276"/>
      <c r="AN2641" s="276"/>
      <c r="AO2641" s="276"/>
      <c r="AP2641" s="276"/>
      <c r="AQ2641" s="276"/>
      <c r="AR2641" s="277"/>
      <c r="AS2641" s="278"/>
      <c r="AT2641" s="272"/>
      <c r="AU2641" s="272"/>
      <c r="AV2641" s="272"/>
      <c r="AW2641" s="272"/>
      <c r="AX2641" s="272"/>
    </row>
    <row r="2642" spans="1:50" customFormat="1" ht="21.6" x14ac:dyDescent="0.3">
      <c r="A2642" s="274"/>
      <c r="B2642" s="270"/>
      <c r="C2642" s="276"/>
      <c r="D2642" s="276"/>
      <c r="E2642" s="276"/>
      <c r="F2642" s="276"/>
      <c r="G2642" s="276"/>
      <c r="H2642" s="276"/>
      <c r="I2642" s="276"/>
      <c r="J2642" s="276"/>
      <c r="K2642" s="276"/>
      <c r="L2642" s="276"/>
      <c r="M2642" s="276"/>
      <c r="N2642" s="276"/>
      <c r="O2642" s="276"/>
      <c r="P2642" s="276"/>
      <c r="Q2642" s="276"/>
      <c r="R2642" s="276"/>
      <c r="S2642" s="276"/>
      <c r="T2642" s="276"/>
      <c r="U2642" s="276"/>
      <c r="V2642" s="276"/>
      <c r="W2642" s="276"/>
      <c r="X2642" s="276"/>
      <c r="Y2642" s="276"/>
      <c r="Z2642" s="276"/>
      <c r="AA2642" s="276"/>
      <c r="AB2642" s="276"/>
      <c r="AC2642" s="276"/>
      <c r="AD2642" s="276"/>
      <c r="AE2642" s="276"/>
      <c r="AF2642" s="276"/>
      <c r="AG2642" s="276"/>
      <c r="AH2642" s="276"/>
      <c r="AI2642" s="276"/>
      <c r="AJ2642" s="276"/>
      <c r="AK2642" s="276"/>
      <c r="AL2642" s="276"/>
      <c r="AM2642" s="276"/>
      <c r="AN2642" s="276"/>
      <c r="AO2642" s="276"/>
      <c r="AP2642" s="276"/>
      <c r="AQ2642" s="276"/>
      <c r="AR2642" s="277"/>
      <c r="AS2642" s="278"/>
      <c r="AT2642" s="272"/>
      <c r="AU2642" s="272"/>
      <c r="AV2642" s="272"/>
      <c r="AW2642" s="272"/>
      <c r="AX2642" s="272"/>
    </row>
    <row r="2643" spans="1:50" customFormat="1" ht="21.6" x14ac:dyDescent="0.3">
      <c r="A2643" s="274"/>
      <c r="B2643" s="270"/>
      <c r="C2643" s="276"/>
      <c r="D2643" s="276"/>
      <c r="E2643" s="276"/>
      <c r="F2643" s="276"/>
      <c r="G2643" s="276"/>
      <c r="H2643" s="276"/>
      <c r="I2643" s="276"/>
      <c r="J2643" s="276"/>
      <c r="K2643" s="276"/>
      <c r="L2643" s="276"/>
      <c r="M2643" s="276"/>
      <c r="N2643" s="276"/>
      <c r="O2643" s="276"/>
      <c r="P2643" s="276"/>
      <c r="Q2643" s="276"/>
      <c r="R2643" s="276"/>
      <c r="S2643" s="276"/>
      <c r="T2643" s="276"/>
      <c r="U2643" s="276"/>
      <c r="V2643" s="276"/>
      <c r="W2643" s="276"/>
      <c r="X2643" s="276"/>
      <c r="Y2643" s="276"/>
      <c r="Z2643" s="276"/>
      <c r="AA2643" s="276"/>
      <c r="AB2643" s="276"/>
      <c r="AC2643" s="276"/>
      <c r="AD2643" s="276"/>
      <c r="AE2643" s="276"/>
      <c r="AF2643" s="276"/>
      <c r="AG2643" s="276"/>
      <c r="AH2643" s="276"/>
      <c r="AI2643" s="276"/>
      <c r="AJ2643" s="276"/>
      <c r="AK2643" s="276"/>
      <c r="AL2643" s="276"/>
      <c r="AM2643" s="276"/>
      <c r="AN2643" s="276"/>
      <c r="AO2643" s="276"/>
      <c r="AP2643" s="276"/>
      <c r="AQ2643" s="276"/>
      <c r="AR2643" s="277"/>
      <c r="AS2643" s="278"/>
      <c r="AT2643" s="272"/>
      <c r="AU2643" s="272"/>
      <c r="AV2643" s="272"/>
      <c r="AW2643" s="272"/>
      <c r="AX2643" s="272"/>
    </row>
    <row r="2644" spans="1:50" customFormat="1" ht="21.6" x14ac:dyDescent="0.3">
      <c r="A2644" s="274"/>
      <c r="B2644" s="270"/>
      <c r="C2644" s="276"/>
      <c r="D2644" s="276"/>
      <c r="E2644" s="276"/>
      <c r="F2644" s="276"/>
      <c r="G2644" s="276"/>
      <c r="H2644" s="276"/>
      <c r="I2644" s="276"/>
      <c r="J2644" s="276"/>
      <c r="K2644" s="276"/>
      <c r="L2644" s="276"/>
      <c r="M2644" s="276"/>
      <c r="N2644" s="276"/>
      <c r="O2644" s="276"/>
      <c r="P2644" s="276"/>
      <c r="Q2644" s="276"/>
      <c r="R2644" s="276"/>
      <c r="S2644" s="276"/>
      <c r="T2644" s="276"/>
      <c r="U2644" s="276"/>
      <c r="V2644" s="276"/>
      <c r="W2644" s="276"/>
      <c r="X2644" s="276"/>
      <c r="Y2644" s="276"/>
      <c r="Z2644" s="276"/>
      <c r="AA2644" s="276"/>
      <c r="AB2644" s="276"/>
      <c r="AC2644" s="276"/>
      <c r="AD2644" s="276"/>
      <c r="AE2644" s="276"/>
      <c r="AF2644" s="276"/>
      <c r="AG2644" s="276"/>
      <c r="AH2644" s="276"/>
      <c r="AI2644" s="276"/>
      <c r="AJ2644" s="276"/>
      <c r="AK2644" s="276"/>
      <c r="AL2644" s="276"/>
      <c r="AM2644" s="276"/>
      <c r="AN2644" s="276"/>
      <c r="AO2644" s="276"/>
      <c r="AP2644" s="276"/>
      <c r="AQ2644" s="276"/>
      <c r="AR2644" s="277"/>
      <c r="AS2644" s="278"/>
      <c r="AT2644" s="272"/>
      <c r="AU2644" s="272"/>
      <c r="AV2644" s="272"/>
      <c r="AW2644" s="272"/>
      <c r="AX2644" s="272"/>
    </row>
    <row r="2645" spans="1:50" customFormat="1" ht="21.6" x14ac:dyDescent="0.3">
      <c r="A2645" s="274"/>
      <c r="B2645" s="270"/>
      <c r="C2645" s="276"/>
      <c r="D2645" s="276"/>
      <c r="E2645" s="276"/>
      <c r="F2645" s="276"/>
      <c r="G2645" s="276"/>
      <c r="H2645" s="276"/>
      <c r="I2645" s="276"/>
      <c r="J2645" s="276"/>
      <c r="K2645" s="276"/>
      <c r="L2645" s="276"/>
      <c r="M2645" s="276"/>
      <c r="N2645" s="276"/>
      <c r="O2645" s="276"/>
      <c r="P2645" s="276"/>
      <c r="Q2645" s="276"/>
      <c r="R2645" s="276"/>
      <c r="S2645" s="276"/>
      <c r="T2645" s="276"/>
      <c r="U2645" s="276"/>
      <c r="V2645" s="276"/>
      <c r="W2645" s="276"/>
      <c r="X2645" s="276"/>
      <c r="Y2645" s="276"/>
      <c r="Z2645" s="276"/>
      <c r="AA2645" s="276"/>
      <c r="AB2645" s="276"/>
      <c r="AC2645" s="276"/>
      <c r="AD2645" s="276"/>
      <c r="AE2645" s="276"/>
      <c r="AF2645" s="276"/>
      <c r="AG2645" s="276"/>
      <c r="AH2645" s="276"/>
      <c r="AI2645" s="276"/>
      <c r="AJ2645" s="276"/>
      <c r="AK2645" s="276"/>
      <c r="AL2645" s="276"/>
      <c r="AM2645" s="276"/>
      <c r="AN2645" s="276"/>
      <c r="AO2645" s="276"/>
      <c r="AP2645" s="276"/>
      <c r="AQ2645" s="276"/>
      <c r="AR2645" s="277"/>
      <c r="AS2645" s="278"/>
      <c r="AT2645" s="272"/>
      <c r="AU2645" s="272"/>
      <c r="AV2645" s="272"/>
      <c r="AW2645" s="272"/>
      <c r="AX2645" s="272"/>
    </row>
    <row r="2646" spans="1:50" customFormat="1" ht="14.4" x14ac:dyDescent="0.3">
      <c r="A2646" s="269"/>
      <c r="B2646" s="270"/>
      <c r="C2646" s="275"/>
      <c r="D2646" s="275"/>
      <c r="E2646" s="275"/>
      <c r="F2646" s="275"/>
      <c r="G2646" s="275"/>
      <c r="H2646" s="275"/>
      <c r="I2646" s="275"/>
      <c r="J2646" s="275"/>
      <c r="K2646" s="275"/>
      <c r="L2646" s="275"/>
      <c r="M2646" s="275"/>
      <c r="N2646" s="275"/>
      <c r="O2646" s="275"/>
      <c r="P2646" s="275"/>
      <c r="Q2646" s="275"/>
      <c r="R2646" s="275"/>
      <c r="S2646" s="275"/>
      <c r="T2646" s="275"/>
      <c r="U2646" s="275"/>
      <c r="V2646" s="275"/>
      <c r="W2646" s="275"/>
      <c r="X2646" s="275"/>
      <c r="Y2646" s="275"/>
      <c r="Z2646" s="275"/>
      <c r="AA2646" s="275"/>
      <c r="AB2646" s="275"/>
      <c r="AC2646" s="275"/>
      <c r="AD2646" s="275"/>
      <c r="AE2646" s="275"/>
      <c r="AF2646" s="275"/>
      <c r="AG2646" s="275"/>
      <c r="AH2646" s="275"/>
      <c r="AI2646" s="275"/>
      <c r="AJ2646" s="275"/>
      <c r="AK2646" s="275"/>
      <c r="AL2646" s="275"/>
      <c r="AM2646" s="275"/>
      <c r="AN2646" s="275"/>
      <c r="AO2646" s="275"/>
      <c r="AP2646" s="275"/>
      <c r="AQ2646" s="275"/>
      <c r="AR2646" s="275"/>
      <c r="AS2646" s="275"/>
      <c r="AT2646" s="272"/>
      <c r="AU2646" s="272"/>
      <c r="AV2646" s="272"/>
      <c r="AW2646" s="272"/>
      <c r="AX2646" s="272"/>
    </row>
    <row r="2647" spans="1:50" customFormat="1" ht="21.6" x14ac:dyDescent="0.3">
      <c r="A2647" s="274"/>
      <c r="B2647" s="270"/>
      <c r="C2647" s="276"/>
      <c r="D2647" s="276"/>
      <c r="E2647" s="276"/>
      <c r="F2647" s="276"/>
      <c r="G2647" s="276"/>
      <c r="H2647" s="276"/>
      <c r="I2647" s="276"/>
      <c r="J2647" s="276"/>
      <c r="K2647" s="276"/>
      <c r="L2647" s="276"/>
      <c r="M2647" s="276"/>
      <c r="N2647" s="276"/>
      <c r="O2647" s="276"/>
      <c r="P2647" s="276"/>
      <c r="Q2647" s="276"/>
      <c r="R2647" s="276"/>
      <c r="S2647" s="276"/>
      <c r="T2647" s="276"/>
      <c r="U2647" s="276"/>
      <c r="V2647" s="276"/>
      <c r="W2647" s="276"/>
      <c r="X2647" s="276"/>
      <c r="Y2647" s="276"/>
      <c r="Z2647" s="276"/>
      <c r="AA2647" s="276"/>
      <c r="AB2647" s="276"/>
      <c r="AC2647" s="276"/>
      <c r="AD2647" s="276"/>
      <c r="AE2647" s="276"/>
      <c r="AF2647" s="276"/>
      <c r="AG2647" s="276"/>
      <c r="AH2647" s="276"/>
      <c r="AI2647" s="276"/>
      <c r="AJ2647" s="276"/>
      <c r="AK2647" s="276"/>
      <c r="AL2647" s="276"/>
      <c r="AM2647" s="276"/>
      <c r="AN2647" s="276"/>
      <c r="AO2647" s="276"/>
      <c r="AP2647" s="276"/>
      <c r="AQ2647" s="276"/>
      <c r="AR2647" s="277"/>
      <c r="AS2647" s="278"/>
      <c r="AT2647" s="272"/>
      <c r="AU2647" s="272"/>
      <c r="AV2647" s="272"/>
      <c r="AW2647" s="272"/>
      <c r="AX2647" s="272"/>
    </row>
    <row r="2648" spans="1:50" customFormat="1" ht="21.6" x14ac:dyDescent="0.3">
      <c r="A2648" s="274"/>
      <c r="B2648" s="270"/>
      <c r="C2648" s="276"/>
      <c r="D2648" s="276"/>
      <c r="E2648" s="276"/>
      <c r="F2648" s="276"/>
      <c r="G2648" s="276"/>
      <c r="H2648" s="276"/>
      <c r="I2648" s="276"/>
      <c r="J2648" s="276"/>
      <c r="K2648" s="276"/>
      <c r="L2648" s="276"/>
      <c r="M2648" s="276"/>
      <c r="N2648" s="276"/>
      <c r="O2648" s="276"/>
      <c r="P2648" s="276"/>
      <c r="Q2648" s="276"/>
      <c r="R2648" s="276"/>
      <c r="S2648" s="276"/>
      <c r="T2648" s="276"/>
      <c r="U2648" s="276"/>
      <c r="V2648" s="276"/>
      <c r="W2648" s="276"/>
      <c r="X2648" s="276"/>
      <c r="Y2648" s="276"/>
      <c r="Z2648" s="276"/>
      <c r="AA2648" s="276"/>
      <c r="AB2648" s="276"/>
      <c r="AC2648" s="276"/>
      <c r="AD2648" s="276"/>
      <c r="AE2648" s="276"/>
      <c r="AF2648" s="276"/>
      <c r="AG2648" s="276"/>
      <c r="AH2648" s="276"/>
      <c r="AI2648" s="276"/>
      <c r="AJ2648" s="276"/>
      <c r="AK2648" s="276"/>
      <c r="AL2648" s="276"/>
      <c r="AM2648" s="276"/>
      <c r="AN2648" s="276"/>
      <c r="AO2648" s="276"/>
      <c r="AP2648" s="276"/>
      <c r="AQ2648" s="276"/>
      <c r="AR2648" s="277"/>
      <c r="AS2648" s="278"/>
      <c r="AT2648" s="272"/>
      <c r="AU2648" s="272"/>
      <c r="AV2648" s="272"/>
      <c r="AW2648" s="272"/>
      <c r="AX2648" s="272"/>
    </row>
    <row r="2649" spans="1:50" customFormat="1" ht="14.4" x14ac:dyDescent="0.3">
      <c r="A2649" s="269"/>
      <c r="B2649" s="270"/>
      <c r="C2649" s="275"/>
      <c r="D2649" s="275"/>
      <c r="E2649" s="275"/>
      <c r="F2649" s="275"/>
      <c r="G2649" s="275"/>
      <c r="H2649" s="275"/>
      <c r="I2649" s="275"/>
      <c r="J2649" s="275"/>
      <c r="K2649" s="275"/>
      <c r="L2649" s="275"/>
      <c r="M2649" s="275"/>
      <c r="N2649" s="275"/>
      <c r="O2649" s="275"/>
      <c r="P2649" s="275"/>
      <c r="Q2649" s="275"/>
      <c r="R2649" s="275"/>
      <c r="S2649" s="275"/>
      <c r="T2649" s="275"/>
      <c r="U2649" s="275"/>
      <c r="V2649" s="275"/>
      <c r="W2649" s="275"/>
      <c r="X2649" s="275"/>
      <c r="Y2649" s="275"/>
      <c r="Z2649" s="275"/>
      <c r="AA2649" s="275"/>
      <c r="AB2649" s="275"/>
      <c r="AC2649" s="275"/>
      <c r="AD2649" s="275"/>
      <c r="AE2649" s="275"/>
      <c r="AF2649" s="275"/>
      <c r="AG2649" s="275"/>
      <c r="AH2649" s="275"/>
      <c r="AI2649" s="275"/>
      <c r="AJ2649" s="275"/>
      <c r="AK2649" s="275"/>
      <c r="AL2649" s="275"/>
      <c r="AM2649" s="275"/>
      <c r="AN2649" s="275"/>
      <c r="AO2649" s="275"/>
      <c r="AP2649" s="275"/>
      <c r="AQ2649" s="275"/>
      <c r="AR2649" s="275"/>
      <c r="AS2649" s="275"/>
      <c r="AT2649" s="272"/>
      <c r="AU2649" s="272"/>
      <c r="AV2649" s="272"/>
      <c r="AW2649" s="272"/>
      <c r="AX2649" s="272"/>
    </row>
    <row r="2650" spans="1:50" customFormat="1" ht="21.6" x14ac:dyDescent="0.3">
      <c r="A2650" s="274"/>
      <c r="B2650" s="270"/>
      <c r="C2650" s="276"/>
      <c r="D2650" s="276"/>
      <c r="E2650" s="276"/>
      <c r="F2650" s="276"/>
      <c r="G2650" s="276"/>
      <c r="H2650" s="276"/>
      <c r="I2650" s="276"/>
      <c r="J2650" s="276"/>
      <c r="K2650" s="276"/>
      <c r="L2650" s="276"/>
      <c r="M2650" s="276"/>
      <c r="N2650" s="276"/>
      <c r="O2650" s="276"/>
      <c r="P2650" s="276"/>
      <c r="Q2650" s="276"/>
      <c r="R2650" s="276"/>
      <c r="S2650" s="276"/>
      <c r="T2650" s="276"/>
      <c r="U2650" s="276"/>
      <c r="V2650" s="276"/>
      <c r="W2650" s="276"/>
      <c r="X2650" s="276"/>
      <c r="Y2650" s="276"/>
      <c r="Z2650" s="276"/>
      <c r="AA2650" s="276"/>
      <c r="AB2650" s="276"/>
      <c r="AC2650" s="276"/>
      <c r="AD2650" s="276"/>
      <c r="AE2650" s="276"/>
      <c r="AF2650" s="276"/>
      <c r="AG2650" s="276"/>
      <c r="AH2650" s="276"/>
      <c r="AI2650" s="276"/>
      <c r="AJ2650" s="276"/>
      <c r="AK2650" s="276"/>
      <c r="AL2650" s="276"/>
      <c r="AM2650" s="276"/>
      <c r="AN2650" s="276"/>
      <c r="AO2650" s="276"/>
      <c r="AP2650" s="276"/>
      <c r="AQ2650" s="276"/>
      <c r="AR2650" s="277"/>
      <c r="AS2650" s="278"/>
      <c r="AT2650" s="272"/>
      <c r="AU2650" s="272"/>
      <c r="AV2650" s="272"/>
      <c r="AW2650" s="272"/>
      <c r="AX2650" s="272"/>
    </row>
    <row r="2651" spans="1:50" customFormat="1" ht="21.6" x14ac:dyDescent="0.3">
      <c r="A2651" s="274"/>
      <c r="B2651" s="270"/>
      <c r="C2651" s="276"/>
      <c r="D2651" s="276"/>
      <c r="E2651" s="276"/>
      <c r="F2651" s="276"/>
      <c r="G2651" s="276"/>
      <c r="H2651" s="276"/>
      <c r="I2651" s="276"/>
      <c r="J2651" s="276"/>
      <c r="K2651" s="276"/>
      <c r="L2651" s="276"/>
      <c r="M2651" s="276"/>
      <c r="N2651" s="276"/>
      <c r="O2651" s="276"/>
      <c r="P2651" s="276"/>
      <c r="Q2651" s="276"/>
      <c r="R2651" s="276"/>
      <c r="S2651" s="276"/>
      <c r="T2651" s="276"/>
      <c r="U2651" s="276"/>
      <c r="V2651" s="276"/>
      <c r="W2651" s="276"/>
      <c r="X2651" s="276"/>
      <c r="Y2651" s="276"/>
      <c r="Z2651" s="276"/>
      <c r="AA2651" s="276"/>
      <c r="AB2651" s="276"/>
      <c r="AC2651" s="276"/>
      <c r="AD2651" s="276"/>
      <c r="AE2651" s="276"/>
      <c r="AF2651" s="276"/>
      <c r="AG2651" s="276"/>
      <c r="AH2651" s="276"/>
      <c r="AI2651" s="276"/>
      <c r="AJ2651" s="276"/>
      <c r="AK2651" s="276"/>
      <c r="AL2651" s="276"/>
      <c r="AM2651" s="276"/>
      <c r="AN2651" s="276"/>
      <c r="AO2651" s="276"/>
      <c r="AP2651" s="276"/>
      <c r="AQ2651" s="276"/>
      <c r="AR2651" s="277"/>
      <c r="AS2651" s="278"/>
      <c r="AT2651" s="272"/>
      <c r="AU2651" s="272"/>
      <c r="AV2651" s="272"/>
      <c r="AW2651" s="272"/>
      <c r="AX2651" s="272"/>
    </row>
    <row r="2652" spans="1:50" customFormat="1" ht="14.4" x14ac:dyDescent="0.3">
      <c r="A2652" s="269"/>
      <c r="B2652" s="270"/>
      <c r="C2652" s="275"/>
      <c r="D2652" s="275"/>
      <c r="E2652" s="275"/>
      <c r="F2652" s="275"/>
      <c r="G2652" s="275"/>
      <c r="H2652" s="275"/>
      <c r="I2652" s="275"/>
      <c r="J2652" s="275"/>
      <c r="K2652" s="275"/>
      <c r="L2652" s="275"/>
      <c r="M2652" s="275"/>
      <c r="N2652" s="275"/>
      <c r="O2652" s="275"/>
      <c r="P2652" s="275"/>
      <c r="Q2652" s="275"/>
      <c r="R2652" s="275"/>
      <c r="S2652" s="275"/>
      <c r="T2652" s="275"/>
      <c r="U2652" s="275"/>
      <c r="V2652" s="275"/>
      <c r="W2652" s="275"/>
      <c r="X2652" s="275"/>
      <c r="Y2652" s="275"/>
      <c r="Z2652" s="275"/>
      <c r="AA2652" s="275"/>
      <c r="AB2652" s="275"/>
      <c r="AC2652" s="275"/>
      <c r="AD2652" s="275"/>
      <c r="AE2652" s="275"/>
      <c r="AF2652" s="275"/>
      <c r="AG2652" s="275"/>
      <c r="AH2652" s="275"/>
      <c r="AI2652" s="275"/>
      <c r="AJ2652" s="275"/>
      <c r="AK2652" s="275"/>
      <c r="AL2652" s="275"/>
      <c r="AM2652" s="275"/>
      <c r="AN2652" s="275"/>
      <c r="AO2652" s="275"/>
      <c r="AP2652" s="275"/>
      <c r="AQ2652" s="275"/>
      <c r="AR2652" s="275"/>
      <c r="AS2652" s="275"/>
      <c r="AT2652" s="272"/>
      <c r="AU2652" s="272"/>
      <c r="AV2652" s="272"/>
      <c r="AW2652" s="272"/>
      <c r="AX2652" s="272"/>
    </row>
    <row r="2653" spans="1:50" customFormat="1" ht="21.6" x14ac:dyDescent="0.3">
      <c r="A2653" s="274"/>
      <c r="B2653" s="270"/>
      <c r="C2653" s="276"/>
      <c r="D2653" s="276"/>
      <c r="E2653" s="276"/>
      <c r="F2653" s="276"/>
      <c r="G2653" s="276"/>
      <c r="H2653" s="276"/>
      <c r="I2653" s="276"/>
      <c r="J2653" s="276"/>
      <c r="K2653" s="276"/>
      <c r="L2653" s="276"/>
      <c r="M2653" s="276"/>
      <c r="N2653" s="276"/>
      <c r="O2653" s="276"/>
      <c r="P2653" s="276"/>
      <c r="Q2653" s="276"/>
      <c r="R2653" s="276"/>
      <c r="S2653" s="276"/>
      <c r="T2653" s="276"/>
      <c r="U2653" s="276"/>
      <c r="V2653" s="276"/>
      <c r="W2653" s="276"/>
      <c r="X2653" s="276"/>
      <c r="Y2653" s="276"/>
      <c r="Z2653" s="276"/>
      <c r="AA2653" s="276"/>
      <c r="AB2653" s="276"/>
      <c r="AC2653" s="276"/>
      <c r="AD2653" s="276"/>
      <c r="AE2653" s="276"/>
      <c r="AF2653" s="276"/>
      <c r="AG2653" s="276"/>
      <c r="AH2653" s="276"/>
      <c r="AI2653" s="276"/>
      <c r="AJ2653" s="276"/>
      <c r="AK2653" s="276"/>
      <c r="AL2653" s="276"/>
      <c r="AM2653" s="276"/>
      <c r="AN2653" s="276"/>
      <c r="AO2653" s="276"/>
      <c r="AP2653" s="276"/>
      <c r="AQ2653" s="276"/>
      <c r="AR2653" s="277"/>
      <c r="AS2653" s="278"/>
      <c r="AT2653" s="272"/>
      <c r="AU2653" s="272"/>
      <c r="AV2653" s="272"/>
      <c r="AW2653" s="272"/>
      <c r="AX2653" s="272"/>
    </row>
    <row r="2654" spans="1:50" customFormat="1" ht="14.4" x14ac:dyDescent="0.3">
      <c r="A2654" s="269"/>
      <c r="B2654" s="270"/>
      <c r="C2654" s="275"/>
      <c r="D2654" s="275"/>
      <c r="E2654" s="275"/>
      <c r="F2654" s="275"/>
      <c r="G2654" s="275"/>
      <c r="H2654" s="275"/>
      <c r="I2654" s="275"/>
      <c r="J2654" s="275"/>
      <c r="K2654" s="275"/>
      <c r="L2654" s="275"/>
      <c r="M2654" s="275"/>
      <c r="N2654" s="275"/>
      <c r="O2654" s="275"/>
      <c r="P2654" s="275"/>
      <c r="Q2654" s="275"/>
      <c r="R2654" s="275"/>
      <c r="S2654" s="275"/>
      <c r="T2654" s="275"/>
      <c r="U2654" s="275"/>
      <c r="V2654" s="275"/>
      <c r="W2654" s="275"/>
      <c r="X2654" s="275"/>
      <c r="Y2654" s="275"/>
      <c r="Z2654" s="275"/>
      <c r="AA2654" s="275"/>
      <c r="AB2654" s="275"/>
      <c r="AC2654" s="275"/>
      <c r="AD2654" s="275"/>
      <c r="AE2654" s="275"/>
      <c r="AF2654" s="275"/>
      <c r="AG2654" s="275"/>
      <c r="AH2654" s="275"/>
      <c r="AI2654" s="275"/>
      <c r="AJ2654" s="275"/>
      <c r="AK2654" s="275"/>
      <c r="AL2654" s="275"/>
      <c r="AM2654" s="275"/>
      <c r="AN2654" s="275"/>
      <c r="AO2654" s="275"/>
      <c r="AP2654" s="275"/>
      <c r="AQ2654" s="275"/>
      <c r="AR2654" s="275"/>
      <c r="AS2654" s="275"/>
      <c r="AT2654" s="272"/>
      <c r="AU2654" s="272"/>
      <c r="AV2654" s="272"/>
      <c r="AW2654" s="272"/>
      <c r="AX2654" s="272"/>
    </row>
    <row r="2655" spans="1:50" customFormat="1" ht="21.6" x14ac:dyDescent="0.3">
      <c r="A2655" s="274"/>
      <c r="B2655" s="270"/>
      <c r="C2655" s="276"/>
      <c r="D2655" s="276"/>
      <c r="E2655" s="276"/>
      <c r="F2655" s="276"/>
      <c r="G2655" s="276"/>
      <c r="H2655" s="276"/>
      <c r="I2655" s="276"/>
      <c r="J2655" s="276"/>
      <c r="K2655" s="276"/>
      <c r="L2655" s="276"/>
      <c r="M2655" s="276"/>
      <c r="N2655" s="276"/>
      <c r="O2655" s="276"/>
      <c r="P2655" s="276"/>
      <c r="Q2655" s="276"/>
      <c r="R2655" s="276"/>
      <c r="S2655" s="276"/>
      <c r="T2655" s="276"/>
      <c r="U2655" s="276"/>
      <c r="V2655" s="276"/>
      <c r="W2655" s="276"/>
      <c r="X2655" s="276"/>
      <c r="Y2655" s="276"/>
      <c r="Z2655" s="276"/>
      <c r="AA2655" s="276"/>
      <c r="AB2655" s="276"/>
      <c r="AC2655" s="276"/>
      <c r="AD2655" s="276"/>
      <c r="AE2655" s="276"/>
      <c r="AF2655" s="276"/>
      <c r="AG2655" s="276"/>
      <c r="AH2655" s="276"/>
      <c r="AI2655" s="276"/>
      <c r="AJ2655" s="276"/>
      <c r="AK2655" s="276"/>
      <c r="AL2655" s="276"/>
      <c r="AM2655" s="276"/>
      <c r="AN2655" s="276"/>
      <c r="AO2655" s="276"/>
      <c r="AP2655" s="276"/>
      <c r="AQ2655" s="276"/>
      <c r="AR2655" s="277"/>
      <c r="AS2655" s="278"/>
      <c r="AT2655" s="272"/>
      <c r="AU2655" s="272"/>
      <c r="AV2655" s="272"/>
      <c r="AW2655" s="272"/>
      <c r="AX2655" s="272"/>
    </row>
    <row r="2656" spans="1:50" customFormat="1" ht="14.4" x14ac:dyDescent="0.3">
      <c r="A2656" s="269"/>
      <c r="B2656" s="270"/>
      <c r="C2656" s="275"/>
      <c r="D2656" s="275"/>
      <c r="E2656" s="275"/>
      <c r="F2656" s="275"/>
      <c r="G2656" s="275"/>
      <c r="H2656" s="275"/>
      <c r="I2656" s="275"/>
      <c r="J2656" s="275"/>
      <c r="K2656" s="275"/>
      <c r="L2656" s="275"/>
      <c r="M2656" s="275"/>
      <c r="N2656" s="275"/>
      <c r="O2656" s="275"/>
      <c r="P2656" s="275"/>
      <c r="Q2656" s="275"/>
      <c r="R2656" s="275"/>
      <c r="S2656" s="275"/>
      <c r="T2656" s="275"/>
      <c r="U2656" s="275"/>
      <c r="V2656" s="275"/>
      <c r="W2656" s="275"/>
      <c r="X2656" s="275"/>
      <c r="Y2656" s="275"/>
      <c r="Z2656" s="275"/>
      <c r="AA2656" s="275"/>
      <c r="AB2656" s="275"/>
      <c r="AC2656" s="275"/>
      <c r="AD2656" s="275"/>
      <c r="AE2656" s="275"/>
      <c r="AF2656" s="275"/>
      <c r="AG2656" s="275"/>
      <c r="AH2656" s="275"/>
      <c r="AI2656" s="275"/>
      <c r="AJ2656" s="275"/>
      <c r="AK2656" s="275"/>
      <c r="AL2656" s="275"/>
      <c r="AM2656" s="275"/>
      <c r="AN2656" s="275"/>
      <c r="AO2656" s="275"/>
      <c r="AP2656" s="275"/>
      <c r="AQ2656" s="275"/>
      <c r="AR2656" s="275"/>
      <c r="AS2656" s="275"/>
      <c r="AT2656" s="272"/>
      <c r="AU2656" s="272"/>
      <c r="AV2656" s="272"/>
      <c r="AW2656" s="272"/>
      <c r="AX2656" s="272"/>
    </row>
    <row r="2657" spans="1:50" customFormat="1" ht="21.6" x14ac:dyDescent="0.3">
      <c r="A2657" s="274"/>
      <c r="B2657" s="270"/>
      <c r="C2657" s="276"/>
      <c r="D2657" s="276"/>
      <c r="E2657" s="276"/>
      <c r="F2657" s="276"/>
      <c r="G2657" s="276"/>
      <c r="H2657" s="276"/>
      <c r="I2657" s="276"/>
      <c r="J2657" s="276"/>
      <c r="K2657" s="276"/>
      <c r="L2657" s="276"/>
      <c r="M2657" s="276"/>
      <c r="N2657" s="276"/>
      <c r="O2657" s="276"/>
      <c r="P2657" s="276"/>
      <c r="Q2657" s="276"/>
      <c r="R2657" s="276"/>
      <c r="S2657" s="276"/>
      <c r="T2657" s="276"/>
      <c r="U2657" s="276"/>
      <c r="V2657" s="276"/>
      <c r="W2657" s="276"/>
      <c r="X2657" s="276"/>
      <c r="Y2657" s="276"/>
      <c r="Z2657" s="276"/>
      <c r="AA2657" s="276"/>
      <c r="AB2657" s="276"/>
      <c r="AC2657" s="276"/>
      <c r="AD2657" s="276"/>
      <c r="AE2657" s="276"/>
      <c r="AF2657" s="276"/>
      <c r="AG2657" s="276"/>
      <c r="AH2657" s="276"/>
      <c r="AI2657" s="276"/>
      <c r="AJ2657" s="276"/>
      <c r="AK2657" s="276"/>
      <c r="AL2657" s="276"/>
      <c r="AM2657" s="276"/>
      <c r="AN2657" s="276"/>
      <c r="AO2657" s="276"/>
      <c r="AP2657" s="276"/>
      <c r="AQ2657" s="276"/>
      <c r="AR2657" s="277"/>
      <c r="AS2657" s="278"/>
      <c r="AT2657" s="272"/>
      <c r="AU2657" s="272"/>
      <c r="AV2657" s="272"/>
      <c r="AW2657" s="272"/>
      <c r="AX2657" s="272"/>
    </row>
    <row r="2658" spans="1:50" customFormat="1" ht="21.6" x14ac:dyDescent="0.3">
      <c r="A2658" s="274"/>
      <c r="B2658" s="270"/>
      <c r="C2658" s="276"/>
      <c r="D2658" s="276"/>
      <c r="E2658" s="276"/>
      <c r="F2658" s="276"/>
      <c r="G2658" s="276"/>
      <c r="H2658" s="276"/>
      <c r="I2658" s="276"/>
      <c r="J2658" s="276"/>
      <c r="K2658" s="276"/>
      <c r="L2658" s="276"/>
      <c r="M2658" s="276"/>
      <c r="N2658" s="276"/>
      <c r="O2658" s="276"/>
      <c r="P2658" s="276"/>
      <c r="Q2658" s="276"/>
      <c r="R2658" s="276"/>
      <c r="S2658" s="276"/>
      <c r="T2658" s="276"/>
      <c r="U2658" s="276"/>
      <c r="V2658" s="276"/>
      <c r="W2658" s="276"/>
      <c r="X2658" s="276"/>
      <c r="Y2658" s="276"/>
      <c r="Z2658" s="276"/>
      <c r="AA2658" s="276"/>
      <c r="AB2658" s="276"/>
      <c r="AC2658" s="276"/>
      <c r="AD2658" s="276"/>
      <c r="AE2658" s="276"/>
      <c r="AF2658" s="276"/>
      <c r="AG2658" s="276"/>
      <c r="AH2658" s="276"/>
      <c r="AI2658" s="276"/>
      <c r="AJ2658" s="276"/>
      <c r="AK2658" s="276"/>
      <c r="AL2658" s="276"/>
      <c r="AM2658" s="276"/>
      <c r="AN2658" s="276"/>
      <c r="AO2658" s="276"/>
      <c r="AP2658" s="276"/>
      <c r="AQ2658" s="276"/>
      <c r="AR2658" s="277"/>
      <c r="AS2658" s="278"/>
      <c r="AT2658" s="272"/>
      <c r="AU2658" s="272"/>
      <c r="AV2658" s="272"/>
      <c r="AW2658" s="272"/>
      <c r="AX2658" s="272"/>
    </row>
    <row r="2659" spans="1:50" customFormat="1" ht="21.6" x14ac:dyDescent="0.3">
      <c r="A2659" s="274"/>
      <c r="B2659" s="270"/>
      <c r="C2659" s="276"/>
      <c r="D2659" s="276"/>
      <c r="E2659" s="276"/>
      <c r="F2659" s="276"/>
      <c r="G2659" s="276"/>
      <c r="H2659" s="276"/>
      <c r="I2659" s="276"/>
      <c r="J2659" s="276"/>
      <c r="K2659" s="276"/>
      <c r="L2659" s="276"/>
      <c r="M2659" s="276"/>
      <c r="N2659" s="276"/>
      <c r="O2659" s="276"/>
      <c r="P2659" s="276"/>
      <c r="Q2659" s="276"/>
      <c r="R2659" s="276"/>
      <c r="S2659" s="276"/>
      <c r="T2659" s="276"/>
      <c r="U2659" s="276"/>
      <c r="V2659" s="276"/>
      <c r="W2659" s="276"/>
      <c r="X2659" s="276"/>
      <c r="Y2659" s="276"/>
      <c r="Z2659" s="276"/>
      <c r="AA2659" s="276"/>
      <c r="AB2659" s="276"/>
      <c r="AC2659" s="276"/>
      <c r="AD2659" s="276"/>
      <c r="AE2659" s="276"/>
      <c r="AF2659" s="276"/>
      <c r="AG2659" s="276"/>
      <c r="AH2659" s="276"/>
      <c r="AI2659" s="276"/>
      <c r="AJ2659" s="276"/>
      <c r="AK2659" s="276"/>
      <c r="AL2659" s="276"/>
      <c r="AM2659" s="276"/>
      <c r="AN2659" s="276"/>
      <c r="AO2659" s="276"/>
      <c r="AP2659" s="276"/>
      <c r="AQ2659" s="276"/>
      <c r="AR2659" s="277"/>
      <c r="AS2659" s="278"/>
      <c r="AT2659" s="272"/>
      <c r="AU2659" s="272"/>
      <c r="AV2659" s="272"/>
      <c r="AW2659" s="272"/>
      <c r="AX2659" s="272"/>
    </row>
    <row r="2660" spans="1:50" customFormat="1" ht="21.6" x14ac:dyDescent="0.3">
      <c r="A2660" s="274"/>
      <c r="B2660" s="270"/>
      <c r="C2660" s="276"/>
      <c r="D2660" s="276"/>
      <c r="E2660" s="276"/>
      <c r="F2660" s="276"/>
      <c r="G2660" s="276"/>
      <c r="H2660" s="276"/>
      <c r="I2660" s="276"/>
      <c r="J2660" s="276"/>
      <c r="K2660" s="276"/>
      <c r="L2660" s="276"/>
      <c r="M2660" s="276"/>
      <c r="N2660" s="276"/>
      <c r="O2660" s="276"/>
      <c r="P2660" s="276"/>
      <c r="Q2660" s="276"/>
      <c r="R2660" s="276"/>
      <c r="S2660" s="276"/>
      <c r="T2660" s="276"/>
      <c r="U2660" s="276"/>
      <c r="V2660" s="276"/>
      <c r="W2660" s="276"/>
      <c r="X2660" s="276"/>
      <c r="Y2660" s="276"/>
      <c r="Z2660" s="276"/>
      <c r="AA2660" s="276"/>
      <c r="AB2660" s="276"/>
      <c r="AC2660" s="276"/>
      <c r="AD2660" s="276"/>
      <c r="AE2660" s="276"/>
      <c r="AF2660" s="276"/>
      <c r="AG2660" s="276"/>
      <c r="AH2660" s="276"/>
      <c r="AI2660" s="276"/>
      <c r="AJ2660" s="276"/>
      <c r="AK2660" s="276"/>
      <c r="AL2660" s="276"/>
      <c r="AM2660" s="276"/>
      <c r="AN2660" s="276"/>
      <c r="AO2660" s="276"/>
      <c r="AP2660" s="276"/>
      <c r="AQ2660" s="276"/>
      <c r="AR2660" s="277"/>
      <c r="AS2660" s="278"/>
      <c r="AT2660" s="272"/>
      <c r="AU2660" s="272"/>
      <c r="AV2660" s="272"/>
      <c r="AW2660" s="272"/>
      <c r="AX2660" s="272"/>
    </row>
    <row r="2661" spans="1:50" customFormat="1" ht="21.6" x14ac:dyDescent="0.3">
      <c r="A2661" s="274"/>
      <c r="B2661" s="270"/>
      <c r="C2661" s="276"/>
      <c r="D2661" s="276"/>
      <c r="E2661" s="276"/>
      <c r="F2661" s="276"/>
      <c r="G2661" s="276"/>
      <c r="H2661" s="276"/>
      <c r="I2661" s="276"/>
      <c r="J2661" s="276"/>
      <c r="K2661" s="276"/>
      <c r="L2661" s="276"/>
      <c r="M2661" s="276"/>
      <c r="N2661" s="276"/>
      <c r="O2661" s="276"/>
      <c r="P2661" s="276"/>
      <c r="Q2661" s="276"/>
      <c r="R2661" s="276"/>
      <c r="S2661" s="276"/>
      <c r="T2661" s="276"/>
      <c r="U2661" s="276"/>
      <c r="V2661" s="276"/>
      <c r="W2661" s="276"/>
      <c r="X2661" s="276"/>
      <c r="Y2661" s="276"/>
      <c r="Z2661" s="276"/>
      <c r="AA2661" s="276"/>
      <c r="AB2661" s="276"/>
      <c r="AC2661" s="276"/>
      <c r="AD2661" s="276"/>
      <c r="AE2661" s="276"/>
      <c r="AF2661" s="276"/>
      <c r="AG2661" s="276"/>
      <c r="AH2661" s="276"/>
      <c r="AI2661" s="276"/>
      <c r="AJ2661" s="276"/>
      <c r="AK2661" s="276"/>
      <c r="AL2661" s="276"/>
      <c r="AM2661" s="276"/>
      <c r="AN2661" s="276"/>
      <c r="AO2661" s="276"/>
      <c r="AP2661" s="276"/>
      <c r="AQ2661" s="276"/>
      <c r="AR2661" s="277"/>
      <c r="AS2661" s="278"/>
      <c r="AT2661" s="272"/>
      <c r="AU2661" s="272"/>
      <c r="AV2661" s="272"/>
      <c r="AW2661" s="272"/>
      <c r="AX2661" s="272"/>
    </row>
    <row r="2662" spans="1:50" customFormat="1" ht="14.4" x14ac:dyDescent="0.3">
      <c r="A2662" s="269"/>
      <c r="B2662" s="270"/>
      <c r="C2662" s="275"/>
      <c r="D2662" s="275"/>
      <c r="E2662" s="275"/>
      <c r="F2662" s="275"/>
      <c r="G2662" s="275"/>
      <c r="H2662" s="275"/>
      <c r="I2662" s="275"/>
      <c r="J2662" s="275"/>
      <c r="K2662" s="275"/>
      <c r="L2662" s="275"/>
      <c r="M2662" s="275"/>
      <c r="N2662" s="275"/>
      <c r="O2662" s="275"/>
      <c r="P2662" s="275"/>
      <c r="Q2662" s="275"/>
      <c r="R2662" s="275"/>
      <c r="S2662" s="275"/>
      <c r="T2662" s="275"/>
      <c r="U2662" s="275"/>
      <c r="V2662" s="275"/>
      <c r="W2662" s="275"/>
      <c r="X2662" s="275"/>
      <c r="Y2662" s="275"/>
      <c r="Z2662" s="275"/>
      <c r="AA2662" s="275"/>
      <c r="AB2662" s="275"/>
      <c r="AC2662" s="275"/>
      <c r="AD2662" s="275"/>
      <c r="AE2662" s="275"/>
      <c r="AF2662" s="275"/>
      <c r="AG2662" s="275"/>
      <c r="AH2662" s="275"/>
      <c r="AI2662" s="275"/>
      <c r="AJ2662" s="275"/>
      <c r="AK2662" s="275"/>
      <c r="AL2662" s="275"/>
      <c r="AM2662" s="275"/>
      <c r="AN2662" s="275"/>
      <c r="AO2662" s="275"/>
      <c r="AP2662" s="275"/>
      <c r="AQ2662" s="275"/>
      <c r="AR2662" s="275"/>
      <c r="AS2662" s="275"/>
      <c r="AT2662" s="272"/>
      <c r="AU2662" s="272"/>
      <c r="AV2662" s="272"/>
      <c r="AW2662" s="272"/>
      <c r="AX2662" s="272"/>
    </row>
    <row r="2663" spans="1:50" customFormat="1" ht="21.6" x14ac:dyDescent="0.3">
      <c r="A2663" s="274"/>
      <c r="B2663" s="270"/>
      <c r="C2663" s="276"/>
      <c r="D2663" s="276"/>
      <c r="E2663" s="276"/>
      <c r="F2663" s="276"/>
      <c r="G2663" s="276"/>
      <c r="H2663" s="276"/>
      <c r="I2663" s="276"/>
      <c r="J2663" s="276"/>
      <c r="K2663" s="276"/>
      <c r="L2663" s="276"/>
      <c r="M2663" s="276"/>
      <c r="N2663" s="276"/>
      <c r="O2663" s="276"/>
      <c r="P2663" s="276"/>
      <c r="Q2663" s="276"/>
      <c r="R2663" s="276"/>
      <c r="S2663" s="276"/>
      <c r="T2663" s="276"/>
      <c r="U2663" s="276"/>
      <c r="V2663" s="276"/>
      <c r="W2663" s="276"/>
      <c r="X2663" s="276"/>
      <c r="Y2663" s="276"/>
      <c r="Z2663" s="276"/>
      <c r="AA2663" s="276"/>
      <c r="AB2663" s="276"/>
      <c r="AC2663" s="276"/>
      <c r="AD2663" s="276"/>
      <c r="AE2663" s="276"/>
      <c r="AF2663" s="276"/>
      <c r="AG2663" s="276"/>
      <c r="AH2663" s="276"/>
      <c r="AI2663" s="276"/>
      <c r="AJ2663" s="276"/>
      <c r="AK2663" s="276"/>
      <c r="AL2663" s="276"/>
      <c r="AM2663" s="276"/>
      <c r="AN2663" s="276"/>
      <c r="AO2663" s="276"/>
      <c r="AP2663" s="276"/>
      <c r="AQ2663" s="276"/>
      <c r="AR2663" s="277"/>
      <c r="AS2663" s="278"/>
      <c r="AT2663" s="272"/>
      <c r="AU2663" s="272"/>
      <c r="AV2663" s="272"/>
      <c r="AW2663" s="272"/>
      <c r="AX2663" s="272"/>
    </row>
    <row r="2664" spans="1:50" customFormat="1" ht="14.4" x14ac:dyDescent="0.3">
      <c r="A2664" s="269"/>
      <c r="B2664" s="270"/>
      <c r="C2664" s="275"/>
      <c r="D2664" s="275"/>
      <c r="E2664" s="275"/>
      <c r="F2664" s="275"/>
      <c r="G2664" s="275"/>
      <c r="H2664" s="275"/>
      <c r="I2664" s="275"/>
      <c r="J2664" s="275"/>
      <c r="K2664" s="275"/>
      <c r="L2664" s="275"/>
      <c r="M2664" s="275"/>
      <c r="N2664" s="275"/>
      <c r="O2664" s="275"/>
      <c r="P2664" s="275"/>
      <c r="Q2664" s="275"/>
      <c r="R2664" s="275"/>
      <c r="S2664" s="275"/>
      <c r="T2664" s="275"/>
      <c r="U2664" s="275"/>
      <c r="V2664" s="275"/>
      <c r="W2664" s="275"/>
      <c r="X2664" s="275"/>
      <c r="Y2664" s="275"/>
      <c r="Z2664" s="275"/>
      <c r="AA2664" s="275"/>
      <c r="AB2664" s="275"/>
      <c r="AC2664" s="275"/>
      <c r="AD2664" s="275"/>
      <c r="AE2664" s="275"/>
      <c r="AF2664" s="275"/>
      <c r="AG2664" s="275"/>
      <c r="AH2664" s="275"/>
      <c r="AI2664" s="275"/>
      <c r="AJ2664" s="275"/>
      <c r="AK2664" s="275"/>
      <c r="AL2664" s="275"/>
      <c r="AM2664" s="275"/>
      <c r="AN2664" s="275"/>
      <c r="AO2664" s="275"/>
      <c r="AP2664" s="275"/>
      <c r="AQ2664" s="275"/>
      <c r="AR2664" s="275"/>
      <c r="AS2664" s="275"/>
      <c r="AT2664" s="272"/>
      <c r="AU2664" s="272"/>
      <c r="AV2664" s="272"/>
      <c r="AW2664" s="272"/>
      <c r="AX2664" s="272"/>
    </row>
    <row r="2665" spans="1:50" customFormat="1" ht="21.6" x14ac:dyDescent="0.3">
      <c r="A2665" s="274"/>
      <c r="B2665" s="270"/>
      <c r="C2665" s="276"/>
      <c r="D2665" s="276"/>
      <c r="E2665" s="276"/>
      <c r="F2665" s="276"/>
      <c r="G2665" s="276"/>
      <c r="H2665" s="276"/>
      <c r="I2665" s="276"/>
      <c r="J2665" s="276"/>
      <c r="K2665" s="276"/>
      <c r="L2665" s="276"/>
      <c r="M2665" s="276"/>
      <c r="N2665" s="276"/>
      <c r="O2665" s="276"/>
      <c r="P2665" s="276"/>
      <c r="Q2665" s="276"/>
      <c r="R2665" s="276"/>
      <c r="S2665" s="276"/>
      <c r="T2665" s="276"/>
      <c r="U2665" s="276"/>
      <c r="V2665" s="276"/>
      <c r="W2665" s="276"/>
      <c r="X2665" s="276"/>
      <c r="Y2665" s="276"/>
      <c r="Z2665" s="276"/>
      <c r="AA2665" s="276"/>
      <c r="AB2665" s="276"/>
      <c r="AC2665" s="276"/>
      <c r="AD2665" s="276"/>
      <c r="AE2665" s="276"/>
      <c r="AF2665" s="276"/>
      <c r="AG2665" s="276"/>
      <c r="AH2665" s="276"/>
      <c r="AI2665" s="276"/>
      <c r="AJ2665" s="276"/>
      <c r="AK2665" s="276"/>
      <c r="AL2665" s="276"/>
      <c r="AM2665" s="276"/>
      <c r="AN2665" s="276"/>
      <c r="AO2665" s="276"/>
      <c r="AP2665" s="276"/>
      <c r="AQ2665" s="276"/>
      <c r="AR2665" s="277"/>
      <c r="AS2665" s="278"/>
      <c r="AT2665" s="272"/>
      <c r="AU2665" s="272"/>
      <c r="AV2665" s="272"/>
      <c r="AW2665" s="272"/>
      <c r="AX2665" s="272"/>
    </row>
    <row r="2666" spans="1:50" customFormat="1" ht="14.4" x14ac:dyDescent="0.3">
      <c r="A2666" s="269"/>
      <c r="B2666" s="270"/>
      <c r="C2666" s="275"/>
      <c r="D2666" s="275"/>
      <c r="E2666" s="275"/>
      <c r="F2666" s="275"/>
      <c r="G2666" s="275"/>
      <c r="H2666" s="275"/>
      <c r="I2666" s="275"/>
      <c r="J2666" s="275"/>
      <c r="K2666" s="275"/>
      <c r="L2666" s="275"/>
      <c r="M2666" s="275"/>
      <c r="N2666" s="275"/>
      <c r="O2666" s="275"/>
      <c r="P2666" s="275"/>
      <c r="Q2666" s="275"/>
      <c r="R2666" s="275"/>
      <c r="S2666" s="275"/>
      <c r="T2666" s="275"/>
      <c r="U2666" s="275"/>
      <c r="V2666" s="275"/>
      <c r="W2666" s="275"/>
      <c r="X2666" s="275"/>
      <c r="Y2666" s="275"/>
      <c r="Z2666" s="275"/>
      <c r="AA2666" s="275"/>
      <c r="AB2666" s="275"/>
      <c r="AC2666" s="275"/>
      <c r="AD2666" s="275"/>
      <c r="AE2666" s="275"/>
      <c r="AF2666" s="275"/>
      <c r="AG2666" s="275"/>
      <c r="AH2666" s="275"/>
      <c r="AI2666" s="275"/>
      <c r="AJ2666" s="275"/>
      <c r="AK2666" s="275"/>
      <c r="AL2666" s="275"/>
      <c r="AM2666" s="275"/>
      <c r="AN2666" s="275"/>
      <c r="AO2666" s="275"/>
      <c r="AP2666" s="275"/>
      <c r="AQ2666" s="275"/>
      <c r="AR2666" s="275"/>
      <c r="AS2666" s="275"/>
      <c r="AT2666" s="272"/>
      <c r="AU2666" s="272"/>
      <c r="AV2666" s="272"/>
      <c r="AW2666" s="272"/>
      <c r="AX2666" s="272"/>
    </row>
    <row r="2667" spans="1:50" customFormat="1" ht="21.6" x14ac:dyDescent="0.3">
      <c r="A2667" s="274"/>
      <c r="B2667" s="270"/>
      <c r="C2667" s="276"/>
      <c r="D2667" s="276"/>
      <c r="E2667" s="276"/>
      <c r="F2667" s="276"/>
      <c r="G2667" s="276"/>
      <c r="H2667" s="276"/>
      <c r="I2667" s="276"/>
      <c r="J2667" s="276"/>
      <c r="K2667" s="276"/>
      <c r="L2667" s="276"/>
      <c r="M2667" s="276"/>
      <c r="N2667" s="276"/>
      <c r="O2667" s="276"/>
      <c r="P2667" s="276"/>
      <c r="Q2667" s="276"/>
      <c r="R2667" s="276"/>
      <c r="S2667" s="276"/>
      <c r="T2667" s="276"/>
      <c r="U2667" s="276"/>
      <c r="V2667" s="276"/>
      <c r="W2667" s="276"/>
      <c r="X2667" s="276"/>
      <c r="Y2667" s="276"/>
      <c r="Z2667" s="276"/>
      <c r="AA2667" s="276"/>
      <c r="AB2667" s="276"/>
      <c r="AC2667" s="276"/>
      <c r="AD2667" s="276"/>
      <c r="AE2667" s="276"/>
      <c r="AF2667" s="276"/>
      <c r="AG2667" s="276"/>
      <c r="AH2667" s="276"/>
      <c r="AI2667" s="276"/>
      <c r="AJ2667" s="276"/>
      <c r="AK2667" s="276"/>
      <c r="AL2667" s="276"/>
      <c r="AM2667" s="276"/>
      <c r="AN2667" s="276"/>
      <c r="AO2667" s="276"/>
      <c r="AP2667" s="276"/>
      <c r="AQ2667" s="276"/>
      <c r="AR2667" s="277"/>
      <c r="AS2667" s="278"/>
      <c r="AT2667" s="272"/>
      <c r="AU2667" s="272"/>
      <c r="AV2667" s="272"/>
      <c r="AW2667" s="272"/>
      <c r="AX2667" s="272"/>
    </row>
    <row r="2668" spans="1:50" customFormat="1" ht="21.6" x14ac:dyDescent="0.3">
      <c r="A2668" s="274"/>
      <c r="B2668" s="270"/>
      <c r="C2668" s="276"/>
      <c r="D2668" s="276"/>
      <c r="E2668" s="276"/>
      <c r="F2668" s="276"/>
      <c r="G2668" s="276"/>
      <c r="H2668" s="276"/>
      <c r="I2668" s="276"/>
      <c r="J2668" s="276"/>
      <c r="K2668" s="276"/>
      <c r="L2668" s="276"/>
      <c r="M2668" s="276"/>
      <c r="N2668" s="276"/>
      <c r="O2668" s="276"/>
      <c r="P2668" s="276"/>
      <c r="Q2668" s="276"/>
      <c r="R2668" s="276"/>
      <c r="S2668" s="276"/>
      <c r="T2668" s="276"/>
      <c r="U2668" s="276"/>
      <c r="V2668" s="276"/>
      <c r="W2668" s="276"/>
      <c r="X2668" s="276"/>
      <c r="Y2668" s="276"/>
      <c r="Z2668" s="276"/>
      <c r="AA2668" s="276"/>
      <c r="AB2668" s="276"/>
      <c r="AC2668" s="276"/>
      <c r="AD2668" s="276"/>
      <c r="AE2668" s="276"/>
      <c r="AF2668" s="276"/>
      <c r="AG2668" s="276"/>
      <c r="AH2668" s="276"/>
      <c r="AI2668" s="276"/>
      <c r="AJ2668" s="276"/>
      <c r="AK2668" s="276"/>
      <c r="AL2668" s="276"/>
      <c r="AM2668" s="276"/>
      <c r="AN2668" s="276"/>
      <c r="AO2668" s="276"/>
      <c r="AP2668" s="276"/>
      <c r="AQ2668" s="276"/>
      <c r="AR2668" s="277"/>
      <c r="AS2668" s="278"/>
      <c r="AT2668" s="272"/>
      <c r="AU2668" s="272"/>
      <c r="AV2668" s="272"/>
      <c r="AW2668" s="272"/>
      <c r="AX2668" s="272"/>
    </row>
    <row r="2669" spans="1:50" customFormat="1" ht="21.6" x14ac:dyDescent="0.3">
      <c r="A2669" s="274"/>
      <c r="B2669" s="270"/>
      <c r="C2669" s="276"/>
      <c r="D2669" s="276"/>
      <c r="E2669" s="276"/>
      <c r="F2669" s="276"/>
      <c r="G2669" s="276"/>
      <c r="H2669" s="276"/>
      <c r="I2669" s="276"/>
      <c r="J2669" s="276"/>
      <c r="K2669" s="276"/>
      <c r="L2669" s="276"/>
      <c r="M2669" s="276"/>
      <c r="N2669" s="276"/>
      <c r="O2669" s="276"/>
      <c r="P2669" s="276"/>
      <c r="Q2669" s="276"/>
      <c r="R2669" s="276"/>
      <c r="S2669" s="276"/>
      <c r="T2669" s="276"/>
      <c r="U2669" s="276"/>
      <c r="V2669" s="276"/>
      <c r="W2669" s="276"/>
      <c r="X2669" s="276"/>
      <c r="Y2669" s="276"/>
      <c r="Z2669" s="276"/>
      <c r="AA2669" s="276"/>
      <c r="AB2669" s="276"/>
      <c r="AC2669" s="276"/>
      <c r="AD2669" s="276"/>
      <c r="AE2669" s="276"/>
      <c r="AF2669" s="276"/>
      <c r="AG2669" s="276"/>
      <c r="AH2669" s="276"/>
      <c r="AI2669" s="276"/>
      <c r="AJ2669" s="276"/>
      <c r="AK2669" s="276"/>
      <c r="AL2669" s="276"/>
      <c r="AM2669" s="276"/>
      <c r="AN2669" s="276"/>
      <c r="AO2669" s="276"/>
      <c r="AP2669" s="276"/>
      <c r="AQ2669" s="276"/>
      <c r="AR2669" s="277"/>
      <c r="AS2669" s="278"/>
      <c r="AT2669" s="272"/>
      <c r="AU2669" s="272"/>
      <c r="AV2669" s="272"/>
      <c r="AW2669" s="272"/>
      <c r="AX2669" s="272"/>
    </row>
    <row r="2670" spans="1:50" customFormat="1" ht="14.4" x14ac:dyDescent="0.3">
      <c r="A2670" s="269"/>
      <c r="B2670" s="270"/>
      <c r="C2670" s="275"/>
      <c r="D2670" s="275"/>
      <c r="E2670" s="275"/>
      <c r="F2670" s="275"/>
      <c r="G2670" s="275"/>
      <c r="H2670" s="275"/>
      <c r="I2670" s="275"/>
      <c r="J2670" s="275"/>
      <c r="K2670" s="275"/>
      <c r="L2670" s="275"/>
      <c r="M2670" s="275"/>
      <c r="N2670" s="275"/>
      <c r="O2670" s="275"/>
      <c r="P2670" s="275"/>
      <c r="Q2670" s="275"/>
      <c r="R2670" s="275"/>
      <c r="S2670" s="275"/>
      <c r="T2670" s="275"/>
      <c r="U2670" s="275"/>
      <c r="V2670" s="275"/>
      <c r="W2670" s="275"/>
      <c r="X2670" s="275"/>
      <c r="Y2670" s="275"/>
      <c r="Z2670" s="275"/>
      <c r="AA2670" s="275"/>
      <c r="AB2670" s="275"/>
      <c r="AC2670" s="275"/>
      <c r="AD2670" s="275"/>
      <c r="AE2670" s="275"/>
      <c r="AF2670" s="275"/>
      <c r="AG2670" s="275"/>
      <c r="AH2670" s="275"/>
      <c r="AI2670" s="275"/>
      <c r="AJ2670" s="275"/>
      <c r="AK2670" s="275"/>
      <c r="AL2670" s="275"/>
      <c r="AM2670" s="275"/>
      <c r="AN2670" s="275"/>
      <c r="AO2670" s="275"/>
      <c r="AP2670" s="275"/>
      <c r="AQ2670" s="275"/>
      <c r="AR2670" s="275"/>
      <c r="AS2670" s="275"/>
      <c r="AT2670" s="272"/>
      <c r="AU2670" s="272"/>
      <c r="AV2670" s="272"/>
      <c r="AW2670" s="272"/>
      <c r="AX2670" s="272"/>
    </row>
    <row r="2671" spans="1:50" customFormat="1" ht="14.4" x14ac:dyDescent="0.3">
      <c r="A2671" s="269"/>
      <c r="B2671" s="270"/>
      <c r="C2671" s="275"/>
      <c r="D2671" s="275"/>
      <c r="E2671" s="275"/>
      <c r="F2671" s="275"/>
      <c r="G2671" s="275"/>
      <c r="H2671" s="275"/>
      <c r="I2671" s="275"/>
      <c r="J2671" s="275"/>
      <c r="K2671" s="275"/>
      <c r="L2671" s="275"/>
      <c r="M2671" s="275"/>
      <c r="N2671" s="275"/>
      <c r="O2671" s="275"/>
      <c r="P2671" s="275"/>
      <c r="Q2671" s="275"/>
      <c r="R2671" s="275"/>
      <c r="S2671" s="275"/>
      <c r="T2671" s="275"/>
      <c r="U2671" s="275"/>
      <c r="V2671" s="275"/>
      <c r="W2671" s="275"/>
      <c r="X2671" s="275"/>
      <c r="Y2671" s="275"/>
      <c r="Z2671" s="275"/>
      <c r="AA2671" s="275"/>
      <c r="AB2671" s="275"/>
      <c r="AC2671" s="275"/>
      <c r="AD2671" s="275"/>
      <c r="AE2671" s="275"/>
      <c r="AF2671" s="275"/>
      <c r="AG2671" s="275"/>
      <c r="AH2671" s="275"/>
      <c r="AI2671" s="275"/>
      <c r="AJ2671" s="275"/>
      <c r="AK2671" s="275"/>
      <c r="AL2671" s="275"/>
      <c r="AM2671" s="275"/>
      <c r="AN2671" s="275"/>
      <c r="AO2671" s="275"/>
      <c r="AP2671" s="275"/>
      <c r="AQ2671" s="275"/>
      <c r="AR2671" s="275"/>
      <c r="AS2671" s="275"/>
      <c r="AT2671" s="272"/>
      <c r="AU2671" s="272"/>
      <c r="AV2671" s="272"/>
      <c r="AW2671" s="272"/>
      <c r="AX2671" s="272"/>
    </row>
    <row r="2672" spans="1:50" customFormat="1" ht="21.6" x14ac:dyDescent="0.3">
      <c r="A2672" s="274"/>
      <c r="B2672" s="270"/>
      <c r="C2672" s="276"/>
      <c r="D2672" s="276"/>
      <c r="E2672" s="276"/>
      <c r="F2672" s="276"/>
      <c r="G2672" s="276"/>
      <c r="H2672" s="276"/>
      <c r="I2672" s="276"/>
      <c r="J2672" s="276"/>
      <c r="K2672" s="276"/>
      <c r="L2672" s="276"/>
      <c r="M2672" s="276"/>
      <c r="N2672" s="276"/>
      <c r="O2672" s="276"/>
      <c r="P2672" s="276"/>
      <c r="Q2672" s="276"/>
      <c r="R2672" s="276"/>
      <c r="S2672" s="276"/>
      <c r="T2672" s="276"/>
      <c r="U2672" s="276"/>
      <c r="V2672" s="276"/>
      <c r="W2672" s="276"/>
      <c r="X2672" s="276"/>
      <c r="Y2672" s="276"/>
      <c r="Z2672" s="276"/>
      <c r="AA2672" s="276"/>
      <c r="AB2672" s="276"/>
      <c r="AC2672" s="276"/>
      <c r="AD2672" s="276"/>
      <c r="AE2672" s="276"/>
      <c r="AF2672" s="276"/>
      <c r="AG2672" s="276"/>
      <c r="AH2672" s="276"/>
      <c r="AI2672" s="276"/>
      <c r="AJ2672" s="276"/>
      <c r="AK2672" s="276"/>
      <c r="AL2672" s="276"/>
      <c r="AM2672" s="276"/>
      <c r="AN2672" s="276"/>
      <c r="AO2672" s="276"/>
      <c r="AP2672" s="276"/>
      <c r="AQ2672" s="276"/>
      <c r="AR2672" s="277"/>
      <c r="AS2672" s="278"/>
      <c r="AT2672" s="272"/>
      <c r="AU2672" s="272"/>
      <c r="AV2672" s="272"/>
      <c r="AW2672" s="272"/>
      <c r="AX2672" s="272"/>
    </row>
    <row r="2673" spans="1:50" customFormat="1" ht="14.4" x14ac:dyDescent="0.3">
      <c r="A2673" s="269"/>
      <c r="B2673" s="270"/>
      <c r="C2673" s="275"/>
      <c r="D2673" s="275"/>
      <c r="E2673" s="275"/>
      <c r="F2673" s="275"/>
      <c r="G2673" s="275"/>
      <c r="H2673" s="275"/>
      <c r="I2673" s="275"/>
      <c r="J2673" s="275"/>
      <c r="K2673" s="275"/>
      <c r="L2673" s="275"/>
      <c r="M2673" s="275"/>
      <c r="N2673" s="275"/>
      <c r="O2673" s="275"/>
      <c r="P2673" s="275"/>
      <c r="Q2673" s="275"/>
      <c r="R2673" s="275"/>
      <c r="S2673" s="275"/>
      <c r="T2673" s="275"/>
      <c r="U2673" s="275"/>
      <c r="V2673" s="275"/>
      <c r="W2673" s="275"/>
      <c r="X2673" s="275"/>
      <c r="Y2673" s="275"/>
      <c r="Z2673" s="275"/>
      <c r="AA2673" s="275"/>
      <c r="AB2673" s="275"/>
      <c r="AC2673" s="275"/>
      <c r="AD2673" s="275"/>
      <c r="AE2673" s="275"/>
      <c r="AF2673" s="275"/>
      <c r="AG2673" s="275"/>
      <c r="AH2673" s="275"/>
      <c r="AI2673" s="275"/>
      <c r="AJ2673" s="275"/>
      <c r="AK2673" s="275"/>
      <c r="AL2673" s="275"/>
      <c r="AM2673" s="275"/>
      <c r="AN2673" s="275"/>
      <c r="AO2673" s="275"/>
      <c r="AP2673" s="275"/>
      <c r="AQ2673" s="275"/>
      <c r="AR2673" s="275"/>
      <c r="AS2673" s="275"/>
      <c r="AT2673" s="272"/>
      <c r="AU2673" s="272"/>
      <c r="AV2673" s="272"/>
      <c r="AW2673" s="272"/>
      <c r="AX2673" s="272"/>
    </row>
    <row r="2674" spans="1:50" customFormat="1" ht="14.4" x14ac:dyDescent="0.3">
      <c r="A2674" s="269"/>
      <c r="B2674" s="270"/>
      <c r="C2674" s="275"/>
      <c r="D2674" s="275"/>
      <c r="E2674" s="275"/>
      <c r="F2674" s="275"/>
      <c r="G2674" s="275"/>
      <c r="H2674" s="275"/>
      <c r="I2674" s="275"/>
      <c r="J2674" s="275"/>
      <c r="K2674" s="275"/>
      <c r="L2674" s="275"/>
      <c r="M2674" s="275"/>
      <c r="N2674" s="275"/>
      <c r="O2674" s="275"/>
      <c r="P2674" s="275"/>
      <c r="Q2674" s="275"/>
      <c r="R2674" s="275"/>
      <c r="S2674" s="275"/>
      <c r="T2674" s="275"/>
      <c r="U2674" s="275"/>
      <c r="V2674" s="275"/>
      <c r="W2674" s="275"/>
      <c r="X2674" s="275"/>
      <c r="Y2674" s="275"/>
      <c r="Z2674" s="275"/>
      <c r="AA2674" s="275"/>
      <c r="AB2674" s="275"/>
      <c r="AC2674" s="275"/>
      <c r="AD2674" s="275"/>
      <c r="AE2674" s="275"/>
      <c r="AF2674" s="275"/>
      <c r="AG2674" s="275"/>
      <c r="AH2674" s="275"/>
      <c r="AI2674" s="275"/>
      <c r="AJ2674" s="275"/>
      <c r="AK2674" s="275"/>
      <c r="AL2674" s="275"/>
      <c r="AM2674" s="275"/>
      <c r="AN2674" s="275"/>
      <c r="AO2674" s="275"/>
      <c r="AP2674" s="275"/>
      <c r="AQ2674" s="275"/>
      <c r="AR2674" s="275"/>
      <c r="AS2674" s="275"/>
      <c r="AT2674" s="272"/>
      <c r="AU2674" s="272"/>
      <c r="AV2674" s="272"/>
      <c r="AW2674" s="272"/>
      <c r="AX2674" s="272"/>
    </row>
    <row r="2675" spans="1:50" customFormat="1" ht="21.6" x14ac:dyDescent="0.3">
      <c r="A2675" s="274"/>
      <c r="B2675" s="270"/>
      <c r="C2675" s="276"/>
      <c r="D2675" s="276"/>
      <c r="E2675" s="276"/>
      <c r="F2675" s="276"/>
      <c r="G2675" s="276"/>
      <c r="H2675" s="276"/>
      <c r="I2675" s="276"/>
      <c r="J2675" s="276"/>
      <c r="K2675" s="276"/>
      <c r="L2675" s="276"/>
      <c r="M2675" s="276"/>
      <c r="N2675" s="276"/>
      <c r="O2675" s="276"/>
      <c r="P2675" s="276"/>
      <c r="Q2675" s="276"/>
      <c r="R2675" s="276"/>
      <c r="S2675" s="276"/>
      <c r="T2675" s="276"/>
      <c r="U2675" s="276"/>
      <c r="V2675" s="276"/>
      <c r="W2675" s="276"/>
      <c r="X2675" s="276"/>
      <c r="Y2675" s="276"/>
      <c r="Z2675" s="276"/>
      <c r="AA2675" s="276"/>
      <c r="AB2675" s="276"/>
      <c r="AC2675" s="276"/>
      <c r="AD2675" s="276"/>
      <c r="AE2675" s="276"/>
      <c r="AF2675" s="276"/>
      <c r="AG2675" s="276"/>
      <c r="AH2675" s="276"/>
      <c r="AI2675" s="276"/>
      <c r="AJ2675" s="276"/>
      <c r="AK2675" s="276"/>
      <c r="AL2675" s="276"/>
      <c r="AM2675" s="276"/>
      <c r="AN2675" s="276"/>
      <c r="AO2675" s="276"/>
      <c r="AP2675" s="276"/>
      <c r="AQ2675" s="276"/>
      <c r="AR2675" s="277"/>
      <c r="AS2675" s="278"/>
      <c r="AT2675" s="272"/>
      <c r="AU2675" s="272"/>
      <c r="AV2675" s="272"/>
      <c r="AW2675" s="272"/>
      <c r="AX2675" s="272"/>
    </row>
    <row r="2676" spans="1:50" customFormat="1" ht="14.4" x14ac:dyDescent="0.3">
      <c r="A2676" s="269"/>
      <c r="B2676" s="270"/>
      <c r="C2676" s="275"/>
      <c r="D2676" s="275"/>
      <c r="E2676" s="275"/>
      <c r="F2676" s="275"/>
      <c r="G2676" s="275"/>
      <c r="H2676" s="275"/>
      <c r="I2676" s="275"/>
      <c r="J2676" s="275"/>
      <c r="K2676" s="275"/>
      <c r="L2676" s="275"/>
      <c r="M2676" s="275"/>
      <c r="N2676" s="275"/>
      <c r="O2676" s="275"/>
      <c r="P2676" s="275"/>
      <c r="Q2676" s="275"/>
      <c r="R2676" s="275"/>
      <c r="S2676" s="275"/>
      <c r="T2676" s="275"/>
      <c r="U2676" s="275"/>
      <c r="V2676" s="275"/>
      <c r="W2676" s="275"/>
      <c r="X2676" s="275"/>
      <c r="Y2676" s="275"/>
      <c r="Z2676" s="275"/>
      <c r="AA2676" s="275"/>
      <c r="AB2676" s="275"/>
      <c r="AC2676" s="275"/>
      <c r="AD2676" s="275"/>
      <c r="AE2676" s="275"/>
      <c r="AF2676" s="275"/>
      <c r="AG2676" s="275"/>
      <c r="AH2676" s="275"/>
      <c r="AI2676" s="275"/>
      <c r="AJ2676" s="275"/>
      <c r="AK2676" s="275"/>
      <c r="AL2676" s="275"/>
      <c r="AM2676" s="275"/>
      <c r="AN2676" s="275"/>
      <c r="AO2676" s="275"/>
      <c r="AP2676" s="275"/>
      <c r="AQ2676" s="275"/>
      <c r="AR2676" s="275"/>
      <c r="AS2676" s="275"/>
      <c r="AT2676" s="272"/>
      <c r="AU2676" s="272"/>
      <c r="AV2676" s="272"/>
      <c r="AW2676" s="272"/>
      <c r="AX2676" s="272"/>
    </row>
    <row r="2677" spans="1:50" customFormat="1" ht="14.4" x14ac:dyDescent="0.3">
      <c r="A2677" s="269"/>
      <c r="B2677" s="270"/>
      <c r="C2677" s="275"/>
      <c r="D2677" s="275"/>
      <c r="E2677" s="275"/>
      <c r="F2677" s="275"/>
      <c r="G2677" s="275"/>
      <c r="H2677" s="275"/>
      <c r="I2677" s="275"/>
      <c r="J2677" s="275"/>
      <c r="K2677" s="275"/>
      <c r="L2677" s="275"/>
      <c r="M2677" s="275"/>
      <c r="N2677" s="275"/>
      <c r="O2677" s="275"/>
      <c r="P2677" s="275"/>
      <c r="Q2677" s="275"/>
      <c r="R2677" s="275"/>
      <c r="S2677" s="275"/>
      <c r="T2677" s="275"/>
      <c r="U2677" s="275"/>
      <c r="V2677" s="275"/>
      <c r="W2677" s="275"/>
      <c r="X2677" s="275"/>
      <c r="Y2677" s="275"/>
      <c r="Z2677" s="275"/>
      <c r="AA2677" s="275"/>
      <c r="AB2677" s="275"/>
      <c r="AC2677" s="275"/>
      <c r="AD2677" s="275"/>
      <c r="AE2677" s="275"/>
      <c r="AF2677" s="275"/>
      <c r="AG2677" s="275"/>
      <c r="AH2677" s="275"/>
      <c r="AI2677" s="275"/>
      <c r="AJ2677" s="275"/>
      <c r="AK2677" s="275"/>
      <c r="AL2677" s="275"/>
      <c r="AM2677" s="275"/>
      <c r="AN2677" s="275"/>
      <c r="AO2677" s="275"/>
      <c r="AP2677" s="275"/>
      <c r="AQ2677" s="275"/>
      <c r="AR2677" s="275"/>
      <c r="AS2677" s="275"/>
      <c r="AT2677" s="272"/>
      <c r="AU2677" s="272"/>
      <c r="AV2677" s="272"/>
      <c r="AW2677" s="272"/>
      <c r="AX2677" s="272"/>
    </row>
    <row r="2678" spans="1:50" customFormat="1" ht="21.6" x14ac:dyDescent="0.3">
      <c r="A2678" s="274"/>
      <c r="B2678" s="270"/>
      <c r="C2678" s="276"/>
      <c r="D2678" s="276"/>
      <c r="E2678" s="276"/>
      <c r="F2678" s="276"/>
      <c r="G2678" s="276"/>
      <c r="H2678" s="276"/>
      <c r="I2678" s="276"/>
      <c r="J2678" s="276"/>
      <c r="K2678" s="276"/>
      <c r="L2678" s="276"/>
      <c r="M2678" s="276"/>
      <c r="N2678" s="276"/>
      <c r="O2678" s="276"/>
      <c r="P2678" s="276"/>
      <c r="Q2678" s="276"/>
      <c r="R2678" s="276"/>
      <c r="S2678" s="276"/>
      <c r="T2678" s="276"/>
      <c r="U2678" s="276"/>
      <c r="V2678" s="276"/>
      <c r="W2678" s="276"/>
      <c r="X2678" s="276"/>
      <c r="Y2678" s="276"/>
      <c r="Z2678" s="276"/>
      <c r="AA2678" s="276"/>
      <c r="AB2678" s="276"/>
      <c r="AC2678" s="276"/>
      <c r="AD2678" s="276"/>
      <c r="AE2678" s="276"/>
      <c r="AF2678" s="276"/>
      <c r="AG2678" s="276"/>
      <c r="AH2678" s="276"/>
      <c r="AI2678" s="276"/>
      <c r="AJ2678" s="276"/>
      <c r="AK2678" s="276"/>
      <c r="AL2678" s="276"/>
      <c r="AM2678" s="276"/>
      <c r="AN2678" s="276"/>
      <c r="AO2678" s="276"/>
      <c r="AP2678" s="276"/>
      <c r="AQ2678" s="276"/>
      <c r="AR2678" s="277"/>
      <c r="AS2678" s="278"/>
      <c r="AT2678" s="272"/>
      <c r="AU2678" s="272"/>
      <c r="AV2678" s="272"/>
      <c r="AW2678" s="272"/>
      <c r="AX2678" s="272"/>
    </row>
    <row r="2679" spans="1:50" customFormat="1" ht="21.6" x14ac:dyDescent="0.3">
      <c r="A2679" s="274"/>
      <c r="B2679" s="270"/>
      <c r="C2679" s="276"/>
      <c r="D2679" s="276"/>
      <c r="E2679" s="276"/>
      <c r="F2679" s="276"/>
      <c r="G2679" s="276"/>
      <c r="H2679" s="276"/>
      <c r="I2679" s="276"/>
      <c r="J2679" s="276"/>
      <c r="K2679" s="276"/>
      <c r="L2679" s="276"/>
      <c r="M2679" s="276"/>
      <c r="N2679" s="276"/>
      <c r="O2679" s="276"/>
      <c r="P2679" s="276"/>
      <c r="Q2679" s="276"/>
      <c r="R2679" s="276"/>
      <c r="S2679" s="276"/>
      <c r="T2679" s="276"/>
      <c r="U2679" s="276"/>
      <c r="V2679" s="276"/>
      <c r="W2679" s="276"/>
      <c r="X2679" s="276"/>
      <c r="Y2679" s="276"/>
      <c r="Z2679" s="276"/>
      <c r="AA2679" s="276"/>
      <c r="AB2679" s="276"/>
      <c r="AC2679" s="276"/>
      <c r="AD2679" s="276"/>
      <c r="AE2679" s="276"/>
      <c r="AF2679" s="276"/>
      <c r="AG2679" s="276"/>
      <c r="AH2679" s="276"/>
      <c r="AI2679" s="276"/>
      <c r="AJ2679" s="276"/>
      <c r="AK2679" s="276"/>
      <c r="AL2679" s="276"/>
      <c r="AM2679" s="276"/>
      <c r="AN2679" s="276"/>
      <c r="AO2679" s="276"/>
      <c r="AP2679" s="276"/>
      <c r="AQ2679" s="276"/>
      <c r="AR2679" s="277"/>
      <c r="AS2679" s="278"/>
      <c r="AT2679" s="272"/>
      <c r="AU2679" s="272"/>
      <c r="AV2679" s="272"/>
      <c r="AW2679" s="272"/>
      <c r="AX2679" s="272"/>
    </row>
    <row r="2680" spans="1:50" customFormat="1" ht="14.4" x14ac:dyDescent="0.3">
      <c r="A2680" s="269"/>
      <c r="B2680" s="270"/>
      <c r="C2680" s="275"/>
      <c r="D2680" s="275"/>
      <c r="E2680" s="275"/>
      <c r="F2680" s="275"/>
      <c r="G2680" s="275"/>
      <c r="H2680" s="275"/>
      <c r="I2680" s="275"/>
      <c r="J2680" s="275"/>
      <c r="K2680" s="275"/>
      <c r="L2680" s="275"/>
      <c r="M2680" s="275"/>
      <c r="N2680" s="275"/>
      <c r="O2680" s="275"/>
      <c r="P2680" s="275"/>
      <c r="Q2680" s="275"/>
      <c r="R2680" s="275"/>
      <c r="S2680" s="275"/>
      <c r="T2680" s="275"/>
      <c r="U2680" s="275"/>
      <c r="V2680" s="275"/>
      <c r="W2680" s="275"/>
      <c r="X2680" s="275"/>
      <c r="Y2680" s="275"/>
      <c r="Z2680" s="275"/>
      <c r="AA2680" s="275"/>
      <c r="AB2680" s="275"/>
      <c r="AC2680" s="275"/>
      <c r="AD2680" s="275"/>
      <c r="AE2680" s="275"/>
      <c r="AF2680" s="275"/>
      <c r="AG2680" s="275"/>
      <c r="AH2680" s="275"/>
      <c r="AI2680" s="275"/>
      <c r="AJ2680" s="275"/>
      <c r="AK2680" s="275"/>
      <c r="AL2680" s="275"/>
      <c r="AM2680" s="275"/>
      <c r="AN2680" s="275"/>
      <c r="AO2680" s="275"/>
      <c r="AP2680" s="275"/>
      <c r="AQ2680" s="275"/>
      <c r="AR2680" s="275"/>
      <c r="AS2680" s="275"/>
      <c r="AT2680" s="272"/>
      <c r="AU2680" s="272"/>
      <c r="AV2680" s="272"/>
      <c r="AW2680" s="272"/>
      <c r="AX2680" s="272"/>
    </row>
    <row r="2681" spans="1:50" customFormat="1" ht="14.4" x14ac:dyDescent="0.3">
      <c r="A2681" s="269"/>
      <c r="B2681" s="270"/>
      <c r="C2681" s="275"/>
      <c r="D2681" s="275"/>
      <c r="E2681" s="275"/>
      <c r="F2681" s="275"/>
      <c r="G2681" s="275"/>
      <c r="H2681" s="275"/>
      <c r="I2681" s="275"/>
      <c r="J2681" s="275"/>
      <c r="K2681" s="275"/>
      <c r="L2681" s="275"/>
      <c r="M2681" s="275"/>
      <c r="N2681" s="275"/>
      <c r="O2681" s="275"/>
      <c r="P2681" s="275"/>
      <c r="Q2681" s="275"/>
      <c r="R2681" s="275"/>
      <c r="S2681" s="275"/>
      <c r="T2681" s="275"/>
      <c r="U2681" s="275"/>
      <c r="V2681" s="275"/>
      <c r="W2681" s="275"/>
      <c r="X2681" s="275"/>
      <c r="Y2681" s="275"/>
      <c r="Z2681" s="275"/>
      <c r="AA2681" s="275"/>
      <c r="AB2681" s="275"/>
      <c r="AC2681" s="275"/>
      <c r="AD2681" s="275"/>
      <c r="AE2681" s="275"/>
      <c r="AF2681" s="275"/>
      <c r="AG2681" s="275"/>
      <c r="AH2681" s="275"/>
      <c r="AI2681" s="275"/>
      <c r="AJ2681" s="275"/>
      <c r="AK2681" s="275"/>
      <c r="AL2681" s="275"/>
      <c r="AM2681" s="275"/>
      <c r="AN2681" s="275"/>
      <c r="AO2681" s="275"/>
      <c r="AP2681" s="275"/>
      <c r="AQ2681" s="275"/>
      <c r="AR2681" s="275"/>
      <c r="AS2681" s="275"/>
      <c r="AT2681" s="272"/>
      <c r="AU2681" s="272"/>
      <c r="AV2681" s="272"/>
      <c r="AW2681" s="272"/>
      <c r="AX2681" s="272"/>
    </row>
    <row r="2682" spans="1:50" customFormat="1" ht="21.6" x14ac:dyDescent="0.3">
      <c r="A2682" s="274"/>
      <c r="B2682" s="270"/>
      <c r="C2682" s="276"/>
      <c r="D2682" s="276"/>
      <c r="E2682" s="276"/>
      <c r="F2682" s="276"/>
      <c r="G2682" s="276"/>
      <c r="H2682" s="276"/>
      <c r="I2682" s="276"/>
      <c r="J2682" s="276"/>
      <c r="K2682" s="276"/>
      <c r="L2682" s="276"/>
      <c r="M2682" s="276"/>
      <c r="N2682" s="276"/>
      <c r="O2682" s="276"/>
      <c r="P2682" s="276"/>
      <c r="Q2682" s="276"/>
      <c r="R2682" s="276"/>
      <c r="S2682" s="276"/>
      <c r="T2682" s="276"/>
      <c r="U2682" s="276"/>
      <c r="V2682" s="276"/>
      <c r="W2682" s="276"/>
      <c r="X2682" s="276"/>
      <c r="Y2682" s="276"/>
      <c r="Z2682" s="276"/>
      <c r="AA2682" s="276"/>
      <c r="AB2682" s="276"/>
      <c r="AC2682" s="276"/>
      <c r="AD2682" s="276"/>
      <c r="AE2682" s="276"/>
      <c r="AF2682" s="276"/>
      <c r="AG2682" s="276"/>
      <c r="AH2682" s="276"/>
      <c r="AI2682" s="276"/>
      <c r="AJ2682" s="276"/>
      <c r="AK2682" s="276"/>
      <c r="AL2682" s="276"/>
      <c r="AM2682" s="276"/>
      <c r="AN2682" s="276"/>
      <c r="AO2682" s="276"/>
      <c r="AP2682" s="276"/>
      <c r="AQ2682" s="276"/>
      <c r="AR2682" s="277"/>
      <c r="AS2682" s="278"/>
      <c r="AT2682" s="272"/>
      <c r="AU2682" s="272"/>
      <c r="AV2682" s="272"/>
      <c r="AW2682" s="272"/>
      <c r="AX2682" s="272"/>
    </row>
    <row r="2683" spans="1:50" customFormat="1" ht="14.4" x14ac:dyDescent="0.3">
      <c r="A2683" s="269"/>
      <c r="B2683" s="270"/>
      <c r="C2683" s="275"/>
      <c r="D2683" s="275"/>
      <c r="E2683" s="275"/>
      <c r="F2683" s="275"/>
      <c r="G2683" s="275"/>
      <c r="H2683" s="275"/>
      <c r="I2683" s="275"/>
      <c r="J2683" s="275"/>
      <c r="K2683" s="275"/>
      <c r="L2683" s="275"/>
      <c r="M2683" s="275"/>
      <c r="N2683" s="275"/>
      <c r="O2683" s="275"/>
      <c r="P2683" s="275"/>
      <c r="Q2683" s="275"/>
      <c r="R2683" s="275"/>
      <c r="S2683" s="275"/>
      <c r="T2683" s="275"/>
      <c r="U2683" s="275"/>
      <c r="V2683" s="275"/>
      <c r="W2683" s="275"/>
      <c r="X2683" s="275"/>
      <c r="Y2683" s="275"/>
      <c r="Z2683" s="275"/>
      <c r="AA2683" s="275"/>
      <c r="AB2683" s="275"/>
      <c r="AC2683" s="275"/>
      <c r="AD2683" s="275"/>
      <c r="AE2683" s="275"/>
      <c r="AF2683" s="275"/>
      <c r="AG2683" s="275"/>
      <c r="AH2683" s="275"/>
      <c r="AI2683" s="275"/>
      <c r="AJ2683" s="275"/>
      <c r="AK2683" s="275"/>
      <c r="AL2683" s="275"/>
      <c r="AM2683" s="275"/>
      <c r="AN2683" s="275"/>
      <c r="AO2683" s="275"/>
      <c r="AP2683" s="275"/>
      <c r="AQ2683" s="275"/>
      <c r="AR2683" s="275"/>
      <c r="AS2683" s="275"/>
      <c r="AT2683" s="272"/>
      <c r="AU2683" s="272"/>
      <c r="AV2683" s="272"/>
      <c r="AW2683" s="272"/>
      <c r="AX2683" s="272"/>
    </row>
    <row r="2684" spans="1:50" customFormat="1" ht="14.4" x14ac:dyDescent="0.3">
      <c r="A2684" s="269"/>
      <c r="B2684" s="270"/>
      <c r="C2684" s="275"/>
      <c r="D2684" s="275"/>
      <c r="E2684" s="275"/>
      <c r="F2684" s="275"/>
      <c r="G2684" s="275"/>
      <c r="H2684" s="275"/>
      <c r="I2684" s="275"/>
      <c r="J2684" s="275"/>
      <c r="K2684" s="275"/>
      <c r="L2684" s="275"/>
      <c r="M2684" s="275"/>
      <c r="N2684" s="275"/>
      <c r="O2684" s="275"/>
      <c r="P2684" s="275"/>
      <c r="Q2684" s="275"/>
      <c r="R2684" s="275"/>
      <c r="S2684" s="275"/>
      <c r="T2684" s="275"/>
      <c r="U2684" s="275"/>
      <c r="V2684" s="275"/>
      <c r="W2684" s="275"/>
      <c r="X2684" s="275"/>
      <c r="Y2684" s="275"/>
      <c r="Z2684" s="275"/>
      <c r="AA2684" s="275"/>
      <c r="AB2684" s="275"/>
      <c r="AC2684" s="275"/>
      <c r="AD2684" s="275"/>
      <c r="AE2684" s="275"/>
      <c r="AF2684" s="275"/>
      <c r="AG2684" s="275"/>
      <c r="AH2684" s="275"/>
      <c r="AI2684" s="275"/>
      <c r="AJ2684" s="275"/>
      <c r="AK2684" s="275"/>
      <c r="AL2684" s="275"/>
      <c r="AM2684" s="275"/>
      <c r="AN2684" s="275"/>
      <c r="AO2684" s="275"/>
      <c r="AP2684" s="275"/>
      <c r="AQ2684" s="275"/>
      <c r="AR2684" s="275"/>
      <c r="AS2684" s="275"/>
      <c r="AT2684" s="272"/>
      <c r="AU2684" s="272"/>
      <c r="AV2684" s="272"/>
      <c r="AW2684" s="272"/>
      <c r="AX2684" s="272"/>
    </row>
    <row r="2685" spans="1:50" customFormat="1" ht="14.4" x14ac:dyDescent="0.3">
      <c r="A2685" s="269"/>
      <c r="B2685" s="270"/>
      <c r="C2685" s="275"/>
      <c r="D2685" s="275"/>
      <c r="E2685" s="275"/>
      <c r="F2685" s="275"/>
      <c r="G2685" s="275"/>
      <c r="H2685" s="275"/>
      <c r="I2685" s="275"/>
      <c r="J2685" s="275"/>
      <c r="K2685" s="275"/>
      <c r="L2685" s="275"/>
      <c r="M2685" s="275"/>
      <c r="N2685" s="275"/>
      <c r="O2685" s="275"/>
      <c r="P2685" s="275"/>
      <c r="Q2685" s="275"/>
      <c r="R2685" s="275"/>
      <c r="S2685" s="275"/>
      <c r="T2685" s="275"/>
      <c r="U2685" s="275"/>
      <c r="V2685" s="275"/>
      <c r="W2685" s="275"/>
      <c r="X2685" s="275"/>
      <c r="Y2685" s="275"/>
      <c r="Z2685" s="275"/>
      <c r="AA2685" s="275"/>
      <c r="AB2685" s="275"/>
      <c r="AC2685" s="275"/>
      <c r="AD2685" s="275"/>
      <c r="AE2685" s="275"/>
      <c r="AF2685" s="275"/>
      <c r="AG2685" s="275"/>
      <c r="AH2685" s="275"/>
      <c r="AI2685" s="275"/>
      <c r="AJ2685" s="275"/>
      <c r="AK2685" s="275"/>
      <c r="AL2685" s="275"/>
      <c r="AM2685" s="275"/>
      <c r="AN2685" s="275"/>
      <c r="AO2685" s="275"/>
      <c r="AP2685" s="275"/>
      <c r="AQ2685" s="275"/>
      <c r="AR2685" s="275"/>
      <c r="AS2685" s="275"/>
      <c r="AT2685" s="272"/>
      <c r="AU2685" s="272"/>
      <c r="AV2685" s="272"/>
      <c r="AW2685" s="272"/>
      <c r="AX2685" s="272"/>
    </row>
    <row r="2686" spans="1:50" customFormat="1" ht="21.6" x14ac:dyDescent="0.3">
      <c r="A2686" s="274"/>
      <c r="B2686" s="270"/>
      <c r="C2686" s="276"/>
      <c r="D2686" s="276"/>
      <c r="E2686" s="276"/>
      <c r="F2686" s="276"/>
      <c r="G2686" s="276"/>
      <c r="H2686" s="276"/>
      <c r="I2686" s="276"/>
      <c r="J2686" s="276"/>
      <c r="K2686" s="276"/>
      <c r="L2686" s="276"/>
      <c r="M2686" s="276"/>
      <c r="N2686" s="276"/>
      <c r="O2686" s="276"/>
      <c r="P2686" s="276"/>
      <c r="Q2686" s="276"/>
      <c r="R2686" s="276"/>
      <c r="S2686" s="276"/>
      <c r="T2686" s="276"/>
      <c r="U2686" s="276"/>
      <c r="V2686" s="276"/>
      <c r="W2686" s="276"/>
      <c r="X2686" s="276"/>
      <c r="Y2686" s="276"/>
      <c r="Z2686" s="276"/>
      <c r="AA2686" s="276"/>
      <c r="AB2686" s="276"/>
      <c r="AC2686" s="276"/>
      <c r="AD2686" s="276"/>
      <c r="AE2686" s="276"/>
      <c r="AF2686" s="276"/>
      <c r="AG2686" s="276"/>
      <c r="AH2686" s="276"/>
      <c r="AI2686" s="276"/>
      <c r="AJ2686" s="276"/>
      <c r="AK2686" s="276"/>
      <c r="AL2686" s="276"/>
      <c r="AM2686" s="276"/>
      <c r="AN2686" s="276"/>
      <c r="AO2686" s="276"/>
      <c r="AP2686" s="276"/>
      <c r="AQ2686" s="276"/>
      <c r="AR2686" s="277"/>
      <c r="AS2686" s="278"/>
      <c r="AT2686" s="272"/>
      <c r="AU2686" s="272"/>
      <c r="AV2686" s="272"/>
      <c r="AW2686" s="272"/>
      <c r="AX2686" s="272"/>
    </row>
    <row r="2687" spans="1:50" customFormat="1" ht="14.4" x14ac:dyDescent="0.3">
      <c r="A2687" s="269"/>
      <c r="B2687" s="270"/>
      <c r="C2687" s="275"/>
      <c r="D2687" s="275"/>
      <c r="E2687" s="275"/>
      <c r="F2687" s="275"/>
      <c r="G2687" s="275"/>
      <c r="H2687" s="275"/>
      <c r="I2687" s="275"/>
      <c r="J2687" s="275"/>
      <c r="K2687" s="275"/>
      <c r="L2687" s="275"/>
      <c r="M2687" s="275"/>
      <c r="N2687" s="275"/>
      <c r="O2687" s="275"/>
      <c r="P2687" s="275"/>
      <c r="Q2687" s="275"/>
      <c r="R2687" s="275"/>
      <c r="S2687" s="275"/>
      <c r="T2687" s="275"/>
      <c r="U2687" s="275"/>
      <c r="V2687" s="275"/>
      <c r="W2687" s="275"/>
      <c r="X2687" s="275"/>
      <c r="Y2687" s="275"/>
      <c r="Z2687" s="275"/>
      <c r="AA2687" s="275"/>
      <c r="AB2687" s="275"/>
      <c r="AC2687" s="275"/>
      <c r="AD2687" s="275"/>
      <c r="AE2687" s="275"/>
      <c r="AF2687" s="275"/>
      <c r="AG2687" s="275"/>
      <c r="AH2687" s="275"/>
      <c r="AI2687" s="275"/>
      <c r="AJ2687" s="275"/>
      <c r="AK2687" s="275"/>
      <c r="AL2687" s="275"/>
      <c r="AM2687" s="275"/>
      <c r="AN2687" s="275"/>
      <c r="AO2687" s="275"/>
      <c r="AP2687" s="275"/>
      <c r="AQ2687" s="275"/>
      <c r="AR2687" s="275"/>
      <c r="AS2687" s="275"/>
      <c r="AT2687" s="272"/>
      <c r="AU2687" s="272"/>
      <c r="AV2687" s="272"/>
      <c r="AW2687" s="272"/>
      <c r="AX2687" s="272"/>
    </row>
    <row r="2688" spans="1:50" customFormat="1" ht="14.4" x14ac:dyDescent="0.3">
      <c r="A2688" s="269"/>
      <c r="B2688" s="270"/>
      <c r="C2688" s="275"/>
      <c r="D2688" s="275"/>
      <c r="E2688" s="275"/>
      <c r="F2688" s="275"/>
      <c r="G2688" s="275"/>
      <c r="H2688" s="275"/>
      <c r="I2688" s="275"/>
      <c r="J2688" s="275"/>
      <c r="K2688" s="275"/>
      <c r="L2688" s="275"/>
      <c r="M2688" s="275"/>
      <c r="N2688" s="275"/>
      <c r="O2688" s="275"/>
      <c r="P2688" s="275"/>
      <c r="Q2688" s="275"/>
      <c r="R2688" s="275"/>
      <c r="S2688" s="275"/>
      <c r="T2688" s="275"/>
      <c r="U2688" s="275"/>
      <c r="V2688" s="275"/>
      <c r="W2688" s="275"/>
      <c r="X2688" s="275"/>
      <c r="Y2688" s="275"/>
      <c r="Z2688" s="275"/>
      <c r="AA2688" s="275"/>
      <c r="AB2688" s="275"/>
      <c r="AC2688" s="275"/>
      <c r="AD2688" s="275"/>
      <c r="AE2688" s="275"/>
      <c r="AF2688" s="275"/>
      <c r="AG2688" s="275"/>
      <c r="AH2688" s="275"/>
      <c r="AI2688" s="275"/>
      <c r="AJ2688" s="275"/>
      <c r="AK2688" s="275"/>
      <c r="AL2688" s="275"/>
      <c r="AM2688" s="275"/>
      <c r="AN2688" s="275"/>
      <c r="AO2688" s="275"/>
      <c r="AP2688" s="275"/>
      <c r="AQ2688" s="275"/>
      <c r="AR2688" s="275"/>
      <c r="AS2688" s="275"/>
      <c r="AT2688" s="272"/>
      <c r="AU2688" s="272"/>
      <c r="AV2688" s="272"/>
      <c r="AW2688" s="272"/>
      <c r="AX2688" s="272"/>
    </row>
    <row r="2689" spans="1:50" customFormat="1" ht="14.4" x14ac:dyDescent="0.3">
      <c r="A2689" s="269"/>
      <c r="B2689" s="270"/>
      <c r="C2689" s="275"/>
      <c r="D2689" s="275"/>
      <c r="E2689" s="275"/>
      <c r="F2689" s="275"/>
      <c r="G2689" s="275"/>
      <c r="H2689" s="275"/>
      <c r="I2689" s="275"/>
      <c r="J2689" s="275"/>
      <c r="K2689" s="275"/>
      <c r="L2689" s="275"/>
      <c r="M2689" s="275"/>
      <c r="N2689" s="275"/>
      <c r="O2689" s="275"/>
      <c r="P2689" s="275"/>
      <c r="Q2689" s="275"/>
      <c r="R2689" s="275"/>
      <c r="S2689" s="275"/>
      <c r="T2689" s="275"/>
      <c r="U2689" s="275"/>
      <c r="V2689" s="275"/>
      <c r="W2689" s="275"/>
      <c r="X2689" s="275"/>
      <c r="Y2689" s="275"/>
      <c r="Z2689" s="275"/>
      <c r="AA2689" s="275"/>
      <c r="AB2689" s="275"/>
      <c r="AC2689" s="275"/>
      <c r="AD2689" s="275"/>
      <c r="AE2689" s="275"/>
      <c r="AF2689" s="275"/>
      <c r="AG2689" s="275"/>
      <c r="AH2689" s="275"/>
      <c r="AI2689" s="275"/>
      <c r="AJ2689" s="275"/>
      <c r="AK2689" s="275"/>
      <c r="AL2689" s="275"/>
      <c r="AM2689" s="275"/>
      <c r="AN2689" s="275"/>
      <c r="AO2689" s="275"/>
      <c r="AP2689" s="275"/>
      <c r="AQ2689" s="275"/>
      <c r="AR2689" s="275"/>
      <c r="AS2689" s="275"/>
      <c r="AT2689" s="272"/>
      <c r="AU2689" s="272"/>
      <c r="AV2689" s="272"/>
      <c r="AW2689" s="272"/>
      <c r="AX2689" s="272"/>
    </row>
    <row r="2690" spans="1:50" customFormat="1" ht="21.6" x14ac:dyDescent="0.3">
      <c r="A2690" s="274"/>
      <c r="B2690" s="270"/>
      <c r="C2690" s="276"/>
      <c r="D2690" s="276"/>
      <c r="E2690" s="276"/>
      <c r="F2690" s="276"/>
      <c r="G2690" s="276"/>
      <c r="H2690" s="276"/>
      <c r="I2690" s="276"/>
      <c r="J2690" s="276"/>
      <c r="K2690" s="276"/>
      <c r="L2690" s="276"/>
      <c r="M2690" s="276"/>
      <c r="N2690" s="276"/>
      <c r="O2690" s="276"/>
      <c r="P2690" s="276"/>
      <c r="Q2690" s="276"/>
      <c r="R2690" s="276"/>
      <c r="S2690" s="276"/>
      <c r="T2690" s="276"/>
      <c r="U2690" s="276"/>
      <c r="V2690" s="276"/>
      <c r="W2690" s="276"/>
      <c r="X2690" s="276"/>
      <c r="Y2690" s="276"/>
      <c r="Z2690" s="276"/>
      <c r="AA2690" s="276"/>
      <c r="AB2690" s="276"/>
      <c r="AC2690" s="276"/>
      <c r="AD2690" s="276"/>
      <c r="AE2690" s="276"/>
      <c r="AF2690" s="276"/>
      <c r="AG2690" s="276"/>
      <c r="AH2690" s="276"/>
      <c r="AI2690" s="276"/>
      <c r="AJ2690" s="276"/>
      <c r="AK2690" s="276"/>
      <c r="AL2690" s="276"/>
      <c r="AM2690" s="276"/>
      <c r="AN2690" s="276"/>
      <c r="AO2690" s="276"/>
      <c r="AP2690" s="276"/>
      <c r="AQ2690" s="276"/>
      <c r="AR2690" s="277"/>
      <c r="AS2690" s="278"/>
      <c r="AT2690" s="272"/>
      <c r="AU2690" s="272"/>
      <c r="AV2690" s="272"/>
      <c r="AW2690" s="272"/>
      <c r="AX2690" s="272"/>
    </row>
    <row r="2691" spans="1:50" customFormat="1" ht="14.4" x14ac:dyDescent="0.3">
      <c r="A2691" s="269"/>
      <c r="B2691" s="270"/>
      <c r="C2691" s="275"/>
      <c r="D2691" s="275"/>
      <c r="E2691" s="275"/>
      <c r="F2691" s="275"/>
      <c r="G2691" s="275"/>
      <c r="H2691" s="275"/>
      <c r="I2691" s="275"/>
      <c r="J2691" s="275"/>
      <c r="K2691" s="275"/>
      <c r="L2691" s="275"/>
      <c r="M2691" s="276"/>
      <c r="N2691" s="276"/>
      <c r="O2691" s="276"/>
      <c r="P2691" s="276"/>
      <c r="Q2691" s="276"/>
      <c r="R2691" s="275"/>
      <c r="S2691" s="275"/>
      <c r="T2691" s="275"/>
      <c r="U2691" s="275"/>
      <c r="V2691" s="275"/>
      <c r="W2691" s="275"/>
      <c r="X2691" s="275"/>
      <c r="Y2691" s="275"/>
      <c r="Z2691" s="275"/>
      <c r="AA2691" s="275"/>
      <c r="AB2691" s="275"/>
      <c r="AC2691" s="275"/>
      <c r="AD2691" s="275"/>
      <c r="AE2691" s="275"/>
      <c r="AF2691" s="275"/>
      <c r="AG2691" s="275"/>
      <c r="AH2691" s="275"/>
      <c r="AI2691" s="275"/>
      <c r="AJ2691" s="275"/>
      <c r="AK2691" s="275"/>
      <c r="AL2691" s="275"/>
      <c r="AM2691" s="275"/>
      <c r="AN2691" s="275"/>
      <c r="AO2691" s="275"/>
      <c r="AP2691" s="275"/>
      <c r="AQ2691" s="275"/>
      <c r="AR2691" s="275"/>
      <c r="AS2691" s="275"/>
      <c r="AT2691" s="272"/>
      <c r="AU2691" s="272"/>
      <c r="AV2691" s="272"/>
      <c r="AW2691" s="272"/>
      <c r="AX2691" s="272"/>
    </row>
    <row r="2692" spans="1:50" customFormat="1" ht="21.6" x14ac:dyDescent="0.3">
      <c r="A2692" s="274"/>
      <c r="B2692" s="270"/>
      <c r="C2692" s="276"/>
      <c r="D2692" s="276"/>
      <c r="E2692" s="276"/>
      <c r="F2692" s="276"/>
      <c r="G2692" s="276"/>
      <c r="H2692" s="276"/>
      <c r="I2692" s="276"/>
      <c r="J2692" s="276"/>
      <c r="K2692" s="276"/>
      <c r="L2692" s="276"/>
      <c r="M2692" s="276"/>
      <c r="N2692" s="276"/>
      <c r="O2692" s="276"/>
      <c r="P2692" s="276"/>
      <c r="Q2692" s="276"/>
      <c r="R2692" s="276"/>
      <c r="S2692" s="276"/>
      <c r="T2692" s="276"/>
      <c r="U2692" s="276"/>
      <c r="V2692" s="276"/>
      <c r="W2692" s="276"/>
      <c r="X2692" s="276"/>
      <c r="Y2692" s="276"/>
      <c r="Z2692" s="276"/>
      <c r="AA2692" s="276"/>
      <c r="AB2692" s="276"/>
      <c r="AC2692" s="276"/>
      <c r="AD2692" s="276"/>
      <c r="AE2692" s="276"/>
      <c r="AF2692" s="276"/>
      <c r="AG2692" s="276"/>
      <c r="AH2692" s="276"/>
      <c r="AI2692" s="276"/>
      <c r="AJ2692" s="276"/>
      <c r="AK2692" s="276"/>
      <c r="AL2692" s="276"/>
      <c r="AM2692" s="276"/>
      <c r="AN2692" s="276"/>
      <c r="AO2692" s="276"/>
      <c r="AP2692" s="276"/>
      <c r="AQ2692" s="276"/>
      <c r="AR2692" s="277"/>
      <c r="AS2692" s="278"/>
      <c r="AT2692" s="272"/>
      <c r="AU2692" s="272"/>
      <c r="AV2692" s="272"/>
      <c r="AW2692" s="272"/>
      <c r="AX2692" s="272"/>
    </row>
    <row r="2693" spans="1:50" customFormat="1" ht="14.4" x14ac:dyDescent="0.3">
      <c r="A2693" s="269"/>
      <c r="B2693" s="270"/>
      <c r="C2693" s="275"/>
      <c r="D2693" s="275"/>
      <c r="E2693" s="275"/>
      <c r="F2693" s="275"/>
      <c r="G2693" s="275"/>
      <c r="H2693" s="275"/>
      <c r="I2693" s="275"/>
      <c r="J2693" s="275"/>
      <c r="K2693" s="275"/>
      <c r="L2693" s="275"/>
      <c r="M2693" s="275"/>
      <c r="N2693" s="275"/>
      <c r="O2693" s="275"/>
      <c r="P2693" s="275"/>
      <c r="Q2693" s="275"/>
      <c r="R2693" s="275"/>
      <c r="S2693" s="275"/>
      <c r="T2693" s="275"/>
      <c r="U2693" s="275"/>
      <c r="V2693" s="275"/>
      <c r="W2693" s="275"/>
      <c r="X2693" s="275"/>
      <c r="Y2693" s="275"/>
      <c r="Z2693" s="275"/>
      <c r="AA2693" s="275"/>
      <c r="AB2693" s="275"/>
      <c r="AC2693" s="275"/>
      <c r="AD2693" s="275"/>
      <c r="AE2693" s="275"/>
      <c r="AF2693" s="275"/>
      <c r="AG2693" s="275"/>
      <c r="AH2693" s="275"/>
      <c r="AI2693" s="275"/>
      <c r="AJ2693" s="275"/>
      <c r="AK2693" s="275"/>
      <c r="AL2693" s="275"/>
      <c r="AM2693" s="275"/>
      <c r="AN2693" s="275"/>
      <c r="AO2693" s="275"/>
      <c r="AP2693" s="275"/>
      <c r="AQ2693" s="275"/>
      <c r="AR2693" s="275"/>
      <c r="AS2693" s="275"/>
      <c r="AT2693" s="272"/>
      <c r="AU2693" s="272"/>
      <c r="AV2693" s="272"/>
      <c r="AW2693" s="272"/>
      <c r="AX2693" s="272"/>
    </row>
    <row r="2694" spans="1:50" customFormat="1" ht="14.4" x14ac:dyDescent="0.3">
      <c r="A2694" s="269"/>
      <c r="B2694" s="270"/>
      <c r="C2694" s="275"/>
      <c r="D2694" s="275"/>
      <c r="E2694" s="275"/>
      <c r="F2694" s="275"/>
      <c r="G2694" s="275"/>
      <c r="H2694" s="275"/>
      <c r="I2694" s="275"/>
      <c r="J2694" s="275"/>
      <c r="K2694" s="275"/>
      <c r="L2694" s="275"/>
      <c r="M2694" s="275"/>
      <c r="N2694" s="275"/>
      <c r="O2694" s="275"/>
      <c r="P2694" s="275"/>
      <c r="Q2694" s="275"/>
      <c r="R2694" s="275"/>
      <c r="S2694" s="275"/>
      <c r="T2694" s="275"/>
      <c r="U2694" s="275"/>
      <c r="V2694" s="275"/>
      <c r="W2694" s="275"/>
      <c r="X2694" s="275"/>
      <c r="Y2694" s="275"/>
      <c r="Z2694" s="275"/>
      <c r="AA2694" s="275"/>
      <c r="AB2694" s="275"/>
      <c r="AC2694" s="275"/>
      <c r="AD2694" s="275"/>
      <c r="AE2694" s="275"/>
      <c r="AF2694" s="275"/>
      <c r="AG2694" s="275"/>
      <c r="AH2694" s="275"/>
      <c r="AI2694" s="275"/>
      <c r="AJ2694" s="275"/>
      <c r="AK2694" s="275"/>
      <c r="AL2694" s="275"/>
      <c r="AM2694" s="275"/>
      <c r="AN2694" s="275"/>
      <c r="AO2694" s="275"/>
      <c r="AP2694" s="275"/>
      <c r="AQ2694" s="275"/>
      <c r="AR2694" s="275"/>
      <c r="AS2694" s="275"/>
      <c r="AT2694" s="272"/>
      <c r="AU2694" s="272"/>
      <c r="AV2694" s="272"/>
      <c r="AW2694" s="272"/>
      <c r="AX2694" s="272"/>
    </row>
    <row r="2695" spans="1:50" customFormat="1" ht="21.6" x14ac:dyDescent="0.3">
      <c r="A2695" s="274"/>
      <c r="B2695" s="270"/>
      <c r="C2695" s="276"/>
      <c r="D2695" s="276"/>
      <c r="E2695" s="276"/>
      <c r="F2695" s="276"/>
      <c r="G2695" s="276"/>
      <c r="H2695" s="276"/>
      <c r="I2695" s="276"/>
      <c r="J2695" s="276"/>
      <c r="K2695" s="276"/>
      <c r="L2695" s="276"/>
      <c r="M2695" s="276"/>
      <c r="N2695" s="276"/>
      <c r="O2695" s="276"/>
      <c r="P2695" s="276"/>
      <c r="Q2695" s="276"/>
      <c r="R2695" s="276"/>
      <c r="S2695" s="276"/>
      <c r="T2695" s="276"/>
      <c r="U2695" s="276"/>
      <c r="V2695" s="276"/>
      <c r="W2695" s="276"/>
      <c r="X2695" s="276"/>
      <c r="Y2695" s="276"/>
      <c r="Z2695" s="276"/>
      <c r="AA2695" s="276"/>
      <c r="AB2695" s="276"/>
      <c r="AC2695" s="276"/>
      <c r="AD2695" s="276"/>
      <c r="AE2695" s="276"/>
      <c r="AF2695" s="276"/>
      <c r="AG2695" s="276"/>
      <c r="AH2695" s="276"/>
      <c r="AI2695" s="276"/>
      <c r="AJ2695" s="276"/>
      <c r="AK2695" s="276"/>
      <c r="AL2695" s="276"/>
      <c r="AM2695" s="276"/>
      <c r="AN2695" s="276"/>
      <c r="AO2695" s="276"/>
      <c r="AP2695" s="276"/>
      <c r="AQ2695" s="276"/>
      <c r="AR2695" s="277"/>
      <c r="AS2695" s="278"/>
      <c r="AT2695" s="272"/>
      <c r="AU2695" s="272"/>
      <c r="AV2695" s="272"/>
      <c r="AW2695" s="272"/>
      <c r="AX2695" s="272"/>
    </row>
    <row r="2696" spans="1:50" customFormat="1" ht="21.6" x14ac:dyDescent="0.3">
      <c r="A2696" s="274"/>
      <c r="B2696" s="270"/>
      <c r="C2696" s="276"/>
      <c r="D2696" s="276"/>
      <c r="E2696" s="276"/>
      <c r="F2696" s="276"/>
      <c r="G2696" s="276"/>
      <c r="H2696" s="276"/>
      <c r="I2696" s="276"/>
      <c r="J2696" s="276"/>
      <c r="K2696" s="276"/>
      <c r="L2696" s="276"/>
      <c r="M2696" s="276"/>
      <c r="N2696" s="276"/>
      <c r="O2696" s="276"/>
      <c r="P2696" s="276"/>
      <c r="Q2696" s="276"/>
      <c r="R2696" s="276"/>
      <c r="S2696" s="276"/>
      <c r="T2696" s="276"/>
      <c r="U2696" s="276"/>
      <c r="V2696" s="276"/>
      <c r="W2696" s="276"/>
      <c r="X2696" s="276"/>
      <c r="Y2696" s="276"/>
      <c r="Z2696" s="276"/>
      <c r="AA2696" s="276"/>
      <c r="AB2696" s="276"/>
      <c r="AC2696" s="276"/>
      <c r="AD2696" s="276"/>
      <c r="AE2696" s="276"/>
      <c r="AF2696" s="276"/>
      <c r="AG2696" s="276"/>
      <c r="AH2696" s="276"/>
      <c r="AI2696" s="276"/>
      <c r="AJ2696" s="276"/>
      <c r="AK2696" s="276"/>
      <c r="AL2696" s="276"/>
      <c r="AM2696" s="276"/>
      <c r="AN2696" s="276"/>
      <c r="AO2696" s="276"/>
      <c r="AP2696" s="276"/>
      <c r="AQ2696" s="276"/>
      <c r="AR2696" s="277"/>
      <c r="AS2696" s="278"/>
      <c r="AT2696" s="272"/>
      <c r="AU2696" s="272"/>
      <c r="AV2696" s="272"/>
      <c r="AW2696" s="272"/>
      <c r="AX2696" s="272"/>
    </row>
    <row r="2697" spans="1:50" customFormat="1" ht="21.6" x14ac:dyDescent="0.3">
      <c r="A2697" s="274"/>
      <c r="B2697" s="270"/>
      <c r="C2697" s="276"/>
      <c r="D2697" s="276"/>
      <c r="E2697" s="276"/>
      <c r="F2697" s="276"/>
      <c r="G2697" s="276"/>
      <c r="H2697" s="276"/>
      <c r="I2697" s="276"/>
      <c r="J2697" s="276"/>
      <c r="K2697" s="276"/>
      <c r="L2697" s="276"/>
      <c r="M2697" s="276"/>
      <c r="N2697" s="276"/>
      <c r="O2697" s="276"/>
      <c r="P2697" s="276"/>
      <c r="Q2697" s="276"/>
      <c r="R2697" s="276"/>
      <c r="S2697" s="276"/>
      <c r="T2697" s="276"/>
      <c r="U2697" s="276"/>
      <c r="V2697" s="276"/>
      <c r="W2697" s="276"/>
      <c r="X2697" s="276"/>
      <c r="Y2697" s="276"/>
      <c r="Z2697" s="276"/>
      <c r="AA2697" s="276"/>
      <c r="AB2697" s="276"/>
      <c r="AC2697" s="276"/>
      <c r="AD2697" s="276"/>
      <c r="AE2697" s="276"/>
      <c r="AF2697" s="276"/>
      <c r="AG2697" s="276"/>
      <c r="AH2697" s="276"/>
      <c r="AI2697" s="276"/>
      <c r="AJ2697" s="276"/>
      <c r="AK2697" s="276"/>
      <c r="AL2697" s="276"/>
      <c r="AM2697" s="276"/>
      <c r="AN2697" s="276"/>
      <c r="AO2697" s="276"/>
      <c r="AP2697" s="276"/>
      <c r="AQ2697" s="276"/>
      <c r="AR2697" s="277"/>
      <c r="AS2697" s="278"/>
      <c r="AT2697" s="272"/>
      <c r="AU2697" s="272"/>
      <c r="AV2697" s="272"/>
      <c r="AW2697" s="272"/>
      <c r="AX2697" s="272"/>
    </row>
    <row r="2698" spans="1:50" customFormat="1" ht="21.6" x14ac:dyDescent="0.3">
      <c r="A2698" s="274"/>
      <c r="B2698" s="270"/>
      <c r="C2698" s="276"/>
      <c r="D2698" s="276"/>
      <c r="E2698" s="276"/>
      <c r="F2698" s="276"/>
      <c r="G2698" s="276"/>
      <c r="H2698" s="276"/>
      <c r="I2698" s="276"/>
      <c r="J2698" s="276"/>
      <c r="K2698" s="276"/>
      <c r="L2698" s="276"/>
      <c r="M2698" s="276"/>
      <c r="N2698" s="276"/>
      <c r="O2698" s="276"/>
      <c r="P2698" s="276"/>
      <c r="Q2698" s="276"/>
      <c r="R2698" s="276"/>
      <c r="S2698" s="276"/>
      <c r="T2698" s="276"/>
      <c r="U2698" s="276"/>
      <c r="V2698" s="276"/>
      <c r="W2698" s="276"/>
      <c r="X2698" s="276"/>
      <c r="Y2698" s="276"/>
      <c r="Z2698" s="276"/>
      <c r="AA2698" s="276"/>
      <c r="AB2698" s="276"/>
      <c r="AC2698" s="276"/>
      <c r="AD2698" s="276"/>
      <c r="AE2698" s="276"/>
      <c r="AF2698" s="276"/>
      <c r="AG2698" s="276"/>
      <c r="AH2698" s="276"/>
      <c r="AI2698" s="276"/>
      <c r="AJ2698" s="276"/>
      <c r="AK2698" s="276"/>
      <c r="AL2698" s="276"/>
      <c r="AM2698" s="276"/>
      <c r="AN2698" s="276"/>
      <c r="AO2698" s="276"/>
      <c r="AP2698" s="276"/>
      <c r="AQ2698" s="276"/>
      <c r="AR2698" s="277"/>
      <c r="AS2698" s="278"/>
      <c r="AT2698" s="272"/>
      <c r="AU2698" s="272"/>
      <c r="AV2698" s="272"/>
      <c r="AW2698" s="272"/>
      <c r="AX2698" s="272"/>
    </row>
    <row r="2699" spans="1:50" customFormat="1" ht="14.4" x14ac:dyDescent="0.3">
      <c r="A2699" s="269"/>
      <c r="B2699" s="270"/>
      <c r="C2699" s="275"/>
      <c r="D2699" s="275"/>
      <c r="E2699" s="275"/>
      <c r="F2699" s="275"/>
      <c r="G2699" s="275"/>
      <c r="H2699" s="275"/>
      <c r="I2699" s="275"/>
      <c r="J2699" s="275"/>
      <c r="K2699" s="275"/>
      <c r="L2699" s="275"/>
      <c r="M2699" s="275"/>
      <c r="N2699" s="275"/>
      <c r="O2699" s="275"/>
      <c r="P2699" s="275"/>
      <c r="Q2699" s="275"/>
      <c r="R2699" s="275"/>
      <c r="S2699" s="275"/>
      <c r="T2699" s="275"/>
      <c r="U2699" s="275"/>
      <c r="V2699" s="275"/>
      <c r="W2699" s="275"/>
      <c r="X2699" s="275"/>
      <c r="Y2699" s="275"/>
      <c r="Z2699" s="275"/>
      <c r="AA2699" s="275"/>
      <c r="AB2699" s="275"/>
      <c r="AC2699" s="275"/>
      <c r="AD2699" s="275"/>
      <c r="AE2699" s="275"/>
      <c r="AF2699" s="275"/>
      <c r="AG2699" s="275"/>
      <c r="AH2699" s="275"/>
      <c r="AI2699" s="275"/>
      <c r="AJ2699" s="275"/>
      <c r="AK2699" s="275"/>
      <c r="AL2699" s="275"/>
      <c r="AM2699" s="275"/>
      <c r="AN2699" s="275"/>
      <c r="AO2699" s="275"/>
      <c r="AP2699" s="275"/>
      <c r="AQ2699" s="275"/>
      <c r="AR2699" s="275"/>
      <c r="AS2699" s="275"/>
      <c r="AT2699" s="272"/>
      <c r="AU2699" s="272"/>
      <c r="AV2699" s="272"/>
      <c r="AW2699" s="272"/>
      <c r="AX2699" s="272"/>
    </row>
    <row r="2700" spans="1:50" customFormat="1" ht="14.4" x14ac:dyDescent="0.3">
      <c r="A2700" s="269"/>
      <c r="B2700" s="270"/>
      <c r="C2700" s="275"/>
      <c r="D2700" s="275"/>
      <c r="E2700" s="275"/>
      <c r="F2700" s="275"/>
      <c r="G2700" s="275"/>
      <c r="H2700" s="275"/>
      <c r="I2700" s="275"/>
      <c r="J2700" s="275"/>
      <c r="K2700" s="275"/>
      <c r="L2700" s="275"/>
      <c r="M2700" s="275"/>
      <c r="N2700" s="275"/>
      <c r="O2700" s="275"/>
      <c r="P2700" s="275"/>
      <c r="Q2700" s="275"/>
      <c r="R2700" s="275"/>
      <c r="S2700" s="275"/>
      <c r="T2700" s="275"/>
      <c r="U2700" s="275"/>
      <c r="V2700" s="275"/>
      <c r="W2700" s="275"/>
      <c r="X2700" s="275"/>
      <c r="Y2700" s="275"/>
      <c r="Z2700" s="275"/>
      <c r="AA2700" s="275"/>
      <c r="AB2700" s="275"/>
      <c r="AC2700" s="275"/>
      <c r="AD2700" s="275"/>
      <c r="AE2700" s="275"/>
      <c r="AF2700" s="275"/>
      <c r="AG2700" s="275"/>
      <c r="AH2700" s="275"/>
      <c r="AI2700" s="275"/>
      <c r="AJ2700" s="275"/>
      <c r="AK2700" s="275"/>
      <c r="AL2700" s="275"/>
      <c r="AM2700" s="275"/>
      <c r="AN2700" s="275"/>
      <c r="AO2700" s="275"/>
      <c r="AP2700" s="275"/>
      <c r="AQ2700" s="275"/>
      <c r="AR2700" s="275"/>
      <c r="AS2700" s="275"/>
      <c r="AT2700" s="272"/>
      <c r="AU2700" s="272"/>
      <c r="AV2700" s="272"/>
      <c r="AW2700" s="272"/>
      <c r="AX2700" s="272"/>
    </row>
    <row r="2701" spans="1:50" customFormat="1" ht="21.6" x14ac:dyDescent="0.3">
      <c r="A2701" s="274"/>
      <c r="B2701" s="270"/>
      <c r="C2701" s="276"/>
      <c r="D2701" s="276"/>
      <c r="E2701" s="276"/>
      <c r="F2701" s="276"/>
      <c r="G2701" s="276"/>
      <c r="H2701" s="276"/>
      <c r="I2701" s="276"/>
      <c r="J2701" s="276"/>
      <c r="K2701" s="276"/>
      <c r="L2701" s="276"/>
      <c r="M2701" s="276"/>
      <c r="N2701" s="276"/>
      <c r="O2701" s="276"/>
      <c r="P2701" s="276"/>
      <c r="Q2701" s="276"/>
      <c r="R2701" s="276"/>
      <c r="S2701" s="276"/>
      <c r="T2701" s="276"/>
      <c r="U2701" s="276"/>
      <c r="V2701" s="276"/>
      <c r="W2701" s="276"/>
      <c r="X2701" s="276"/>
      <c r="Y2701" s="276"/>
      <c r="Z2701" s="276"/>
      <c r="AA2701" s="276"/>
      <c r="AB2701" s="276"/>
      <c r="AC2701" s="276"/>
      <c r="AD2701" s="276"/>
      <c r="AE2701" s="276"/>
      <c r="AF2701" s="276"/>
      <c r="AG2701" s="276"/>
      <c r="AH2701" s="276"/>
      <c r="AI2701" s="276"/>
      <c r="AJ2701" s="276"/>
      <c r="AK2701" s="276"/>
      <c r="AL2701" s="276"/>
      <c r="AM2701" s="276"/>
      <c r="AN2701" s="276"/>
      <c r="AO2701" s="276"/>
      <c r="AP2701" s="276"/>
      <c r="AQ2701" s="276"/>
      <c r="AR2701" s="277"/>
      <c r="AS2701" s="278"/>
      <c r="AT2701" s="272"/>
      <c r="AU2701" s="272"/>
      <c r="AV2701" s="272"/>
      <c r="AW2701" s="272"/>
      <c r="AX2701" s="272"/>
    </row>
    <row r="2702" spans="1:50" customFormat="1" ht="21.6" x14ac:dyDescent="0.3">
      <c r="A2702" s="274"/>
      <c r="B2702" s="270"/>
      <c r="C2702" s="276"/>
      <c r="D2702" s="276"/>
      <c r="E2702" s="276"/>
      <c r="F2702" s="276"/>
      <c r="G2702" s="276"/>
      <c r="H2702" s="276"/>
      <c r="I2702" s="276"/>
      <c r="J2702" s="276"/>
      <c r="K2702" s="276"/>
      <c r="L2702" s="276"/>
      <c r="M2702" s="276"/>
      <c r="N2702" s="276"/>
      <c r="O2702" s="276"/>
      <c r="P2702" s="276"/>
      <c r="Q2702" s="276"/>
      <c r="R2702" s="276"/>
      <c r="S2702" s="276"/>
      <c r="T2702" s="276"/>
      <c r="U2702" s="276"/>
      <c r="V2702" s="276"/>
      <c r="W2702" s="276"/>
      <c r="X2702" s="276"/>
      <c r="Y2702" s="276"/>
      <c r="Z2702" s="276"/>
      <c r="AA2702" s="276"/>
      <c r="AB2702" s="276"/>
      <c r="AC2702" s="276"/>
      <c r="AD2702" s="276"/>
      <c r="AE2702" s="276"/>
      <c r="AF2702" s="276"/>
      <c r="AG2702" s="276"/>
      <c r="AH2702" s="276"/>
      <c r="AI2702" s="276"/>
      <c r="AJ2702" s="276"/>
      <c r="AK2702" s="276"/>
      <c r="AL2702" s="276"/>
      <c r="AM2702" s="276"/>
      <c r="AN2702" s="276"/>
      <c r="AO2702" s="276"/>
      <c r="AP2702" s="276"/>
      <c r="AQ2702" s="276"/>
      <c r="AR2702" s="277"/>
      <c r="AS2702" s="278"/>
      <c r="AT2702" s="272"/>
      <c r="AU2702" s="272"/>
      <c r="AV2702" s="272"/>
      <c r="AW2702" s="272"/>
      <c r="AX2702" s="272"/>
    </row>
    <row r="2703" spans="1:50" customFormat="1" ht="14.4" x14ac:dyDescent="0.3">
      <c r="A2703" s="269"/>
      <c r="B2703" s="270"/>
      <c r="C2703" s="275"/>
      <c r="D2703" s="275"/>
      <c r="E2703" s="275"/>
      <c r="F2703" s="275"/>
      <c r="G2703" s="275"/>
      <c r="H2703" s="275"/>
      <c r="I2703" s="275"/>
      <c r="J2703" s="275"/>
      <c r="K2703" s="275"/>
      <c r="L2703" s="275"/>
      <c r="M2703" s="275"/>
      <c r="N2703" s="275"/>
      <c r="O2703" s="275"/>
      <c r="P2703" s="275"/>
      <c r="Q2703" s="275"/>
      <c r="R2703" s="275"/>
      <c r="S2703" s="275"/>
      <c r="T2703" s="275"/>
      <c r="U2703" s="275"/>
      <c r="V2703" s="275"/>
      <c r="W2703" s="275"/>
      <c r="X2703" s="275"/>
      <c r="Y2703" s="275"/>
      <c r="Z2703" s="275"/>
      <c r="AA2703" s="275"/>
      <c r="AB2703" s="275"/>
      <c r="AC2703" s="275"/>
      <c r="AD2703" s="275"/>
      <c r="AE2703" s="275"/>
      <c r="AF2703" s="275"/>
      <c r="AG2703" s="275"/>
      <c r="AH2703" s="275"/>
      <c r="AI2703" s="275"/>
      <c r="AJ2703" s="275"/>
      <c r="AK2703" s="275"/>
      <c r="AL2703" s="275"/>
      <c r="AM2703" s="275"/>
      <c r="AN2703" s="275"/>
      <c r="AO2703" s="275"/>
      <c r="AP2703" s="275"/>
      <c r="AQ2703" s="275"/>
      <c r="AR2703" s="275"/>
      <c r="AS2703" s="275"/>
      <c r="AT2703" s="272"/>
      <c r="AU2703" s="272"/>
      <c r="AV2703" s="272"/>
      <c r="AW2703" s="272"/>
      <c r="AX2703" s="272"/>
    </row>
    <row r="2704" spans="1:50" customFormat="1" ht="14.4" x14ac:dyDescent="0.3">
      <c r="A2704" s="269"/>
      <c r="B2704" s="270"/>
      <c r="C2704" s="275"/>
      <c r="D2704" s="275"/>
      <c r="E2704" s="275"/>
      <c r="F2704" s="275"/>
      <c r="G2704" s="275"/>
      <c r="H2704" s="275"/>
      <c r="I2704" s="275"/>
      <c r="J2704" s="275"/>
      <c r="K2704" s="275"/>
      <c r="L2704" s="275"/>
      <c r="M2704" s="275"/>
      <c r="N2704" s="275"/>
      <c r="O2704" s="275"/>
      <c r="P2704" s="275"/>
      <c r="Q2704" s="275"/>
      <c r="R2704" s="275"/>
      <c r="S2704" s="275"/>
      <c r="T2704" s="275"/>
      <c r="U2704" s="275"/>
      <c r="V2704" s="275"/>
      <c r="W2704" s="275"/>
      <c r="X2704" s="275"/>
      <c r="Y2704" s="275"/>
      <c r="Z2704" s="275"/>
      <c r="AA2704" s="275"/>
      <c r="AB2704" s="275"/>
      <c r="AC2704" s="275"/>
      <c r="AD2704" s="275"/>
      <c r="AE2704" s="275"/>
      <c r="AF2704" s="275"/>
      <c r="AG2704" s="275"/>
      <c r="AH2704" s="275"/>
      <c r="AI2704" s="275"/>
      <c r="AJ2704" s="275"/>
      <c r="AK2704" s="275"/>
      <c r="AL2704" s="275"/>
      <c r="AM2704" s="275"/>
      <c r="AN2704" s="275"/>
      <c r="AO2704" s="275"/>
      <c r="AP2704" s="275"/>
      <c r="AQ2704" s="275"/>
      <c r="AR2704" s="275"/>
      <c r="AS2704" s="275"/>
      <c r="AT2704" s="272"/>
      <c r="AU2704" s="272"/>
      <c r="AV2704" s="272"/>
      <c r="AW2704" s="272"/>
      <c r="AX2704" s="272"/>
    </row>
    <row r="2705" spans="1:50" customFormat="1" ht="21.6" x14ac:dyDescent="0.3">
      <c r="A2705" s="274"/>
      <c r="B2705" s="270"/>
      <c r="C2705" s="276"/>
      <c r="D2705" s="276"/>
      <c r="E2705" s="276"/>
      <c r="F2705" s="276"/>
      <c r="G2705" s="276"/>
      <c r="H2705" s="276"/>
      <c r="I2705" s="276"/>
      <c r="J2705" s="276"/>
      <c r="K2705" s="276"/>
      <c r="L2705" s="276"/>
      <c r="M2705" s="276"/>
      <c r="N2705" s="276"/>
      <c r="O2705" s="276"/>
      <c r="P2705" s="276"/>
      <c r="Q2705" s="276"/>
      <c r="R2705" s="276"/>
      <c r="S2705" s="276"/>
      <c r="T2705" s="276"/>
      <c r="U2705" s="276"/>
      <c r="V2705" s="276"/>
      <c r="W2705" s="276"/>
      <c r="X2705" s="276"/>
      <c r="Y2705" s="276"/>
      <c r="Z2705" s="276"/>
      <c r="AA2705" s="276"/>
      <c r="AB2705" s="276"/>
      <c r="AC2705" s="276"/>
      <c r="AD2705" s="276"/>
      <c r="AE2705" s="276"/>
      <c r="AF2705" s="276"/>
      <c r="AG2705" s="276"/>
      <c r="AH2705" s="276"/>
      <c r="AI2705" s="276"/>
      <c r="AJ2705" s="276"/>
      <c r="AK2705" s="276"/>
      <c r="AL2705" s="276"/>
      <c r="AM2705" s="276"/>
      <c r="AN2705" s="276"/>
      <c r="AO2705" s="276"/>
      <c r="AP2705" s="276"/>
      <c r="AQ2705" s="276"/>
      <c r="AR2705" s="277"/>
      <c r="AS2705" s="278"/>
      <c r="AT2705" s="272"/>
      <c r="AU2705" s="272"/>
      <c r="AV2705" s="272"/>
      <c r="AW2705" s="272"/>
      <c r="AX2705" s="272"/>
    </row>
    <row r="2706" spans="1:50" customFormat="1" ht="14.4" x14ac:dyDescent="0.3">
      <c r="A2706" s="269"/>
      <c r="B2706" s="270"/>
      <c r="C2706" s="275"/>
      <c r="D2706" s="275"/>
      <c r="E2706" s="275"/>
      <c r="F2706" s="275"/>
      <c r="G2706" s="275"/>
      <c r="H2706" s="275"/>
      <c r="I2706" s="275"/>
      <c r="J2706" s="275"/>
      <c r="K2706" s="275"/>
      <c r="L2706" s="275"/>
      <c r="M2706" s="275"/>
      <c r="N2706" s="275"/>
      <c r="O2706" s="275"/>
      <c r="P2706" s="275"/>
      <c r="Q2706" s="275"/>
      <c r="R2706" s="275"/>
      <c r="S2706" s="275"/>
      <c r="T2706" s="275"/>
      <c r="U2706" s="275"/>
      <c r="V2706" s="275"/>
      <c r="W2706" s="275"/>
      <c r="X2706" s="275"/>
      <c r="Y2706" s="275"/>
      <c r="Z2706" s="275"/>
      <c r="AA2706" s="275"/>
      <c r="AB2706" s="275"/>
      <c r="AC2706" s="275"/>
      <c r="AD2706" s="275"/>
      <c r="AE2706" s="275"/>
      <c r="AF2706" s="275"/>
      <c r="AG2706" s="275"/>
      <c r="AH2706" s="275"/>
      <c r="AI2706" s="275"/>
      <c r="AJ2706" s="275"/>
      <c r="AK2706" s="275"/>
      <c r="AL2706" s="275"/>
      <c r="AM2706" s="275"/>
      <c r="AN2706" s="275"/>
      <c r="AO2706" s="275"/>
      <c r="AP2706" s="275"/>
      <c r="AQ2706" s="275"/>
      <c r="AR2706" s="275"/>
      <c r="AS2706" s="275"/>
      <c r="AT2706" s="272"/>
      <c r="AU2706" s="272"/>
      <c r="AV2706" s="272"/>
      <c r="AW2706" s="272"/>
      <c r="AX2706" s="272"/>
    </row>
    <row r="2707" spans="1:50" customFormat="1" ht="21.6" x14ac:dyDescent="0.3">
      <c r="A2707" s="274"/>
      <c r="B2707" s="270"/>
      <c r="C2707" s="276"/>
      <c r="D2707" s="276"/>
      <c r="E2707" s="276"/>
      <c r="F2707" s="276"/>
      <c r="G2707" s="276"/>
      <c r="H2707" s="276"/>
      <c r="I2707" s="276"/>
      <c r="J2707" s="276"/>
      <c r="K2707" s="276"/>
      <c r="L2707" s="276"/>
      <c r="M2707" s="276"/>
      <c r="N2707" s="276"/>
      <c r="O2707" s="276"/>
      <c r="P2707" s="276"/>
      <c r="Q2707" s="276"/>
      <c r="R2707" s="276"/>
      <c r="S2707" s="276"/>
      <c r="T2707" s="276"/>
      <c r="U2707" s="276"/>
      <c r="V2707" s="276"/>
      <c r="W2707" s="276"/>
      <c r="X2707" s="276"/>
      <c r="Y2707" s="276"/>
      <c r="Z2707" s="276"/>
      <c r="AA2707" s="276"/>
      <c r="AB2707" s="276"/>
      <c r="AC2707" s="276"/>
      <c r="AD2707" s="276"/>
      <c r="AE2707" s="276"/>
      <c r="AF2707" s="276"/>
      <c r="AG2707" s="276"/>
      <c r="AH2707" s="276"/>
      <c r="AI2707" s="276"/>
      <c r="AJ2707" s="276"/>
      <c r="AK2707" s="276"/>
      <c r="AL2707" s="276"/>
      <c r="AM2707" s="276"/>
      <c r="AN2707" s="276"/>
      <c r="AO2707" s="276"/>
      <c r="AP2707" s="276"/>
      <c r="AQ2707" s="276"/>
      <c r="AR2707" s="277"/>
      <c r="AS2707" s="278"/>
      <c r="AT2707" s="272"/>
      <c r="AU2707" s="272"/>
      <c r="AV2707" s="272"/>
      <c r="AW2707" s="272"/>
      <c r="AX2707" s="272"/>
    </row>
    <row r="2708" spans="1:50" customFormat="1" ht="21.6" x14ac:dyDescent="0.3">
      <c r="A2708" s="274"/>
      <c r="B2708" s="270"/>
      <c r="C2708" s="276"/>
      <c r="D2708" s="276"/>
      <c r="E2708" s="276"/>
      <c r="F2708" s="276"/>
      <c r="G2708" s="276"/>
      <c r="H2708" s="276"/>
      <c r="I2708" s="276"/>
      <c r="J2708" s="276"/>
      <c r="K2708" s="276"/>
      <c r="L2708" s="276"/>
      <c r="M2708" s="276"/>
      <c r="N2708" s="276"/>
      <c r="O2708" s="276"/>
      <c r="P2708" s="276"/>
      <c r="Q2708" s="276"/>
      <c r="R2708" s="276"/>
      <c r="S2708" s="276"/>
      <c r="T2708" s="276"/>
      <c r="U2708" s="276"/>
      <c r="V2708" s="276"/>
      <c r="W2708" s="276"/>
      <c r="X2708" s="276"/>
      <c r="Y2708" s="276"/>
      <c r="Z2708" s="276"/>
      <c r="AA2708" s="276"/>
      <c r="AB2708" s="276"/>
      <c r="AC2708" s="276"/>
      <c r="AD2708" s="276"/>
      <c r="AE2708" s="276"/>
      <c r="AF2708" s="276"/>
      <c r="AG2708" s="276"/>
      <c r="AH2708" s="276"/>
      <c r="AI2708" s="276"/>
      <c r="AJ2708" s="276"/>
      <c r="AK2708" s="276"/>
      <c r="AL2708" s="276"/>
      <c r="AM2708" s="276"/>
      <c r="AN2708" s="276"/>
      <c r="AO2708" s="276"/>
      <c r="AP2708" s="276"/>
      <c r="AQ2708" s="276"/>
      <c r="AR2708" s="277"/>
      <c r="AS2708" s="278"/>
      <c r="AT2708" s="272"/>
      <c r="AU2708" s="272"/>
      <c r="AV2708" s="272"/>
      <c r="AW2708" s="272"/>
      <c r="AX2708" s="272"/>
    </row>
    <row r="2709" spans="1:50" customFormat="1" ht="21.6" x14ac:dyDescent="0.3">
      <c r="A2709" s="274"/>
      <c r="B2709" s="270"/>
      <c r="C2709" s="276"/>
      <c r="D2709" s="276"/>
      <c r="E2709" s="276"/>
      <c r="F2709" s="276"/>
      <c r="G2709" s="276"/>
      <c r="H2709" s="276"/>
      <c r="I2709" s="276"/>
      <c r="J2709" s="276"/>
      <c r="K2709" s="276"/>
      <c r="L2709" s="276"/>
      <c r="M2709" s="276"/>
      <c r="N2709" s="276"/>
      <c r="O2709" s="276"/>
      <c r="P2709" s="276"/>
      <c r="Q2709" s="276"/>
      <c r="R2709" s="276"/>
      <c r="S2709" s="276"/>
      <c r="T2709" s="276"/>
      <c r="U2709" s="276"/>
      <c r="V2709" s="276"/>
      <c r="W2709" s="276"/>
      <c r="X2709" s="276"/>
      <c r="Y2709" s="276"/>
      <c r="Z2709" s="276"/>
      <c r="AA2709" s="276"/>
      <c r="AB2709" s="276"/>
      <c r="AC2709" s="276"/>
      <c r="AD2709" s="276"/>
      <c r="AE2709" s="276"/>
      <c r="AF2709" s="276"/>
      <c r="AG2709" s="276"/>
      <c r="AH2709" s="276"/>
      <c r="AI2709" s="276"/>
      <c r="AJ2709" s="276"/>
      <c r="AK2709" s="276"/>
      <c r="AL2709" s="276"/>
      <c r="AM2709" s="276"/>
      <c r="AN2709" s="276"/>
      <c r="AO2709" s="276"/>
      <c r="AP2709" s="276"/>
      <c r="AQ2709" s="276"/>
      <c r="AR2709" s="277"/>
      <c r="AS2709" s="278"/>
      <c r="AT2709" s="272"/>
      <c r="AU2709" s="272"/>
      <c r="AV2709" s="272"/>
      <c r="AW2709" s="272"/>
      <c r="AX2709" s="272"/>
    </row>
    <row r="2710" spans="1:50" customFormat="1" ht="14.4" x14ac:dyDescent="0.3">
      <c r="A2710" s="269"/>
      <c r="B2710" s="270"/>
      <c r="C2710" s="275"/>
      <c r="D2710" s="275"/>
      <c r="E2710" s="275"/>
      <c r="F2710" s="275"/>
      <c r="G2710" s="275"/>
      <c r="H2710" s="275"/>
      <c r="I2710" s="275"/>
      <c r="J2710" s="275"/>
      <c r="K2710" s="275"/>
      <c r="L2710" s="275"/>
      <c r="M2710" s="275"/>
      <c r="N2710" s="275"/>
      <c r="O2710" s="275"/>
      <c r="P2710" s="275"/>
      <c r="Q2710" s="275"/>
      <c r="R2710" s="275"/>
      <c r="S2710" s="275"/>
      <c r="T2710" s="275"/>
      <c r="U2710" s="275"/>
      <c r="V2710" s="275"/>
      <c r="W2710" s="275"/>
      <c r="X2710" s="275"/>
      <c r="Y2710" s="275"/>
      <c r="Z2710" s="275"/>
      <c r="AA2710" s="275"/>
      <c r="AB2710" s="275"/>
      <c r="AC2710" s="275"/>
      <c r="AD2710" s="275"/>
      <c r="AE2710" s="275"/>
      <c r="AF2710" s="275"/>
      <c r="AG2710" s="275"/>
      <c r="AH2710" s="275"/>
      <c r="AI2710" s="275"/>
      <c r="AJ2710" s="275"/>
      <c r="AK2710" s="275"/>
      <c r="AL2710" s="275"/>
      <c r="AM2710" s="275"/>
      <c r="AN2710" s="275"/>
      <c r="AO2710" s="275"/>
      <c r="AP2710" s="275"/>
      <c r="AQ2710" s="275"/>
      <c r="AR2710" s="275"/>
      <c r="AS2710" s="275"/>
      <c r="AT2710" s="272"/>
      <c r="AU2710" s="272"/>
      <c r="AV2710" s="272"/>
      <c r="AW2710" s="272"/>
      <c r="AX2710" s="272"/>
    </row>
    <row r="2711" spans="1:50" customFormat="1" ht="21.6" x14ac:dyDescent="0.3">
      <c r="A2711" s="274"/>
      <c r="B2711" s="270"/>
      <c r="C2711" s="276"/>
      <c r="D2711" s="276"/>
      <c r="E2711" s="276"/>
      <c r="F2711" s="276"/>
      <c r="G2711" s="276"/>
      <c r="H2711" s="276"/>
      <c r="I2711" s="276"/>
      <c r="J2711" s="276"/>
      <c r="K2711" s="276"/>
      <c r="L2711" s="276"/>
      <c r="M2711" s="276"/>
      <c r="N2711" s="276"/>
      <c r="O2711" s="276"/>
      <c r="P2711" s="276"/>
      <c r="Q2711" s="276"/>
      <c r="R2711" s="276"/>
      <c r="S2711" s="276"/>
      <c r="T2711" s="276"/>
      <c r="U2711" s="276"/>
      <c r="V2711" s="276"/>
      <c r="W2711" s="276"/>
      <c r="X2711" s="276"/>
      <c r="Y2711" s="276"/>
      <c r="Z2711" s="276"/>
      <c r="AA2711" s="276"/>
      <c r="AB2711" s="276"/>
      <c r="AC2711" s="276"/>
      <c r="AD2711" s="276"/>
      <c r="AE2711" s="276"/>
      <c r="AF2711" s="276"/>
      <c r="AG2711" s="276"/>
      <c r="AH2711" s="276"/>
      <c r="AI2711" s="276"/>
      <c r="AJ2711" s="276"/>
      <c r="AK2711" s="276"/>
      <c r="AL2711" s="276"/>
      <c r="AM2711" s="276"/>
      <c r="AN2711" s="276"/>
      <c r="AO2711" s="276"/>
      <c r="AP2711" s="276"/>
      <c r="AQ2711" s="276"/>
      <c r="AR2711" s="277"/>
      <c r="AS2711" s="278"/>
      <c r="AT2711" s="272"/>
      <c r="AU2711" s="272"/>
      <c r="AV2711" s="272"/>
      <c r="AW2711" s="272"/>
      <c r="AX2711" s="272"/>
    </row>
    <row r="2712" spans="1:50" customFormat="1" ht="14.4" x14ac:dyDescent="0.3">
      <c r="A2712" s="269"/>
      <c r="B2712" s="270"/>
      <c r="C2712" s="275"/>
      <c r="D2712" s="275"/>
      <c r="E2712" s="275"/>
      <c r="F2712" s="275"/>
      <c r="G2712" s="275"/>
      <c r="H2712" s="275"/>
      <c r="I2712" s="275"/>
      <c r="J2712" s="275"/>
      <c r="K2712" s="275"/>
      <c r="L2712" s="275"/>
      <c r="M2712" s="275"/>
      <c r="N2712" s="275"/>
      <c r="O2712" s="275"/>
      <c r="P2712" s="275"/>
      <c r="Q2712" s="275"/>
      <c r="R2712" s="275"/>
      <c r="S2712" s="275"/>
      <c r="T2712" s="275"/>
      <c r="U2712" s="275"/>
      <c r="V2712" s="275"/>
      <c r="W2712" s="275"/>
      <c r="X2712" s="275"/>
      <c r="Y2712" s="275"/>
      <c r="Z2712" s="275"/>
      <c r="AA2712" s="275"/>
      <c r="AB2712" s="275"/>
      <c r="AC2712" s="275"/>
      <c r="AD2712" s="275"/>
      <c r="AE2712" s="275"/>
      <c r="AF2712" s="275"/>
      <c r="AG2712" s="275"/>
      <c r="AH2712" s="275"/>
      <c r="AI2712" s="275"/>
      <c r="AJ2712" s="275"/>
      <c r="AK2712" s="275"/>
      <c r="AL2712" s="275"/>
      <c r="AM2712" s="275"/>
      <c r="AN2712" s="275"/>
      <c r="AO2712" s="275"/>
      <c r="AP2712" s="275"/>
      <c r="AQ2712" s="275"/>
      <c r="AR2712" s="275"/>
      <c r="AS2712" s="275"/>
      <c r="AT2712" s="272"/>
      <c r="AU2712" s="272"/>
      <c r="AV2712" s="272"/>
      <c r="AW2712" s="272"/>
      <c r="AX2712" s="272"/>
    </row>
    <row r="2713" spans="1:50" customFormat="1" ht="14.4" x14ac:dyDescent="0.3">
      <c r="A2713" s="269"/>
      <c r="B2713" s="270"/>
      <c r="C2713" s="275"/>
      <c r="D2713" s="275"/>
      <c r="E2713" s="275"/>
      <c r="F2713" s="275"/>
      <c r="G2713" s="275"/>
      <c r="H2713" s="275"/>
      <c r="I2713" s="275"/>
      <c r="J2713" s="275"/>
      <c r="K2713" s="275"/>
      <c r="L2713" s="275"/>
      <c r="M2713" s="275"/>
      <c r="N2713" s="275"/>
      <c r="O2713" s="275"/>
      <c r="P2713" s="275"/>
      <c r="Q2713" s="275"/>
      <c r="R2713" s="275"/>
      <c r="S2713" s="275"/>
      <c r="T2713" s="275"/>
      <c r="U2713" s="275"/>
      <c r="V2713" s="275"/>
      <c r="W2713" s="275"/>
      <c r="X2713" s="275"/>
      <c r="Y2713" s="275"/>
      <c r="Z2713" s="275"/>
      <c r="AA2713" s="275"/>
      <c r="AB2713" s="275"/>
      <c r="AC2713" s="275"/>
      <c r="AD2713" s="275"/>
      <c r="AE2713" s="275"/>
      <c r="AF2713" s="275"/>
      <c r="AG2713" s="275"/>
      <c r="AH2713" s="275"/>
      <c r="AI2713" s="275"/>
      <c r="AJ2713" s="275"/>
      <c r="AK2713" s="275"/>
      <c r="AL2713" s="275"/>
      <c r="AM2713" s="275"/>
      <c r="AN2713" s="275"/>
      <c r="AO2713" s="275"/>
      <c r="AP2713" s="275"/>
      <c r="AQ2713" s="275"/>
      <c r="AR2713" s="275"/>
      <c r="AS2713" s="275"/>
      <c r="AT2713" s="272"/>
      <c r="AU2713" s="272"/>
      <c r="AV2713" s="272"/>
      <c r="AW2713" s="272"/>
      <c r="AX2713" s="272"/>
    </row>
    <row r="2714" spans="1:50" customFormat="1" ht="14.4" x14ac:dyDescent="0.3">
      <c r="A2714" s="269"/>
      <c r="B2714" s="270"/>
      <c r="C2714" s="275"/>
      <c r="D2714" s="275"/>
      <c r="E2714" s="275"/>
      <c r="F2714" s="275"/>
      <c r="G2714" s="275"/>
      <c r="H2714" s="275"/>
      <c r="I2714" s="275"/>
      <c r="J2714" s="275"/>
      <c r="K2714" s="275"/>
      <c r="L2714" s="275"/>
      <c r="M2714" s="275"/>
      <c r="N2714" s="275"/>
      <c r="O2714" s="275"/>
      <c r="P2714" s="275"/>
      <c r="Q2714" s="275"/>
      <c r="R2714" s="275"/>
      <c r="S2714" s="275"/>
      <c r="T2714" s="275"/>
      <c r="U2714" s="275"/>
      <c r="V2714" s="275"/>
      <c r="W2714" s="275"/>
      <c r="X2714" s="275"/>
      <c r="Y2714" s="275"/>
      <c r="Z2714" s="275"/>
      <c r="AA2714" s="275"/>
      <c r="AB2714" s="275"/>
      <c r="AC2714" s="275"/>
      <c r="AD2714" s="275"/>
      <c r="AE2714" s="275"/>
      <c r="AF2714" s="275"/>
      <c r="AG2714" s="275"/>
      <c r="AH2714" s="275"/>
      <c r="AI2714" s="275"/>
      <c r="AJ2714" s="275"/>
      <c r="AK2714" s="275"/>
      <c r="AL2714" s="275"/>
      <c r="AM2714" s="275"/>
      <c r="AN2714" s="275"/>
      <c r="AO2714" s="275"/>
      <c r="AP2714" s="275"/>
      <c r="AQ2714" s="275"/>
      <c r="AR2714" s="275"/>
      <c r="AS2714" s="275"/>
      <c r="AT2714" s="272"/>
      <c r="AU2714" s="272"/>
      <c r="AV2714" s="272"/>
      <c r="AW2714" s="272"/>
      <c r="AX2714" s="272"/>
    </row>
    <row r="2715" spans="1:50" customFormat="1" ht="14.4" x14ac:dyDescent="0.3">
      <c r="A2715" s="269"/>
      <c r="B2715" s="270"/>
      <c r="C2715" s="275"/>
      <c r="D2715" s="275"/>
      <c r="E2715" s="275"/>
      <c r="F2715" s="275"/>
      <c r="G2715" s="275"/>
      <c r="H2715" s="275"/>
      <c r="I2715" s="275"/>
      <c r="J2715" s="275"/>
      <c r="K2715" s="275"/>
      <c r="L2715" s="275"/>
      <c r="M2715" s="275"/>
      <c r="N2715" s="275"/>
      <c r="O2715" s="275"/>
      <c r="P2715" s="275"/>
      <c r="Q2715" s="275"/>
      <c r="R2715" s="275"/>
      <c r="S2715" s="275"/>
      <c r="T2715" s="275"/>
      <c r="U2715" s="275"/>
      <c r="V2715" s="275"/>
      <c r="W2715" s="275"/>
      <c r="X2715" s="275"/>
      <c r="Y2715" s="275"/>
      <c r="Z2715" s="275"/>
      <c r="AA2715" s="275"/>
      <c r="AB2715" s="275"/>
      <c r="AC2715" s="275"/>
      <c r="AD2715" s="275"/>
      <c r="AE2715" s="275"/>
      <c r="AF2715" s="275"/>
      <c r="AG2715" s="275"/>
      <c r="AH2715" s="275"/>
      <c r="AI2715" s="275"/>
      <c r="AJ2715" s="275"/>
      <c r="AK2715" s="275"/>
      <c r="AL2715" s="275"/>
      <c r="AM2715" s="275"/>
      <c r="AN2715" s="275"/>
      <c r="AO2715" s="275"/>
      <c r="AP2715" s="275"/>
      <c r="AQ2715" s="275"/>
      <c r="AR2715" s="275"/>
      <c r="AS2715" s="275"/>
      <c r="AT2715" s="272"/>
      <c r="AU2715" s="272"/>
      <c r="AV2715" s="272"/>
      <c r="AW2715" s="272"/>
      <c r="AX2715" s="272"/>
    </row>
    <row r="2716" spans="1:50" customFormat="1" ht="14.4" x14ac:dyDescent="0.3">
      <c r="A2716" s="269"/>
      <c r="B2716" s="270"/>
      <c r="C2716" s="275"/>
      <c r="D2716" s="275"/>
      <c r="E2716" s="275"/>
      <c r="F2716" s="275"/>
      <c r="G2716" s="275"/>
      <c r="H2716" s="275"/>
      <c r="I2716" s="275"/>
      <c r="J2716" s="275"/>
      <c r="K2716" s="275"/>
      <c r="L2716" s="275"/>
      <c r="M2716" s="275"/>
      <c r="N2716" s="275"/>
      <c r="O2716" s="275"/>
      <c r="P2716" s="275"/>
      <c r="Q2716" s="275"/>
      <c r="R2716" s="275"/>
      <c r="S2716" s="275"/>
      <c r="T2716" s="275"/>
      <c r="U2716" s="275"/>
      <c r="V2716" s="275"/>
      <c r="W2716" s="275"/>
      <c r="X2716" s="275"/>
      <c r="Y2716" s="275"/>
      <c r="Z2716" s="275"/>
      <c r="AA2716" s="275"/>
      <c r="AB2716" s="275"/>
      <c r="AC2716" s="275"/>
      <c r="AD2716" s="275"/>
      <c r="AE2716" s="275"/>
      <c r="AF2716" s="275"/>
      <c r="AG2716" s="275"/>
      <c r="AH2716" s="275"/>
      <c r="AI2716" s="275"/>
      <c r="AJ2716" s="275"/>
      <c r="AK2716" s="275"/>
      <c r="AL2716" s="275"/>
      <c r="AM2716" s="275"/>
      <c r="AN2716" s="275"/>
      <c r="AO2716" s="275"/>
      <c r="AP2716" s="275"/>
      <c r="AQ2716" s="275"/>
      <c r="AR2716" s="275"/>
      <c r="AS2716" s="275"/>
      <c r="AT2716" s="272"/>
      <c r="AU2716" s="272"/>
      <c r="AV2716" s="272"/>
      <c r="AW2716" s="272"/>
      <c r="AX2716" s="272"/>
    </row>
    <row r="2717" spans="1:50" customFormat="1" ht="14.4" x14ac:dyDescent="0.3">
      <c r="A2717" s="269"/>
      <c r="B2717" s="270"/>
      <c r="C2717" s="275"/>
      <c r="D2717" s="275"/>
      <c r="E2717" s="275"/>
      <c r="F2717" s="275"/>
      <c r="G2717" s="275"/>
      <c r="H2717" s="275"/>
      <c r="I2717" s="275"/>
      <c r="J2717" s="275"/>
      <c r="K2717" s="275"/>
      <c r="L2717" s="275"/>
      <c r="M2717" s="275"/>
      <c r="N2717" s="275"/>
      <c r="O2717" s="275"/>
      <c r="P2717" s="275"/>
      <c r="Q2717" s="275"/>
      <c r="R2717" s="275"/>
      <c r="S2717" s="275"/>
      <c r="T2717" s="275"/>
      <c r="U2717" s="275"/>
      <c r="V2717" s="275"/>
      <c r="W2717" s="275"/>
      <c r="X2717" s="275"/>
      <c r="Y2717" s="275"/>
      <c r="Z2717" s="275"/>
      <c r="AA2717" s="275"/>
      <c r="AB2717" s="275"/>
      <c r="AC2717" s="275"/>
      <c r="AD2717" s="275"/>
      <c r="AE2717" s="275"/>
      <c r="AF2717" s="275"/>
      <c r="AG2717" s="275"/>
      <c r="AH2717" s="275"/>
      <c r="AI2717" s="275"/>
      <c r="AJ2717" s="275"/>
      <c r="AK2717" s="275"/>
      <c r="AL2717" s="275"/>
      <c r="AM2717" s="275"/>
      <c r="AN2717" s="275"/>
      <c r="AO2717" s="275"/>
      <c r="AP2717" s="275"/>
      <c r="AQ2717" s="275"/>
      <c r="AR2717" s="275"/>
      <c r="AS2717" s="275"/>
      <c r="AT2717" s="272"/>
      <c r="AU2717" s="272"/>
      <c r="AV2717" s="272"/>
      <c r="AW2717" s="272"/>
      <c r="AX2717" s="272"/>
    </row>
    <row r="2718" spans="1:50" customFormat="1" ht="14.4" x14ac:dyDescent="0.3">
      <c r="A2718" s="269"/>
      <c r="B2718" s="270"/>
      <c r="C2718" s="275"/>
      <c r="D2718" s="275"/>
      <c r="E2718" s="275"/>
      <c r="F2718" s="275"/>
      <c r="G2718" s="275"/>
      <c r="H2718" s="275"/>
      <c r="I2718" s="275"/>
      <c r="J2718" s="275"/>
      <c r="K2718" s="275"/>
      <c r="L2718" s="275"/>
      <c r="M2718" s="275"/>
      <c r="N2718" s="275"/>
      <c r="O2718" s="275"/>
      <c r="P2718" s="275"/>
      <c r="Q2718" s="275"/>
      <c r="R2718" s="275"/>
      <c r="S2718" s="275"/>
      <c r="T2718" s="275"/>
      <c r="U2718" s="275"/>
      <c r="V2718" s="275"/>
      <c r="W2718" s="275"/>
      <c r="X2718" s="275"/>
      <c r="Y2718" s="275"/>
      <c r="Z2718" s="275"/>
      <c r="AA2718" s="275"/>
      <c r="AB2718" s="275"/>
      <c r="AC2718" s="275"/>
      <c r="AD2718" s="275"/>
      <c r="AE2718" s="275"/>
      <c r="AF2718" s="275"/>
      <c r="AG2718" s="275"/>
      <c r="AH2718" s="275"/>
      <c r="AI2718" s="275"/>
      <c r="AJ2718" s="275"/>
      <c r="AK2718" s="275"/>
      <c r="AL2718" s="275"/>
      <c r="AM2718" s="275"/>
      <c r="AN2718" s="275"/>
      <c r="AO2718" s="275"/>
      <c r="AP2718" s="275"/>
      <c r="AQ2718" s="275"/>
      <c r="AR2718" s="275"/>
      <c r="AS2718" s="275"/>
      <c r="AT2718" s="272"/>
      <c r="AU2718" s="272"/>
      <c r="AV2718" s="272"/>
      <c r="AW2718" s="272"/>
      <c r="AX2718" s="272"/>
    </row>
    <row r="2719" spans="1:50" customFormat="1" ht="14.4" x14ac:dyDescent="0.3">
      <c r="A2719" s="269"/>
      <c r="B2719" s="270"/>
      <c r="C2719" s="275"/>
      <c r="D2719" s="275"/>
      <c r="E2719" s="275"/>
      <c r="F2719" s="275"/>
      <c r="G2719" s="275"/>
      <c r="H2719" s="275"/>
      <c r="I2719" s="275"/>
      <c r="J2719" s="275"/>
      <c r="K2719" s="275"/>
      <c r="L2719" s="275"/>
      <c r="M2719" s="275"/>
      <c r="N2719" s="275"/>
      <c r="O2719" s="275"/>
      <c r="P2719" s="275"/>
      <c r="Q2719" s="275"/>
      <c r="R2719" s="275"/>
      <c r="S2719" s="275"/>
      <c r="T2719" s="275"/>
      <c r="U2719" s="275"/>
      <c r="V2719" s="275"/>
      <c r="W2719" s="275"/>
      <c r="X2719" s="275"/>
      <c r="Y2719" s="275"/>
      <c r="Z2719" s="275"/>
      <c r="AA2719" s="275"/>
      <c r="AB2719" s="275"/>
      <c r="AC2719" s="275"/>
      <c r="AD2719" s="275"/>
      <c r="AE2719" s="275"/>
      <c r="AF2719" s="275"/>
      <c r="AG2719" s="275"/>
      <c r="AH2719" s="275"/>
      <c r="AI2719" s="275"/>
      <c r="AJ2719" s="275"/>
      <c r="AK2719" s="275"/>
      <c r="AL2719" s="275"/>
      <c r="AM2719" s="275"/>
      <c r="AN2719" s="275"/>
      <c r="AO2719" s="275"/>
      <c r="AP2719" s="275"/>
      <c r="AQ2719" s="275"/>
      <c r="AR2719" s="275"/>
      <c r="AS2719" s="275"/>
      <c r="AT2719" s="272"/>
      <c r="AU2719" s="272"/>
      <c r="AV2719" s="272"/>
      <c r="AW2719" s="272"/>
      <c r="AX2719" s="272"/>
    </row>
    <row r="2720" spans="1:50" customFormat="1" ht="21.6" x14ac:dyDescent="0.3">
      <c r="A2720" s="274"/>
      <c r="B2720" s="270"/>
      <c r="C2720" s="276"/>
      <c r="D2720" s="276"/>
      <c r="E2720" s="276"/>
      <c r="F2720" s="276"/>
      <c r="G2720" s="276"/>
      <c r="H2720" s="276"/>
      <c r="I2720" s="276"/>
      <c r="J2720" s="276"/>
      <c r="K2720" s="276"/>
      <c r="L2720" s="276"/>
      <c r="M2720" s="276"/>
      <c r="N2720" s="276"/>
      <c r="O2720" s="276"/>
      <c r="P2720" s="276"/>
      <c r="Q2720" s="276"/>
      <c r="R2720" s="276"/>
      <c r="S2720" s="276"/>
      <c r="T2720" s="276"/>
      <c r="U2720" s="276"/>
      <c r="V2720" s="276"/>
      <c r="W2720" s="276"/>
      <c r="X2720" s="276"/>
      <c r="Y2720" s="276"/>
      <c r="Z2720" s="276"/>
      <c r="AA2720" s="276"/>
      <c r="AB2720" s="276"/>
      <c r="AC2720" s="276"/>
      <c r="AD2720" s="276"/>
      <c r="AE2720" s="276"/>
      <c r="AF2720" s="276"/>
      <c r="AG2720" s="276"/>
      <c r="AH2720" s="276"/>
      <c r="AI2720" s="276"/>
      <c r="AJ2720" s="276"/>
      <c r="AK2720" s="276"/>
      <c r="AL2720" s="276"/>
      <c r="AM2720" s="276"/>
      <c r="AN2720" s="276"/>
      <c r="AO2720" s="276"/>
      <c r="AP2720" s="276"/>
      <c r="AQ2720" s="276"/>
      <c r="AR2720" s="277"/>
      <c r="AS2720" s="278"/>
      <c r="AT2720" s="272"/>
      <c r="AU2720" s="272"/>
      <c r="AV2720" s="272"/>
      <c r="AW2720" s="272"/>
      <c r="AX2720" s="272"/>
    </row>
    <row r="2721" spans="1:50" customFormat="1" ht="21.6" x14ac:dyDescent="0.3">
      <c r="A2721" s="274"/>
      <c r="B2721" s="270"/>
      <c r="C2721" s="276"/>
      <c r="D2721" s="276"/>
      <c r="E2721" s="276"/>
      <c r="F2721" s="276"/>
      <c r="G2721" s="276"/>
      <c r="H2721" s="276"/>
      <c r="I2721" s="276"/>
      <c r="J2721" s="276"/>
      <c r="K2721" s="276"/>
      <c r="L2721" s="276"/>
      <c r="M2721" s="276"/>
      <c r="N2721" s="276"/>
      <c r="O2721" s="276"/>
      <c r="P2721" s="276"/>
      <c r="Q2721" s="276"/>
      <c r="R2721" s="276"/>
      <c r="S2721" s="276"/>
      <c r="T2721" s="276"/>
      <c r="U2721" s="276"/>
      <c r="V2721" s="276"/>
      <c r="W2721" s="276"/>
      <c r="X2721" s="276"/>
      <c r="Y2721" s="276"/>
      <c r="Z2721" s="276"/>
      <c r="AA2721" s="276"/>
      <c r="AB2721" s="276"/>
      <c r="AC2721" s="276"/>
      <c r="AD2721" s="276"/>
      <c r="AE2721" s="276"/>
      <c r="AF2721" s="276"/>
      <c r="AG2721" s="276"/>
      <c r="AH2721" s="276"/>
      <c r="AI2721" s="276"/>
      <c r="AJ2721" s="276"/>
      <c r="AK2721" s="276"/>
      <c r="AL2721" s="276"/>
      <c r="AM2721" s="276"/>
      <c r="AN2721" s="276"/>
      <c r="AO2721" s="276"/>
      <c r="AP2721" s="276"/>
      <c r="AQ2721" s="276"/>
      <c r="AR2721" s="277"/>
      <c r="AS2721" s="278"/>
      <c r="AT2721" s="272"/>
      <c r="AU2721" s="272"/>
      <c r="AV2721" s="272"/>
      <c r="AW2721" s="272"/>
      <c r="AX2721" s="272"/>
    </row>
    <row r="2722" spans="1:50" customFormat="1" ht="14.4" x14ac:dyDescent="0.3">
      <c r="A2722" s="269"/>
      <c r="B2722" s="270"/>
      <c r="C2722" s="275"/>
      <c r="D2722" s="275"/>
      <c r="E2722" s="275"/>
      <c r="F2722" s="275"/>
      <c r="G2722" s="275"/>
      <c r="H2722" s="275"/>
      <c r="I2722" s="275"/>
      <c r="J2722" s="275"/>
      <c r="K2722" s="275"/>
      <c r="L2722" s="275"/>
      <c r="M2722" s="275"/>
      <c r="N2722" s="275"/>
      <c r="O2722" s="275"/>
      <c r="P2722" s="275"/>
      <c r="Q2722" s="275"/>
      <c r="R2722" s="275"/>
      <c r="S2722" s="275"/>
      <c r="T2722" s="275"/>
      <c r="U2722" s="275"/>
      <c r="V2722" s="275"/>
      <c r="W2722" s="275"/>
      <c r="X2722" s="275"/>
      <c r="Y2722" s="275"/>
      <c r="Z2722" s="275"/>
      <c r="AA2722" s="275"/>
      <c r="AB2722" s="275"/>
      <c r="AC2722" s="275"/>
      <c r="AD2722" s="275"/>
      <c r="AE2722" s="275"/>
      <c r="AF2722" s="275"/>
      <c r="AG2722" s="275"/>
      <c r="AH2722" s="275"/>
      <c r="AI2722" s="275"/>
      <c r="AJ2722" s="275"/>
      <c r="AK2722" s="275"/>
      <c r="AL2722" s="275"/>
      <c r="AM2722" s="275"/>
      <c r="AN2722" s="275"/>
      <c r="AO2722" s="275"/>
      <c r="AP2722" s="275"/>
      <c r="AQ2722" s="275"/>
      <c r="AR2722" s="275"/>
      <c r="AS2722" s="275"/>
      <c r="AT2722" s="272"/>
      <c r="AU2722" s="272"/>
      <c r="AV2722" s="272"/>
      <c r="AW2722" s="272"/>
      <c r="AX2722" s="272"/>
    </row>
    <row r="2723" spans="1:50" customFormat="1" ht="14.4" x14ac:dyDescent="0.3">
      <c r="A2723" s="269"/>
      <c r="B2723" s="270"/>
      <c r="C2723" s="275"/>
      <c r="D2723" s="275"/>
      <c r="E2723" s="275"/>
      <c r="F2723" s="275"/>
      <c r="G2723" s="275"/>
      <c r="H2723" s="275"/>
      <c r="I2723" s="275"/>
      <c r="J2723" s="275"/>
      <c r="K2723" s="275"/>
      <c r="L2723" s="275"/>
      <c r="M2723" s="275"/>
      <c r="N2723" s="275"/>
      <c r="O2723" s="275"/>
      <c r="P2723" s="275"/>
      <c r="Q2723" s="275"/>
      <c r="R2723" s="275"/>
      <c r="S2723" s="275"/>
      <c r="T2723" s="275"/>
      <c r="U2723" s="275"/>
      <c r="V2723" s="275"/>
      <c r="W2723" s="275"/>
      <c r="X2723" s="275"/>
      <c r="Y2723" s="275"/>
      <c r="Z2723" s="275"/>
      <c r="AA2723" s="275"/>
      <c r="AB2723" s="275"/>
      <c r="AC2723" s="275"/>
      <c r="AD2723" s="275"/>
      <c r="AE2723" s="275"/>
      <c r="AF2723" s="275"/>
      <c r="AG2723" s="275"/>
      <c r="AH2723" s="275"/>
      <c r="AI2723" s="275"/>
      <c r="AJ2723" s="275"/>
      <c r="AK2723" s="275"/>
      <c r="AL2723" s="275"/>
      <c r="AM2723" s="275"/>
      <c r="AN2723" s="275"/>
      <c r="AO2723" s="275"/>
      <c r="AP2723" s="275"/>
      <c r="AQ2723" s="275"/>
      <c r="AR2723" s="275"/>
      <c r="AS2723" s="275"/>
      <c r="AT2723" s="272"/>
      <c r="AU2723" s="272"/>
      <c r="AV2723" s="272"/>
      <c r="AW2723" s="272"/>
      <c r="AX2723" s="272"/>
    </row>
    <row r="2724" spans="1:50" customFormat="1" ht="21.6" x14ac:dyDescent="0.3">
      <c r="A2724" s="274"/>
      <c r="B2724" s="270"/>
      <c r="C2724" s="276"/>
      <c r="D2724" s="276"/>
      <c r="E2724" s="276"/>
      <c r="F2724" s="276"/>
      <c r="G2724" s="276"/>
      <c r="H2724" s="276"/>
      <c r="I2724" s="276"/>
      <c r="J2724" s="276"/>
      <c r="K2724" s="276"/>
      <c r="L2724" s="276"/>
      <c r="M2724" s="276"/>
      <c r="N2724" s="276"/>
      <c r="O2724" s="276"/>
      <c r="P2724" s="276"/>
      <c r="Q2724" s="276"/>
      <c r="R2724" s="276"/>
      <c r="S2724" s="276"/>
      <c r="T2724" s="276"/>
      <c r="U2724" s="276"/>
      <c r="V2724" s="276"/>
      <c r="W2724" s="276"/>
      <c r="X2724" s="276"/>
      <c r="Y2724" s="276"/>
      <c r="Z2724" s="276"/>
      <c r="AA2724" s="276"/>
      <c r="AB2724" s="276"/>
      <c r="AC2724" s="276"/>
      <c r="AD2724" s="276"/>
      <c r="AE2724" s="276"/>
      <c r="AF2724" s="276"/>
      <c r="AG2724" s="276"/>
      <c r="AH2724" s="276"/>
      <c r="AI2724" s="276"/>
      <c r="AJ2724" s="276"/>
      <c r="AK2724" s="276"/>
      <c r="AL2724" s="276"/>
      <c r="AM2724" s="276"/>
      <c r="AN2724" s="276"/>
      <c r="AO2724" s="276"/>
      <c r="AP2724" s="276"/>
      <c r="AQ2724" s="276"/>
      <c r="AR2724" s="277"/>
      <c r="AS2724" s="278"/>
      <c r="AT2724" s="272"/>
      <c r="AU2724" s="272"/>
      <c r="AV2724" s="272"/>
      <c r="AW2724" s="272"/>
      <c r="AX2724" s="272"/>
    </row>
    <row r="2725" spans="1:50" customFormat="1" ht="14.4" x14ac:dyDescent="0.3">
      <c r="A2725" s="269"/>
      <c r="B2725" s="270"/>
      <c r="C2725" s="275"/>
      <c r="D2725" s="275"/>
      <c r="E2725" s="275"/>
      <c r="F2725" s="275"/>
      <c r="G2725" s="275"/>
      <c r="H2725" s="275"/>
      <c r="I2725" s="275"/>
      <c r="J2725" s="275"/>
      <c r="K2725" s="275"/>
      <c r="L2725" s="275"/>
      <c r="M2725" s="275"/>
      <c r="N2725" s="275"/>
      <c r="O2725" s="275"/>
      <c r="P2725" s="275"/>
      <c r="Q2725" s="275"/>
      <c r="R2725" s="275"/>
      <c r="S2725" s="275"/>
      <c r="T2725" s="275"/>
      <c r="U2725" s="275"/>
      <c r="V2725" s="275"/>
      <c r="W2725" s="275"/>
      <c r="X2725" s="275"/>
      <c r="Y2725" s="275"/>
      <c r="Z2725" s="275"/>
      <c r="AA2725" s="275"/>
      <c r="AB2725" s="275"/>
      <c r="AC2725" s="275"/>
      <c r="AD2725" s="275"/>
      <c r="AE2725" s="275"/>
      <c r="AF2725" s="275"/>
      <c r="AG2725" s="275"/>
      <c r="AH2725" s="275"/>
      <c r="AI2725" s="275"/>
      <c r="AJ2725" s="275"/>
      <c r="AK2725" s="275"/>
      <c r="AL2725" s="275"/>
      <c r="AM2725" s="275"/>
      <c r="AN2725" s="275"/>
      <c r="AO2725" s="275"/>
      <c r="AP2725" s="275"/>
      <c r="AQ2725" s="275"/>
      <c r="AR2725" s="275"/>
      <c r="AS2725" s="275"/>
      <c r="AT2725" s="272"/>
      <c r="AU2725" s="272"/>
      <c r="AV2725" s="272"/>
      <c r="AW2725" s="272"/>
      <c r="AX2725" s="272"/>
    </row>
    <row r="2726" spans="1:50" customFormat="1" ht="21.6" x14ac:dyDescent="0.3">
      <c r="A2726" s="274"/>
      <c r="B2726" s="270"/>
      <c r="C2726" s="276"/>
      <c r="D2726" s="276"/>
      <c r="E2726" s="276"/>
      <c r="F2726" s="276"/>
      <c r="G2726" s="276"/>
      <c r="H2726" s="276"/>
      <c r="I2726" s="276"/>
      <c r="J2726" s="276"/>
      <c r="K2726" s="276"/>
      <c r="L2726" s="276"/>
      <c r="M2726" s="276"/>
      <c r="N2726" s="276"/>
      <c r="O2726" s="276"/>
      <c r="P2726" s="276"/>
      <c r="Q2726" s="276"/>
      <c r="R2726" s="276"/>
      <c r="S2726" s="276"/>
      <c r="T2726" s="276"/>
      <c r="U2726" s="276"/>
      <c r="V2726" s="276"/>
      <c r="W2726" s="276"/>
      <c r="X2726" s="276"/>
      <c r="Y2726" s="276"/>
      <c r="Z2726" s="276"/>
      <c r="AA2726" s="276"/>
      <c r="AB2726" s="276"/>
      <c r="AC2726" s="276"/>
      <c r="AD2726" s="276"/>
      <c r="AE2726" s="276"/>
      <c r="AF2726" s="276"/>
      <c r="AG2726" s="276"/>
      <c r="AH2726" s="276"/>
      <c r="AI2726" s="276"/>
      <c r="AJ2726" s="276"/>
      <c r="AK2726" s="276"/>
      <c r="AL2726" s="276"/>
      <c r="AM2726" s="276"/>
      <c r="AN2726" s="276"/>
      <c r="AO2726" s="276"/>
      <c r="AP2726" s="276"/>
      <c r="AQ2726" s="276"/>
      <c r="AR2726" s="277"/>
      <c r="AS2726" s="278"/>
      <c r="AT2726" s="272"/>
      <c r="AU2726" s="272"/>
      <c r="AV2726" s="272"/>
      <c r="AW2726" s="272"/>
      <c r="AX2726" s="272"/>
    </row>
    <row r="2727" spans="1:50" customFormat="1" ht="21.6" x14ac:dyDescent="0.3">
      <c r="A2727" s="274"/>
      <c r="B2727" s="270"/>
      <c r="C2727" s="276"/>
      <c r="D2727" s="276"/>
      <c r="E2727" s="276"/>
      <c r="F2727" s="276"/>
      <c r="G2727" s="276"/>
      <c r="H2727" s="276"/>
      <c r="I2727" s="276"/>
      <c r="J2727" s="276"/>
      <c r="K2727" s="276"/>
      <c r="L2727" s="276"/>
      <c r="M2727" s="276"/>
      <c r="N2727" s="276"/>
      <c r="O2727" s="276"/>
      <c r="P2727" s="276"/>
      <c r="Q2727" s="276"/>
      <c r="R2727" s="276"/>
      <c r="S2727" s="276"/>
      <c r="T2727" s="276"/>
      <c r="U2727" s="276"/>
      <c r="V2727" s="276"/>
      <c r="W2727" s="276"/>
      <c r="X2727" s="276"/>
      <c r="Y2727" s="276"/>
      <c r="Z2727" s="276"/>
      <c r="AA2727" s="276"/>
      <c r="AB2727" s="276"/>
      <c r="AC2727" s="276"/>
      <c r="AD2727" s="276"/>
      <c r="AE2727" s="276"/>
      <c r="AF2727" s="276"/>
      <c r="AG2727" s="276"/>
      <c r="AH2727" s="276"/>
      <c r="AI2727" s="276"/>
      <c r="AJ2727" s="276"/>
      <c r="AK2727" s="276"/>
      <c r="AL2727" s="276"/>
      <c r="AM2727" s="276"/>
      <c r="AN2727" s="276"/>
      <c r="AO2727" s="276"/>
      <c r="AP2727" s="276"/>
      <c r="AQ2727" s="276"/>
      <c r="AR2727" s="277"/>
      <c r="AS2727" s="278"/>
      <c r="AT2727" s="272"/>
      <c r="AU2727" s="272"/>
      <c r="AV2727" s="272"/>
      <c r="AW2727" s="272"/>
      <c r="AX2727" s="272"/>
    </row>
    <row r="2728" spans="1:50" customFormat="1" ht="14.4" x14ac:dyDescent="0.3">
      <c r="A2728" s="269"/>
      <c r="B2728" s="270"/>
      <c r="C2728" s="275"/>
      <c r="D2728" s="275"/>
      <c r="E2728" s="275"/>
      <c r="F2728" s="275"/>
      <c r="G2728" s="275"/>
      <c r="H2728" s="275"/>
      <c r="I2728" s="275"/>
      <c r="J2728" s="275"/>
      <c r="K2728" s="275"/>
      <c r="L2728" s="275"/>
      <c r="M2728" s="275"/>
      <c r="N2728" s="275"/>
      <c r="O2728" s="275"/>
      <c r="P2728" s="275"/>
      <c r="Q2728" s="275"/>
      <c r="R2728" s="275"/>
      <c r="S2728" s="275"/>
      <c r="T2728" s="275"/>
      <c r="U2728" s="275"/>
      <c r="V2728" s="275"/>
      <c r="W2728" s="275"/>
      <c r="X2728" s="275"/>
      <c r="Y2728" s="275"/>
      <c r="Z2728" s="275"/>
      <c r="AA2728" s="275"/>
      <c r="AB2728" s="275"/>
      <c r="AC2728" s="275"/>
      <c r="AD2728" s="275"/>
      <c r="AE2728" s="275"/>
      <c r="AF2728" s="275"/>
      <c r="AG2728" s="275"/>
      <c r="AH2728" s="275"/>
      <c r="AI2728" s="275"/>
      <c r="AJ2728" s="275"/>
      <c r="AK2728" s="275"/>
      <c r="AL2728" s="275"/>
      <c r="AM2728" s="275"/>
      <c r="AN2728" s="275"/>
      <c r="AO2728" s="275"/>
      <c r="AP2728" s="275"/>
      <c r="AQ2728" s="275"/>
      <c r="AR2728" s="275"/>
      <c r="AS2728" s="275"/>
      <c r="AT2728" s="272"/>
      <c r="AU2728" s="272"/>
      <c r="AV2728" s="272"/>
      <c r="AW2728" s="272"/>
      <c r="AX2728" s="272"/>
    </row>
    <row r="2729" spans="1:50" customFormat="1" ht="21.6" x14ac:dyDescent="0.3">
      <c r="A2729" s="274"/>
      <c r="B2729" s="270"/>
      <c r="C2729" s="276"/>
      <c r="D2729" s="276"/>
      <c r="E2729" s="276"/>
      <c r="F2729" s="276"/>
      <c r="G2729" s="276"/>
      <c r="H2729" s="276"/>
      <c r="I2729" s="276"/>
      <c r="J2729" s="276"/>
      <c r="K2729" s="276"/>
      <c r="L2729" s="276"/>
      <c r="M2729" s="276"/>
      <c r="N2729" s="276"/>
      <c r="O2729" s="276"/>
      <c r="P2729" s="276"/>
      <c r="Q2729" s="276"/>
      <c r="R2729" s="276"/>
      <c r="S2729" s="276"/>
      <c r="T2729" s="276"/>
      <c r="U2729" s="276"/>
      <c r="V2729" s="276"/>
      <c r="W2729" s="276"/>
      <c r="X2729" s="276"/>
      <c r="Y2729" s="276"/>
      <c r="Z2729" s="276"/>
      <c r="AA2729" s="276"/>
      <c r="AB2729" s="276"/>
      <c r="AC2729" s="276"/>
      <c r="AD2729" s="276"/>
      <c r="AE2729" s="276"/>
      <c r="AF2729" s="276"/>
      <c r="AG2729" s="276"/>
      <c r="AH2729" s="276"/>
      <c r="AI2729" s="276"/>
      <c r="AJ2729" s="276"/>
      <c r="AK2729" s="276"/>
      <c r="AL2729" s="276"/>
      <c r="AM2729" s="276"/>
      <c r="AN2729" s="276"/>
      <c r="AO2729" s="276"/>
      <c r="AP2729" s="276"/>
      <c r="AQ2729" s="276"/>
      <c r="AR2729" s="277"/>
      <c r="AS2729" s="278"/>
      <c r="AT2729" s="272"/>
      <c r="AU2729" s="272"/>
      <c r="AV2729" s="272"/>
      <c r="AW2729" s="272"/>
      <c r="AX2729" s="272"/>
    </row>
    <row r="2730" spans="1:50" customFormat="1" ht="21.6" x14ac:dyDescent="0.3">
      <c r="A2730" s="274"/>
      <c r="B2730" s="270"/>
      <c r="C2730" s="276"/>
      <c r="D2730" s="276"/>
      <c r="E2730" s="276"/>
      <c r="F2730" s="276"/>
      <c r="G2730" s="276"/>
      <c r="H2730" s="276"/>
      <c r="I2730" s="276"/>
      <c r="J2730" s="276"/>
      <c r="K2730" s="276"/>
      <c r="L2730" s="276"/>
      <c r="M2730" s="276"/>
      <c r="N2730" s="276"/>
      <c r="O2730" s="276"/>
      <c r="P2730" s="276"/>
      <c r="Q2730" s="276"/>
      <c r="R2730" s="276"/>
      <c r="S2730" s="276"/>
      <c r="T2730" s="276"/>
      <c r="U2730" s="276"/>
      <c r="V2730" s="276"/>
      <c r="W2730" s="276"/>
      <c r="X2730" s="276"/>
      <c r="Y2730" s="276"/>
      <c r="Z2730" s="276"/>
      <c r="AA2730" s="276"/>
      <c r="AB2730" s="276"/>
      <c r="AC2730" s="276"/>
      <c r="AD2730" s="276"/>
      <c r="AE2730" s="276"/>
      <c r="AF2730" s="276"/>
      <c r="AG2730" s="276"/>
      <c r="AH2730" s="276"/>
      <c r="AI2730" s="276"/>
      <c r="AJ2730" s="276"/>
      <c r="AK2730" s="276"/>
      <c r="AL2730" s="276"/>
      <c r="AM2730" s="276"/>
      <c r="AN2730" s="276"/>
      <c r="AO2730" s="276"/>
      <c r="AP2730" s="276"/>
      <c r="AQ2730" s="276"/>
      <c r="AR2730" s="277"/>
      <c r="AS2730" s="278"/>
      <c r="AT2730" s="272"/>
      <c r="AU2730" s="272"/>
      <c r="AV2730" s="272"/>
      <c r="AW2730" s="272"/>
      <c r="AX2730" s="272"/>
    </row>
    <row r="2731" spans="1:50" customFormat="1" ht="14.4" x14ac:dyDescent="0.3">
      <c r="A2731" s="269"/>
      <c r="B2731" s="270"/>
      <c r="C2731" s="275"/>
      <c r="D2731" s="275"/>
      <c r="E2731" s="275"/>
      <c r="F2731" s="275"/>
      <c r="G2731" s="275"/>
      <c r="H2731" s="275"/>
      <c r="I2731" s="275"/>
      <c r="J2731" s="275"/>
      <c r="K2731" s="275"/>
      <c r="L2731" s="275"/>
      <c r="M2731" s="276"/>
      <c r="N2731" s="276"/>
      <c r="O2731" s="276"/>
      <c r="P2731" s="276"/>
      <c r="Q2731" s="276"/>
      <c r="R2731" s="275"/>
      <c r="S2731" s="275"/>
      <c r="T2731" s="275"/>
      <c r="U2731" s="275"/>
      <c r="V2731" s="275"/>
      <c r="W2731" s="275"/>
      <c r="X2731" s="275"/>
      <c r="Y2731" s="275"/>
      <c r="Z2731" s="275"/>
      <c r="AA2731" s="275"/>
      <c r="AB2731" s="275"/>
      <c r="AC2731" s="275"/>
      <c r="AD2731" s="275"/>
      <c r="AE2731" s="275"/>
      <c r="AF2731" s="275"/>
      <c r="AG2731" s="275"/>
      <c r="AH2731" s="275"/>
      <c r="AI2731" s="275"/>
      <c r="AJ2731" s="275"/>
      <c r="AK2731" s="275"/>
      <c r="AL2731" s="275"/>
      <c r="AM2731" s="275"/>
      <c r="AN2731" s="275"/>
      <c r="AO2731" s="275"/>
      <c r="AP2731" s="275"/>
      <c r="AQ2731" s="275"/>
      <c r="AR2731" s="275"/>
      <c r="AS2731" s="275"/>
      <c r="AT2731" s="272"/>
      <c r="AU2731" s="272"/>
      <c r="AV2731" s="272"/>
      <c r="AW2731" s="272"/>
      <c r="AX2731" s="272"/>
    </row>
    <row r="2732" spans="1:50" customFormat="1" ht="14.4" x14ac:dyDescent="0.3">
      <c r="A2732" s="269"/>
      <c r="B2732" s="270"/>
      <c r="C2732" s="275"/>
      <c r="D2732" s="275"/>
      <c r="E2732" s="275"/>
      <c r="F2732" s="275"/>
      <c r="G2732" s="275"/>
      <c r="H2732" s="275"/>
      <c r="I2732" s="275"/>
      <c r="J2732" s="275"/>
      <c r="K2732" s="275"/>
      <c r="L2732" s="275"/>
      <c r="M2732" s="275"/>
      <c r="N2732" s="275"/>
      <c r="O2732" s="275"/>
      <c r="P2732" s="275"/>
      <c r="Q2732" s="275"/>
      <c r="R2732" s="275"/>
      <c r="S2732" s="275"/>
      <c r="T2732" s="275"/>
      <c r="U2732" s="275"/>
      <c r="V2732" s="275"/>
      <c r="W2732" s="275"/>
      <c r="X2732" s="275"/>
      <c r="Y2732" s="275"/>
      <c r="Z2732" s="275"/>
      <c r="AA2732" s="275"/>
      <c r="AB2732" s="275"/>
      <c r="AC2732" s="275"/>
      <c r="AD2732" s="275"/>
      <c r="AE2732" s="275"/>
      <c r="AF2732" s="275"/>
      <c r="AG2732" s="275"/>
      <c r="AH2732" s="275"/>
      <c r="AI2732" s="275"/>
      <c r="AJ2732" s="275"/>
      <c r="AK2732" s="275"/>
      <c r="AL2732" s="275"/>
      <c r="AM2732" s="275"/>
      <c r="AN2732" s="275"/>
      <c r="AO2732" s="275"/>
      <c r="AP2732" s="275"/>
      <c r="AQ2732" s="275"/>
      <c r="AR2732" s="275"/>
      <c r="AS2732" s="275"/>
      <c r="AT2732" s="272"/>
      <c r="AU2732" s="272"/>
      <c r="AV2732" s="272"/>
      <c r="AW2732" s="272"/>
      <c r="AX2732" s="272"/>
    </row>
    <row r="2733" spans="1:50" customFormat="1" ht="21.6" x14ac:dyDescent="0.3">
      <c r="A2733" s="274"/>
      <c r="B2733" s="270"/>
      <c r="C2733" s="276"/>
      <c r="D2733" s="276"/>
      <c r="E2733" s="276"/>
      <c r="F2733" s="276"/>
      <c r="G2733" s="276"/>
      <c r="H2733" s="276"/>
      <c r="I2733" s="276"/>
      <c r="J2733" s="276"/>
      <c r="K2733" s="276"/>
      <c r="L2733" s="276"/>
      <c r="M2733" s="276"/>
      <c r="N2733" s="276"/>
      <c r="O2733" s="276"/>
      <c r="P2733" s="276"/>
      <c r="Q2733" s="276"/>
      <c r="R2733" s="276"/>
      <c r="S2733" s="276"/>
      <c r="T2733" s="276"/>
      <c r="U2733" s="276"/>
      <c r="V2733" s="276"/>
      <c r="W2733" s="276"/>
      <c r="X2733" s="276"/>
      <c r="Y2733" s="276"/>
      <c r="Z2733" s="276"/>
      <c r="AA2733" s="276"/>
      <c r="AB2733" s="276"/>
      <c r="AC2733" s="276"/>
      <c r="AD2733" s="276"/>
      <c r="AE2733" s="276"/>
      <c r="AF2733" s="276"/>
      <c r="AG2733" s="276"/>
      <c r="AH2733" s="276"/>
      <c r="AI2733" s="276"/>
      <c r="AJ2733" s="276"/>
      <c r="AK2733" s="276"/>
      <c r="AL2733" s="276"/>
      <c r="AM2733" s="276"/>
      <c r="AN2733" s="276"/>
      <c r="AO2733" s="276"/>
      <c r="AP2733" s="276"/>
      <c r="AQ2733" s="276"/>
      <c r="AR2733" s="277"/>
      <c r="AS2733" s="278"/>
      <c r="AT2733" s="272"/>
      <c r="AU2733" s="272"/>
      <c r="AV2733" s="272"/>
      <c r="AW2733" s="272"/>
      <c r="AX2733" s="272"/>
    </row>
    <row r="2734" spans="1:50" customFormat="1" ht="14.4" x14ac:dyDescent="0.3">
      <c r="A2734" s="269"/>
      <c r="B2734" s="270"/>
      <c r="C2734" s="275"/>
      <c r="D2734" s="275"/>
      <c r="E2734" s="275"/>
      <c r="F2734" s="275"/>
      <c r="G2734" s="275"/>
      <c r="H2734" s="275"/>
      <c r="I2734" s="275"/>
      <c r="J2734" s="275"/>
      <c r="K2734" s="275"/>
      <c r="L2734" s="275"/>
      <c r="M2734" s="275"/>
      <c r="N2734" s="275"/>
      <c r="O2734" s="275"/>
      <c r="P2734" s="275"/>
      <c r="Q2734" s="275"/>
      <c r="R2734" s="275"/>
      <c r="S2734" s="275"/>
      <c r="T2734" s="275"/>
      <c r="U2734" s="275"/>
      <c r="V2734" s="275"/>
      <c r="W2734" s="275"/>
      <c r="X2734" s="275"/>
      <c r="Y2734" s="275"/>
      <c r="Z2734" s="275"/>
      <c r="AA2734" s="275"/>
      <c r="AB2734" s="275"/>
      <c r="AC2734" s="275"/>
      <c r="AD2734" s="275"/>
      <c r="AE2734" s="275"/>
      <c r="AF2734" s="275"/>
      <c r="AG2734" s="275"/>
      <c r="AH2734" s="275"/>
      <c r="AI2734" s="275"/>
      <c r="AJ2734" s="275"/>
      <c r="AK2734" s="275"/>
      <c r="AL2734" s="275"/>
      <c r="AM2734" s="275"/>
      <c r="AN2734" s="275"/>
      <c r="AO2734" s="275"/>
      <c r="AP2734" s="275"/>
      <c r="AQ2734" s="275"/>
      <c r="AR2734" s="275"/>
      <c r="AS2734" s="275"/>
      <c r="AT2734" s="272"/>
      <c r="AU2734" s="272"/>
      <c r="AV2734" s="272"/>
      <c r="AW2734" s="272"/>
      <c r="AX2734" s="272"/>
    </row>
    <row r="2735" spans="1:50" customFormat="1" ht="21.6" x14ac:dyDescent="0.3">
      <c r="A2735" s="274"/>
      <c r="B2735" s="270"/>
      <c r="C2735" s="276"/>
      <c r="D2735" s="276"/>
      <c r="E2735" s="276"/>
      <c r="F2735" s="276"/>
      <c r="G2735" s="276"/>
      <c r="H2735" s="276"/>
      <c r="I2735" s="276"/>
      <c r="J2735" s="276"/>
      <c r="K2735" s="276"/>
      <c r="L2735" s="276"/>
      <c r="M2735" s="276"/>
      <c r="N2735" s="276"/>
      <c r="O2735" s="276"/>
      <c r="P2735" s="276"/>
      <c r="Q2735" s="276"/>
      <c r="R2735" s="276"/>
      <c r="S2735" s="276"/>
      <c r="T2735" s="276"/>
      <c r="U2735" s="276"/>
      <c r="V2735" s="276"/>
      <c r="W2735" s="276"/>
      <c r="X2735" s="276"/>
      <c r="Y2735" s="276"/>
      <c r="Z2735" s="276"/>
      <c r="AA2735" s="276"/>
      <c r="AB2735" s="276"/>
      <c r="AC2735" s="276"/>
      <c r="AD2735" s="276"/>
      <c r="AE2735" s="276"/>
      <c r="AF2735" s="276"/>
      <c r="AG2735" s="276"/>
      <c r="AH2735" s="276"/>
      <c r="AI2735" s="276"/>
      <c r="AJ2735" s="276"/>
      <c r="AK2735" s="276"/>
      <c r="AL2735" s="276"/>
      <c r="AM2735" s="276"/>
      <c r="AN2735" s="276"/>
      <c r="AO2735" s="276"/>
      <c r="AP2735" s="276"/>
      <c r="AQ2735" s="276"/>
      <c r="AR2735" s="277"/>
      <c r="AS2735" s="278"/>
      <c r="AT2735" s="272"/>
      <c r="AU2735" s="272"/>
      <c r="AV2735" s="272"/>
      <c r="AW2735" s="272"/>
      <c r="AX2735" s="272"/>
    </row>
    <row r="2736" spans="1:50" customFormat="1" ht="21.6" x14ac:dyDescent="0.3">
      <c r="A2736" s="274"/>
      <c r="B2736" s="270"/>
      <c r="C2736" s="276"/>
      <c r="D2736" s="276"/>
      <c r="E2736" s="276"/>
      <c r="F2736" s="276"/>
      <c r="G2736" s="276"/>
      <c r="H2736" s="276"/>
      <c r="I2736" s="276"/>
      <c r="J2736" s="276"/>
      <c r="K2736" s="276"/>
      <c r="L2736" s="276"/>
      <c r="M2736" s="276"/>
      <c r="N2736" s="276"/>
      <c r="O2736" s="276"/>
      <c r="P2736" s="276"/>
      <c r="Q2736" s="276"/>
      <c r="R2736" s="276"/>
      <c r="S2736" s="276"/>
      <c r="T2736" s="276"/>
      <c r="U2736" s="276"/>
      <c r="V2736" s="276"/>
      <c r="W2736" s="276"/>
      <c r="X2736" s="276"/>
      <c r="Y2736" s="276"/>
      <c r="Z2736" s="276"/>
      <c r="AA2736" s="276"/>
      <c r="AB2736" s="276"/>
      <c r="AC2736" s="276"/>
      <c r="AD2736" s="276"/>
      <c r="AE2736" s="276"/>
      <c r="AF2736" s="276"/>
      <c r="AG2736" s="276"/>
      <c r="AH2736" s="276"/>
      <c r="AI2736" s="276"/>
      <c r="AJ2736" s="276"/>
      <c r="AK2736" s="276"/>
      <c r="AL2736" s="276"/>
      <c r="AM2736" s="276"/>
      <c r="AN2736" s="276"/>
      <c r="AO2736" s="276"/>
      <c r="AP2736" s="276"/>
      <c r="AQ2736" s="276"/>
      <c r="AR2736" s="277"/>
      <c r="AS2736" s="278"/>
      <c r="AT2736" s="272"/>
      <c r="AU2736" s="272"/>
      <c r="AV2736" s="272"/>
      <c r="AW2736" s="272"/>
      <c r="AX2736" s="272"/>
    </row>
    <row r="2737" spans="1:50" customFormat="1" ht="14.4" x14ac:dyDescent="0.3">
      <c r="A2737" s="269"/>
      <c r="B2737" s="270"/>
      <c r="C2737" s="275"/>
      <c r="D2737" s="275"/>
      <c r="E2737" s="275"/>
      <c r="F2737" s="275"/>
      <c r="G2737" s="275"/>
      <c r="H2737" s="275"/>
      <c r="I2737" s="275"/>
      <c r="J2737" s="275"/>
      <c r="K2737" s="275"/>
      <c r="L2737" s="275"/>
      <c r="M2737" s="275"/>
      <c r="N2737" s="275"/>
      <c r="O2737" s="275"/>
      <c r="P2737" s="275"/>
      <c r="Q2737" s="275"/>
      <c r="R2737" s="275"/>
      <c r="S2737" s="275"/>
      <c r="T2737" s="275"/>
      <c r="U2737" s="275"/>
      <c r="V2737" s="275"/>
      <c r="W2737" s="275"/>
      <c r="X2737" s="275"/>
      <c r="Y2737" s="275"/>
      <c r="Z2737" s="275"/>
      <c r="AA2737" s="275"/>
      <c r="AB2737" s="275"/>
      <c r="AC2737" s="275"/>
      <c r="AD2737" s="275"/>
      <c r="AE2737" s="275"/>
      <c r="AF2737" s="275"/>
      <c r="AG2737" s="275"/>
      <c r="AH2737" s="275"/>
      <c r="AI2737" s="275"/>
      <c r="AJ2737" s="275"/>
      <c r="AK2737" s="275"/>
      <c r="AL2737" s="275"/>
      <c r="AM2737" s="275"/>
      <c r="AN2737" s="275"/>
      <c r="AO2737" s="275"/>
      <c r="AP2737" s="275"/>
      <c r="AQ2737" s="275"/>
      <c r="AR2737" s="275"/>
      <c r="AS2737" s="275"/>
      <c r="AT2737" s="272"/>
      <c r="AU2737" s="272"/>
      <c r="AV2737" s="272"/>
      <c r="AW2737" s="272"/>
      <c r="AX2737" s="272"/>
    </row>
    <row r="2738" spans="1:50" customFormat="1" ht="21.6" x14ac:dyDescent="0.3">
      <c r="A2738" s="274"/>
      <c r="B2738" s="270"/>
      <c r="C2738" s="276"/>
      <c r="D2738" s="276"/>
      <c r="E2738" s="276"/>
      <c r="F2738" s="276"/>
      <c r="G2738" s="276"/>
      <c r="H2738" s="276"/>
      <c r="I2738" s="276"/>
      <c r="J2738" s="276"/>
      <c r="K2738" s="276"/>
      <c r="L2738" s="276"/>
      <c r="M2738" s="276"/>
      <c r="N2738" s="276"/>
      <c r="O2738" s="276"/>
      <c r="P2738" s="276"/>
      <c r="Q2738" s="276"/>
      <c r="R2738" s="276"/>
      <c r="S2738" s="276"/>
      <c r="T2738" s="276"/>
      <c r="U2738" s="276"/>
      <c r="V2738" s="276"/>
      <c r="W2738" s="276"/>
      <c r="X2738" s="276"/>
      <c r="Y2738" s="276"/>
      <c r="Z2738" s="276"/>
      <c r="AA2738" s="276"/>
      <c r="AB2738" s="276"/>
      <c r="AC2738" s="276"/>
      <c r="AD2738" s="276"/>
      <c r="AE2738" s="276"/>
      <c r="AF2738" s="276"/>
      <c r="AG2738" s="276"/>
      <c r="AH2738" s="276"/>
      <c r="AI2738" s="276"/>
      <c r="AJ2738" s="276"/>
      <c r="AK2738" s="276"/>
      <c r="AL2738" s="276"/>
      <c r="AM2738" s="276"/>
      <c r="AN2738" s="276"/>
      <c r="AO2738" s="276"/>
      <c r="AP2738" s="276"/>
      <c r="AQ2738" s="276"/>
      <c r="AR2738" s="277"/>
      <c r="AS2738" s="278"/>
      <c r="AT2738" s="272"/>
      <c r="AU2738" s="272"/>
      <c r="AV2738" s="272"/>
      <c r="AW2738" s="272"/>
      <c r="AX2738" s="272"/>
    </row>
    <row r="2739" spans="1:50" customFormat="1" ht="21.6" x14ac:dyDescent="0.3">
      <c r="A2739" s="274"/>
      <c r="B2739" s="270"/>
      <c r="C2739" s="276"/>
      <c r="D2739" s="276"/>
      <c r="E2739" s="276"/>
      <c r="F2739" s="276"/>
      <c r="G2739" s="276"/>
      <c r="H2739" s="276"/>
      <c r="I2739" s="276"/>
      <c r="J2739" s="276"/>
      <c r="K2739" s="276"/>
      <c r="L2739" s="276"/>
      <c r="M2739" s="276"/>
      <c r="N2739" s="276"/>
      <c r="O2739" s="276"/>
      <c r="P2739" s="276"/>
      <c r="Q2739" s="276"/>
      <c r="R2739" s="276"/>
      <c r="S2739" s="276"/>
      <c r="T2739" s="276"/>
      <c r="U2739" s="276"/>
      <c r="V2739" s="276"/>
      <c r="W2739" s="276"/>
      <c r="X2739" s="276"/>
      <c r="Y2739" s="276"/>
      <c r="Z2739" s="276"/>
      <c r="AA2739" s="276"/>
      <c r="AB2739" s="276"/>
      <c r="AC2739" s="276"/>
      <c r="AD2739" s="276"/>
      <c r="AE2739" s="276"/>
      <c r="AF2739" s="276"/>
      <c r="AG2739" s="276"/>
      <c r="AH2739" s="276"/>
      <c r="AI2739" s="276"/>
      <c r="AJ2739" s="276"/>
      <c r="AK2739" s="276"/>
      <c r="AL2739" s="276"/>
      <c r="AM2739" s="276"/>
      <c r="AN2739" s="276"/>
      <c r="AO2739" s="276"/>
      <c r="AP2739" s="276"/>
      <c r="AQ2739" s="276"/>
      <c r="AR2739" s="277"/>
      <c r="AS2739" s="278"/>
      <c r="AT2739" s="272"/>
      <c r="AU2739" s="272"/>
      <c r="AV2739" s="272"/>
      <c r="AW2739" s="272"/>
      <c r="AX2739" s="272"/>
    </row>
    <row r="2740" spans="1:50" customFormat="1" ht="14.4" x14ac:dyDescent="0.3">
      <c r="A2740" s="269"/>
      <c r="B2740" s="270"/>
      <c r="C2740" s="275"/>
      <c r="D2740" s="275"/>
      <c r="E2740" s="275"/>
      <c r="F2740" s="275"/>
      <c r="G2740" s="275"/>
      <c r="H2740" s="275"/>
      <c r="I2740" s="275"/>
      <c r="J2740" s="275"/>
      <c r="K2740" s="275"/>
      <c r="L2740" s="275"/>
      <c r="M2740" s="275"/>
      <c r="N2740" s="275"/>
      <c r="O2740" s="275"/>
      <c r="P2740" s="275"/>
      <c r="Q2740" s="275"/>
      <c r="R2740" s="275"/>
      <c r="S2740" s="275"/>
      <c r="T2740" s="275"/>
      <c r="U2740" s="275"/>
      <c r="V2740" s="275"/>
      <c r="W2740" s="275"/>
      <c r="X2740" s="275"/>
      <c r="Y2740" s="275"/>
      <c r="Z2740" s="275"/>
      <c r="AA2740" s="275"/>
      <c r="AB2740" s="275"/>
      <c r="AC2740" s="275"/>
      <c r="AD2740" s="275"/>
      <c r="AE2740" s="275"/>
      <c r="AF2740" s="275"/>
      <c r="AG2740" s="275"/>
      <c r="AH2740" s="275"/>
      <c r="AI2740" s="275"/>
      <c r="AJ2740" s="275"/>
      <c r="AK2740" s="275"/>
      <c r="AL2740" s="275"/>
      <c r="AM2740" s="275"/>
      <c r="AN2740" s="275"/>
      <c r="AO2740" s="275"/>
      <c r="AP2740" s="275"/>
      <c r="AQ2740" s="275"/>
      <c r="AR2740" s="275"/>
      <c r="AS2740" s="275"/>
      <c r="AT2740" s="272"/>
      <c r="AU2740" s="272"/>
      <c r="AV2740" s="272"/>
      <c r="AW2740" s="272"/>
      <c r="AX2740" s="272"/>
    </row>
    <row r="2741" spans="1:50" customFormat="1" ht="21.6" x14ac:dyDescent="0.3">
      <c r="A2741" s="274"/>
      <c r="B2741" s="270"/>
      <c r="C2741" s="276"/>
      <c r="D2741" s="276"/>
      <c r="E2741" s="276"/>
      <c r="F2741" s="276"/>
      <c r="G2741" s="276"/>
      <c r="H2741" s="276"/>
      <c r="I2741" s="276"/>
      <c r="J2741" s="276"/>
      <c r="K2741" s="276"/>
      <c r="L2741" s="276"/>
      <c r="M2741" s="276"/>
      <c r="N2741" s="276"/>
      <c r="O2741" s="276"/>
      <c r="P2741" s="276"/>
      <c r="Q2741" s="276"/>
      <c r="R2741" s="276"/>
      <c r="S2741" s="276"/>
      <c r="T2741" s="276"/>
      <c r="U2741" s="276"/>
      <c r="V2741" s="276"/>
      <c r="W2741" s="276"/>
      <c r="X2741" s="276"/>
      <c r="Y2741" s="276"/>
      <c r="Z2741" s="276"/>
      <c r="AA2741" s="276"/>
      <c r="AB2741" s="276"/>
      <c r="AC2741" s="276"/>
      <c r="AD2741" s="276"/>
      <c r="AE2741" s="276"/>
      <c r="AF2741" s="276"/>
      <c r="AG2741" s="276"/>
      <c r="AH2741" s="276"/>
      <c r="AI2741" s="276"/>
      <c r="AJ2741" s="276"/>
      <c r="AK2741" s="276"/>
      <c r="AL2741" s="276"/>
      <c r="AM2741" s="276"/>
      <c r="AN2741" s="276"/>
      <c r="AO2741" s="276"/>
      <c r="AP2741" s="276"/>
      <c r="AQ2741" s="276"/>
      <c r="AR2741" s="277"/>
      <c r="AS2741" s="278"/>
      <c r="AT2741" s="272"/>
      <c r="AU2741" s="272"/>
      <c r="AV2741" s="272"/>
      <c r="AW2741" s="272"/>
      <c r="AX2741" s="272"/>
    </row>
    <row r="2742" spans="1:50" customFormat="1" ht="14.4" x14ac:dyDescent="0.3">
      <c r="A2742" s="269"/>
      <c r="B2742" s="270"/>
      <c r="C2742" s="275"/>
      <c r="D2742" s="275"/>
      <c r="E2742" s="275"/>
      <c r="F2742" s="275"/>
      <c r="G2742" s="275"/>
      <c r="H2742" s="275"/>
      <c r="I2742" s="275"/>
      <c r="J2742" s="275"/>
      <c r="K2742" s="275"/>
      <c r="L2742" s="275"/>
      <c r="M2742" s="275"/>
      <c r="N2742" s="275"/>
      <c r="O2742" s="275"/>
      <c r="P2742" s="275"/>
      <c r="Q2742" s="275"/>
      <c r="R2742" s="275"/>
      <c r="S2742" s="275"/>
      <c r="T2742" s="275"/>
      <c r="U2742" s="275"/>
      <c r="V2742" s="275"/>
      <c r="W2742" s="275"/>
      <c r="X2742" s="275"/>
      <c r="Y2742" s="275"/>
      <c r="Z2742" s="275"/>
      <c r="AA2742" s="275"/>
      <c r="AB2742" s="275"/>
      <c r="AC2742" s="275"/>
      <c r="AD2742" s="275"/>
      <c r="AE2742" s="275"/>
      <c r="AF2742" s="275"/>
      <c r="AG2742" s="275"/>
      <c r="AH2742" s="275"/>
      <c r="AI2742" s="275"/>
      <c r="AJ2742" s="275"/>
      <c r="AK2742" s="275"/>
      <c r="AL2742" s="275"/>
      <c r="AM2742" s="275"/>
      <c r="AN2742" s="275"/>
      <c r="AO2742" s="275"/>
      <c r="AP2742" s="275"/>
      <c r="AQ2742" s="275"/>
      <c r="AR2742" s="275"/>
      <c r="AS2742" s="275"/>
      <c r="AT2742" s="272"/>
      <c r="AU2742" s="272"/>
      <c r="AV2742" s="272"/>
      <c r="AW2742" s="272"/>
      <c r="AX2742" s="272"/>
    </row>
    <row r="2743" spans="1:50" customFormat="1" ht="14.4" x14ac:dyDescent="0.3">
      <c r="A2743" s="269"/>
      <c r="B2743" s="270"/>
      <c r="C2743" s="275"/>
      <c r="D2743" s="275"/>
      <c r="E2743" s="275"/>
      <c r="F2743" s="275"/>
      <c r="G2743" s="275"/>
      <c r="H2743" s="275"/>
      <c r="I2743" s="275"/>
      <c r="J2743" s="275"/>
      <c r="K2743" s="275"/>
      <c r="L2743" s="275"/>
      <c r="M2743" s="275"/>
      <c r="N2743" s="275"/>
      <c r="O2743" s="275"/>
      <c r="P2743" s="275"/>
      <c r="Q2743" s="275"/>
      <c r="R2743" s="275"/>
      <c r="S2743" s="275"/>
      <c r="T2743" s="275"/>
      <c r="U2743" s="275"/>
      <c r="V2743" s="275"/>
      <c r="W2743" s="275"/>
      <c r="X2743" s="275"/>
      <c r="Y2743" s="275"/>
      <c r="Z2743" s="275"/>
      <c r="AA2743" s="275"/>
      <c r="AB2743" s="275"/>
      <c r="AC2743" s="275"/>
      <c r="AD2743" s="275"/>
      <c r="AE2743" s="275"/>
      <c r="AF2743" s="275"/>
      <c r="AG2743" s="275"/>
      <c r="AH2743" s="275"/>
      <c r="AI2743" s="275"/>
      <c r="AJ2743" s="275"/>
      <c r="AK2743" s="275"/>
      <c r="AL2743" s="275"/>
      <c r="AM2743" s="275"/>
      <c r="AN2743" s="275"/>
      <c r="AO2743" s="275"/>
      <c r="AP2743" s="275"/>
      <c r="AQ2743" s="275"/>
      <c r="AR2743" s="275"/>
      <c r="AS2743" s="275"/>
      <c r="AT2743" s="272"/>
      <c r="AU2743" s="272"/>
      <c r="AV2743" s="272"/>
      <c r="AW2743" s="272"/>
      <c r="AX2743" s="272"/>
    </row>
    <row r="2744" spans="1:50" customFormat="1" ht="21.6" x14ac:dyDescent="0.3">
      <c r="A2744" s="274"/>
      <c r="B2744" s="270"/>
      <c r="C2744" s="276"/>
      <c r="D2744" s="276"/>
      <c r="E2744" s="276"/>
      <c r="F2744" s="276"/>
      <c r="G2744" s="276"/>
      <c r="H2744" s="276"/>
      <c r="I2744" s="276"/>
      <c r="J2744" s="276"/>
      <c r="K2744" s="276"/>
      <c r="L2744" s="276"/>
      <c r="M2744" s="276"/>
      <c r="N2744" s="276"/>
      <c r="O2744" s="276"/>
      <c r="P2744" s="276"/>
      <c r="Q2744" s="276"/>
      <c r="R2744" s="276"/>
      <c r="S2744" s="276"/>
      <c r="T2744" s="276"/>
      <c r="U2744" s="276"/>
      <c r="V2744" s="276"/>
      <c r="W2744" s="276"/>
      <c r="X2744" s="276"/>
      <c r="Y2744" s="276"/>
      <c r="Z2744" s="276"/>
      <c r="AA2744" s="276"/>
      <c r="AB2744" s="276"/>
      <c r="AC2744" s="276"/>
      <c r="AD2744" s="276"/>
      <c r="AE2744" s="276"/>
      <c r="AF2744" s="276"/>
      <c r="AG2744" s="276"/>
      <c r="AH2744" s="276"/>
      <c r="AI2744" s="276"/>
      <c r="AJ2744" s="276"/>
      <c r="AK2744" s="276"/>
      <c r="AL2744" s="276"/>
      <c r="AM2744" s="276"/>
      <c r="AN2744" s="276"/>
      <c r="AO2744" s="276"/>
      <c r="AP2744" s="276"/>
      <c r="AQ2744" s="276"/>
      <c r="AR2744" s="277"/>
      <c r="AS2744" s="278"/>
      <c r="AT2744" s="272"/>
      <c r="AU2744" s="272"/>
      <c r="AV2744" s="272"/>
      <c r="AW2744" s="272"/>
      <c r="AX2744" s="272"/>
    </row>
    <row r="2745" spans="1:50" customFormat="1" ht="21.6" x14ac:dyDescent="0.3">
      <c r="A2745" s="274"/>
      <c r="B2745" s="270"/>
      <c r="C2745" s="276"/>
      <c r="D2745" s="276"/>
      <c r="E2745" s="276"/>
      <c r="F2745" s="276"/>
      <c r="G2745" s="276"/>
      <c r="H2745" s="276"/>
      <c r="I2745" s="276"/>
      <c r="J2745" s="276"/>
      <c r="K2745" s="276"/>
      <c r="L2745" s="276"/>
      <c r="M2745" s="276"/>
      <c r="N2745" s="276"/>
      <c r="O2745" s="276"/>
      <c r="P2745" s="276"/>
      <c r="Q2745" s="276"/>
      <c r="R2745" s="276"/>
      <c r="S2745" s="276"/>
      <c r="T2745" s="276"/>
      <c r="U2745" s="276"/>
      <c r="V2745" s="276"/>
      <c r="W2745" s="276"/>
      <c r="X2745" s="276"/>
      <c r="Y2745" s="276"/>
      <c r="Z2745" s="276"/>
      <c r="AA2745" s="276"/>
      <c r="AB2745" s="276"/>
      <c r="AC2745" s="276"/>
      <c r="AD2745" s="276"/>
      <c r="AE2745" s="276"/>
      <c r="AF2745" s="276"/>
      <c r="AG2745" s="276"/>
      <c r="AH2745" s="276"/>
      <c r="AI2745" s="276"/>
      <c r="AJ2745" s="276"/>
      <c r="AK2745" s="276"/>
      <c r="AL2745" s="276"/>
      <c r="AM2745" s="276"/>
      <c r="AN2745" s="276"/>
      <c r="AO2745" s="276"/>
      <c r="AP2745" s="276"/>
      <c r="AQ2745" s="276"/>
      <c r="AR2745" s="277"/>
      <c r="AS2745" s="278"/>
      <c r="AT2745" s="272"/>
      <c r="AU2745" s="272"/>
      <c r="AV2745" s="272"/>
      <c r="AW2745" s="272"/>
      <c r="AX2745" s="272"/>
    </row>
    <row r="2746" spans="1:50" customFormat="1" ht="14.4" x14ac:dyDescent="0.3">
      <c r="A2746" s="269"/>
      <c r="B2746" s="270"/>
      <c r="C2746" s="275"/>
      <c r="D2746" s="275"/>
      <c r="E2746" s="275"/>
      <c r="F2746" s="275"/>
      <c r="G2746" s="275"/>
      <c r="H2746" s="275"/>
      <c r="I2746" s="275"/>
      <c r="J2746" s="275"/>
      <c r="K2746" s="275"/>
      <c r="L2746" s="275"/>
      <c r="M2746" s="275"/>
      <c r="N2746" s="275"/>
      <c r="O2746" s="275"/>
      <c r="P2746" s="275"/>
      <c r="Q2746" s="275"/>
      <c r="R2746" s="275"/>
      <c r="S2746" s="275"/>
      <c r="T2746" s="275"/>
      <c r="U2746" s="275"/>
      <c r="V2746" s="275"/>
      <c r="W2746" s="275"/>
      <c r="X2746" s="275"/>
      <c r="Y2746" s="275"/>
      <c r="Z2746" s="275"/>
      <c r="AA2746" s="275"/>
      <c r="AB2746" s="275"/>
      <c r="AC2746" s="275"/>
      <c r="AD2746" s="275"/>
      <c r="AE2746" s="275"/>
      <c r="AF2746" s="275"/>
      <c r="AG2746" s="275"/>
      <c r="AH2746" s="275"/>
      <c r="AI2746" s="275"/>
      <c r="AJ2746" s="275"/>
      <c r="AK2746" s="275"/>
      <c r="AL2746" s="275"/>
      <c r="AM2746" s="275"/>
      <c r="AN2746" s="275"/>
      <c r="AO2746" s="275"/>
      <c r="AP2746" s="275"/>
      <c r="AQ2746" s="275"/>
      <c r="AR2746" s="275"/>
      <c r="AS2746" s="275"/>
      <c r="AT2746" s="272"/>
      <c r="AU2746" s="272"/>
      <c r="AV2746" s="272"/>
      <c r="AW2746" s="272"/>
      <c r="AX2746" s="272"/>
    </row>
    <row r="2747" spans="1:50" customFormat="1" ht="21.6" x14ac:dyDescent="0.3">
      <c r="A2747" s="274"/>
      <c r="B2747" s="270"/>
      <c r="C2747" s="276"/>
      <c r="D2747" s="276"/>
      <c r="E2747" s="276"/>
      <c r="F2747" s="276"/>
      <c r="G2747" s="276"/>
      <c r="H2747" s="276"/>
      <c r="I2747" s="276"/>
      <c r="J2747" s="276"/>
      <c r="K2747" s="276"/>
      <c r="L2747" s="276"/>
      <c r="M2747" s="276"/>
      <c r="N2747" s="276"/>
      <c r="O2747" s="276"/>
      <c r="P2747" s="276"/>
      <c r="Q2747" s="276"/>
      <c r="R2747" s="276"/>
      <c r="S2747" s="276"/>
      <c r="T2747" s="276"/>
      <c r="U2747" s="276"/>
      <c r="V2747" s="276"/>
      <c r="W2747" s="276"/>
      <c r="X2747" s="276"/>
      <c r="Y2747" s="276"/>
      <c r="Z2747" s="276"/>
      <c r="AA2747" s="276"/>
      <c r="AB2747" s="276"/>
      <c r="AC2747" s="276"/>
      <c r="AD2747" s="276"/>
      <c r="AE2747" s="276"/>
      <c r="AF2747" s="276"/>
      <c r="AG2747" s="276"/>
      <c r="AH2747" s="276"/>
      <c r="AI2747" s="276"/>
      <c r="AJ2747" s="276"/>
      <c r="AK2747" s="276"/>
      <c r="AL2747" s="276"/>
      <c r="AM2747" s="276"/>
      <c r="AN2747" s="276"/>
      <c r="AO2747" s="276"/>
      <c r="AP2747" s="276"/>
      <c r="AQ2747" s="276"/>
      <c r="AR2747" s="277"/>
      <c r="AS2747" s="278"/>
      <c r="AT2747" s="272"/>
      <c r="AU2747" s="272"/>
      <c r="AV2747" s="272"/>
      <c r="AW2747" s="272"/>
      <c r="AX2747" s="272"/>
    </row>
    <row r="2748" spans="1:50" customFormat="1" ht="21.6" x14ac:dyDescent="0.3">
      <c r="A2748" s="274"/>
      <c r="B2748" s="270"/>
      <c r="C2748" s="276"/>
      <c r="D2748" s="276"/>
      <c r="E2748" s="276"/>
      <c r="F2748" s="276"/>
      <c r="G2748" s="276"/>
      <c r="H2748" s="276"/>
      <c r="I2748" s="276"/>
      <c r="J2748" s="276"/>
      <c r="K2748" s="276"/>
      <c r="L2748" s="276"/>
      <c r="M2748" s="276"/>
      <c r="N2748" s="276"/>
      <c r="O2748" s="276"/>
      <c r="P2748" s="276"/>
      <c r="Q2748" s="276"/>
      <c r="R2748" s="276"/>
      <c r="S2748" s="276"/>
      <c r="T2748" s="276"/>
      <c r="U2748" s="276"/>
      <c r="V2748" s="276"/>
      <c r="W2748" s="276"/>
      <c r="X2748" s="276"/>
      <c r="Y2748" s="276"/>
      <c r="Z2748" s="276"/>
      <c r="AA2748" s="276"/>
      <c r="AB2748" s="276"/>
      <c r="AC2748" s="276"/>
      <c r="AD2748" s="276"/>
      <c r="AE2748" s="276"/>
      <c r="AF2748" s="276"/>
      <c r="AG2748" s="276"/>
      <c r="AH2748" s="276"/>
      <c r="AI2748" s="276"/>
      <c r="AJ2748" s="276"/>
      <c r="AK2748" s="276"/>
      <c r="AL2748" s="276"/>
      <c r="AM2748" s="276"/>
      <c r="AN2748" s="276"/>
      <c r="AO2748" s="276"/>
      <c r="AP2748" s="276"/>
      <c r="AQ2748" s="276"/>
      <c r="AR2748" s="277"/>
      <c r="AS2748" s="278"/>
      <c r="AT2748" s="272"/>
      <c r="AU2748" s="272"/>
      <c r="AV2748" s="272"/>
      <c r="AW2748" s="272"/>
      <c r="AX2748" s="272"/>
    </row>
    <row r="2749" spans="1:50" customFormat="1" ht="14.4" x14ac:dyDescent="0.3">
      <c r="A2749" s="269"/>
      <c r="B2749" s="270"/>
      <c r="C2749" s="275"/>
      <c r="D2749" s="275"/>
      <c r="E2749" s="275"/>
      <c r="F2749" s="275"/>
      <c r="G2749" s="275"/>
      <c r="H2749" s="275"/>
      <c r="I2749" s="275"/>
      <c r="J2749" s="275"/>
      <c r="K2749" s="275"/>
      <c r="L2749" s="275"/>
      <c r="M2749" s="275"/>
      <c r="N2749" s="275"/>
      <c r="O2749" s="275"/>
      <c r="P2749" s="275"/>
      <c r="Q2749" s="275"/>
      <c r="R2749" s="275"/>
      <c r="S2749" s="275"/>
      <c r="T2749" s="275"/>
      <c r="U2749" s="275"/>
      <c r="V2749" s="275"/>
      <c r="W2749" s="275"/>
      <c r="X2749" s="275"/>
      <c r="Y2749" s="275"/>
      <c r="Z2749" s="275"/>
      <c r="AA2749" s="275"/>
      <c r="AB2749" s="275"/>
      <c r="AC2749" s="275"/>
      <c r="AD2749" s="275"/>
      <c r="AE2749" s="275"/>
      <c r="AF2749" s="275"/>
      <c r="AG2749" s="275"/>
      <c r="AH2749" s="275"/>
      <c r="AI2749" s="275"/>
      <c r="AJ2749" s="275"/>
      <c r="AK2749" s="275"/>
      <c r="AL2749" s="275"/>
      <c r="AM2749" s="275"/>
      <c r="AN2749" s="275"/>
      <c r="AO2749" s="275"/>
      <c r="AP2749" s="275"/>
      <c r="AQ2749" s="275"/>
      <c r="AR2749" s="275"/>
      <c r="AS2749" s="275"/>
      <c r="AT2749" s="272"/>
      <c r="AU2749" s="272"/>
      <c r="AV2749" s="272"/>
      <c r="AW2749" s="272"/>
      <c r="AX2749" s="272"/>
    </row>
    <row r="2750" spans="1:50" customFormat="1" ht="21.6" x14ac:dyDescent="0.3">
      <c r="A2750" s="274"/>
      <c r="B2750" s="270"/>
      <c r="C2750" s="276"/>
      <c r="D2750" s="276"/>
      <c r="E2750" s="276"/>
      <c r="F2750" s="276"/>
      <c r="G2750" s="276"/>
      <c r="H2750" s="276"/>
      <c r="I2750" s="276"/>
      <c r="J2750" s="276"/>
      <c r="K2750" s="276"/>
      <c r="L2750" s="276"/>
      <c r="M2750" s="276"/>
      <c r="N2750" s="276"/>
      <c r="O2750" s="276"/>
      <c r="P2750" s="276"/>
      <c r="Q2750" s="276"/>
      <c r="R2750" s="276"/>
      <c r="S2750" s="276"/>
      <c r="T2750" s="276"/>
      <c r="U2750" s="276"/>
      <c r="V2750" s="276"/>
      <c r="W2750" s="276"/>
      <c r="X2750" s="276"/>
      <c r="Y2750" s="276"/>
      <c r="Z2750" s="276"/>
      <c r="AA2750" s="276"/>
      <c r="AB2750" s="276"/>
      <c r="AC2750" s="276"/>
      <c r="AD2750" s="276"/>
      <c r="AE2750" s="276"/>
      <c r="AF2750" s="276"/>
      <c r="AG2750" s="276"/>
      <c r="AH2750" s="276"/>
      <c r="AI2750" s="276"/>
      <c r="AJ2750" s="276"/>
      <c r="AK2750" s="276"/>
      <c r="AL2750" s="276"/>
      <c r="AM2750" s="276"/>
      <c r="AN2750" s="276"/>
      <c r="AO2750" s="276"/>
      <c r="AP2750" s="276"/>
      <c r="AQ2750" s="276"/>
      <c r="AR2750" s="277"/>
      <c r="AS2750" s="278"/>
      <c r="AT2750" s="272"/>
      <c r="AU2750" s="272"/>
      <c r="AV2750" s="272"/>
      <c r="AW2750" s="272"/>
      <c r="AX2750" s="272"/>
    </row>
    <row r="2751" spans="1:50" customFormat="1" ht="21.6" x14ac:dyDescent="0.3">
      <c r="A2751" s="274"/>
      <c r="B2751" s="270"/>
      <c r="C2751" s="276"/>
      <c r="D2751" s="276"/>
      <c r="E2751" s="276"/>
      <c r="F2751" s="276"/>
      <c r="G2751" s="276"/>
      <c r="H2751" s="276"/>
      <c r="I2751" s="276"/>
      <c r="J2751" s="276"/>
      <c r="K2751" s="276"/>
      <c r="L2751" s="276"/>
      <c r="M2751" s="276"/>
      <c r="N2751" s="276"/>
      <c r="O2751" s="276"/>
      <c r="P2751" s="276"/>
      <c r="Q2751" s="276"/>
      <c r="R2751" s="276"/>
      <c r="S2751" s="276"/>
      <c r="T2751" s="276"/>
      <c r="U2751" s="276"/>
      <c r="V2751" s="276"/>
      <c r="W2751" s="276"/>
      <c r="X2751" s="276"/>
      <c r="Y2751" s="276"/>
      <c r="Z2751" s="276"/>
      <c r="AA2751" s="276"/>
      <c r="AB2751" s="276"/>
      <c r="AC2751" s="276"/>
      <c r="AD2751" s="276"/>
      <c r="AE2751" s="276"/>
      <c r="AF2751" s="276"/>
      <c r="AG2751" s="276"/>
      <c r="AH2751" s="276"/>
      <c r="AI2751" s="276"/>
      <c r="AJ2751" s="276"/>
      <c r="AK2751" s="276"/>
      <c r="AL2751" s="276"/>
      <c r="AM2751" s="276"/>
      <c r="AN2751" s="276"/>
      <c r="AO2751" s="276"/>
      <c r="AP2751" s="276"/>
      <c r="AQ2751" s="276"/>
      <c r="AR2751" s="277"/>
      <c r="AS2751" s="278"/>
      <c r="AT2751" s="272"/>
      <c r="AU2751" s="272"/>
      <c r="AV2751" s="272"/>
      <c r="AW2751" s="272"/>
      <c r="AX2751" s="272"/>
    </row>
    <row r="2752" spans="1:50" customFormat="1" ht="14.4" x14ac:dyDescent="0.3">
      <c r="A2752" s="269"/>
      <c r="B2752" s="270"/>
      <c r="C2752" s="275"/>
      <c r="D2752" s="275"/>
      <c r="E2752" s="275"/>
      <c r="F2752" s="275"/>
      <c r="G2752" s="275"/>
      <c r="H2752" s="275"/>
      <c r="I2752" s="275"/>
      <c r="J2752" s="275"/>
      <c r="K2752" s="275"/>
      <c r="L2752" s="275"/>
      <c r="M2752" s="275"/>
      <c r="N2752" s="275"/>
      <c r="O2752" s="275"/>
      <c r="P2752" s="275"/>
      <c r="Q2752" s="275"/>
      <c r="R2752" s="275"/>
      <c r="S2752" s="275"/>
      <c r="T2752" s="275"/>
      <c r="U2752" s="275"/>
      <c r="V2752" s="275"/>
      <c r="W2752" s="275"/>
      <c r="X2752" s="275"/>
      <c r="Y2752" s="275"/>
      <c r="Z2752" s="275"/>
      <c r="AA2752" s="275"/>
      <c r="AB2752" s="275"/>
      <c r="AC2752" s="275"/>
      <c r="AD2752" s="275"/>
      <c r="AE2752" s="275"/>
      <c r="AF2752" s="275"/>
      <c r="AG2752" s="275"/>
      <c r="AH2752" s="275"/>
      <c r="AI2752" s="275"/>
      <c r="AJ2752" s="275"/>
      <c r="AK2752" s="275"/>
      <c r="AL2752" s="275"/>
      <c r="AM2752" s="275"/>
      <c r="AN2752" s="275"/>
      <c r="AO2752" s="275"/>
      <c r="AP2752" s="275"/>
      <c r="AQ2752" s="275"/>
      <c r="AR2752" s="275"/>
      <c r="AS2752" s="275"/>
      <c r="AT2752" s="272"/>
      <c r="AU2752" s="272"/>
      <c r="AV2752" s="272"/>
      <c r="AW2752" s="272"/>
      <c r="AX2752" s="272"/>
    </row>
    <row r="2753" spans="1:50" customFormat="1" ht="21.6" x14ac:dyDescent="0.3">
      <c r="A2753" s="274"/>
      <c r="B2753" s="270"/>
      <c r="C2753" s="276"/>
      <c r="D2753" s="276"/>
      <c r="E2753" s="276"/>
      <c r="F2753" s="276"/>
      <c r="G2753" s="276"/>
      <c r="H2753" s="276"/>
      <c r="I2753" s="276"/>
      <c r="J2753" s="276"/>
      <c r="K2753" s="276"/>
      <c r="L2753" s="276"/>
      <c r="M2753" s="276"/>
      <c r="N2753" s="276"/>
      <c r="O2753" s="276"/>
      <c r="P2753" s="276"/>
      <c r="Q2753" s="276"/>
      <c r="R2753" s="276"/>
      <c r="S2753" s="276"/>
      <c r="T2753" s="276"/>
      <c r="U2753" s="276"/>
      <c r="V2753" s="276"/>
      <c r="W2753" s="276"/>
      <c r="X2753" s="276"/>
      <c r="Y2753" s="276"/>
      <c r="Z2753" s="276"/>
      <c r="AA2753" s="276"/>
      <c r="AB2753" s="276"/>
      <c r="AC2753" s="276"/>
      <c r="AD2753" s="276"/>
      <c r="AE2753" s="276"/>
      <c r="AF2753" s="276"/>
      <c r="AG2753" s="276"/>
      <c r="AH2753" s="276"/>
      <c r="AI2753" s="276"/>
      <c r="AJ2753" s="276"/>
      <c r="AK2753" s="276"/>
      <c r="AL2753" s="276"/>
      <c r="AM2753" s="276"/>
      <c r="AN2753" s="276"/>
      <c r="AO2753" s="276"/>
      <c r="AP2753" s="276"/>
      <c r="AQ2753" s="276"/>
      <c r="AR2753" s="277"/>
      <c r="AS2753" s="278"/>
      <c r="AT2753" s="272"/>
      <c r="AU2753" s="272"/>
      <c r="AV2753" s="272"/>
      <c r="AW2753" s="272"/>
      <c r="AX2753" s="272"/>
    </row>
    <row r="2754" spans="1:50" customFormat="1" ht="21.6" x14ac:dyDescent="0.3">
      <c r="A2754" s="274"/>
      <c r="B2754" s="270"/>
      <c r="C2754" s="276"/>
      <c r="D2754" s="276"/>
      <c r="E2754" s="276"/>
      <c r="F2754" s="276"/>
      <c r="G2754" s="276"/>
      <c r="H2754" s="276"/>
      <c r="I2754" s="276"/>
      <c r="J2754" s="276"/>
      <c r="K2754" s="276"/>
      <c r="L2754" s="276"/>
      <c r="M2754" s="276"/>
      <c r="N2754" s="276"/>
      <c r="O2754" s="276"/>
      <c r="P2754" s="276"/>
      <c r="Q2754" s="276"/>
      <c r="R2754" s="276"/>
      <c r="S2754" s="276"/>
      <c r="T2754" s="276"/>
      <c r="U2754" s="276"/>
      <c r="V2754" s="276"/>
      <c r="W2754" s="276"/>
      <c r="X2754" s="276"/>
      <c r="Y2754" s="276"/>
      <c r="Z2754" s="276"/>
      <c r="AA2754" s="276"/>
      <c r="AB2754" s="276"/>
      <c r="AC2754" s="276"/>
      <c r="AD2754" s="276"/>
      <c r="AE2754" s="276"/>
      <c r="AF2754" s="276"/>
      <c r="AG2754" s="276"/>
      <c r="AH2754" s="276"/>
      <c r="AI2754" s="276"/>
      <c r="AJ2754" s="276"/>
      <c r="AK2754" s="276"/>
      <c r="AL2754" s="276"/>
      <c r="AM2754" s="276"/>
      <c r="AN2754" s="276"/>
      <c r="AO2754" s="276"/>
      <c r="AP2754" s="276"/>
      <c r="AQ2754" s="276"/>
      <c r="AR2754" s="277"/>
      <c r="AS2754" s="278"/>
      <c r="AT2754" s="272"/>
      <c r="AU2754" s="272"/>
      <c r="AV2754" s="272"/>
      <c r="AW2754" s="272"/>
      <c r="AX2754" s="272"/>
    </row>
    <row r="2755" spans="1:50" customFormat="1" ht="14.4" x14ac:dyDescent="0.3">
      <c r="A2755" s="269"/>
      <c r="B2755" s="270"/>
      <c r="C2755" s="275"/>
      <c r="D2755" s="275"/>
      <c r="E2755" s="275"/>
      <c r="F2755" s="275"/>
      <c r="G2755" s="275"/>
      <c r="H2755" s="275"/>
      <c r="I2755" s="275"/>
      <c r="J2755" s="275"/>
      <c r="K2755" s="275"/>
      <c r="L2755" s="275"/>
      <c r="M2755" s="275"/>
      <c r="N2755" s="275"/>
      <c r="O2755" s="275"/>
      <c r="P2755" s="275"/>
      <c r="Q2755" s="275"/>
      <c r="R2755" s="275"/>
      <c r="S2755" s="275"/>
      <c r="T2755" s="275"/>
      <c r="U2755" s="275"/>
      <c r="V2755" s="275"/>
      <c r="W2755" s="275"/>
      <c r="X2755" s="275"/>
      <c r="Y2755" s="275"/>
      <c r="Z2755" s="275"/>
      <c r="AA2755" s="275"/>
      <c r="AB2755" s="275"/>
      <c r="AC2755" s="275"/>
      <c r="AD2755" s="275"/>
      <c r="AE2755" s="275"/>
      <c r="AF2755" s="275"/>
      <c r="AG2755" s="275"/>
      <c r="AH2755" s="275"/>
      <c r="AI2755" s="275"/>
      <c r="AJ2755" s="275"/>
      <c r="AK2755" s="275"/>
      <c r="AL2755" s="275"/>
      <c r="AM2755" s="275"/>
      <c r="AN2755" s="275"/>
      <c r="AO2755" s="275"/>
      <c r="AP2755" s="275"/>
      <c r="AQ2755" s="275"/>
      <c r="AR2755" s="275"/>
      <c r="AS2755" s="275"/>
      <c r="AT2755" s="272"/>
      <c r="AU2755" s="272"/>
      <c r="AV2755" s="272"/>
      <c r="AW2755" s="272"/>
      <c r="AX2755" s="272"/>
    </row>
    <row r="2756" spans="1:50" customFormat="1" ht="21.6" x14ac:dyDescent="0.3">
      <c r="A2756" s="274"/>
      <c r="B2756" s="270"/>
      <c r="C2756" s="276"/>
      <c r="D2756" s="276"/>
      <c r="E2756" s="276"/>
      <c r="F2756" s="276"/>
      <c r="G2756" s="276"/>
      <c r="H2756" s="276"/>
      <c r="I2756" s="276"/>
      <c r="J2756" s="276"/>
      <c r="K2756" s="276"/>
      <c r="L2756" s="276"/>
      <c r="M2756" s="276"/>
      <c r="N2756" s="276"/>
      <c r="O2756" s="276"/>
      <c r="P2756" s="276"/>
      <c r="Q2756" s="276"/>
      <c r="R2756" s="276"/>
      <c r="S2756" s="276"/>
      <c r="T2756" s="276"/>
      <c r="U2756" s="276"/>
      <c r="V2756" s="276"/>
      <c r="W2756" s="276"/>
      <c r="X2756" s="276"/>
      <c r="Y2756" s="276"/>
      <c r="Z2756" s="276"/>
      <c r="AA2756" s="276"/>
      <c r="AB2756" s="276"/>
      <c r="AC2756" s="276"/>
      <c r="AD2756" s="276"/>
      <c r="AE2756" s="276"/>
      <c r="AF2756" s="276"/>
      <c r="AG2756" s="276"/>
      <c r="AH2756" s="276"/>
      <c r="AI2756" s="276"/>
      <c r="AJ2756" s="276"/>
      <c r="AK2756" s="276"/>
      <c r="AL2756" s="276"/>
      <c r="AM2756" s="276"/>
      <c r="AN2756" s="276"/>
      <c r="AO2756" s="276"/>
      <c r="AP2756" s="276"/>
      <c r="AQ2756" s="276"/>
      <c r="AR2756" s="277"/>
      <c r="AS2756" s="278"/>
      <c r="AT2756" s="272"/>
      <c r="AU2756" s="272"/>
      <c r="AV2756" s="272"/>
      <c r="AW2756" s="272"/>
      <c r="AX2756" s="272"/>
    </row>
    <row r="2757" spans="1:50" customFormat="1" ht="21.6" x14ac:dyDescent="0.3">
      <c r="A2757" s="274"/>
      <c r="B2757" s="270"/>
      <c r="C2757" s="276"/>
      <c r="D2757" s="276"/>
      <c r="E2757" s="276"/>
      <c r="F2757" s="276"/>
      <c r="G2757" s="276"/>
      <c r="H2757" s="276"/>
      <c r="I2757" s="276"/>
      <c r="J2757" s="276"/>
      <c r="K2757" s="276"/>
      <c r="L2757" s="276"/>
      <c r="M2757" s="276"/>
      <c r="N2757" s="276"/>
      <c r="O2757" s="276"/>
      <c r="P2757" s="276"/>
      <c r="Q2757" s="276"/>
      <c r="R2757" s="276"/>
      <c r="S2757" s="276"/>
      <c r="T2757" s="276"/>
      <c r="U2757" s="276"/>
      <c r="V2757" s="276"/>
      <c r="W2757" s="276"/>
      <c r="X2757" s="276"/>
      <c r="Y2757" s="276"/>
      <c r="Z2757" s="276"/>
      <c r="AA2757" s="276"/>
      <c r="AB2757" s="276"/>
      <c r="AC2757" s="276"/>
      <c r="AD2757" s="276"/>
      <c r="AE2757" s="276"/>
      <c r="AF2757" s="276"/>
      <c r="AG2757" s="276"/>
      <c r="AH2757" s="276"/>
      <c r="AI2757" s="276"/>
      <c r="AJ2757" s="276"/>
      <c r="AK2757" s="276"/>
      <c r="AL2757" s="276"/>
      <c r="AM2757" s="276"/>
      <c r="AN2757" s="276"/>
      <c r="AO2757" s="276"/>
      <c r="AP2757" s="276"/>
      <c r="AQ2757" s="276"/>
      <c r="AR2757" s="277"/>
      <c r="AS2757" s="278"/>
      <c r="AT2757" s="272"/>
      <c r="AU2757" s="272"/>
      <c r="AV2757" s="272"/>
      <c r="AW2757" s="272"/>
      <c r="AX2757" s="272"/>
    </row>
    <row r="2758" spans="1:50" customFormat="1" ht="14.4" x14ac:dyDescent="0.3">
      <c r="A2758" s="269"/>
      <c r="B2758" s="270"/>
      <c r="C2758" s="275"/>
      <c r="D2758" s="275"/>
      <c r="E2758" s="275"/>
      <c r="F2758" s="275"/>
      <c r="G2758" s="275"/>
      <c r="H2758" s="275"/>
      <c r="I2758" s="275"/>
      <c r="J2758" s="275"/>
      <c r="K2758" s="275"/>
      <c r="L2758" s="275"/>
      <c r="M2758" s="275"/>
      <c r="N2758" s="275"/>
      <c r="O2758" s="275"/>
      <c r="P2758" s="275"/>
      <c r="Q2758" s="275"/>
      <c r="R2758" s="275"/>
      <c r="S2758" s="275"/>
      <c r="T2758" s="275"/>
      <c r="U2758" s="275"/>
      <c r="V2758" s="275"/>
      <c r="W2758" s="275"/>
      <c r="X2758" s="275"/>
      <c r="Y2758" s="275"/>
      <c r="Z2758" s="275"/>
      <c r="AA2758" s="275"/>
      <c r="AB2758" s="275"/>
      <c r="AC2758" s="275"/>
      <c r="AD2758" s="275"/>
      <c r="AE2758" s="275"/>
      <c r="AF2758" s="275"/>
      <c r="AG2758" s="275"/>
      <c r="AH2758" s="275"/>
      <c r="AI2758" s="275"/>
      <c r="AJ2758" s="275"/>
      <c r="AK2758" s="275"/>
      <c r="AL2758" s="275"/>
      <c r="AM2758" s="275"/>
      <c r="AN2758" s="275"/>
      <c r="AO2758" s="275"/>
      <c r="AP2758" s="275"/>
      <c r="AQ2758" s="275"/>
      <c r="AR2758" s="275"/>
      <c r="AS2758" s="275"/>
      <c r="AT2758" s="272"/>
      <c r="AU2758" s="272"/>
      <c r="AV2758" s="272"/>
      <c r="AW2758" s="272"/>
      <c r="AX2758" s="272"/>
    </row>
    <row r="2759" spans="1:50" customFormat="1" ht="21.6" x14ac:dyDescent="0.3">
      <c r="A2759" s="274"/>
      <c r="B2759" s="270"/>
      <c r="C2759" s="276"/>
      <c r="D2759" s="276"/>
      <c r="E2759" s="276"/>
      <c r="F2759" s="276"/>
      <c r="G2759" s="276"/>
      <c r="H2759" s="276"/>
      <c r="I2759" s="276"/>
      <c r="J2759" s="276"/>
      <c r="K2759" s="276"/>
      <c r="L2759" s="276"/>
      <c r="M2759" s="276"/>
      <c r="N2759" s="276"/>
      <c r="O2759" s="276"/>
      <c r="P2759" s="276"/>
      <c r="Q2759" s="276"/>
      <c r="R2759" s="276"/>
      <c r="S2759" s="276"/>
      <c r="T2759" s="276"/>
      <c r="U2759" s="276"/>
      <c r="V2759" s="276"/>
      <c r="W2759" s="276"/>
      <c r="X2759" s="276"/>
      <c r="Y2759" s="276"/>
      <c r="Z2759" s="276"/>
      <c r="AA2759" s="276"/>
      <c r="AB2759" s="276"/>
      <c r="AC2759" s="276"/>
      <c r="AD2759" s="276"/>
      <c r="AE2759" s="276"/>
      <c r="AF2759" s="276"/>
      <c r="AG2759" s="276"/>
      <c r="AH2759" s="276"/>
      <c r="AI2759" s="276"/>
      <c r="AJ2759" s="276"/>
      <c r="AK2759" s="276"/>
      <c r="AL2759" s="276"/>
      <c r="AM2759" s="276"/>
      <c r="AN2759" s="276"/>
      <c r="AO2759" s="276"/>
      <c r="AP2759" s="276"/>
      <c r="AQ2759" s="276"/>
      <c r="AR2759" s="277"/>
      <c r="AS2759" s="278"/>
      <c r="AT2759" s="272"/>
      <c r="AU2759" s="272"/>
      <c r="AV2759" s="272"/>
      <c r="AW2759" s="272"/>
      <c r="AX2759" s="272"/>
    </row>
    <row r="2760" spans="1:50" customFormat="1" ht="21.6" x14ac:dyDescent="0.3">
      <c r="A2760" s="274"/>
      <c r="B2760" s="270"/>
      <c r="C2760" s="276"/>
      <c r="D2760" s="276"/>
      <c r="E2760" s="276"/>
      <c r="F2760" s="276"/>
      <c r="G2760" s="276"/>
      <c r="H2760" s="276"/>
      <c r="I2760" s="276"/>
      <c r="J2760" s="276"/>
      <c r="K2760" s="276"/>
      <c r="L2760" s="276"/>
      <c r="M2760" s="276"/>
      <c r="N2760" s="276"/>
      <c r="O2760" s="276"/>
      <c r="P2760" s="276"/>
      <c r="Q2760" s="276"/>
      <c r="R2760" s="276"/>
      <c r="S2760" s="276"/>
      <c r="T2760" s="276"/>
      <c r="U2760" s="276"/>
      <c r="V2760" s="276"/>
      <c r="W2760" s="276"/>
      <c r="X2760" s="276"/>
      <c r="Y2760" s="276"/>
      <c r="Z2760" s="276"/>
      <c r="AA2760" s="276"/>
      <c r="AB2760" s="276"/>
      <c r="AC2760" s="276"/>
      <c r="AD2760" s="276"/>
      <c r="AE2760" s="276"/>
      <c r="AF2760" s="276"/>
      <c r="AG2760" s="276"/>
      <c r="AH2760" s="276"/>
      <c r="AI2760" s="276"/>
      <c r="AJ2760" s="276"/>
      <c r="AK2760" s="276"/>
      <c r="AL2760" s="276"/>
      <c r="AM2760" s="276"/>
      <c r="AN2760" s="276"/>
      <c r="AO2760" s="276"/>
      <c r="AP2760" s="276"/>
      <c r="AQ2760" s="276"/>
      <c r="AR2760" s="277"/>
      <c r="AS2760" s="278"/>
      <c r="AT2760" s="272"/>
      <c r="AU2760" s="272"/>
      <c r="AV2760" s="272"/>
      <c r="AW2760" s="272"/>
      <c r="AX2760" s="272"/>
    </row>
    <row r="2761" spans="1:50" customFormat="1" ht="21.6" x14ac:dyDescent="0.3">
      <c r="A2761" s="274"/>
      <c r="B2761" s="270"/>
      <c r="C2761" s="276"/>
      <c r="D2761" s="276"/>
      <c r="E2761" s="276"/>
      <c r="F2761" s="276"/>
      <c r="G2761" s="276"/>
      <c r="H2761" s="276"/>
      <c r="I2761" s="276"/>
      <c r="J2761" s="276"/>
      <c r="K2761" s="276"/>
      <c r="L2761" s="276"/>
      <c r="M2761" s="276"/>
      <c r="N2761" s="276"/>
      <c r="O2761" s="276"/>
      <c r="P2761" s="276"/>
      <c r="Q2761" s="276"/>
      <c r="R2761" s="276"/>
      <c r="S2761" s="276"/>
      <c r="T2761" s="276"/>
      <c r="U2761" s="276"/>
      <c r="V2761" s="276"/>
      <c r="W2761" s="276"/>
      <c r="X2761" s="276"/>
      <c r="Y2761" s="276"/>
      <c r="Z2761" s="276"/>
      <c r="AA2761" s="276"/>
      <c r="AB2761" s="276"/>
      <c r="AC2761" s="276"/>
      <c r="AD2761" s="276"/>
      <c r="AE2761" s="276"/>
      <c r="AF2761" s="276"/>
      <c r="AG2761" s="276"/>
      <c r="AH2761" s="276"/>
      <c r="AI2761" s="276"/>
      <c r="AJ2761" s="276"/>
      <c r="AK2761" s="276"/>
      <c r="AL2761" s="276"/>
      <c r="AM2761" s="276"/>
      <c r="AN2761" s="276"/>
      <c r="AO2761" s="276"/>
      <c r="AP2761" s="276"/>
      <c r="AQ2761" s="276"/>
      <c r="AR2761" s="277"/>
      <c r="AS2761" s="278"/>
      <c r="AT2761" s="272"/>
      <c r="AU2761" s="272"/>
      <c r="AV2761" s="272"/>
      <c r="AW2761" s="272"/>
      <c r="AX2761" s="272"/>
    </row>
    <row r="2762" spans="1:50" customFormat="1" ht="14.4" x14ac:dyDescent="0.3">
      <c r="A2762" s="269"/>
      <c r="B2762" s="270"/>
      <c r="C2762" s="275"/>
      <c r="D2762" s="275"/>
      <c r="E2762" s="275"/>
      <c r="F2762" s="275"/>
      <c r="G2762" s="275"/>
      <c r="H2762" s="275"/>
      <c r="I2762" s="275"/>
      <c r="J2762" s="275"/>
      <c r="K2762" s="275"/>
      <c r="L2762" s="275"/>
      <c r="M2762" s="275"/>
      <c r="N2762" s="275"/>
      <c r="O2762" s="275"/>
      <c r="P2762" s="275"/>
      <c r="Q2762" s="275"/>
      <c r="R2762" s="275"/>
      <c r="S2762" s="275"/>
      <c r="T2762" s="275"/>
      <c r="U2762" s="275"/>
      <c r="V2762" s="275"/>
      <c r="W2762" s="275"/>
      <c r="X2762" s="275"/>
      <c r="Y2762" s="275"/>
      <c r="Z2762" s="275"/>
      <c r="AA2762" s="275"/>
      <c r="AB2762" s="275"/>
      <c r="AC2762" s="275"/>
      <c r="AD2762" s="275"/>
      <c r="AE2762" s="275"/>
      <c r="AF2762" s="275"/>
      <c r="AG2762" s="275"/>
      <c r="AH2762" s="275"/>
      <c r="AI2762" s="275"/>
      <c r="AJ2762" s="275"/>
      <c r="AK2762" s="275"/>
      <c r="AL2762" s="275"/>
      <c r="AM2762" s="275"/>
      <c r="AN2762" s="275"/>
      <c r="AO2762" s="275"/>
      <c r="AP2762" s="275"/>
      <c r="AQ2762" s="275"/>
      <c r="AR2762" s="275"/>
      <c r="AS2762" s="275"/>
      <c r="AT2762" s="272"/>
      <c r="AU2762" s="272"/>
      <c r="AV2762" s="272"/>
      <c r="AW2762" s="272"/>
      <c r="AX2762" s="272"/>
    </row>
    <row r="2763" spans="1:50" customFormat="1" ht="14.4" x14ac:dyDescent="0.3">
      <c r="A2763" s="269"/>
      <c r="B2763" s="270"/>
      <c r="C2763" s="275"/>
      <c r="D2763" s="275"/>
      <c r="E2763" s="275"/>
      <c r="F2763" s="275"/>
      <c r="G2763" s="275"/>
      <c r="H2763" s="275"/>
      <c r="I2763" s="275"/>
      <c r="J2763" s="275"/>
      <c r="K2763" s="275"/>
      <c r="L2763" s="275"/>
      <c r="M2763" s="275"/>
      <c r="N2763" s="275"/>
      <c r="O2763" s="275"/>
      <c r="P2763" s="275"/>
      <c r="Q2763" s="275"/>
      <c r="R2763" s="275"/>
      <c r="S2763" s="275"/>
      <c r="T2763" s="275"/>
      <c r="U2763" s="275"/>
      <c r="V2763" s="275"/>
      <c r="W2763" s="275"/>
      <c r="X2763" s="275"/>
      <c r="Y2763" s="275"/>
      <c r="Z2763" s="275"/>
      <c r="AA2763" s="275"/>
      <c r="AB2763" s="275"/>
      <c r="AC2763" s="275"/>
      <c r="AD2763" s="275"/>
      <c r="AE2763" s="275"/>
      <c r="AF2763" s="275"/>
      <c r="AG2763" s="275"/>
      <c r="AH2763" s="275"/>
      <c r="AI2763" s="275"/>
      <c r="AJ2763" s="275"/>
      <c r="AK2763" s="275"/>
      <c r="AL2763" s="275"/>
      <c r="AM2763" s="275"/>
      <c r="AN2763" s="275"/>
      <c r="AO2763" s="275"/>
      <c r="AP2763" s="275"/>
      <c r="AQ2763" s="275"/>
      <c r="AR2763" s="275"/>
      <c r="AS2763" s="275"/>
      <c r="AT2763" s="272"/>
      <c r="AU2763" s="272"/>
      <c r="AV2763" s="272"/>
      <c r="AW2763" s="272"/>
      <c r="AX2763" s="272"/>
    </row>
    <row r="2764" spans="1:50" customFormat="1" ht="21.6" x14ac:dyDescent="0.3">
      <c r="A2764" s="274"/>
      <c r="B2764" s="270"/>
      <c r="C2764" s="276"/>
      <c r="D2764" s="276"/>
      <c r="E2764" s="276"/>
      <c r="F2764" s="276"/>
      <c r="G2764" s="276"/>
      <c r="H2764" s="276"/>
      <c r="I2764" s="276"/>
      <c r="J2764" s="276"/>
      <c r="K2764" s="276"/>
      <c r="L2764" s="276"/>
      <c r="M2764" s="276"/>
      <c r="N2764" s="276"/>
      <c r="O2764" s="276"/>
      <c r="P2764" s="276"/>
      <c r="Q2764" s="276"/>
      <c r="R2764" s="276"/>
      <c r="S2764" s="276"/>
      <c r="T2764" s="276"/>
      <c r="U2764" s="276"/>
      <c r="V2764" s="276"/>
      <c r="W2764" s="276"/>
      <c r="X2764" s="276"/>
      <c r="Y2764" s="276"/>
      <c r="Z2764" s="276"/>
      <c r="AA2764" s="276"/>
      <c r="AB2764" s="276"/>
      <c r="AC2764" s="276"/>
      <c r="AD2764" s="276"/>
      <c r="AE2764" s="276"/>
      <c r="AF2764" s="276"/>
      <c r="AG2764" s="276"/>
      <c r="AH2764" s="276"/>
      <c r="AI2764" s="276"/>
      <c r="AJ2764" s="276"/>
      <c r="AK2764" s="276"/>
      <c r="AL2764" s="276"/>
      <c r="AM2764" s="276"/>
      <c r="AN2764" s="276"/>
      <c r="AO2764" s="276"/>
      <c r="AP2764" s="276"/>
      <c r="AQ2764" s="276"/>
      <c r="AR2764" s="277"/>
      <c r="AS2764" s="278"/>
      <c r="AT2764" s="272"/>
      <c r="AU2764" s="272"/>
      <c r="AV2764" s="272"/>
      <c r="AW2764" s="272"/>
      <c r="AX2764" s="272"/>
    </row>
    <row r="2765" spans="1:50" customFormat="1" ht="14.4" x14ac:dyDescent="0.3">
      <c r="A2765" s="269"/>
      <c r="B2765" s="270"/>
      <c r="C2765" s="275"/>
      <c r="D2765" s="275"/>
      <c r="E2765" s="275"/>
      <c r="F2765" s="275"/>
      <c r="G2765" s="275"/>
      <c r="H2765" s="275"/>
      <c r="I2765" s="275"/>
      <c r="J2765" s="275"/>
      <c r="K2765" s="275"/>
      <c r="L2765" s="275"/>
      <c r="M2765" s="275"/>
      <c r="N2765" s="275"/>
      <c r="O2765" s="275"/>
      <c r="P2765" s="275"/>
      <c r="Q2765" s="275"/>
      <c r="R2765" s="275"/>
      <c r="S2765" s="275"/>
      <c r="T2765" s="275"/>
      <c r="U2765" s="275"/>
      <c r="V2765" s="275"/>
      <c r="W2765" s="275"/>
      <c r="X2765" s="275"/>
      <c r="Y2765" s="275"/>
      <c r="Z2765" s="275"/>
      <c r="AA2765" s="275"/>
      <c r="AB2765" s="275"/>
      <c r="AC2765" s="275"/>
      <c r="AD2765" s="275"/>
      <c r="AE2765" s="275"/>
      <c r="AF2765" s="275"/>
      <c r="AG2765" s="275"/>
      <c r="AH2765" s="275"/>
      <c r="AI2765" s="275"/>
      <c r="AJ2765" s="275"/>
      <c r="AK2765" s="275"/>
      <c r="AL2765" s="275"/>
      <c r="AM2765" s="275"/>
      <c r="AN2765" s="275"/>
      <c r="AO2765" s="275"/>
      <c r="AP2765" s="275"/>
      <c r="AQ2765" s="275"/>
      <c r="AR2765" s="275"/>
      <c r="AS2765" s="275"/>
      <c r="AT2765" s="272"/>
      <c r="AU2765" s="272"/>
      <c r="AV2765" s="272"/>
      <c r="AW2765" s="272"/>
      <c r="AX2765" s="272"/>
    </row>
    <row r="2766" spans="1:50" customFormat="1" ht="14.4" x14ac:dyDescent="0.3">
      <c r="A2766" s="269"/>
      <c r="B2766" s="270"/>
      <c r="C2766" s="275"/>
      <c r="D2766" s="275"/>
      <c r="E2766" s="275"/>
      <c r="F2766" s="275"/>
      <c r="G2766" s="275"/>
      <c r="H2766" s="275"/>
      <c r="I2766" s="275"/>
      <c r="J2766" s="275"/>
      <c r="K2766" s="275"/>
      <c r="L2766" s="275"/>
      <c r="M2766" s="275"/>
      <c r="N2766" s="275"/>
      <c r="O2766" s="275"/>
      <c r="P2766" s="275"/>
      <c r="Q2766" s="275"/>
      <c r="R2766" s="275"/>
      <c r="S2766" s="275"/>
      <c r="T2766" s="275"/>
      <c r="U2766" s="275"/>
      <c r="V2766" s="275"/>
      <c r="W2766" s="275"/>
      <c r="X2766" s="275"/>
      <c r="Y2766" s="275"/>
      <c r="Z2766" s="275"/>
      <c r="AA2766" s="275"/>
      <c r="AB2766" s="275"/>
      <c r="AC2766" s="275"/>
      <c r="AD2766" s="275"/>
      <c r="AE2766" s="275"/>
      <c r="AF2766" s="275"/>
      <c r="AG2766" s="275"/>
      <c r="AH2766" s="275"/>
      <c r="AI2766" s="275"/>
      <c r="AJ2766" s="275"/>
      <c r="AK2766" s="275"/>
      <c r="AL2766" s="275"/>
      <c r="AM2766" s="275"/>
      <c r="AN2766" s="275"/>
      <c r="AO2766" s="275"/>
      <c r="AP2766" s="275"/>
      <c r="AQ2766" s="275"/>
      <c r="AR2766" s="275"/>
      <c r="AS2766" s="275"/>
      <c r="AT2766" s="272"/>
      <c r="AU2766" s="272"/>
      <c r="AV2766" s="272"/>
      <c r="AW2766" s="272"/>
      <c r="AX2766" s="272"/>
    </row>
    <row r="2767" spans="1:50" customFormat="1" ht="21.6" x14ac:dyDescent="0.3">
      <c r="A2767" s="274"/>
      <c r="B2767" s="270"/>
      <c r="C2767" s="276"/>
      <c r="D2767" s="276"/>
      <c r="E2767" s="276"/>
      <c r="F2767" s="276"/>
      <c r="G2767" s="276"/>
      <c r="H2767" s="276"/>
      <c r="I2767" s="276"/>
      <c r="J2767" s="276"/>
      <c r="K2767" s="276"/>
      <c r="L2767" s="276"/>
      <c r="M2767" s="276"/>
      <c r="N2767" s="276"/>
      <c r="O2767" s="276"/>
      <c r="P2767" s="276"/>
      <c r="Q2767" s="276"/>
      <c r="R2767" s="276"/>
      <c r="S2767" s="276"/>
      <c r="T2767" s="276"/>
      <c r="U2767" s="276"/>
      <c r="V2767" s="276"/>
      <c r="W2767" s="276"/>
      <c r="X2767" s="276"/>
      <c r="Y2767" s="276"/>
      <c r="Z2767" s="276"/>
      <c r="AA2767" s="276"/>
      <c r="AB2767" s="276"/>
      <c r="AC2767" s="276"/>
      <c r="AD2767" s="276"/>
      <c r="AE2767" s="276"/>
      <c r="AF2767" s="276"/>
      <c r="AG2767" s="276"/>
      <c r="AH2767" s="276"/>
      <c r="AI2767" s="276"/>
      <c r="AJ2767" s="276"/>
      <c r="AK2767" s="276"/>
      <c r="AL2767" s="276"/>
      <c r="AM2767" s="276"/>
      <c r="AN2767" s="276"/>
      <c r="AO2767" s="276"/>
      <c r="AP2767" s="276"/>
      <c r="AQ2767" s="276"/>
      <c r="AR2767" s="277"/>
      <c r="AS2767" s="278"/>
      <c r="AT2767" s="272"/>
      <c r="AU2767" s="272"/>
      <c r="AV2767" s="272"/>
      <c r="AW2767" s="272"/>
      <c r="AX2767" s="272"/>
    </row>
    <row r="2768" spans="1:50" customFormat="1" ht="21.6" x14ac:dyDescent="0.3">
      <c r="A2768" s="274"/>
      <c r="B2768" s="270"/>
      <c r="C2768" s="276"/>
      <c r="D2768" s="276"/>
      <c r="E2768" s="276"/>
      <c r="F2768" s="276"/>
      <c r="G2768" s="276"/>
      <c r="H2768" s="276"/>
      <c r="I2768" s="276"/>
      <c r="J2768" s="276"/>
      <c r="K2768" s="276"/>
      <c r="L2768" s="276"/>
      <c r="M2768" s="276"/>
      <c r="N2768" s="276"/>
      <c r="O2768" s="276"/>
      <c r="P2768" s="276"/>
      <c r="Q2768" s="276"/>
      <c r="R2768" s="276"/>
      <c r="S2768" s="276"/>
      <c r="T2768" s="276"/>
      <c r="U2768" s="276"/>
      <c r="V2768" s="276"/>
      <c r="W2768" s="276"/>
      <c r="X2768" s="276"/>
      <c r="Y2768" s="276"/>
      <c r="Z2768" s="276"/>
      <c r="AA2768" s="276"/>
      <c r="AB2768" s="276"/>
      <c r="AC2768" s="276"/>
      <c r="AD2768" s="276"/>
      <c r="AE2768" s="276"/>
      <c r="AF2768" s="276"/>
      <c r="AG2768" s="276"/>
      <c r="AH2768" s="276"/>
      <c r="AI2768" s="276"/>
      <c r="AJ2768" s="276"/>
      <c r="AK2768" s="276"/>
      <c r="AL2768" s="276"/>
      <c r="AM2768" s="276"/>
      <c r="AN2768" s="276"/>
      <c r="AO2768" s="276"/>
      <c r="AP2768" s="276"/>
      <c r="AQ2768" s="276"/>
      <c r="AR2768" s="277"/>
      <c r="AS2768" s="278"/>
      <c r="AT2768" s="272"/>
      <c r="AU2768" s="272"/>
      <c r="AV2768" s="272"/>
      <c r="AW2768" s="272"/>
      <c r="AX2768" s="272"/>
    </row>
    <row r="2769" spans="1:50" customFormat="1" ht="21.6" x14ac:dyDescent="0.3">
      <c r="A2769" s="274"/>
      <c r="B2769" s="270"/>
      <c r="C2769" s="276"/>
      <c r="D2769" s="276"/>
      <c r="E2769" s="276"/>
      <c r="F2769" s="276"/>
      <c r="G2769" s="276"/>
      <c r="H2769" s="276"/>
      <c r="I2769" s="276"/>
      <c r="J2769" s="276"/>
      <c r="K2769" s="276"/>
      <c r="L2769" s="276"/>
      <c r="M2769" s="276"/>
      <c r="N2769" s="276"/>
      <c r="O2769" s="276"/>
      <c r="P2769" s="276"/>
      <c r="Q2769" s="276"/>
      <c r="R2769" s="276"/>
      <c r="S2769" s="276"/>
      <c r="T2769" s="276"/>
      <c r="U2769" s="276"/>
      <c r="V2769" s="276"/>
      <c r="W2769" s="276"/>
      <c r="X2769" s="276"/>
      <c r="Y2769" s="276"/>
      <c r="Z2769" s="276"/>
      <c r="AA2769" s="276"/>
      <c r="AB2769" s="276"/>
      <c r="AC2769" s="276"/>
      <c r="AD2769" s="276"/>
      <c r="AE2769" s="276"/>
      <c r="AF2769" s="276"/>
      <c r="AG2769" s="276"/>
      <c r="AH2769" s="276"/>
      <c r="AI2769" s="276"/>
      <c r="AJ2769" s="276"/>
      <c r="AK2769" s="276"/>
      <c r="AL2769" s="276"/>
      <c r="AM2769" s="276"/>
      <c r="AN2769" s="276"/>
      <c r="AO2769" s="276"/>
      <c r="AP2769" s="276"/>
      <c r="AQ2769" s="276"/>
      <c r="AR2769" s="277"/>
      <c r="AS2769" s="278"/>
      <c r="AT2769" s="272"/>
      <c r="AU2769" s="272"/>
      <c r="AV2769" s="272"/>
      <c r="AW2769" s="272"/>
      <c r="AX2769" s="272"/>
    </row>
    <row r="2770" spans="1:50" customFormat="1" ht="21.6" x14ac:dyDescent="0.3">
      <c r="A2770" s="274"/>
      <c r="B2770" s="270"/>
      <c r="C2770" s="276"/>
      <c r="D2770" s="276"/>
      <c r="E2770" s="276"/>
      <c r="F2770" s="276"/>
      <c r="G2770" s="276"/>
      <c r="H2770" s="276"/>
      <c r="I2770" s="276"/>
      <c r="J2770" s="276"/>
      <c r="K2770" s="276"/>
      <c r="L2770" s="276"/>
      <c r="M2770" s="276"/>
      <c r="N2770" s="276"/>
      <c r="O2770" s="276"/>
      <c r="P2770" s="276"/>
      <c r="Q2770" s="276"/>
      <c r="R2770" s="276"/>
      <c r="S2770" s="276"/>
      <c r="T2770" s="276"/>
      <c r="U2770" s="276"/>
      <c r="V2770" s="276"/>
      <c r="W2770" s="276"/>
      <c r="X2770" s="276"/>
      <c r="Y2770" s="276"/>
      <c r="Z2770" s="276"/>
      <c r="AA2770" s="276"/>
      <c r="AB2770" s="276"/>
      <c r="AC2770" s="276"/>
      <c r="AD2770" s="276"/>
      <c r="AE2770" s="276"/>
      <c r="AF2770" s="276"/>
      <c r="AG2770" s="276"/>
      <c r="AH2770" s="276"/>
      <c r="AI2770" s="276"/>
      <c r="AJ2770" s="276"/>
      <c r="AK2770" s="276"/>
      <c r="AL2770" s="276"/>
      <c r="AM2770" s="276"/>
      <c r="AN2770" s="276"/>
      <c r="AO2770" s="276"/>
      <c r="AP2770" s="276"/>
      <c r="AQ2770" s="276"/>
      <c r="AR2770" s="277"/>
      <c r="AS2770" s="278"/>
      <c r="AT2770" s="272"/>
      <c r="AU2770" s="272"/>
      <c r="AV2770" s="272"/>
      <c r="AW2770" s="272"/>
      <c r="AX2770" s="272"/>
    </row>
    <row r="2771" spans="1:50" customFormat="1" ht="21.6" x14ac:dyDescent="0.3">
      <c r="A2771" s="274"/>
      <c r="B2771" s="270"/>
      <c r="C2771" s="276"/>
      <c r="D2771" s="276"/>
      <c r="E2771" s="276"/>
      <c r="F2771" s="276"/>
      <c r="G2771" s="276"/>
      <c r="H2771" s="276"/>
      <c r="I2771" s="276"/>
      <c r="J2771" s="276"/>
      <c r="K2771" s="276"/>
      <c r="L2771" s="276"/>
      <c r="M2771" s="276"/>
      <c r="N2771" s="276"/>
      <c r="O2771" s="276"/>
      <c r="P2771" s="276"/>
      <c r="Q2771" s="276"/>
      <c r="R2771" s="276"/>
      <c r="S2771" s="276"/>
      <c r="T2771" s="276"/>
      <c r="U2771" s="276"/>
      <c r="V2771" s="276"/>
      <c r="W2771" s="276"/>
      <c r="X2771" s="276"/>
      <c r="Y2771" s="276"/>
      <c r="Z2771" s="276"/>
      <c r="AA2771" s="276"/>
      <c r="AB2771" s="276"/>
      <c r="AC2771" s="276"/>
      <c r="AD2771" s="276"/>
      <c r="AE2771" s="276"/>
      <c r="AF2771" s="276"/>
      <c r="AG2771" s="276"/>
      <c r="AH2771" s="276"/>
      <c r="AI2771" s="276"/>
      <c r="AJ2771" s="276"/>
      <c r="AK2771" s="276"/>
      <c r="AL2771" s="276"/>
      <c r="AM2771" s="276"/>
      <c r="AN2771" s="276"/>
      <c r="AO2771" s="276"/>
      <c r="AP2771" s="276"/>
      <c r="AQ2771" s="276"/>
      <c r="AR2771" s="277"/>
      <c r="AS2771" s="278"/>
      <c r="AT2771" s="272"/>
      <c r="AU2771" s="272"/>
      <c r="AV2771" s="272"/>
      <c r="AW2771" s="272"/>
      <c r="AX2771" s="272"/>
    </row>
    <row r="2772" spans="1:50" customFormat="1" ht="21.6" x14ac:dyDescent="0.3">
      <c r="A2772" s="274"/>
      <c r="B2772" s="270"/>
      <c r="C2772" s="276"/>
      <c r="D2772" s="276"/>
      <c r="E2772" s="276"/>
      <c r="F2772" s="276"/>
      <c r="G2772" s="276"/>
      <c r="H2772" s="276"/>
      <c r="I2772" s="276"/>
      <c r="J2772" s="276"/>
      <c r="K2772" s="276"/>
      <c r="L2772" s="276"/>
      <c r="M2772" s="276"/>
      <c r="N2772" s="276"/>
      <c r="O2772" s="276"/>
      <c r="P2772" s="276"/>
      <c r="Q2772" s="276"/>
      <c r="R2772" s="276"/>
      <c r="S2772" s="276"/>
      <c r="T2772" s="276"/>
      <c r="U2772" s="276"/>
      <c r="V2772" s="276"/>
      <c r="W2772" s="276"/>
      <c r="X2772" s="276"/>
      <c r="Y2772" s="276"/>
      <c r="Z2772" s="276"/>
      <c r="AA2772" s="276"/>
      <c r="AB2772" s="276"/>
      <c r="AC2772" s="276"/>
      <c r="AD2772" s="276"/>
      <c r="AE2772" s="276"/>
      <c r="AF2772" s="276"/>
      <c r="AG2772" s="276"/>
      <c r="AH2772" s="276"/>
      <c r="AI2772" s="276"/>
      <c r="AJ2772" s="276"/>
      <c r="AK2772" s="276"/>
      <c r="AL2772" s="276"/>
      <c r="AM2772" s="276"/>
      <c r="AN2772" s="276"/>
      <c r="AO2772" s="276"/>
      <c r="AP2772" s="276"/>
      <c r="AQ2772" s="276"/>
      <c r="AR2772" s="277"/>
      <c r="AS2772" s="278"/>
      <c r="AT2772" s="272"/>
      <c r="AU2772" s="272"/>
      <c r="AV2772" s="272"/>
      <c r="AW2772" s="272"/>
      <c r="AX2772" s="272"/>
    </row>
    <row r="2773" spans="1:50" customFormat="1" ht="21.6" x14ac:dyDescent="0.3">
      <c r="A2773" s="274"/>
      <c r="B2773" s="270"/>
      <c r="C2773" s="276"/>
      <c r="D2773" s="276"/>
      <c r="E2773" s="276"/>
      <c r="F2773" s="276"/>
      <c r="G2773" s="276"/>
      <c r="H2773" s="276"/>
      <c r="I2773" s="276"/>
      <c r="J2773" s="276"/>
      <c r="K2773" s="276"/>
      <c r="L2773" s="276"/>
      <c r="M2773" s="276"/>
      <c r="N2773" s="276"/>
      <c r="O2773" s="276"/>
      <c r="P2773" s="276"/>
      <c r="Q2773" s="276"/>
      <c r="R2773" s="276"/>
      <c r="S2773" s="276"/>
      <c r="T2773" s="276"/>
      <c r="U2773" s="276"/>
      <c r="V2773" s="276"/>
      <c r="W2773" s="276"/>
      <c r="X2773" s="276"/>
      <c r="Y2773" s="276"/>
      <c r="Z2773" s="276"/>
      <c r="AA2773" s="276"/>
      <c r="AB2773" s="276"/>
      <c r="AC2773" s="276"/>
      <c r="AD2773" s="276"/>
      <c r="AE2773" s="276"/>
      <c r="AF2773" s="276"/>
      <c r="AG2773" s="276"/>
      <c r="AH2773" s="276"/>
      <c r="AI2773" s="276"/>
      <c r="AJ2773" s="276"/>
      <c r="AK2773" s="276"/>
      <c r="AL2773" s="276"/>
      <c r="AM2773" s="276"/>
      <c r="AN2773" s="276"/>
      <c r="AO2773" s="276"/>
      <c r="AP2773" s="276"/>
      <c r="AQ2773" s="276"/>
      <c r="AR2773" s="277"/>
      <c r="AS2773" s="278"/>
      <c r="AT2773" s="272"/>
      <c r="AU2773" s="272"/>
      <c r="AV2773" s="272"/>
      <c r="AW2773" s="272"/>
      <c r="AX2773" s="272"/>
    </row>
    <row r="2774" spans="1:50" customFormat="1" ht="21.6" x14ac:dyDescent="0.3">
      <c r="A2774" s="274"/>
      <c r="B2774" s="270"/>
      <c r="C2774" s="276"/>
      <c r="D2774" s="276"/>
      <c r="E2774" s="276"/>
      <c r="F2774" s="276"/>
      <c r="G2774" s="276"/>
      <c r="H2774" s="276"/>
      <c r="I2774" s="276"/>
      <c r="J2774" s="276"/>
      <c r="K2774" s="276"/>
      <c r="L2774" s="276"/>
      <c r="M2774" s="276"/>
      <c r="N2774" s="276"/>
      <c r="O2774" s="276"/>
      <c r="P2774" s="276"/>
      <c r="Q2774" s="276"/>
      <c r="R2774" s="276"/>
      <c r="S2774" s="276"/>
      <c r="T2774" s="276"/>
      <c r="U2774" s="276"/>
      <c r="V2774" s="276"/>
      <c r="W2774" s="276"/>
      <c r="X2774" s="276"/>
      <c r="Y2774" s="276"/>
      <c r="Z2774" s="276"/>
      <c r="AA2774" s="276"/>
      <c r="AB2774" s="276"/>
      <c r="AC2774" s="276"/>
      <c r="AD2774" s="276"/>
      <c r="AE2774" s="276"/>
      <c r="AF2774" s="276"/>
      <c r="AG2774" s="276"/>
      <c r="AH2774" s="276"/>
      <c r="AI2774" s="276"/>
      <c r="AJ2774" s="276"/>
      <c r="AK2774" s="276"/>
      <c r="AL2774" s="276"/>
      <c r="AM2774" s="276"/>
      <c r="AN2774" s="276"/>
      <c r="AO2774" s="276"/>
      <c r="AP2774" s="276"/>
      <c r="AQ2774" s="276"/>
      <c r="AR2774" s="277"/>
      <c r="AS2774" s="278"/>
      <c r="AT2774" s="272"/>
      <c r="AU2774" s="272"/>
      <c r="AV2774" s="272"/>
      <c r="AW2774" s="272"/>
      <c r="AX2774" s="272"/>
    </row>
    <row r="2775" spans="1:50" customFormat="1" ht="21.6" x14ac:dyDescent="0.3">
      <c r="A2775" s="274"/>
      <c r="B2775" s="270"/>
      <c r="C2775" s="276"/>
      <c r="D2775" s="276"/>
      <c r="E2775" s="276"/>
      <c r="F2775" s="276"/>
      <c r="G2775" s="276"/>
      <c r="H2775" s="276"/>
      <c r="I2775" s="276"/>
      <c r="J2775" s="276"/>
      <c r="K2775" s="276"/>
      <c r="L2775" s="276"/>
      <c r="M2775" s="276"/>
      <c r="N2775" s="276"/>
      <c r="O2775" s="276"/>
      <c r="P2775" s="276"/>
      <c r="Q2775" s="276"/>
      <c r="R2775" s="276"/>
      <c r="S2775" s="276"/>
      <c r="T2775" s="276"/>
      <c r="U2775" s="276"/>
      <c r="V2775" s="276"/>
      <c r="W2775" s="276"/>
      <c r="X2775" s="276"/>
      <c r="Y2775" s="276"/>
      <c r="Z2775" s="276"/>
      <c r="AA2775" s="276"/>
      <c r="AB2775" s="276"/>
      <c r="AC2775" s="276"/>
      <c r="AD2775" s="276"/>
      <c r="AE2775" s="276"/>
      <c r="AF2775" s="276"/>
      <c r="AG2775" s="276"/>
      <c r="AH2775" s="276"/>
      <c r="AI2775" s="276"/>
      <c r="AJ2775" s="276"/>
      <c r="AK2775" s="276"/>
      <c r="AL2775" s="276"/>
      <c r="AM2775" s="276"/>
      <c r="AN2775" s="276"/>
      <c r="AO2775" s="276"/>
      <c r="AP2775" s="276"/>
      <c r="AQ2775" s="276"/>
      <c r="AR2775" s="277"/>
      <c r="AS2775" s="278"/>
      <c r="AT2775" s="272"/>
      <c r="AU2775" s="272"/>
      <c r="AV2775" s="272"/>
      <c r="AW2775" s="272"/>
      <c r="AX2775" s="272"/>
    </row>
    <row r="2776" spans="1:50" customFormat="1" ht="21.6" x14ac:dyDescent="0.3">
      <c r="A2776" s="274"/>
      <c r="B2776" s="270"/>
      <c r="C2776" s="276"/>
      <c r="D2776" s="276"/>
      <c r="E2776" s="276"/>
      <c r="F2776" s="276"/>
      <c r="G2776" s="276"/>
      <c r="H2776" s="276"/>
      <c r="I2776" s="276"/>
      <c r="J2776" s="276"/>
      <c r="K2776" s="276"/>
      <c r="L2776" s="276"/>
      <c r="M2776" s="276"/>
      <c r="N2776" s="276"/>
      <c r="O2776" s="276"/>
      <c r="P2776" s="276"/>
      <c r="Q2776" s="276"/>
      <c r="R2776" s="276"/>
      <c r="S2776" s="276"/>
      <c r="T2776" s="276"/>
      <c r="U2776" s="276"/>
      <c r="V2776" s="276"/>
      <c r="W2776" s="276"/>
      <c r="X2776" s="276"/>
      <c r="Y2776" s="276"/>
      <c r="Z2776" s="276"/>
      <c r="AA2776" s="276"/>
      <c r="AB2776" s="276"/>
      <c r="AC2776" s="276"/>
      <c r="AD2776" s="276"/>
      <c r="AE2776" s="276"/>
      <c r="AF2776" s="276"/>
      <c r="AG2776" s="276"/>
      <c r="AH2776" s="276"/>
      <c r="AI2776" s="276"/>
      <c r="AJ2776" s="276"/>
      <c r="AK2776" s="276"/>
      <c r="AL2776" s="276"/>
      <c r="AM2776" s="276"/>
      <c r="AN2776" s="276"/>
      <c r="AO2776" s="276"/>
      <c r="AP2776" s="276"/>
      <c r="AQ2776" s="276"/>
      <c r="AR2776" s="277"/>
      <c r="AS2776" s="278"/>
      <c r="AT2776" s="272"/>
      <c r="AU2776" s="272"/>
      <c r="AV2776" s="272"/>
      <c r="AW2776" s="272"/>
      <c r="AX2776" s="272"/>
    </row>
    <row r="2777" spans="1:50" customFormat="1" ht="21.6" x14ac:dyDescent="0.3">
      <c r="A2777" s="274"/>
      <c r="B2777" s="270"/>
      <c r="C2777" s="276"/>
      <c r="D2777" s="276"/>
      <c r="E2777" s="276"/>
      <c r="F2777" s="276"/>
      <c r="G2777" s="276"/>
      <c r="H2777" s="276"/>
      <c r="I2777" s="276"/>
      <c r="J2777" s="276"/>
      <c r="K2777" s="276"/>
      <c r="L2777" s="276"/>
      <c r="M2777" s="276"/>
      <c r="N2777" s="276"/>
      <c r="O2777" s="276"/>
      <c r="P2777" s="276"/>
      <c r="Q2777" s="276"/>
      <c r="R2777" s="276"/>
      <c r="S2777" s="276"/>
      <c r="T2777" s="276"/>
      <c r="U2777" s="276"/>
      <c r="V2777" s="276"/>
      <c r="W2777" s="276"/>
      <c r="X2777" s="276"/>
      <c r="Y2777" s="276"/>
      <c r="Z2777" s="276"/>
      <c r="AA2777" s="276"/>
      <c r="AB2777" s="276"/>
      <c r="AC2777" s="276"/>
      <c r="AD2777" s="276"/>
      <c r="AE2777" s="276"/>
      <c r="AF2777" s="276"/>
      <c r="AG2777" s="276"/>
      <c r="AH2777" s="276"/>
      <c r="AI2777" s="276"/>
      <c r="AJ2777" s="276"/>
      <c r="AK2777" s="276"/>
      <c r="AL2777" s="276"/>
      <c r="AM2777" s="276"/>
      <c r="AN2777" s="276"/>
      <c r="AO2777" s="276"/>
      <c r="AP2777" s="276"/>
      <c r="AQ2777" s="276"/>
      <c r="AR2777" s="277"/>
      <c r="AS2777" s="278"/>
      <c r="AT2777" s="272"/>
      <c r="AU2777" s="272"/>
      <c r="AV2777" s="272"/>
      <c r="AW2777" s="272"/>
      <c r="AX2777" s="272"/>
    </row>
    <row r="2778" spans="1:50" customFormat="1" ht="14.4" x14ac:dyDescent="0.3">
      <c r="A2778" s="269"/>
      <c r="B2778" s="270"/>
      <c r="C2778" s="275"/>
      <c r="D2778" s="275"/>
      <c r="E2778" s="275"/>
      <c r="F2778" s="275"/>
      <c r="G2778" s="275"/>
      <c r="H2778" s="275"/>
      <c r="I2778" s="275"/>
      <c r="J2778" s="275"/>
      <c r="K2778" s="275"/>
      <c r="L2778" s="275"/>
      <c r="M2778" s="275"/>
      <c r="N2778" s="275"/>
      <c r="O2778" s="275"/>
      <c r="P2778" s="275"/>
      <c r="Q2778" s="275"/>
      <c r="R2778" s="275"/>
      <c r="S2778" s="275"/>
      <c r="T2778" s="275"/>
      <c r="U2778" s="275"/>
      <c r="V2778" s="275"/>
      <c r="W2778" s="275"/>
      <c r="X2778" s="275"/>
      <c r="Y2778" s="275"/>
      <c r="Z2778" s="275"/>
      <c r="AA2778" s="275"/>
      <c r="AB2778" s="275"/>
      <c r="AC2778" s="275"/>
      <c r="AD2778" s="275"/>
      <c r="AE2778" s="275"/>
      <c r="AF2778" s="275"/>
      <c r="AG2778" s="275"/>
      <c r="AH2778" s="275"/>
      <c r="AI2778" s="275"/>
      <c r="AJ2778" s="275"/>
      <c r="AK2778" s="275"/>
      <c r="AL2778" s="275"/>
      <c r="AM2778" s="275"/>
      <c r="AN2778" s="275"/>
      <c r="AO2778" s="275"/>
      <c r="AP2778" s="275"/>
      <c r="AQ2778" s="275"/>
      <c r="AR2778" s="275"/>
      <c r="AS2778" s="275"/>
      <c r="AT2778" s="272"/>
      <c r="AU2778" s="272"/>
      <c r="AV2778" s="272"/>
      <c r="AW2778" s="272"/>
      <c r="AX2778" s="272"/>
    </row>
    <row r="2779" spans="1:50" customFormat="1" ht="21.6" x14ac:dyDescent="0.3">
      <c r="A2779" s="274"/>
      <c r="B2779" s="270"/>
      <c r="C2779" s="276"/>
      <c r="D2779" s="276"/>
      <c r="E2779" s="276"/>
      <c r="F2779" s="276"/>
      <c r="G2779" s="276"/>
      <c r="H2779" s="276"/>
      <c r="I2779" s="276"/>
      <c r="J2779" s="276"/>
      <c r="K2779" s="276"/>
      <c r="L2779" s="276"/>
      <c r="M2779" s="276"/>
      <c r="N2779" s="276"/>
      <c r="O2779" s="276"/>
      <c r="P2779" s="276"/>
      <c r="Q2779" s="276"/>
      <c r="R2779" s="276"/>
      <c r="S2779" s="276"/>
      <c r="T2779" s="276"/>
      <c r="U2779" s="276"/>
      <c r="V2779" s="276"/>
      <c r="W2779" s="276"/>
      <c r="X2779" s="276"/>
      <c r="Y2779" s="276"/>
      <c r="Z2779" s="276"/>
      <c r="AA2779" s="276"/>
      <c r="AB2779" s="276"/>
      <c r="AC2779" s="276"/>
      <c r="AD2779" s="276"/>
      <c r="AE2779" s="276"/>
      <c r="AF2779" s="276"/>
      <c r="AG2779" s="276"/>
      <c r="AH2779" s="276"/>
      <c r="AI2779" s="276"/>
      <c r="AJ2779" s="276"/>
      <c r="AK2779" s="276"/>
      <c r="AL2779" s="276"/>
      <c r="AM2779" s="276"/>
      <c r="AN2779" s="276"/>
      <c r="AO2779" s="276"/>
      <c r="AP2779" s="276"/>
      <c r="AQ2779" s="276"/>
      <c r="AR2779" s="277"/>
      <c r="AS2779" s="278"/>
      <c r="AT2779" s="272"/>
      <c r="AU2779" s="272"/>
      <c r="AV2779" s="272"/>
      <c r="AW2779" s="272"/>
      <c r="AX2779" s="272"/>
    </row>
    <row r="2780" spans="1:50" customFormat="1" ht="21.6" x14ac:dyDescent="0.3">
      <c r="A2780" s="274"/>
      <c r="B2780" s="270"/>
      <c r="C2780" s="276"/>
      <c r="D2780" s="276"/>
      <c r="E2780" s="276"/>
      <c r="F2780" s="276"/>
      <c r="G2780" s="276"/>
      <c r="H2780" s="276"/>
      <c r="I2780" s="276"/>
      <c r="J2780" s="276"/>
      <c r="K2780" s="276"/>
      <c r="L2780" s="276"/>
      <c r="M2780" s="276"/>
      <c r="N2780" s="276"/>
      <c r="O2780" s="276"/>
      <c r="P2780" s="276"/>
      <c r="Q2780" s="276"/>
      <c r="R2780" s="276"/>
      <c r="S2780" s="276"/>
      <c r="T2780" s="276"/>
      <c r="U2780" s="276"/>
      <c r="V2780" s="276"/>
      <c r="W2780" s="276"/>
      <c r="X2780" s="276"/>
      <c r="Y2780" s="276"/>
      <c r="Z2780" s="276"/>
      <c r="AA2780" s="276"/>
      <c r="AB2780" s="276"/>
      <c r="AC2780" s="276"/>
      <c r="AD2780" s="276"/>
      <c r="AE2780" s="276"/>
      <c r="AF2780" s="276"/>
      <c r="AG2780" s="276"/>
      <c r="AH2780" s="276"/>
      <c r="AI2780" s="276"/>
      <c r="AJ2780" s="276"/>
      <c r="AK2780" s="276"/>
      <c r="AL2780" s="276"/>
      <c r="AM2780" s="276"/>
      <c r="AN2780" s="276"/>
      <c r="AO2780" s="276"/>
      <c r="AP2780" s="276"/>
      <c r="AQ2780" s="276"/>
      <c r="AR2780" s="277"/>
      <c r="AS2780" s="278"/>
      <c r="AT2780" s="272"/>
      <c r="AU2780" s="272"/>
      <c r="AV2780" s="272"/>
      <c r="AW2780" s="272"/>
      <c r="AX2780" s="272"/>
    </row>
    <row r="2781" spans="1:50" customFormat="1" ht="14.4" x14ac:dyDescent="0.3">
      <c r="A2781" s="269"/>
      <c r="B2781" s="270"/>
      <c r="C2781" s="275"/>
      <c r="D2781" s="275"/>
      <c r="E2781" s="275"/>
      <c r="F2781" s="275"/>
      <c r="G2781" s="275"/>
      <c r="H2781" s="275"/>
      <c r="I2781" s="275"/>
      <c r="J2781" s="275"/>
      <c r="K2781" s="275"/>
      <c r="L2781" s="275"/>
      <c r="M2781" s="275"/>
      <c r="N2781" s="275"/>
      <c r="O2781" s="275"/>
      <c r="P2781" s="275"/>
      <c r="Q2781" s="275"/>
      <c r="R2781" s="275"/>
      <c r="S2781" s="275"/>
      <c r="T2781" s="275"/>
      <c r="U2781" s="275"/>
      <c r="V2781" s="275"/>
      <c r="W2781" s="275"/>
      <c r="X2781" s="275"/>
      <c r="Y2781" s="275"/>
      <c r="Z2781" s="275"/>
      <c r="AA2781" s="275"/>
      <c r="AB2781" s="275"/>
      <c r="AC2781" s="275"/>
      <c r="AD2781" s="275"/>
      <c r="AE2781" s="275"/>
      <c r="AF2781" s="275"/>
      <c r="AG2781" s="275"/>
      <c r="AH2781" s="275"/>
      <c r="AI2781" s="275"/>
      <c r="AJ2781" s="275"/>
      <c r="AK2781" s="275"/>
      <c r="AL2781" s="275"/>
      <c r="AM2781" s="275"/>
      <c r="AN2781" s="275"/>
      <c r="AO2781" s="275"/>
      <c r="AP2781" s="275"/>
      <c r="AQ2781" s="275"/>
      <c r="AR2781" s="275"/>
      <c r="AS2781" s="275"/>
      <c r="AT2781" s="272"/>
      <c r="AU2781" s="272"/>
      <c r="AV2781" s="272"/>
      <c r="AW2781" s="272"/>
      <c r="AX2781" s="272"/>
    </row>
    <row r="2782" spans="1:50" customFormat="1" ht="21.6" x14ac:dyDescent="0.3">
      <c r="A2782" s="274"/>
      <c r="B2782" s="270"/>
      <c r="C2782" s="276"/>
      <c r="D2782" s="276"/>
      <c r="E2782" s="276"/>
      <c r="F2782" s="276"/>
      <c r="G2782" s="276"/>
      <c r="H2782" s="276"/>
      <c r="I2782" s="276"/>
      <c r="J2782" s="276"/>
      <c r="K2782" s="276"/>
      <c r="L2782" s="276"/>
      <c r="M2782" s="276"/>
      <c r="N2782" s="276"/>
      <c r="O2782" s="276"/>
      <c r="P2782" s="276"/>
      <c r="Q2782" s="276"/>
      <c r="R2782" s="276"/>
      <c r="S2782" s="276"/>
      <c r="T2782" s="276"/>
      <c r="U2782" s="276"/>
      <c r="V2782" s="276"/>
      <c r="W2782" s="276"/>
      <c r="X2782" s="276"/>
      <c r="Y2782" s="276"/>
      <c r="Z2782" s="276"/>
      <c r="AA2782" s="276"/>
      <c r="AB2782" s="276"/>
      <c r="AC2782" s="276"/>
      <c r="AD2782" s="276"/>
      <c r="AE2782" s="276"/>
      <c r="AF2782" s="276"/>
      <c r="AG2782" s="276"/>
      <c r="AH2782" s="276"/>
      <c r="AI2782" s="276"/>
      <c r="AJ2782" s="276"/>
      <c r="AK2782" s="276"/>
      <c r="AL2782" s="276"/>
      <c r="AM2782" s="276"/>
      <c r="AN2782" s="276"/>
      <c r="AO2782" s="276"/>
      <c r="AP2782" s="276"/>
      <c r="AQ2782" s="276"/>
      <c r="AR2782" s="277"/>
      <c r="AS2782" s="278"/>
      <c r="AT2782" s="272"/>
      <c r="AU2782" s="272"/>
      <c r="AV2782" s="272"/>
      <c r="AW2782" s="272"/>
      <c r="AX2782" s="272"/>
    </row>
    <row r="2783" spans="1:50" customFormat="1" ht="21.6" x14ac:dyDescent="0.3">
      <c r="A2783" s="274"/>
      <c r="B2783" s="270"/>
      <c r="C2783" s="276"/>
      <c r="D2783" s="276"/>
      <c r="E2783" s="276"/>
      <c r="F2783" s="276"/>
      <c r="G2783" s="276"/>
      <c r="H2783" s="276"/>
      <c r="I2783" s="276"/>
      <c r="J2783" s="276"/>
      <c r="K2783" s="276"/>
      <c r="L2783" s="276"/>
      <c r="M2783" s="276"/>
      <c r="N2783" s="276"/>
      <c r="O2783" s="276"/>
      <c r="P2783" s="276"/>
      <c r="Q2783" s="276"/>
      <c r="R2783" s="276"/>
      <c r="S2783" s="276"/>
      <c r="T2783" s="276"/>
      <c r="U2783" s="276"/>
      <c r="V2783" s="276"/>
      <c r="W2783" s="276"/>
      <c r="X2783" s="276"/>
      <c r="Y2783" s="276"/>
      <c r="Z2783" s="276"/>
      <c r="AA2783" s="276"/>
      <c r="AB2783" s="276"/>
      <c r="AC2783" s="276"/>
      <c r="AD2783" s="276"/>
      <c r="AE2783" s="276"/>
      <c r="AF2783" s="276"/>
      <c r="AG2783" s="276"/>
      <c r="AH2783" s="276"/>
      <c r="AI2783" s="276"/>
      <c r="AJ2783" s="276"/>
      <c r="AK2783" s="276"/>
      <c r="AL2783" s="276"/>
      <c r="AM2783" s="276"/>
      <c r="AN2783" s="276"/>
      <c r="AO2783" s="276"/>
      <c r="AP2783" s="276"/>
      <c r="AQ2783" s="276"/>
      <c r="AR2783" s="277"/>
      <c r="AS2783" s="278"/>
      <c r="AT2783" s="272"/>
      <c r="AU2783" s="272"/>
      <c r="AV2783" s="272"/>
      <c r="AW2783" s="272"/>
      <c r="AX2783" s="272"/>
    </row>
    <row r="2784" spans="1:50" customFormat="1" ht="14.4" x14ac:dyDescent="0.3">
      <c r="A2784" s="269"/>
      <c r="B2784" s="270"/>
      <c r="C2784" s="275"/>
      <c r="D2784" s="275"/>
      <c r="E2784" s="275"/>
      <c r="F2784" s="275"/>
      <c r="G2784" s="275"/>
      <c r="H2784" s="275"/>
      <c r="I2784" s="275"/>
      <c r="J2784" s="275"/>
      <c r="K2784" s="275"/>
      <c r="L2784" s="275"/>
      <c r="M2784" s="275"/>
      <c r="N2784" s="275"/>
      <c r="O2784" s="275"/>
      <c r="P2784" s="275"/>
      <c r="Q2784" s="275"/>
      <c r="R2784" s="275"/>
      <c r="S2784" s="275"/>
      <c r="T2784" s="275"/>
      <c r="U2784" s="275"/>
      <c r="V2784" s="275"/>
      <c r="W2784" s="275"/>
      <c r="X2784" s="275"/>
      <c r="Y2784" s="275"/>
      <c r="Z2784" s="275"/>
      <c r="AA2784" s="275"/>
      <c r="AB2784" s="275"/>
      <c r="AC2784" s="275"/>
      <c r="AD2784" s="275"/>
      <c r="AE2784" s="275"/>
      <c r="AF2784" s="275"/>
      <c r="AG2784" s="275"/>
      <c r="AH2784" s="275"/>
      <c r="AI2784" s="275"/>
      <c r="AJ2784" s="275"/>
      <c r="AK2784" s="275"/>
      <c r="AL2784" s="275"/>
      <c r="AM2784" s="275"/>
      <c r="AN2784" s="275"/>
      <c r="AO2784" s="275"/>
      <c r="AP2784" s="275"/>
      <c r="AQ2784" s="275"/>
      <c r="AR2784" s="275"/>
      <c r="AS2784" s="275"/>
      <c r="AT2784" s="272"/>
      <c r="AU2784" s="272"/>
      <c r="AV2784" s="272"/>
      <c r="AW2784" s="272"/>
      <c r="AX2784" s="272"/>
    </row>
    <row r="2785" spans="1:50" customFormat="1" ht="21.6" x14ac:dyDescent="0.3">
      <c r="A2785" s="274"/>
      <c r="B2785" s="270"/>
      <c r="C2785" s="276"/>
      <c r="D2785" s="276"/>
      <c r="E2785" s="276"/>
      <c r="F2785" s="276"/>
      <c r="G2785" s="276"/>
      <c r="H2785" s="276"/>
      <c r="I2785" s="276"/>
      <c r="J2785" s="276"/>
      <c r="K2785" s="276"/>
      <c r="L2785" s="276"/>
      <c r="M2785" s="276"/>
      <c r="N2785" s="276"/>
      <c r="O2785" s="276"/>
      <c r="P2785" s="276"/>
      <c r="Q2785" s="276"/>
      <c r="R2785" s="276"/>
      <c r="S2785" s="276"/>
      <c r="T2785" s="276"/>
      <c r="U2785" s="276"/>
      <c r="V2785" s="276"/>
      <c r="W2785" s="276"/>
      <c r="X2785" s="276"/>
      <c r="Y2785" s="276"/>
      <c r="Z2785" s="276"/>
      <c r="AA2785" s="276"/>
      <c r="AB2785" s="276"/>
      <c r="AC2785" s="276"/>
      <c r="AD2785" s="276"/>
      <c r="AE2785" s="276"/>
      <c r="AF2785" s="276"/>
      <c r="AG2785" s="276"/>
      <c r="AH2785" s="276"/>
      <c r="AI2785" s="276"/>
      <c r="AJ2785" s="276"/>
      <c r="AK2785" s="276"/>
      <c r="AL2785" s="276"/>
      <c r="AM2785" s="276"/>
      <c r="AN2785" s="276"/>
      <c r="AO2785" s="276"/>
      <c r="AP2785" s="276"/>
      <c r="AQ2785" s="276"/>
      <c r="AR2785" s="277"/>
      <c r="AS2785" s="278"/>
      <c r="AT2785" s="272"/>
      <c r="AU2785" s="272"/>
      <c r="AV2785" s="272"/>
      <c r="AW2785" s="272"/>
      <c r="AX2785" s="272"/>
    </row>
    <row r="2786" spans="1:50" customFormat="1" ht="21.6" x14ac:dyDescent="0.3">
      <c r="A2786" s="274"/>
      <c r="B2786" s="270"/>
      <c r="C2786" s="276"/>
      <c r="D2786" s="276"/>
      <c r="E2786" s="276"/>
      <c r="F2786" s="276"/>
      <c r="G2786" s="276"/>
      <c r="H2786" s="276"/>
      <c r="I2786" s="276"/>
      <c r="J2786" s="276"/>
      <c r="K2786" s="276"/>
      <c r="L2786" s="276"/>
      <c r="M2786" s="276"/>
      <c r="N2786" s="276"/>
      <c r="O2786" s="276"/>
      <c r="P2786" s="276"/>
      <c r="Q2786" s="276"/>
      <c r="R2786" s="276"/>
      <c r="S2786" s="276"/>
      <c r="T2786" s="276"/>
      <c r="U2786" s="276"/>
      <c r="V2786" s="276"/>
      <c r="W2786" s="276"/>
      <c r="X2786" s="276"/>
      <c r="Y2786" s="276"/>
      <c r="Z2786" s="276"/>
      <c r="AA2786" s="276"/>
      <c r="AB2786" s="276"/>
      <c r="AC2786" s="276"/>
      <c r="AD2786" s="276"/>
      <c r="AE2786" s="276"/>
      <c r="AF2786" s="276"/>
      <c r="AG2786" s="276"/>
      <c r="AH2786" s="276"/>
      <c r="AI2786" s="276"/>
      <c r="AJ2786" s="276"/>
      <c r="AK2786" s="276"/>
      <c r="AL2786" s="276"/>
      <c r="AM2786" s="276"/>
      <c r="AN2786" s="276"/>
      <c r="AO2786" s="276"/>
      <c r="AP2786" s="276"/>
      <c r="AQ2786" s="276"/>
      <c r="AR2786" s="277"/>
      <c r="AS2786" s="278"/>
      <c r="AT2786" s="272"/>
      <c r="AU2786" s="272"/>
      <c r="AV2786" s="272"/>
      <c r="AW2786" s="272"/>
      <c r="AX2786" s="272"/>
    </row>
    <row r="2787" spans="1:50" customFormat="1" ht="21.6" x14ac:dyDescent="0.3">
      <c r="A2787" s="274"/>
      <c r="B2787" s="270"/>
      <c r="C2787" s="276"/>
      <c r="D2787" s="276"/>
      <c r="E2787" s="276"/>
      <c r="F2787" s="276"/>
      <c r="G2787" s="276"/>
      <c r="H2787" s="276"/>
      <c r="I2787" s="276"/>
      <c r="J2787" s="276"/>
      <c r="K2787" s="276"/>
      <c r="L2787" s="276"/>
      <c r="M2787" s="276"/>
      <c r="N2787" s="276"/>
      <c r="O2787" s="276"/>
      <c r="P2787" s="276"/>
      <c r="Q2787" s="276"/>
      <c r="R2787" s="276"/>
      <c r="S2787" s="276"/>
      <c r="T2787" s="276"/>
      <c r="U2787" s="276"/>
      <c r="V2787" s="276"/>
      <c r="W2787" s="276"/>
      <c r="X2787" s="276"/>
      <c r="Y2787" s="276"/>
      <c r="Z2787" s="276"/>
      <c r="AA2787" s="276"/>
      <c r="AB2787" s="276"/>
      <c r="AC2787" s="276"/>
      <c r="AD2787" s="276"/>
      <c r="AE2787" s="276"/>
      <c r="AF2787" s="276"/>
      <c r="AG2787" s="276"/>
      <c r="AH2787" s="276"/>
      <c r="AI2787" s="276"/>
      <c r="AJ2787" s="276"/>
      <c r="AK2787" s="276"/>
      <c r="AL2787" s="276"/>
      <c r="AM2787" s="276"/>
      <c r="AN2787" s="276"/>
      <c r="AO2787" s="276"/>
      <c r="AP2787" s="276"/>
      <c r="AQ2787" s="276"/>
      <c r="AR2787" s="277"/>
      <c r="AS2787" s="278"/>
      <c r="AT2787" s="272"/>
      <c r="AU2787" s="272"/>
      <c r="AV2787" s="272"/>
      <c r="AW2787" s="272"/>
      <c r="AX2787" s="272"/>
    </row>
    <row r="2788" spans="1:50" customFormat="1" ht="21.6" x14ac:dyDescent="0.3">
      <c r="A2788" s="274"/>
      <c r="B2788" s="270"/>
      <c r="C2788" s="276"/>
      <c r="D2788" s="276"/>
      <c r="E2788" s="276"/>
      <c r="F2788" s="276"/>
      <c r="G2788" s="276"/>
      <c r="H2788" s="276"/>
      <c r="I2788" s="276"/>
      <c r="J2788" s="276"/>
      <c r="K2788" s="276"/>
      <c r="L2788" s="276"/>
      <c r="M2788" s="276"/>
      <c r="N2788" s="276"/>
      <c r="O2788" s="276"/>
      <c r="P2788" s="276"/>
      <c r="Q2788" s="276"/>
      <c r="R2788" s="276"/>
      <c r="S2788" s="276"/>
      <c r="T2788" s="276"/>
      <c r="U2788" s="276"/>
      <c r="V2788" s="276"/>
      <c r="W2788" s="276"/>
      <c r="X2788" s="276"/>
      <c r="Y2788" s="276"/>
      <c r="Z2788" s="276"/>
      <c r="AA2788" s="276"/>
      <c r="AB2788" s="276"/>
      <c r="AC2788" s="276"/>
      <c r="AD2788" s="276"/>
      <c r="AE2788" s="276"/>
      <c r="AF2788" s="276"/>
      <c r="AG2788" s="276"/>
      <c r="AH2788" s="276"/>
      <c r="AI2788" s="276"/>
      <c r="AJ2788" s="276"/>
      <c r="AK2788" s="276"/>
      <c r="AL2788" s="276"/>
      <c r="AM2788" s="276"/>
      <c r="AN2788" s="276"/>
      <c r="AO2788" s="276"/>
      <c r="AP2788" s="276"/>
      <c r="AQ2788" s="276"/>
      <c r="AR2788" s="277"/>
      <c r="AS2788" s="278"/>
      <c r="AT2788" s="272"/>
      <c r="AU2788" s="272"/>
      <c r="AV2788" s="272"/>
      <c r="AW2788" s="272"/>
      <c r="AX2788" s="272"/>
    </row>
    <row r="2789" spans="1:50" customFormat="1" ht="21.6" x14ac:dyDescent="0.3">
      <c r="A2789" s="274"/>
      <c r="B2789" s="270"/>
      <c r="C2789" s="276"/>
      <c r="D2789" s="276"/>
      <c r="E2789" s="276"/>
      <c r="F2789" s="276"/>
      <c r="G2789" s="276"/>
      <c r="H2789" s="276"/>
      <c r="I2789" s="276"/>
      <c r="J2789" s="276"/>
      <c r="K2789" s="276"/>
      <c r="L2789" s="276"/>
      <c r="M2789" s="276"/>
      <c r="N2789" s="276"/>
      <c r="O2789" s="276"/>
      <c r="P2789" s="276"/>
      <c r="Q2789" s="276"/>
      <c r="R2789" s="276"/>
      <c r="S2789" s="276"/>
      <c r="T2789" s="276"/>
      <c r="U2789" s="276"/>
      <c r="V2789" s="276"/>
      <c r="W2789" s="276"/>
      <c r="X2789" s="276"/>
      <c r="Y2789" s="276"/>
      <c r="Z2789" s="276"/>
      <c r="AA2789" s="276"/>
      <c r="AB2789" s="276"/>
      <c r="AC2789" s="276"/>
      <c r="AD2789" s="276"/>
      <c r="AE2789" s="276"/>
      <c r="AF2789" s="276"/>
      <c r="AG2789" s="276"/>
      <c r="AH2789" s="276"/>
      <c r="AI2789" s="276"/>
      <c r="AJ2789" s="276"/>
      <c r="AK2789" s="276"/>
      <c r="AL2789" s="276"/>
      <c r="AM2789" s="276"/>
      <c r="AN2789" s="276"/>
      <c r="AO2789" s="276"/>
      <c r="AP2789" s="276"/>
      <c r="AQ2789" s="276"/>
      <c r="AR2789" s="277"/>
      <c r="AS2789" s="278"/>
      <c r="AT2789" s="272"/>
      <c r="AU2789" s="272"/>
      <c r="AV2789" s="272"/>
      <c r="AW2789" s="272"/>
      <c r="AX2789" s="272"/>
    </row>
    <row r="2790" spans="1:50" customFormat="1" ht="14.4" x14ac:dyDescent="0.3">
      <c r="A2790" s="269"/>
      <c r="B2790" s="270"/>
      <c r="C2790" s="275"/>
      <c r="D2790" s="275"/>
      <c r="E2790" s="275"/>
      <c r="F2790" s="275"/>
      <c r="G2790" s="275"/>
      <c r="H2790" s="275"/>
      <c r="I2790" s="275"/>
      <c r="J2790" s="275"/>
      <c r="K2790" s="275"/>
      <c r="L2790" s="275"/>
      <c r="M2790" s="275"/>
      <c r="N2790" s="275"/>
      <c r="O2790" s="275"/>
      <c r="P2790" s="275"/>
      <c r="Q2790" s="275"/>
      <c r="R2790" s="275"/>
      <c r="S2790" s="275"/>
      <c r="T2790" s="275"/>
      <c r="U2790" s="275"/>
      <c r="V2790" s="275"/>
      <c r="W2790" s="275"/>
      <c r="X2790" s="275"/>
      <c r="Y2790" s="275"/>
      <c r="Z2790" s="275"/>
      <c r="AA2790" s="275"/>
      <c r="AB2790" s="275"/>
      <c r="AC2790" s="275"/>
      <c r="AD2790" s="275"/>
      <c r="AE2790" s="275"/>
      <c r="AF2790" s="275"/>
      <c r="AG2790" s="275"/>
      <c r="AH2790" s="275"/>
      <c r="AI2790" s="275"/>
      <c r="AJ2790" s="275"/>
      <c r="AK2790" s="275"/>
      <c r="AL2790" s="275"/>
      <c r="AM2790" s="275"/>
      <c r="AN2790" s="275"/>
      <c r="AO2790" s="275"/>
      <c r="AP2790" s="275"/>
      <c r="AQ2790" s="275"/>
      <c r="AR2790" s="275"/>
      <c r="AS2790" s="275"/>
      <c r="AT2790" s="272"/>
      <c r="AU2790" s="272"/>
      <c r="AV2790" s="272"/>
      <c r="AW2790" s="272"/>
      <c r="AX2790" s="272"/>
    </row>
    <row r="2791" spans="1:50" customFormat="1" ht="21.6" x14ac:dyDescent="0.3">
      <c r="A2791" s="274"/>
      <c r="B2791" s="270"/>
      <c r="C2791" s="276"/>
      <c r="D2791" s="276"/>
      <c r="E2791" s="276"/>
      <c r="F2791" s="276"/>
      <c r="G2791" s="276"/>
      <c r="H2791" s="276"/>
      <c r="I2791" s="276"/>
      <c r="J2791" s="276"/>
      <c r="K2791" s="276"/>
      <c r="L2791" s="276"/>
      <c r="M2791" s="276"/>
      <c r="N2791" s="276"/>
      <c r="O2791" s="276"/>
      <c r="P2791" s="276"/>
      <c r="Q2791" s="276"/>
      <c r="R2791" s="276"/>
      <c r="S2791" s="276"/>
      <c r="T2791" s="276"/>
      <c r="U2791" s="276"/>
      <c r="V2791" s="276"/>
      <c r="W2791" s="276"/>
      <c r="X2791" s="276"/>
      <c r="Y2791" s="276"/>
      <c r="Z2791" s="276"/>
      <c r="AA2791" s="276"/>
      <c r="AB2791" s="276"/>
      <c r="AC2791" s="276"/>
      <c r="AD2791" s="276"/>
      <c r="AE2791" s="276"/>
      <c r="AF2791" s="276"/>
      <c r="AG2791" s="276"/>
      <c r="AH2791" s="276"/>
      <c r="AI2791" s="276"/>
      <c r="AJ2791" s="276"/>
      <c r="AK2791" s="276"/>
      <c r="AL2791" s="276"/>
      <c r="AM2791" s="276"/>
      <c r="AN2791" s="276"/>
      <c r="AO2791" s="276"/>
      <c r="AP2791" s="276"/>
      <c r="AQ2791" s="276"/>
      <c r="AR2791" s="277"/>
      <c r="AS2791" s="278"/>
      <c r="AT2791" s="272"/>
      <c r="AU2791" s="272"/>
      <c r="AV2791" s="272"/>
      <c r="AW2791" s="272"/>
      <c r="AX2791" s="272"/>
    </row>
    <row r="2792" spans="1:50" customFormat="1" ht="21.6" x14ac:dyDescent="0.3">
      <c r="A2792" s="274"/>
      <c r="B2792" s="270"/>
      <c r="C2792" s="276"/>
      <c r="D2792" s="276"/>
      <c r="E2792" s="276"/>
      <c r="F2792" s="276"/>
      <c r="G2792" s="276"/>
      <c r="H2792" s="276"/>
      <c r="I2792" s="276"/>
      <c r="J2792" s="276"/>
      <c r="K2792" s="276"/>
      <c r="L2792" s="276"/>
      <c r="M2792" s="276"/>
      <c r="N2792" s="276"/>
      <c r="O2792" s="276"/>
      <c r="P2792" s="276"/>
      <c r="Q2792" s="276"/>
      <c r="R2792" s="276"/>
      <c r="S2792" s="276"/>
      <c r="T2792" s="276"/>
      <c r="U2792" s="276"/>
      <c r="V2792" s="276"/>
      <c r="W2792" s="276"/>
      <c r="X2792" s="276"/>
      <c r="Y2792" s="276"/>
      <c r="Z2792" s="276"/>
      <c r="AA2792" s="276"/>
      <c r="AB2792" s="276"/>
      <c r="AC2792" s="276"/>
      <c r="AD2792" s="276"/>
      <c r="AE2792" s="276"/>
      <c r="AF2792" s="276"/>
      <c r="AG2792" s="276"/>
      <c r="AH2792" s="276"/>
      <c r="AI2792" s="276"/>
      <c r="AJ2792" s="276"/>
      <c r="AK2792" s="276"/>
      <c r="AL2792" s="276"/>
      <c r="AM2792" s="276"/>
      <c r="AN2792" s="276"/>
      <c r="AO2792" s="276"/>
      <c r="AP2792" s="276"/>
      <c r="AQ2792" s="276"/>
      <c r="AR2792" s="277"/>
      <c r="AS2792" s="278"/>
      <c r="AT2792" s="272"/>
      <c r="AU2792" s="272"/>
      <c r="AV2792" s="272"/>
      <c r="AW2792" s="272"/>
      <c r="AX2792" s="272"/>
    </row>
    <row r="2793" spans="1:50" customFormat="1" ht="21.6" x14ac:dyDescent="0.3">
      <c r="A2793" s="274"/>
      <c r="B2793" s="270"/>
      <c r="C2793" s="276"/>
      <c r="D2793" s="276"/>
      <c r="E2793" s="276"/>
      <c r="F2793" s="276"/>
      <c r="G2793" s="276"/>
      <c r="H2793" s="276"/>
      <c r="I2793" s="276"/>
      <c r="J2793" s="276"/>
      <c r="K2793" s="276"/>
      <c r="L2793" s="276"/>
      <c r="M2793" s="276"/>
      <c r="N2793" s="276"/>
      <c r="O2793" s="276"/>
      <c r="P2793" s="276"/>
      <c r="Q2793" s="276"/>
      <c r="R2793" s="276"/>
      <c r="S2793" s="276"/>
      <c r="T2793" s="276"/>
      <c r="U2793" s="276"/>
      <c r="V2793" s="276"/>
      <c r="W2793" s="276"/>
      <c r="X2793" s="276"/>
      <c r="Y2793" s="276"/>
      <c r="Z2793" s="276"/>
      <c r="AA2793" s="276"/>
      <c r="AB2793" s="276"/>
      <c r="AC2793" s="276"/>
      <c r="AD2793" s="276"/>
      <c r="AE2793" s="276"/>
      <c r="AF2793" s="276"/>
      <c r="AG2793" s="276"/>
      <c r="AH2793" s="276"/>
      <c r="AI2793" s="276"/>
      <c r="AJ2793" s="276"/>
      <c r="AK2793" s="276"/>
      <c r="AL2793" s="276"/>
      <c r="AM2793" s="276"/>
      <c r="AN2793" s="276"/>
      <c r="AO2793" s="276"/>
      <c r="AP2793" s="276"/>
      <c r="AQ2793" s="276"/>
      <c r="AR2793" s="277"/>
      <c r="AS2793" s="278"/>
      <c r="AT2793" s="272"/>
      <c r="AU2793" s="272"/>
      <c r="AV2793" s="272"/>
      <c r="AW2793" s="272"/>
      <c r="AX2793" s="272"/>
    </row>
    <row r="2794" spans="1:50" customFormat="1" ht="14.4" x14ac:dyDescent="0.3">
      <c r="A2794" s="269"/>
      <c r="B2794" s="270"/>
      <c r="C2794" s="275"/>
      <c r="D2794" s="275"/>
      <c r="E2794" s="275"/>
      <c r="F2794" s="275"/>
      <c r="G2794" s="275"/>
      <c r="H2794" s="275"/>
      <c r="I2794" s="275"/>
      <c r="J2794" s="275"/>
      <c r="K2794" s="275"/>
      <c r="L2794" s="275"/>
      <c r="M2794" s="275"/>
      <c r="N2794" s="275"/>
      <c r="O2794" s="275"/>
      <c r="P2794" s="275"/>
      <c r="Q2794" s="275"/>
      <c r="R2794" s="275"/>
      <c r="S2794" s="275"/>
      <c r="T2794" s="275"/>
      <c r="U2794" s="275"/>
      <c r="V2794" s="275"/>
      <c r="W2794" s="275"/>
      <c r="X2794" s="275"/>
      <c r="Y2794" s="275"/>
      <c r="Z2794" s="275"/>
      <c r="AA2794" s="275"/>
      <c r="AB2794" s="275"/>
      <c r="AC2794" s="275"/>
      <c r="AD2794" s="275"/>
      <c r="AE2794" s="275"/>
      <c r="AF2794" s="275"/>
      <c r="AG2794" s="275"/>
      <c r="AH2794" s="275"/>
      <c r="AI2794" s="275"/>
      <c r="AJ2794" s="275"/>
      <c r="AK2794" s="275"/>
      <c r="AL2794" s="275"/>
      <c r="AM2794" s="275"/>
      <c r="AN2794" s="275"/>
      <c r="AO2794" s="275"/>
      <c r="AP2794" s="275"/>
      <c r="AQ2794" s="275"/>
      <c r="AR2794" s="275"/>
      <c r="AS2794" s="275"/>
      <c r="AT2794" s="272"/>
      <c r="AU2794" s="272"/>
      <c r="AV2794" s="272"/>
      <c r="AW2794" s="272"/>
      <c r="AX2794" s="272"/>
    </row>
    <row r="2795" spans="1:50" customFormat="1" ht="21.6" x14ac:dyDescent="0.3">
      <c r="A2795" s="274"/>
      <c r="B2795" s="270"/>
      <c r="C2795" s="276"/>
      <c r="D2795" s="276"/>
      <c r="E2795" s="276"/>
      <c r="F2795" s="276"/>
      <c r="G2795" s="276"/>
      <c r="H2795" s="276"/>
      <c r="I2795" s="276"/>
      <c r="J2795" s="276"/>
      <c r="K2795" s="276"/>
      <c r="L2795" s="276"/>
      <c r="M2795" s="276"/>
      <c r="N2795" s="276"/>
      <c r="O2795" s="276"/>
      <c r="P2795" s="276"/>
      <c r="Q2795" s="276"/>
      <c r="R2795" s="276"/>
      <c r="S2795" s="276"/>
      <c r="T2795" s="276"/>
      <c r="U2795" s="276"/>
      <c r="V2795" s="276"/>
      <c r="W2795" s="276"/>
      <c r="X2795" s="276"/>
      <c r="Y2795" s="276"/>
      <c r="Z2795" s="276"/>
      <c r="AA2795" s="276"/>
      <c r="AB2795" s="276"/>
      <c r="AC2795" s="276"/>
      <c r="AD2795" s="276"/>
      <c r="AE2795" s="276"/>
      <c r="AF2795" s="276"/>
      <c r="AG2795" s="276"/>
      <c r="AH2795" s="276"/>
      <c r="AI2795" s="276"/>
      <c r="AJ2795" s="276"/>
      <c r="AK2795" s="276"/>
      <c r="AL2795" s="276"/>
      <c r="AM2795" s="276"/>
      <c r="AN2795" s="276"/>
      <c r="AO2795" s="276"/>
      <c r="AP2795" s="276"/>
      <c r="AQ2795" s="276"/>
      <c r="AR2795" s="277"/>
      <c r="AS2795" s="278"/>
      <c r="AT2795" s="272"/>
      <c r="AU2795" s="272"/>
      <c r="AV2795" s="272"/>
      <c r="AW2795" s="272"/>
      <c r="AX2795" s="272"/>
    </row>
    <row r="2796" spans="1:50" customFormat="1" ht="21.6" x14ac:dyDescent="0.3">
      <c r="A2796" s="274"/>
      <c r="B2796" s="270"/>
      <c r="C2796" s="276"/>
      <c r="D2796" s="276"/>
      <c r="E2796" s="276"/>
      <c r="F2796" s="276"/>
      <c r="G2796" s="276"/>
      <c r="H2796" s="276"/>
      <c r="I2796" s="276"/>
      <c r="J2796" s="276"/>
      <c r="K2796" s="276"/>
      <c r="L2796" s="276"/>
      <c r="M2796" s="276"/>
      <c r="N2796" s="276"/>
      <c r="O2796" s="276"/>
      <c r="P2796" s="276"/>
      <c r="Q2796" s="276"/>
      <c r="R2796" s="276"/>
      <c r="S2796" s="276"/>
      <c r="T2796" s="276"/>
      <c r="U2796" s="276"/>
      <c r="V2796" s="276"/>
      <c r="W2796" s="276"/>
      <c r="X2796" s="276"/>
      <c r="Y2796" s="276"/>
      <c r="Z2796" s="276"/>
      <c r="AA2796" s="276"/>
      <c r="AB2796" s="276"/>
      <c r="AC2796" s="276"/>
      <c r="AD2796" s="276"/>
      <c r="AE2796" s="276"/>
      <c r="AF2796" s="276"/>
      <c r="AG2796" s="276"/>
      <c r="AH2796" s="276"/>
      <c r="AI2796" s="276"/>
      <c r="AJ2796" s="276"/>
      <c r="AK2796" s="276"/>
      <c r="AL2796" s="276"/>
      <c r="AM2796" s="276"/>
      <c r="AN2796" s="276"/>
      <c r="AO2796" s="276"/>
      <c r="AP2796" s="276"/>
      <c r="AQ2796" s="276"/>
      <c r="AR2796" s="277"/>
      <c r="AS2796" s="278"/>
      <c r="AT2796" s="272"/>
      <c r="AU2796" s="272"/>
      <c r="AV2796" s="272"/>
      <c r="AW2796" s="272"/>
      <c r="AX2796" s="272"/>
    </row>
    <row r="2797" spans="1:50" customFormat="1" ht="21.6" x14ac:dyDescent="0.3">
      <c r="A2797" s="274"/>
      <c r="B2797" s="270"/>
      <c r="C2797" s="276"/>
      <c r="D2797" s="276"/>
      <c r="E2797" s="276"/>
      <c r="F2797" s="276"/>
      <c r="G2797" s="276"/>
      <c r="H2797" s="276"/>
      <c r="I2797" s="276"/>
      <c r="J2797" s="276"/>
      <c r="K2797" s="276"/>
      <c r="L2797" s="276"/>
      <c r="M2797" s="276"/>
      <c r="N2797" s="276"/>
      <c r="O2797" s="276"/>
      <c r="P2797" s="276"/>
      <c r="Q2797" s="276"/>
      <c r="R2797" s="276"/>
      <c r="S2797" s="276"/>
      <c r="T2797" s="276"/>
      <c r="U2797" s="276"/>
      <c r="V2797" s="276"/>
      <c r="W2797" s="276"/>
      <c r="X2797" s="276"/>
      <c r="Y2797" s="276"/>
      <c r="Z2797" s="276"/>
      <c r="AA2797" s="276"/>
      <c r="AB2797" s="276"/>
      <c r="AC2797" s="276"/>
      <c r="AD2797" s="276"/>
      <c r="AE2797" s="276"/>
      <c r="AF2797" s="276"/>
      <c r="AG2797" s="276"/>
      <c r="AH2797" s="276"/>
      <c r="AI2797" s="276"/>
      <c r="AJ2797" s="276"/>
      <c r="AK2797" s="276"/>
      <c r="AL2797" s="276"/>
      <c r="AM2797" s="276"/>
      <c r="AN2797" s="276"/>
      <c r="AO2797" s="276"/>
      <c r="AP2797" s="276"/>
      <c r="AQ2797" s="276"/>
      <c r="AR2797" s="277"/>
      <c r="AS2797" s="278"/>
      <c r="AT2797" s="272"/>
      <c r="AU2797" s="272"/>
      <c r="AV2797" s="272"/>
      <c r="AW2797" s="272"/>
      <c r="AX2797" s="272"/>
    </row>
    <row r="2798" spans="1:50" customFormat="1" ht="14.4" x14ac:dyDescent="0.3">
      <c r="A2798" s="269"/>
      <c r="B2798" s="270"/>
      <c r="C2798" s="275"/>
      <c r="D2798" s="275"/>
      <c r="E2798" s="275"/>
      <c r="F2798" s="275"/>
      <c r="G2798" s="275"/>
      <c r="H2798" s="275"/>
      <c r="I2798" s="275"/>
      <c r="J2798" s="275"/>
      <c r="K2798" s="275"/>
      <c r="L2798" s="275"/>
      <c r="M2798" s="275"/>
      <c r="N2798" s="275"/>
      <c r="O2798" s="275"/>
      <c r="P2798" s="275"/>
      <c r="Q2798" s="275"/>
      <c r="R2798" s="275"/>
      <c r="S2798" s="275"/>
      <c r="T2798" s="275"/>
      <c r="U2798" s="275"/>
      <c r="V2798" s="275"/>
      <c r="W2798" s="275"/>
      <c r="X2798" s="275"/>
      <c r="Y2798" s="275"/>
      <c r="Z2798" s="275"/>
      <c r="AA2798" s="275"/>
      <c r="AB2798" s="275"/>
      <c r="AC2798" s="275"/>
      <c r="AD2798" s="275"/>
      <c r="AE2798" s="275"/>
      <c r="AF2798" s="275"/>
      <c r="AG2798" s="275"/>
      <c r="AH2798" s="275"/>
      <c r="AI2798" s="275"/>
      <c r="AJ2798" s="275"/>
      <c r="AK2798" s="275"/>
      <c r="AL2798" s="275"/>
      <c r="AM2798" s="275"/>
      <c r="AN2798" s="275"/>
      <c r="AO2798" s="275"/>
      <c r="AP2798" s="275"/>
      <c r="AQ2798" s="275"/>
      <c r="AR2798" s="275"/>
      <c r="AS2798" s="275"/>
      <c r="AT2798" s="272"/>
      <c r="AU2798" s="272"/>
      <c r="AV2798" s="272"/>
      <c r="AW2798" s="272"/>
      <c r="AX2798" s="272"/>
    </row>
    <row r="2799" spans="1:50" customFormat="1" ht="21.6" x14ac:dyDescent="0.3">
      <c r="A2799" s="274"/>
      <c r="B2799" s="270"/>
      <c r="C2799" s="276"/>
      <c r="D2799" s="276"/>
      <c r="E2799" s="276"/>
      <c r="F2799" s="276"/>
      <c r="G2799" s="276"/>
      <c r="H2799" s="276"/>
      <c r="I2799" s="276"/>
      <c r="J2799" s="276"/>
      <c r="K2799" s="276"/>
      <c r="L2799" s="276"/>
      <c r="M2799" s="276"/>
      <c r="N2799" s="276"/>
      <c r="O2799" s="276"/>
      <c r="P2799" s="276"/>
      <c r="Q2799" s="276"/>
      <c r="R2799" s="276"/>
      <c r="S2799" s="276"/>
      <c r="T2799" s="276"/>
      <c r="U2799" s="276"/>
      <c r="V2799" s="276"/>
      <c r="W2799" s="276"/>
      <c r="X2799" s="276"/>
      <c r="Y2799" s="276"/>
      <c r="Z2799" s="276"/>
      <c r="AA2799" s="276"/>
      <c r="AB2799" s="276"/>
      <c r="AC2799" s="276"/>
      <c r="AD2799" s="276"/>
      <c r="AE2799" s="276"/>
      <c r="AF2799" s="276"/>
      <c r="AG2799" s="276"/>
      <c r="AH2799" s="276"/>
      <c r="AI2799" s="276"/>
      <c r="AJ2799" s="276"/>
      <c r="AK2799" s="276"/>
      <c r="AL2799" s="276"/>
      <c r="AM2799" s="276"/>
      <c r="AN2799" s="276"/>
      <c r="AO2799" s="276"/>
      <c r="AP2799" s="276"/>
      <c r="AQ2799" s="276"/>
      <c r="AR2799" s="277"/>
      <c r="AS2799" s="278"/>
      <c r="AT2799" s="272"/>
      <c r="AU2799" s="272"/>
      <c r="AV2799" s="272"/>
      <c r="AW2799" s="272"/>
      <c r="AX2799" s="272"/>
    </row>
    <row r="2800" spans="1:50" customFormat="1" ht="14.4" x14ac:dyDescent="0.3">
      <c r="A2800" s="269"/>
      <c r="B2800" s="270"/>
      <c r="C2800" s="275"/>
      <c r="D2800" s="275"/>
      <c r="E2800" s="275"/>
      <c r="F2800" s="275"/>
      <c r="G2800" s="275"/>
      <c r="H2800" s="275"/>
      <c r="I2800" s="275"/>
      <c r="J2800" s="275"/>
      <c r="K2800" s="275"/>
      <c r="L2800" s="275"/>
      <c r="M2800" s="275"/>
      <c r="N2800" s="275"/>
      <c r="O2800" s="275"/>
      <c r="P2800" s="275"/>
      <c r="Q2800" s="275"/>
      <c r="R2800" s="275"/>
      <c r="S2800" s="275"/>
      <c r="T2800" s="275"/>
      <c r="U2800" s="275"/>
      <c r="V2800" s="275"/>
      <c r="W2800" s="275"/>
      <c r="X2800" s="275"/>
      <c r="Y2800" s="275"/>
      <c r="Z2800" s="275"/>
      <c r="AA2800" s="275"/>
      <c r="AB2800" s="275"/>
      <c r="AC2800" s="275"/>
      <c r="AD2800" s="275"/>
      <c r="AE2800" s="275"/>
      <c r="AF2800" s="275"/>
      <c r="AG2800" s="275"/>
      <c r="AH2800" s="275"/>
      <c r="AI2800" s="275"/>
      <c r="AJ2800" s="275"/>
      <c r="AK2800" s="275"/>
      <c r="AL2800" s="275"/>
      <c r="AM2800" s="275"/>
      <c r="AN2800" s="275"/>
      <c r="AO2800" s="275"/>
      <c r="AP2800" s="275"/>
      <c r="AQ2800" s="275"/>
      <c r="AR2800" s="275"/>
      <c r="AS2800" s="275"/>
      <c r="AT2800" s="272"/>
      <c r="AU2800" s="272"/>
      <c r="AV2800" s="272"/>
      <c r="AW2800" s="272"/>
      <c r="AX2800" s="272"/>
    </row>
    <row r="2801" spans="1:50" customFormat="1" ht="21.6" x14ac:dyDescent="0.3">
      <c r="A2801" s="274"/>
      <c r="B2801" s="270"/>
      <c r="C2801" s="276"/>
      <c r="D2801" s="276"/>
      <c r="E2801" s="276"/>
      <c r="F2801" s="276"/>
      <c r="G2801" s="276"/>
      <c r="H2801" s="276"/>
      <c r="I2801" s="276"/>
      <c r="J2801" s="276"/>
      <c r="K2801" s="276"/>
      <c r="L2801" s="276"/>
      <c r="M2801" s="276"/>
      <c r="N2801" s="276"/>
      <c r="O2801" s="276"/>
      <c r="P2801" s="276"/>
      <c r="Q2801" s="276"/>
      <c r="R2801" s="276"/>
      <c r="S2801" s="276"/>
      <c r="T2801" s="276"/>
      <c r="U2801" s="276"/>
      <c r="V2801" s="276"/>
      <c r="W2801" s="276"/>
      <c r="X2801" s="276"/>
      <c r="Y2801" s="276"/>
      <c r="Z2801" s="276"/>
      <c r="AA2801" s="276"/>
      <c r="AB2801" s="276"/>
      <c r="AC2801" s="276"/>
      <c r="AD2801" s="276"/>
      <c r="AE2801" s="276"/>
      <c r="AF2801" s="276"/>
      <c r="AG2801" s="276"/>
      <c r="AH2801" s="276"/>
      <c r="AI2801" s="276"/>
      <c r="AJ2801" s="276"/>
      <c r="AK2801" s="276"/>
      <c r="AL2801" s="276"/>
      <c r="AM2801" s="276"/>
      <c r="AN2801" s="276"/>
      <c r="AO2801" s="276"/>
      <c r="AP2801" s="276"/>
      <c r="AQ2801" s="276"/>
      <c r="AR2801" s="277"/>
      <c r="AS2801" s="278"/>
      <c r="AT2801" s="272"/>
      <c r="AU2801" s="272"/>
      <c r="AV2801" s="272"/>
      <c r="AW2801" s="272"/>
      <c r="AX2801" s="272"/>
    </row>
    <row r="2802" spans="1:50" customFormat="1" ht="21.6" x14ac:dyDescent="0.3">
      <c r="A2802" s="274"/>
      <c r="B2802" s="270"/>
      <c r="C2802" s="276"/>
      <c r="D2802" s="276"/>
      <c r="E2802" s="276"/>
      <c r="F2802" s="276"/>
      <c r="G2802" s="276"/>
      <c r="H2802" s="276"/>
      <c r="I2802" s="276"/>
      <c r="J2802" s="276"/>
      <c r="K2802" s="276"/>
      <c r="L2802" s="276"/>
      <c r="M2802" s="276"/>
      <c r="N2802" s="276"/>
      <c r="O2802" s="276"/>
      <c r="P2802" s="276"/>
      <c r="Q2802" s="276"/>
      <c r="R2802" s="276"/>
      <c r="S2802" s="276"/>
      <c r="T2802" s="276"/>
      <c r="U2802" s="276"/>
      <c r="V2802" s="276"/>
      <c r="W2802" s="276"/>
      <c r="X2802" s="276"/>
      <c r="Y2802" s="276"/>
      <c r="Z2802" s="276"/>
      <c r="AA2802" s="276"/>
      <c r="AB2802" s="276"/>
      <c r="AC2802" s="276"/>
      <c r="AD2802" s="276"/>
      <c r="AE2802" s="276"/>
      <c r="AF2802" s="276"/>
      <c r="AG2802" s="276"/>
      <c r="AH2802" s="276"/>
      <c r="AI2802" s="276"/>
      <c r="AJ2802" s="276"/>
      <c r="AK2802" s="276"/>
      <c r="AL2802" s="276"/>
      <c r="AM2802" s="276"/>
      <c r="AN2802" s="276"/>
      <c r="AO2802" s="276"/>
      <c r="AP2802" s="276"/>
      <c r="AQ2802" s="276"/>
      <c r="AR2802" s="277"/>
      <c r="AS2802" s="278"/>
      <c r="AT2802" s="272"/>
      <c r="AU2802" s="272"/>
      <c r="AV2802" s="272"/>
      <c r="AW2802" s="272"/>
      <c r="AX2802" s="272"/>
    </row>
    <row r="2803" spans="1:50" customFormat="1" ht="21.6" x14ac:dyDescent="0.3">
      <c r="A2803" s="274"/>
      <c r="B2803" s="270"/>
      <c r="C2803" s="276"/>
      <c r="D2803" s="276"/>
      <c r="E2803" s="276"/>
      <c r="F2803" s="276"/>
      <c r="G2803" s="276"/>
      <c r="H2803" s="276"/>
      <c r="I2803" s="276"/>
      <c r="J2803" s="276"/>
      <c r="K2803" s="276"/>
      <c r="L2803" s="276"/>
      <c r="M2803" s="276"/>
      <c r="N2803" s="276"/>
      <c r="O2803" s="276"/>
      <c r="P2803" s="276"/>
      <c r="Q2803" s="276"/>
      <c r="R2803" s="276"/>
      <c r="S2803" s="276"/>
      <c r="T2803" s="276"/>
      <c r="U2803" s="276"/>
      <c r="V2803" s="276"/>
      <c r="W2803" s="276"/>
      <c r="X2803" s="276"/>
      <c r="Y2803" s="276"/>
      <c r="Z2803" s="276"/>
      <c r="AA2803" s="276"/>
      <c r="AB2803" s="276"/>
      <c r="AC2803" s="276"/>
      <c r="AD2803" s="276"/>
      <c r="AE2803" s="276"/>
      <c r="AF2803" s="276"/>
      <c r="AG2803" s="276"/>
      <c r="AH2803" s="276"/>
      <c r="AI2803" s="276"/>
      <c r="AJ2803" s="276"/>
      <c r="AK2803" s="276"/>
      <c r="AL2803" s="276"/>
      <c r="AM2803" s="276"/>
      <c r="AN2803" s="276"/>
      <c r="AO2803" s="276"/>
      <c r="AP2803" s="276"/>
      <c r="AQ2803" s="276"/>
      <c r="AR2803" s="277"/>
      <c r="AS2803" s="278"/>
      <c r="AT2803" s="272"/>
      <c r="AU2803" s="272"/>
      <c r="AV2803" s="272"/>
      <c r="AW2803" s="272"/>
      <c r="AX2803" s="272"/>
    </row>
    <row r="2804" spans="1:50" customFormat="1" ht="21.6" x14ac:dyDescent="0.3">
      <c r="A2804" s="274"/>
      <c r="B2804" s="270"/>
      <c r="C2804" s="276"/>
      <c r="D2804" s="276"/>
      <c r="E2804" s="276"/>
      <c r="F2804" s="276"/>
      <c r="G2804" s="276"/>
      <c r="H2804" s="276"/>
      <c r="I2804" s="276"/>
      <c r="J2804" s="276"/>
      <c r="K2804" s="276"/>
      <c r="L2804" s="276"/>
      <c r="M2804" s="276"/>
      <c r="N2804" s="276"/>
      <c r="O2804" s="276"/>
      <c r="P2804" s="276"/>
      <c r="Q2804" s="276"/>
      <c r="R2804" s="276"/>
      <c r="S2804" s="276"/>
      <c r="T2804" s="276"/>
      <c r="U2804" s="276"/>
      <c r="V2804" s="276"/>
      <c r="W2804" s="276"/>
      <c r="X2804" s="276"/>
      <c r="Y2804" s="276"/>
      <c r="Z2804" s="276"/>
      <c r="AA2804" s="276"/>
      <c r="AB2804" s="276"/>
      <c r="AC2804" s="276"/>
      <c r="AD2804" s="276"/>
      <c r="AE2804" s="276"/>
      <c r="AF2804" s="276"/>
      <c r="AG2804" s="276"/>
      <c r="AH2804" s="276"/>
      <c r="AI2804" s="276"/>
      <c r="AJ2804" s="276"/>
      <c r="AK2804" s="276"/>
      <c r="AL2804" s="276"/>
      <c r="AM2804" s="276"/>
      <c r="AN2804" s="276"/>
      <c r="AO2804" s="276"/>
      <c r="AP2804" s="276"/>
      <c r="AQ2804" s="276"/>
      <c r="AR2804" s="277"/>
      <c r="AS2804" s="278"/>
      <c r="AT2804" s="272"/>
      <c r="AU2804" s="272"/>
      <c r="AV2804" s="272"/>
      <c r="AW2804" s="272"/>
      <c r="AX2804" s="272"/>
    </row>
    <row r="2805" spans="1:50" customFormat="1" ht="14.4" x14ac:dyDescent="0.3">
      <c r="A2805" s="269"/>
      <c r="B2805" s="270"/>
      <c r="C2805" s="275"/>
      <c r="D2805" s="275"/>
      <c r="E2805" s="275"/>
      <c r="F2805" s="275"/>
      <c r="G2805" s="275"/>
      <c r="H2805" s="275"/>
      <c r="I2805" s="275"/>
      <c r="J2805" s="275"/>
      <c r="K2805" s="275"/>
      <c r="L2805" s="275"/>
      <c r="M2805" s="275"/>
      <c r="N2805" s="275"/>
      <c r="O2805" s="275"/>
      <c r="P2805" s="275"/>
      <c r="Q2805" s="275"/>
      <c r="R2805" s="275"/>
      <c r="S2805" s="275"/>
      <c r="T2805" s="275"/>
      <c r="U2805" s="275"/>
      <c r="V2805" s="275"/>
      <c r="W2805" s="275"/>
      <c r="X2805" s="275"/>
      <c r="Y2805" s="275"/>
      <c r="Z2805" s="275"/>
      <c r="AA2805" s="275"/>
      <c r="AB2805" s="275"/>
      <c r="AC2805" s="275"/>
      <c r="AD2805" s="275"/>
      <c r="AE2805" s="275"/>
      <c r="AF2805" s="275"/>
      <c r="AG2805" s="275"/>
      <c r="AH2805" s="275"/>
      <c r="AI2805" s="275"/>
      <c r="AJ2805" s="275"/>
      <c r="AK2805" s="275"/>
      <c r="AL2805" s="275"/>
      <c r="AM2805" s="275"/>
      <c r="AN2805" s="275"/>
      <c r="AO2805" s="275"/>
      <c r="AP2805" s="275"/>
      <c r="AQ2805" s="275"/>
      <c r="AR2805" s="275"/>
      <c r="AS2805" s="275"/>
      <c r="AT2805" s="272"/>
      <c r="AU2805" s="272"/>
      <c r="AV2805" s="272"/>
      <c r="AW2805" s="272"/>
      <c r="AX2805" s="272"/>
    </row>
    <row r="2806" spans="1:50" customFormat="1" ht="21.6" x14ac:dyDescent="0.3">
      <c r="A2806" s="274"/>
      <c r="B2806" s="270"/>
      <c r="C2806" s="276"/>
      <c r="D2806" s="276"/>
      <c r="E2806" s="276"/>
      <c r="F2806" s="276"/>
      <c r="G2806" s="276"/>
      <c r="H2806" s="276"/>
      <c r="I2806" s="276"/>
      <c r="J2806" s="276"/>
      <c r="K2806" s="276"/>
      <c r="L2806" s="276"/>
      <c r="M2806" s="276"/>
      <c r="N2806" s="276"/>
      <c r="O2806" s="276"/>
      <c r="P2806" s="276"/>
      <c r="Q2806" s="276"/>
      <c r="R2806" s="276"/>
      <c r="S2806" s="276"/>
      <c r="T2806" s="276"/>
      <c r="U2806" s="276"/>
      <c r="V2806" s="276"/>
      <c r="W2806" s="276"/>
      <c r="X2806" s="276"/>
      <c r="Y2806" s="276"/>
      <c r="Z2806" s="276"/>
      <c r="AA2806" s="276"/>
      <c r="AB2806" s="276"/>
      <c r="AC2806" s="276"/>
      <c r="AD2806" s="276"/>
      <c r="AE2806" s="276"/>
      <c r="AF2806" s="276"/>
      <c r="AG2806" s="276"/>
      <c r="AH2806" s="276"/>
      <c r="AI2806" s="276"/>
      <c r="AJ2806" s="276"/>
      <c r="AK2806" s="276"/>
      <c r="AL2806" s="276"/>
      <c r="AM2806" s="276"/>
      <c r="AN2806" s="276"/>
      <c r="AO2806" s="276"/>
      <c r="AP2806" s="276"/>
      <c r="AQ2806" s="276"/>
      <c r="AR2806" s="277"/>
      <c r="AS2806" s="278"/>
      <c r="AT2806" s="272"/>
      <c r="AU2806" s="272"/>
      <c r="AV2806" s="272"/>
      <c r="AW2806" s="272"/>
      <c r="AX2806" s="272"/>
    </row>
    <row r="2807" spans="1:50" customFormat="1" ht="14.4" x14ac:dyDescent="0.3">
      <c r="A2807" s="269"/>
      <c r="B2807" s="270"/>
      <c r="C2807" s="275"/>
      <c r="D2807" s="275"/>
      <c r="E2807" s="275"/>
      <c r="F2807" s="275"/>
      <c r="G2807" s="275"/>
      <c r="H2807" s="275"/>
      <c r="I2807" s="275"/>
      <c r="J2807" s="275"/>
      <c r="K2807" s="275"/>
      <c r="L2807" s="275"/>
      <c r="M2807" s="275"/>
      <c r="N2807" s="275"/>
      <c r="O2807" s="275"/>
      <c r="P2807" s="275"/>
      <c r="Q2807" s="275"/>
      <c r="R2807" s="275"/>
      <c r="S2807" s="275"/>
      <c r="T2807" s="275"/>
      <c r="U2807" s="275"/>
      <c r="V2807" s="275"/>
      <c r="W2807" s="275"/>
      <c r="X2807" s="275"/>
      <c r="Y2807" s="275"/>
      <c r="Z2807" s="275"/>
      <c r="AA2807" s="275"/>
      <c r="AB2807" s="275"/>
      <c r="AC2807" s="275"/>
      <c r="AD2807" s="275"/>
      <c r="AE2807" s="275"/>
      <c r="AF2807" s="275"/>
      <c r="AG2807" s="275"/>
      <c r="AH2807" s="275"/>
      <c r="AI2807" s="275"/>
      <c r="AJ2807" s="275"/>
      <c r="AK2807" s="275"/>
      <c r="AL2807" s="275"/>
      <c r="AM2807" s="275"/>
      <c r="AN2807" s="275"/>
      <c r="AO2807" s="275"/>
      <c r="AP2807" s="275"/>
      <c r="AQ2807" s="275"/>
      <c r="AR2807" s="275"/>
      <c r="AS2807" s="275"/>
      <c r="AT2807" s="272"/>
      <c r="AU2807" s="272"/>
      <c r="AV2807" s="272"/>
      <c r="AW2807" s="272"/>
      <c r="AX2807" s="272"/>
    </row>
    <row r="2808" spans="1:50" customFormat="1" ht="14.4" x14ac:dyDescent="0.3">
      <c r="A2808" s="269"/>
      <c r="B2808" s="270"/>
      <c r="C2808" s="275"/>
      <c r="D2808" s="275"/>
      <c r="E2808" s="275"/>
      <c r="F2808" s="275"/>
      <c r="G2808" s="275"/>
      <c r="H2808" s="275"/>
      <c r="I2808" s="275"/>
      <c r="J2808" s="275"/>
      <c r="K2808" s="275"/>
      <c r="L2808" s="275"/>
      <c r="M2808" s="275"/>
      <c r="N2808" s="275"/>
      <c r="O2808" s="275"/>
      <c r="P2808" s="275"/>
      <c r="Q2808" s="275"/>
      <c r="R2808" s="275"/>
      <c r="S2808" s="275"/>
      <c r="T2808" s="275"/>
      <c r="U2808" s="275"/>
      <c r="V2808" s="275"/>
      <c r="W2808" s="275"/>
      <c r="X2808" s="275"/>
      <c r="Y2808" s="275"/>
      <c r="Z2808" s="275"/>
      <c r="AA2808" s="275"/>
      <c r="AB2808" s="275"/>
      <c r="AC2808" s="275"/>
      <c r="AD2808" s="275"/>
      <c r="AE2808" s="275"/>
      <c r="AF2808" s="275"/>
      <c r="AG2808" s="275"/>
      <c r="AH2808" s="275"/>
      <c r="AI2808" s="275"/>
      <c r="AJ2808" s="275"/>
      <c r="AK2808" s="275"/>
      <c r="AL2808" s="275"/>
      <c r="AM2808" s="275"/>
      <c r="AN2808" s="275"/>
      <c r="AO2808" s="275"/>
      <c r="AP2808" s="275"/>
      <c r="AQ2808" s="275"/>
      <c r="AR2808" s="275"/>
      <c r="AS2808" s="275"/>
      <c r="AT2808" s="272"/>
      <c r="AU2808" s="272"/>
      <c r="AV2808" s="272"/>
      <c r="AW2808" s="272"/>
      <c r="AX2808" s="272"/>
    </row>
    <row r="2809" spans="1:50" customFormat="1" ht="14.4" x14ac:dyDescent="0.3">
      <c r="A2809" s="269"/>
      <c r="B2809" s="270"/>
      <c r="C2809" s="275"/>
      <c r="D2809" s="275"/>
      <c r="E2809" s="275"/>
      <c r="F2809" s="275"/>
      <c r="G2809" s="275"/>
      <c r="H2809" s="275"/>
      <c r="I2809" s="275"/>
      <c r="J2809" s="275"/>
      <c r="K2809" s="275"/>
      <c r="L2809" s="275"/>
      <c r="M2809" s="275"/>
      <c r="N2809" s="275"/>
      <c r="O2809" s="275"/>
      <c r="P2809" s="275"/>
      <c r="Q2809" s="275"/>
      <c r="R2809" s="275"/>
      <c r="S2809" s="275"/>
      <c r="T2809" s="275"/>
      <c r="U2809" s="275"/>
      <c r="V2809" s="275"/>
      <c r="W2809" s="275"/>
      <c r="X2809" s="275"/>
      <c r="Y2809" s="275"/>
      <c r="Z2809" s="275"/>
      <c r="AA2809" s="275"/>
      <c r="AB2809" s="275"/>
      <c r="AC2809" s="275"/>
      <c r="AD2809" s="275"/>
      <c r="AE2809" s="275"/>
      <c r="AF2809" s="275"/>
      <c r="AG2809" s="275"/>
      <c r="AH2809" s="275"/>
      <c r="AI2809" s="275"/>
      <c r="AJ2809" s="275"/>
      <c r="AK2809" s="275"/>
      <c r="AL2809" s="275"/>
      <c r="AM2809" s="275"/>
      <c r="AN2809" s="275"/>
      <c r="AO2809" s="275"/>
      <c r="AP2809" s="275"/>
      <c r="AQ2809" s="275"/>
      <c r="AR2809" s="275"/>
      <c r="AS2809" s="275"/>
      <c r="AT2809" s="272"/>
      <c r="AU2809" s="272"/>
      <c r="AV2809" s="272"/>
      <c r="AW2809" s="272"/>
      <c r="AX2809" s="272"/>
    </row>
    <row r="2810" spans="1:50" customFormat="1" ht="21.6" x14ac:dyDescent="0.3">
      <c r="A2810" s="274"/>
      <c r="B2810" s="270"/>
      <c r="C2810" s="276"/>
      <c r="D2810" s="276"/>
      <c r="E2810" s="276"/>
      <c r="F2810" s="276"/>
      <c r="G2810" s="276"/>
      <c r="H2810" s="276"/>
      <c r="I2810" s="276"/>
      <c r="J2810" s="276"/>
      <c r="K2810" s="276"/>
      <c r="L2810" s="276"/>
      <c r="M2810" s="276"/>
      <c r="N2810" s="276"/>
      <c r="O2810" s="276"/>
      <c r="P2810" s="276"/>
      <c r="Q2810" s="276"/>
      <c r="R2810" s="276"/>
      <c r="S2810" s="276"/>
      <c r="T2810" s="276"/>
      <c r="U2810" s="276"/>
      <c r="V2810" s="276"/>
      <c r="W2810" s="276"/>
      <c r="X2810" s="276"/>
      <c r="Y2810" s="276"/>
      <c r="Z2810" s="276"/>
      <c r="AA2810" s="276"/>
      <c r="AB2810" s="276"/>
      <c r="AC2810" s="276"/>
      <c r="AD2810" s="276"/>
      <c r="AE2810" s="276"/>
      <c r="AF2810" s="276"/>
      <c r="AG2810" s="276"/>
      <c r="AH2810" s="276"/>
      <c r="AI2810" s="276"/>
      <c r="AJ2810" s="276"/>
      <c r="AK2810" s="276"/>
      <c r="AL2810" s="276"/>
      <c r="AM2810" s="276"/>
      <c r="AN2810" s="276"/>
      <c r="AO2810" s="276"/>
      <c r="AP2810" s="276"/>
      <c r="AQ2810" s="276"/>
      <c r="AR2810" s="277"/>
      <c r="AS2810" s="278"/>
      <c r="AT2810" s="272"/>
      <c r="AU2810" s="272"/>
      <c r="AV2810" s="272"/>
      <c r="AW2810" s="272"/>
      <c r="AX2810" s="272"/>
    </row>
    <row r="2811" spans="1:50" customFormat="1" ht="14.4" x14ac:dyDescent="0.3">
      <c r="A2811" s="269"/>
      <c r="B2811" s="270"/>
      <c r="C2811" s="275"/>
      <c r="D2811" s="275"/>
      <c r="E2811" s="275"/>
      <c r="F2811" s="275"/>
      <c r="G2811" s="275"/>
      <c r="H2811" s="275"/>
      <c r="I2811" s="275"/>
      <c r="J2811" s="275"/>
      <c r="K2811" s="275"/>
      <c r="L2811" s="275"/>
      <c r="M2811" s="275"/>
      <c r="N2811" s="275"/>
      <c r="O2811" s="275"/>
      <c r="P2811" s="275"/>
      <c r="Q2811" s="275"/>
      <c r="R2811" s="275"/>
      <c r="S2811" s="275"/>
      <c r="T2811" s="275"/>
      <c r="U2811" s="275"/>
      <c r="V2811" s="275"/>
      <c r="W2811" s="275"/>
      <c r="X2811" s="275"/>
      <c r="Y2811" s="275"/>
      <c r="Z2811" s="275"/>
      <c r="AA2811" s="275"/>
      <c r="AB2811" s="275"/>
      <c r="AC2811" s="275"/>
      <c r="AD2811" s="275"/>
      <c r="AE2811" s="275"/>
      <c r="AF2811" s="275"/>
      <c r="AG2811" s="275"/>
      <c r="AH2811" s="275"/>
      <c r="AI2811" s="275"/>
      <c r="AJ2811" s="275"/>
      <c r="AK2811" s="275"/>
      <c r="AL2811" s="275"/>
      <c r="AM2811" s="275"/>
      <c r="AN2811" s="275"/>
      <c r="AO2811" s="275"/>
      <c r="AP2811" s="275"/>
      <c r="AQ2811" s="275"/>
      <c r="AR2811" s="275"/>
      <c r="AS2811" s="275"/>
      <c r="AT2811" s="272"/>
      <c r="AU2811" s="272"/>
      <c r="AV2811" s="272"/>
      <c r="AW2811" s="272"/>
      <c r="AX2811" s="272"/>
    </row>
    <row r="2812" spans="1:50" customFormat="1" ht="21.6" x14ac:dyDescent="0.3">
      <c r="A2812" s="274"/>
      <c r="B2812" s="270"/>
      <c r="C2812" s="276"/>
      <c r="D2812" s="276"/>
      <c r="E2812" s="276"/>
      <c r="F2812" s="276"/>
      <c r="G2812" s="276"/>
      <c r="H2812" s="276"/>
      <c r="I2812" s="276"/>
      <c r="J2812" s="276"/>
      <c r="K2812" s="276"/>
      <c r="L2812" s="276"/>
      <c r="M2812" s="276"/>
      <c r="N2812" s="276"/>
      <c r="O2812" s="276"/>
      <c r="P2812" s="276"/>
      <c r="Q2812" s="276"/>
      <c r="R2812" s="276"/>
      <c r="S2812" s="276"/>
      <c r="T2812" s="276"/>
      <c r="U2812" s="276"/>
      <c r="V2812" s="276"/>
      <c r="W2812" s="276"/>
      <c r="X2812" s="276"/>
      <c r="Y2812" s="276"/>
      <c r="Z2812" s="276"/>
      <c r="AA2812" s="276"/>
      <c r="AB2812" s="276"/>
      <c r="AC2812" s="276"/>
      <c r="AD2812" s="276"/>
      <c r="AE2812" s="276"/>
      <c r="AF2812" s="276"/>
      <c r="AG2812" s="276"/>
      <c r="AH2812" s="276"/>
      <c r="AI2812" s="276"/>
      <c r="AJ2812" s="276"/>
      <c r="AK2812" s="276"/>
      <c r="AL2812" s="276"/>
      <c r="AM2812" s="276"/>
      <c r="AN2812" s="276"/>
      <c r="AO2812" s="276"/>
      <c r="AP2812" s="276"/>
      <c r="AQ2812" s="276"/>
      <c r="AR2812" s="277"/>
      <c r="AS2812" s="278"/>
      <c r="AT2812" s="272"/>
      <c r="AU2812" s="272"/>
      <c r="AV2812" s="272"/>
      <c r="AW2812" s="272"/>
      <c r="AX2812" s="272"/>
    </row>
    <row r="2813" spans="1:50" customFormat="1" ht="21.6" x14ac:dyDescent="0.3">
      <c r="A2813" s="274"/>
      <c r="B2813" s="270"/>
      <c r="C2813" s="276"/>
      <c r="D2813" s="276"/>
      <c r="E2813" s="276"/>
      <c r="F2813" s="276"/>
      <c r="G2813" s="276"/>
      <c r="H2813" s="276"/>
      <c r="I2813" s="276"/>
      <c r="J2813" s="276"/>
      <c r="K2813" s="276"/>
      <c r="L2813" s="276"/>
      <c r="M2813" s="276"/>
      <c r="N2813" s="276"/>
      <c r="O2813" s="276"/>
      <c r="P2813" s="276"/>
      <c r="Q2813" s="276"/>
      <c r="R2813" s="276"/>
      <c r="S2813" s="276"/>
      <c r="T2813" s="276"/>
      <c r="U2813" s="276"/>
      <c r="V2813" s="276"/>
      <c r="W2813" s="276"/>
      <c r="X2813" s="276"/>
      <c r="Y2813" s="276"/>
      <c r="Z2813" s="276"/>
      <c r="AA2813" s="276"/>
      <c r="AB2813" s="276"/>
      <c r="AC2813" s="276"/>
      <c r="AD2813" s="276"/>
      <c r="AE2813" s="276"/>
      <c r="AF2813" s="276"/>
      <c r="AG2813" s="276"/>
      <c r="AH2813" s="276"/>
      <c r="AI2813" s="276"/>
      <c r="AJ2813" s="276"/>
      <c r="AK2813" s="276"/>
      <c r="AL2813" s="276"/>
      <c r="AM2813" s="276"/>
      <c r="AN2813" s="276"/>
      <c r="AO2813" s="276"/>
      <c r="AP2813" s="276"/>
      <c r="AQ2813" s="276"/>
      <c r="AR2813" s="277"/>
      <c r="AS2813" s="278"/>
      <c r="AT2813" s="272"/>
      <c r="AU2813" s="272"/>
      <c r="AV2813" s="272"/>
      <c r="AW2813" s="272"/>
      <c r="AX2813" s="272"/>
    </row>
    <row r="2814" spans="1:50" customFormat="1" ht="21.6" x14ac:dyDescent="0.3">
      <c r="A2814" s="274"/>
      <c r="B2814" s="270"/>
      <c r="C2814" s="276"/>
      <c r="D2814" s="276"/>
      <c r="E2814" s="276"/>
      <c r="F2814" s="276"/>
      <c r="G2814" s="276"/>
      <c r="H2814" s="276"/>
      <c r="I2814" s="276"/>
      <c r="J2814" s="276"/>
      <c r="K2814" s="276"/>
      <c r="L2814" s="276"/>
      <c r="M2814" s="276"/>
      <c r="N2814" s="276"/>
      <c r="O2814" s="276"/>
      <c r="P2814" s="276"/>
      <c r="Q2814" s="276"/>
      <c r="R2814" s="276"/>
      <c r="S2814" s="276"/>
      <c r="T2814" s="276"/>
      <c r="U2814" s="276"/>
      <c r="V2814" s="276"/>
      <c r="W2814" s="276"/>
      <c r="X2814" s="276"/>
      <c r="Y2814" s="276"/>
      <c r="Z2814" s="276"/>
      <c r="AA2814" s="276"/>
      <c r="AB2814" s="276"/>
      <c r="AC2814" s="276"/>
      <c r="AD2814" s="276"/>
      <c r="AE2814" s="276"/>
      <c r="AF2814" s="276"/>
      <c r="AG2814" s="276"/>
      <c r="AH2814" s="276"/>
      <c r="AI2814" s="276"/>
      <c r="AJ2814" s="276"/>
      <c r="AK2814" s="276"/>
      <c r="AL2814" s="276"/>
      <c r="AM2814" s="276"/>
      <c r="AN2814" s="276"/>
      <c r="AO2814" s="276"/>
      <c r="AP2814" s="276"/>
      <c r="AQ2814" s="276"/>
      <c r="AR2814" s="277"/>
      <c r="AS2814" s="278"/>
      <c r="AT2814" s="272"/>
      <c r="AU2814" s="272"/>
      <c r="AV2814" s="272"/>
      <c r="AW2814" s="272"/>
      <c r="AX2814" s="272"/>
    </row>
    <row r="2815" spans="1:50" customFormat="1" ht="21.6" x14ac:dyDescent="0.3">
      <c r="A2815" s="274"/>
      <c r="B2815" s="270"/>
      <c r="C2815" s="276"/>
      <c r="D2815" s="276"/>
      <c r="E2815" s="276"/>
      <c r="F2815" s="276"/>
      <c r="G2815" s="276"/>
      <c r="H2815" s="276"/>
      <c r="I2815" s="276"/>
      <c r="J2815" s="276"/>
      <c r="K2815" s="276"/>
      <c r="L2815" s="276"/>
      <c r="M2815" s="276"/>
      <c r="N2815" s="276"/>
      <c r="O2815" s="276"/>
      <c r="P2815" s="276"/>
      <c r="Q2815" s="276"/>
      <c r="R2815" s="276"/>
      <c r="S2815" s="276"/>
      <c r="T2815" s="276"/>
      <c r="U2815" s="276"/>
      <c r="V2815" s="276"/>
      <c r="W2815" s="276"/>
      <c r="X2815" s="276"/>
      <c r="Y2815" s="276"/>
      <c r="Z2815" s="276"/>
      <c r="AA2815" s="276"/>
      <c r="AB2815" s="276"/>
      <c r="AC2815" s="276"/>
      <c r="AD2815" s="276"/>
      <c r="AE2815" s="276"/>
      <c r="AF2815" s="276"/>
      <c r="AG2815" s="276"/>
      <c r="AH2815" s="276"/>
      <c r="AI2815" s="276"/>
      <c r="AJ2815" s="276"/>
      <c r="AK2815" s="276"/>
      <c r="AL2815" s="276"/>
      <c r="AM2815" s="276"/>
      <c r="AN2815" s="276"/>
      <c r="AO2815" s="276"/>
      <c r="AP2815" s="276"/>
      <c r="AQ2815" s="276"/>
      <c r="AR2815" s="277"/>
      <c r="AS2815" s="278"/>
      <c r="AT2815" s="272"/>
      <c r="AU2815" s="272"/>
      <c r="AV2815" s="272"/>
      <c r="AW2815" s="272"/>
      <c r="AX2815" s="272"/>
    </row>
    <row r="2816" spans="1:50" customFormat="1" ht="21.6" x14ac:dyDescent="0.3">
      <c r="A2816" s="274"/>
      <c r="B2816" s="270"/>
      <c r="C2816" s="276"/>
      <c r="D2816" s="276"/>
      <c r="E2816" s="276"/>
      <c r="F2816" s="276"/>
      <c r="G2816" s="276"/>
      <c r="H2816" s="276"/>
      <c r="I2816" s="276"/>
      <c r="J2816" s="276"/>
      <c r="K2816" s="276"/>
      <c r="L2816" s="276"/>
      <c r="M2816" s="276"/>
      <c r="N2816" s="276"/>
      <c r="O2816" s="276"/>
      <c r="P2816" s="276"/>
      <c r="Q2816" s="276"/>
      <c r="R2816" s="276"/>
      <c r="S2816" s="276"/>
      <c r="T2816" s="276"/>
      <c r="U2816" s="276"/>
      <c r="V2816" s="276"/>
      <c r="W2816" s="276"/>
      <c r="X2816" s="276"/>
      <c r="Y2816" s="276"/>
      <c r="Z2816" s="276"/>
      <c r="AA2816" s="276"/>
      <c r="AB2816" s="276"/>
      <c r="AC2816" s="276"/>
      <c r="AD2816" s="276"/>
      <c r="AE2816" s="276"/>
      <c r="AF2816" s="276"/>
      <c r="AG2816" s="276"/>
      <c r="AH2816" s="276"/>
      <c r="AI2816" s="276"/>
      <c r="AJ2816" s="276"/>
      <c r="AK2816" s="276"/>
      <c r="AL2816" s="276"/>
      <c r="AM2816" s="276"/>
      <c r="AN2816" s="276"/>
      <c r="AO2816" s="276"/>
      <c r="AP2816" s="276"/>
      <c r="AQ2816" s="276"/>
      <c r="AR2816" s="277"/>
      <c r="AS2816" s="278"/>
      <c r="AT2816" s="272"/>
      <c r="AU2816" s="272"/>
      <c r="AV2816" s="272"/>
      <c r="AW2816" s="272"/>
      <c r="AX2816" s="272"/>
    </row>
    <row r="2817" spans="1:50" customFormat="1" ht="21.6" x14ac:dyDescent="0.3">
      <c r="A2817" s="274"/>
      <c r="B2817" s="270"/>
      <c r="C2817" s="276"/>
      <c r="D2817" s="276"/>
      <c r="E2817" s="276"/>
      <c r="F2817" s="276"/>
      <c r="G2817" s="276"/>
      <c r="H2817" s="276"/>
      <c r="I2817" s="276"/>
      <c r="J2817" s="276"/>
      <c r="K2817" s="276"/>
      <c r="L2817" s="276"/>
      <c r="M2817" s="276"/>
      <c r="N2817" s="276"/>
      <c r="O2817" s="276"/>
      <c r="P2817" s="276"/>
      <c r="Q2817" s="276"/>
      <c r="R2817" s="276"/>
      <c r="S2817" s="276"/>
      <c r="T2817" s="276"/>
      <c r="U2817" s="276"/>
      <c r="V2817" s="276"/>
      <c r="W2817" s="276"/>
      <c r="X2817" s="276"/>
      <c r="Y2817" s="276"/>
      <c r="Z2817" s="276"/>
      <c r="AA2817" s="276"/>
      <c r="AB2817" s="276"/>
      <c r="AC2817" s="276"/>
      <c r="AD2817" s="276"/>
      <c r="AE2817" s="276"/>
      <c r="AF2817" s="276"/>
      <c r="AG2817" s="276"/>
      <c r="AH2817" s="276"/>
      <c r="AI2817" s="276"/>
      <c r="AJ2817" s="276"/>
      <c r="AK2817" s="276"/>
      <c r="AL2817" s="276"/>
      <c r="AM2817" s="276"/>
      <c r="AN2817" s="276"/>
      <c r="AO2817" s="276"/>
      <c r="AP2817" s="276"/>
      <c r="AQ2817" s="276"/>
      <c r="AR2817" s="277"/>
      <c r="AS2817" s="278"/>
      <c r="AT2817" s="272"/>
      <c r="AU2817" s="272"/>
      <c r="AV2817" s="272"/>
      <c r="AW2817" s="272"/>
      <c r="AX2817" s="272"/>
    </row>
    <row r="2818" spans="1:50" customFormat="1" ht="21.6" x14ac:dyDescent="0.3">
      <c r="A2818" s="274"/>
      <c r="B2818" s="270"/>
      <c r="C2818" s="276"/>
      <c r="D2818" s="276"/>
      <c r="E2818" s="276"/>
      <c r="F2818" s="276"/>
      <c r="G2818" s="276"/>
      <c r="H2818" s="276"/>
      <c r="I2818" s="276"/>
      <c r="J2818" s="276"/>
      <c r="K2818" s="276"/>
      <c r="L2818" s="276"/>
      <c r="M2818" s="276"/>
      <c r="N2818" s="276"/>
      <c r="O2818" s="276"/>
      <c r="P2818" s="276"/>
      <c r="Q2818" s="276"/>
      <c r="R2818" s="276"/>
      <c r="S2818" s="276"/>
      <c r="T2818" s="276"/>
      <c r="U2818" s="276"/>
      <c r="V2818" s="276"/>
      <c r="W2818" s="276"/>
      <c r="X2818" s="276"/>
      <c r="Y2818" s="276"/>
      <c r="Z2818" s="276"/>
      <c r="AA2818" s="276"/>
      <c r="AB2818" s="276"/>
      <c r="AC2818" s="276"/>
      <c r="AD2818" s="276"/>
      <c r="AE2818" s="276"/>
      <c r="AF2818" s="276"/>
      <c r="AG2818" s="276"/>
      <c r="AH2818" s="276"/>
      <c r="AI2818" s="276"/>
      <c r="AJ2818" s="276"/>
      <c r="AK2818" s="276"/>
      <c r="AL2818" s="276"/>
      <c r="AM2818" s="276"/>
      <c r="AN2818" s="276"/>
      <c r="AO2818" s="276"/>
      <c r="AP2818" s="276"/>
      <c r="AQ2818" s="276"/>
      <c r="AR2818" s="277"/>
      <c r="AS2818" s="278"/>
      <c r="AT2818" s="272"/>
      <c r="AU2818" s="272"/>
      <c r="AV2818" s="272"/>
      <c r="AW2818" s="272"/>
      <c r="AX2818" s="272"/>
    </row>
    <row r="2819" spans="1:50" customFormat="1" ht="21.6" x14ac:dyDescent="0.3">
      <c r="A2819" s="274"/>
      <c r="B2819" s="270"/>
      <c r="C2819" s="276"/>
      <c r="D2819" s="276"/>
      <c r="E2819" s="276"/>
      <c r="F2819" s="276"/>
      <c r="G2819" s="276"/>
      <c r="H2819" s="276"/>
      <c r="I2819" s="276"/>
      <c r="J2819" s="276"/>
      <c r="K2819" s="276"/>
      <c r="L2819" s="276"/>
      <c r="M2819" s="276"/>
      <c r="N2819" s="276"/>
      <c r="O2819" s="276"/>
      <c r="P2819" s="276"/>
      <c r="Q2819" s="276"/>
      <c r="R2819" s="276"/>
      <c r="S2819" s="276"/>
      <c r="T2819" s="276"/>
      <c r="U2819" s="276"/>
      <c r="V2819" s="276"/>
      <c r="W2819" s="276"/>
      <c r="X2819" s="276"/>
      <c r="Y2819" s="276"/>
      <c r="Z2819" s="276"/>
      <c r="AA2819" s="276"/>
      <c r="AB2819" s="276"/>
      <c r="AC2819" s="276"/>
      <c r="AD2819" s="276"/>
      <c r="AE2819" s="276"/>
      <c r="AF2819" s="276"/>
      <c r="AG2819" s="276"/>
      <c r="AH2819" s="276"/>
      <c r="AI2819" s="276"/>
      <c r="AJ2819" s="276"/>
      <c r="AK2819" s="276"/>
      <c r="AL2819" s="276"/>
      <c r="AM2819" s="276"/>
      <c r="AN2819" s="276"/>
      <c r="AO2819" s="276"/>
      <c r="AP2819" s="276"/>
      <c r="AQ2819" s="276"/>
      <c r="AR2819" s="277"/>
      <c r="AS2819" s="278"/>
      <c r="AT2819" s="272"/>
      <c r="AU2819" s="272"/>
      <c r="AV2819" s="272"/>
      <c r="AW2819" s="272"/>
      <c r="AX2819" s="272"/>
    </row>
    <row r="2820" spans="1:50" customFormat="1" ht="21.6" x14ac:dyDescent="0.3">
      <c r="A2820" s="274"/>
      <c r="B2820" s="270"/>
      <c r="C2820" s="276"/>
      <c r="D2820" s="276"/>
      <c r="E2820" s="276"/>
      <c r="F2820" s="276"/>
      <c r="G2820" s="276"/>
      <c r="H2820" s="276"/>
      <c r="I2820" s="276"/>
      <c r="J2820" s="276"/>
      <c r="K2820" s="276"/>
      <c r="L2820" s="276"/>
      <c r="M2820" s="276"/>
      <c r="N2820" s="276"/>
      <c r="O2820" s="276"/>
      <c r="P2820" s="276"/>
      <c r="Q2820" s="276"/>
      <c r="R2820" s="276"/>
      <c r="S2820" s="276"/>
      <c r="T2820" s="276"/>
      <c r="U2820" s="276"/>
      <c r="V2820" s="276"/>
      <c r="W2820" s="276"/>
      <c r="X2820" s="276"/>
      <c r="Y2820" s="276"/>
      <c r="Z2820" s="276"/>
      <c r="AA2820" s="276"/>
      <c r="AB2820" s="276"/>
      <c r="AC2820" s="276"/>
      <c r="AD2820" s="276"/>
      <c r="AE2820" s="276"/>
      <c r="AF2820" s="276"/>
      <c r="AG2820" s="276"/>
      <c r="AH2820" s="276"/>
      <c r="AI2820" s="276"/>
      <c r="AJ2820" s="276"/>
      <c r="AK2820" s="276"/>
      <c r="AL2820" s="276"/>
      <c r="AM2820" s="276"/>
      <c r="AN2820" s="276"/>
      <c r="AO2820" s="276"/>
      <c r="AP2820" s="276"/>
      <c r="AQ2820" s="276"/>
      <c r="AR2820" s="277"/>
      <c r="AS2820" s="278"/>
      <c r="AT2820" s="272"/>
      <c r="AU2820" s="272"/>
      <c r="AV2820" s="272"/>
      <c r="AW2820" s="272"/>
      <c r="AX2820" s="272"/>
    </row>
    <row r="2821" spans="1:50" customFormat="1" ht="21.6" x14ac:dyDescent="0.3">
      <c r="A2821" s="274"/>
      <c r="B2821" s="270"/>
      <c r="C2821" s="276"/>
      <c r="D2821" s="276"/>
      <c r="E2821" s="276"/>
      <c r="F2821" s="276"/>
      <c r="G2821" s="276"/>
      <c r="H2821" s="276"/>
      <c r="I2821" s="276"/>
      <c r="J2821" s="276"/>
      <c r="K2821" s="276"/>
      <c r="L2821" s="276"/>
      <c r="M2821" s="276"/>
      <c r="N2821" s="276"/>
      <c r="O2821" s="276"/>
      <c r="P2821" s="276"/>
      <c r="Q2821" s="276"/>
      <c r="R2821" s="276"/>
      <c r="S2821" s="276"/>
      <c r="T2821" s="276"/>
      <c r="U2821" s="276"/>
      <c r="V2821" s="276"/>
      <c r="W2821" s="276"/>
      <c r="X2821" s="276"/>
      <c r="Y2821" s="276"/>
      <c r="Z2821" s="276"/>
      <c r="AA2821" s="276"/>
      <c r="AB2821" s="276"/>
      <c r="AC2821" s="276"/>
      <c r="AD2821" s="276"/>
      <c r="AE2821" s="276"/>
      <c r="AF2821" s="276"/>
      <c r="AG2821" s="276"/>
      <c r="AH2821" s="276"/>
      <c r="AI2821" s="276"/>
      <c r="AJ2821" s="276"/>
      <c r="AK2821" s="276"/>
      <c r="AL2821" s="276"/>
      <c r="AM2821" s="276"/>
      <c r="AN2821" s="276"/>
      <c r="AO2821" s="276"/>
      <c r="AP2821" s="276"/>
      <c r="AQ2821" s="276"/>
      <c r="AR2821" s="277"/>
      <c r="AS2821" s="278"/>
      <c r="AT2821" s="272"/>
      <c r="AU2821" s="272"/>
      <c r="AV2821" s="272"/>
      <c r="AW2821" s="272"/>
      <c r="AX2821" s="272"/>
    </row>
    <row r="2822" spans="1:50" customFormat="1" ht="21.6" x14ac:dyDescent="0.3">
      <c r="A2822" s="274"/>
      <c r="B2822" s="270"/>
      <c r="C2822" s="276"/>
      <c r="D2822" s="276"/>
      <c r="E2822" s="276"/>
      <c r="F2822" s="276"/>
      <c r="G2822" s="276"/>
      <c r="H2822" s="276"/>
      <c r="I2822" s="276"/>
      <c r="J2822" s="276"/>
      <c r="K2822" s="276"/>
      <c r="L2822" s="276"/>
      <c r="M2822" s="276"/>
      <c r="N2822" s="276"/>
      <c r="O2822" s="276"/>
      <c r="P2822" s="276"/>
      <c r="Q2822" s="276"/>
      <c r="R2822" s="276"/>
      <c r="S2822" s="276"/>
      <c r="T2822" s="276"/>
      <c r="U2822" s="276"/>
      <c r="V2822" s="276"/>
      <c r="W2822" s="276"/>
      <c r="X2822" s="276"/>
      <c r="Y2822" s="276"/>
      <c r="Z2822" s="276"/>
      <c r="AA2822" s="276"/>
      <c r="AB2822" s="276"/>
      <c r="AC2822" s="276"/>
      <c r="AD2822" s="276"/>
      <c r="AE2822" s="276"/>
      <c r="AF2822" s="276"/>
      <c r="AG2822" s="276"/>
      <c r="AH2822" s="276"/>
      <c r="AI2822" s="276"/>
      <c r="AJ2822" s="276"/>
      <c r="AK2822" s="276"/>
      <c r="AL2822" s="276"/>
      <c r="AM2822" s="276"/>
      <c r="AN2822" s="276"/>
      <c r="AO2822" s="276"/>
      <c r="AP2822" s="276"/>
      <c r="AQ2822" s="276"/>
      <c r="AR2822" s="277"/>
      <c r="AS2822" s="278"/>
      <c r="AT2822" s="272"/>
      <c r="AU2822" s="272"/>
      <c r="AV2822" s="272"/>
      <c r="AW2822" s="272"/>
      <c r="AX2822" s="272"/>
    </row>
    <row r="2823" spans="1:50" customFormat="1" ht="14.4" x14ac:dyDescent="0.3">
      <c r="A2823" s="269"/>
      <c r="B2823" s="270"/>
      <c r="C2823" s="275"/>
      <c r="D2823" s="275"/>
      <c r="E2823" s="275"/>
      <c r="F2823" s="275"/>
      <c r="G2823" s="275"/>
      <c r="H2823" s="275"/>
      <c r="I2823" s="275"/>
      <c r="J2823" s="275"/>
      <c r="K2823" s="275"/>
      <c r="L2823" s="275"/>
      <c r="M2823" s="275"/>
      <c r="N2823" s="275"/>
      <c r="O2823" s="275"/>
      <c r="P2823" s="275"/>
      <c r="Q2823" s="275"/>
      <c r="R2823" s="275"/>
      <c r="S2823" s="275"/>
      <c r="T2823" s="275"/>
      <c r="U2823" s="275"/>
      <c r="V2823" s="275"/>
      <c r="W2823" s="275"/>
      <c r="X2823" s="275"/>
      <c r="Y2823" s="275"/>
      <c r="Z2823" s="275"/>
      <c r="AA2823" s="275"/>
      <c r="AB2823" s="275"/>
      <c r="AC2823" s="275"/>
      <c r="AD2823" s="275"/>
      <c r="AE2823" s="275"/>
      <c r="AF2823" s="275"/>
      <c r="AG2823" s="275"/>
      <c r="AH2823" s="275"/>
      <c r="AI2823" s="275"/>
      <c r="AJ2823" s="275"/>
      <c r="AK2823" s="275"/>
      <c r="AL2823" s="275"/>
      <c r="AM2823" s="275"/>
      <c r="AN2823" s="275"/>
      <c r="AO2823" s="275"/>
      <c r="AP2823" s="275"/>
      <c r="AQ2823" s="275"/>
      <c r="AR2823" s="275"/>
      <c r="AS2823" s="275"/>
      <c r="AT2823" s="272"/>
      <c r="AU2823" s="272"/>
      <c r="AV2823" s="272"/>
      <c r="AW2823" s="272"/>
      <c r="AX2823" s="272"/>
    </row>
    <row r="2824" spans="1:50" customFormat="1" ht="14.4" x14ac:dyDescent="0.3">
      <c r="A2824" s="269"/>
      <c r="B2824" s="270"/>
      <c r="C2824" s="275"/>
      <c r="D2824" s="275"/>
      <c r="E2824" s="275"/>
      <c r="F2824" s="275"/>
      <c r="G2824" s="275"/>
      <c r="H2824" s="275"/>
      <c r="I2824" s="275"/>
      <c r="J2824" s="275"/>
      <c r="K2824" s="275"/>
      <c r="L2824" s="275"/>
      <c r="M2824" s="275"/>
      <c r="N2824" s="275"/>
      <c r="O2824" s="275"/>
      <c r="P2824" s="275"/>
      <c r="Q2824" s="275"/>
      <c r="R2824" s="275"/>
      <c r="S2824" s="275"/>
      <c r="T2824" s="275"/>
      <c r="U2824" s="275"/>
      <c r="V2824" s="275"/>
      <c r="W2824" s="275"/>
      <c r="X2824" s="275"/>
      <c r="Y2824" s="275"/>
      <c r="Z2824" s="275"/>
      <c r="AA2824" s="275"/>
      <c r="AB2824" s="275"/>
      <c r="AC2824" s="275"/>
      <c r="AD2824" s="275"/>
      <c r="AE2824" s="275"/>
      <c r="AF2824" s="275"/>
      <c r="AG2824" s="275"/>
      <c r="AH2824" s="275"/>
      <c r="AI2824" s="275"/>
      <c r="AJ2824" s="275"/>
      <c r="AK2824" s="275"/>
      <c r="AL2824" s="275"/>
      <c r="AM2824" s="275"/>
      <c r="AN2824" s="275"/>
      <c r="AO2824" s="275"/>
      <c r="AP2824" s="275"/>
      <c r="AQ2824" s="275"/>
      <c r="AR2824" s="275"/>
      <c r="AS2824" s="275"/>
      <c r="AT2824" s="272"/>
      <c r="AU2824" s="272"/>
      <c r="AV2824" s="272"/>
      <c r="AW2824" s="272"/>
      <c r="AX2824" s="272"/>
    </row>
    <row r="2825" spans="1:50" customFormat="1" ht="21.6" x14ac:dyDescent="0.3">
      <c r="A2825" s="274"/>
      <c r="B2825" s="270"/>
      <c r="C2825" s="276"/>
      <c r="D2825" s="276"/>
      <c r="E2825" s="276"/>
      <c r="F2825" s="276"/>
      <c r="G2825" s="276"/>
      <c r="H2825" s="276"/>
      <c r="I2825" s="276"/>
      <c r="J2825" s="276"/>
      <c r="K2825" s="276"/>
      <c r="L2825" s="276"/>
      <c r="M2825" s="276"/>
      <c r="N2825" s="276"/>
      <c r="O2825" s="276"/>
      <c r="P2825" s="276"/>
      <c r="Q2825" s="276"/>
      <c r="R2825" s="276"/>
      <c r="S2825" s="276"/>
      <c r="T2825" s="276"/>
      <c r="U2825" s="276"/>
      <c r="V2825" s="276"/>
      <c r="W2825" s="276"/>
      <c r="X2825" s="276"/>
      <c r="Y2825" s="276"/>
      <c r="Z2825" s="276"/>
      <c r="AA2825" s="276"/>
      <c r="AB2825" s="276"/>
      <c r="AC2825" s="276"/>
      <c r="AD2825" s="276"/>
      <c r="AE2825" s="276"/>
      <c r="AF2825" s="276"/>
      <c r="AG2825" s="276"/>
      <c r="AH2825" s="276"/>
      <c r="AI2825" s="276"/>
      <c r="AJ2825" s="276"/>
      <c r="AK2825" s="276"/>
      <c r="AL2825" s="276"/>
      <c r="AM2825" s="276"/>
      <c r="AN2825" s="276"/>
      <c r="AO2825" s="276"/>
      <c r="AP2825" s="276"/>
      <c r="AQ2825" s="276"/>
      <c r="AR2825" s="277"/>
      <c r="AS2825" s="278"/>
      <c r="AT2825" s="272"/>
      <c r="AU2825" s="272"/>
      <c r="AV2825" s="272"/>
      <c r="AW2825" s="272"/>
      <c r="AX2825" s="272"/>
    </row>
    <row r="2826" spans="1:50" customFormat="1" ht="21.6" x14ac:dyDescent="0.3">
      <c r="A2826" s="274"/>
      <c r="B2826" s="270"/>
      <c r="C2826" s="276"/>
      <c r="D2826" s="276"/>
      <c r="E2826" s="276"/>
      <c r="F2826" s="276"/>
      <c r="G2826" s="276"/>
      <c r="H2826" s="276"/>
      <c r="I2826" s="276"/>
      <c r="J2826" s="276"/>
      <c r="K2826" s="276"/>
      <c r="L2826" s="276"/>
      <c r="M2826" s="276"/>
      <c r="N2826" s="276"/>
      <c r="O2826" s="276"/>
      <c r="P2826" s="276"/>
      <c r="Q2826" s="276"/>
      <c r="R2826" s="276"/>
      <c r="S2826" s="276"/>
      <c r="T2826" s="276"/>
      <c r="U2826" s="276"/>
      <c r="V2826" s="276"/>
      <c r="W2826" s="276"/>
      <c r="X2826" s="276"/>
      <c r="Y2826" s="276"/>
      <c r="Z2826" s="276"/>
      <c r="AA2826" s="276"/>
      <c r="AB2826" s="276"/>
      <c r="AC2826" s="276"/>
      <c r="AD2826" s="276"/>
      <c r="AE2826" s="276"/>
      <c r="AF2826" s="276"/>
      <c r="AG2826" s="276"/>
      <c r="AH2826" s="276"/>
      <c r="AI2826" s="276"/>
      <c r="AJ2826" s="276"/>
      <c r="AK2826" s="276"/>
      <c r="AL2826" s="276"/>
      <c r="AM2826" s="276"/>
      <c r="AN2826" s="276"/>
      <c r="AO2826" s="276"/>
      <c r="AP2826" s="276"/>
      <c r="AQ2826" s="276"/>
      <c r="AR2826" s="277"/>
      <c r="AS2826" s="278"/>
      <c r="AT2826" s="272"/>
      <c r="AU2826" s="272"/>
      <c r="AV2826" s="272"/>
      <c r="AW2826" s="272"/>
      <c r="AX2826" s="272"/>
    </row>
    <row r="2827" spans="1:50" customFormat="1" ht="21.6" x14ac:dyDescent="0.3">
      <c r="A2827" s="274"/>
      <c r="B2827" s="270"/>
      <c r="C2827" s="276"/>
      <c r="D2827" s="276"/>
      <c r="E2827" s="276"/>
      <c r="F2827" s="276"/>
      <c r="G2827" s="276"/>
      <c r="H2827" s="276"/>
      <c r="I2827" s="276"/>
      <c r="J2827" s="276"/>
      <c r="K2827" s="276"/>
      <c r="L2827" s="276"/>
      <c r="M2827" s="276"/>
      <c r="N2827" s="276"/>
      <c r="O2827" s="276"/>
      <c r="P2827" s="276"/>
      <c r="Q2827" s="276"/>
      <c r="R2827" s="276"/>
      <c r="S2827" s="276"/>
      <c r="T2827" s="276"/>
      <c r="U2827" s="276"/>
      <c r="V2827" s="276"/>
      <c r="W2827" s="276"/>
      <c r="X2827" s="276"/>
      <c r="Y2827" s="276"/>
      <c r="Z2827" s="276"/>
      <c r="AA2827" s="276"/>
      <c r="AB2827" s="276"/>
      <c r="AC2827" s="276"/>
      <c r="AD2827" s="276"/>
      <c r="AE2827" s="276"/>
      <c r="AF2827" s="276"/>
      <c r="AG2827" s="276"/>
      <c r="AH2827" s="276"/>
      <c r="AI2827" s="276"/>
      <c r="AJ2827" s="276"/>
      <c r="AK2827" s="276"/>
      <c r="AL2827" s="276"/>
      <c r="AM2827" s="276"/>
      <c r="AN2827" s="276"/>
      <c r="AO2827" s="276"/>
      <c r="AP2827" s="276"/>
      <c r="AQ2827" s="276"/>
      <c r="AR2827" s="277"/>
      <c r="AS2827" s="278"/>
      <c r="AT2827" s="272"/>
      <c r="AU2827" s="272"/>
      <c r="AV2827" s="272"/>
      <c r="AW2827" s="272"/>
      <c r="AX2827" s="272"/>
    </row>
    <row r="2828" spans="1:50" customFormat="1" ht="21.6" x14ac:dyDescent="0.3">
      <c r="A2828" s="274"/>
      <c r="B2828" s="270"/>
      <c r="C2828" s="276"/>
      <c r="D2828" s="276"/>
      <c r="E2828" s="276"/>
      <c r="F2828" s="276"/>
      <c r="G2828" s="276"/>
      <c r="H2828" s="276"/>
      <c r="I2828" s="276"/>
      <c r="J2828" s="276"/>
      <c r="K2828" s="276"/>
      <c r="L2828" s="276"/>
      <c r="M2828" s="276"/>
      <c r="N2828" s="276"/>
      <c r="O2828" s="276"/>
      <c r="P2828" s="276"/>
      <c r="Q2828" s="276"/>
      <c r="R2828" s="276"/>
      <c r="S2828" s="276"/>
      <c r="T2828" s="276"/>
      <c r="U2828" s="276"/>
      <c r="V2828" s="276"/>
      <c r="W2828" s="276"/>
      <c r="X2828" s="276"/>
      <c r="Y2828" s="276"/>
      <c r="Z2828" s="276"/>
      <c r="AA2828" s="276"/>
      <c r="AB2828" s="276"/>
      <c r="AC2828" s="276"/>
      <c r="AD2828" s="276"/>
      <c r="AE2828" s="276"/>
      <c r="AF2828" s="276"/>
      <c r="AG2828" s="276"/>
      <c r="AH2828" s="276"/>
      <c r="AI2828" s="276"/>
      <c r="AJ2828" s="276"/>
      <c r="AK2828" s="276"/>
      <c r="AL2828" s="276"/>
      <c r="AM2828" s="276"/>
      <c r="AN2828" s="276"/>
      <c r="AO2828" s="276"/>
      <c r="AP2828" s="276"/>
      <c r="AQ2828" s="276"/>
      <c r="AR2828" s="277"/>
      <c r="AS2828" s="278"/>
      <c r="AT2828" s="272"/>
      <c r="AU2828" s="272"/>
      <c r="AV2828" s="272"/>
      <c r="AW2828" s="272"/>
      <c r="AX2828" s="272"/>
    </row>
    <row r="2829" spans="1:50" customFormat="1" ht="21.6" x14ac:dyDescent="0.3">
      <c r="A2829" s="274"/>
      <c r="B2829" s="270"/>
      <c r="C2829" s="276"/>
      <c r="D2829" s="276"/>
      <c r="E2829" s="276"/>
      <c r="F2829" s="276"/>
      <c r="G2829" s="276"/>
      <c r="H2829" s="276"/>
      <c r="I2829" s="276"/>
      <c r="J2829" s="276"/>
      <c r="K2829" s="276"/>
      <c r="L2829" s="276"/>
      <c r="M2829" s="276"/>
      <c r="N2829" s="276"/>
      <c r="O2829" s="276"/>
      <c r="P2829" s="276"/>
      <c r="Q2829" s="276"/>
      <c r="R2829" s="276"/>
      <c r="S2829" s="276"/>
      <c r="T2829" s="276"/>
      <c r="U2829" s="276"/>
      <c r="V2829" s="276"/>
      <c r="W2829" s="276"/>
      <c r="X2829" s="276"/>
      <c r="Y2829" s="276"/>
      <c r="Z2829" s="276"/>
      <c r="AA2829" s="276"/>
      <c r="AB2829" s="276"/>
      <c r="AC2829" s="276"/>
      <c r="AD2829" s="276"/>
      <c r="AE2829" s="276"/>
      <c r="AF2829" s="276"/>
      <c r="AG2829" s="276"/>
      <c r="AH2829" s="276"/>
      <c r="AI2829" s="276"/>
      <c r="AJ2829" s="276"/>
      <c r="AK2829" s="276"/>
      <c r="AL2829" s="276"/>
      <c r="AM2829" s="276"/>
      <c r="AN2829" s="276"/>
      <c r="AO2829" s="276"/>
      <c r="AP2829" s="276"/>
      <c r="AQ2829" s="276"/>
      <c r="AR2829" s="277"/>
      <c r="AS2829" s="278"/>
      <c r="AT2829" s="272"/>
      <c r="AU2829" s="272"/>
      <c r="AV2829" s="272"/>
      <c r="AW2829" s="272"/>
      <c r="AX2829" s="272"/>
    </row>
    <row r="2830" spans="1:50" customFormat="1" ht="14.4" x14ac:dyDescent="0.3">
      <c r="A2830" s="269"/>
      <c r="B2830" s="270"/>
      <c r="C2830" s="275"/>
      <c r="D2830" s="275"/>
      <c r="E2830" s="275"/>
      <c r="F2830" s="275"/>
      <c r="G2830" s="275"/>
      <c r="H2830" s="275"/>
      <c r="I2830" s="275"/>
      <c r="J2830" s="275"/>
      <c r="K2830" s="275"/>
      <c r="L2830" s="275"/>
      <c r="M2830" s="275"/>
      <c r="N2830" s="275"/>
      <c r="O2830" s="275"/>
      <c r="P2830" s="275"/>
      <c r="Q2830" s="275"/>
      <c r="R2830" s="275"/>
      <c r="S2830" s="275"/>
      <c r="T2830" s="275"/>
      <c r="U2830" s="275"/>
      <c r="V2830" s="275"/>
      <c r="W2830" s="275"/>
      <c r="X2830" s="275"/>
      <c r="Y2830" s="275"/>
      <c r="Z2830" s="275"/>
      <c r="AA2830" s="275"/>
      <c r="AB2830" s="275"/>
      <c r="AC2830" s="275"/>
      <c r="AD2830" s="275"/>
      <c r="AE2830" s="275"/>
      <c r="AF2830" s="275"/>
      <c r="AG2830" s="275"/>
      <c r="AH2830" s="275"/>
      <c r="AI2830" s="275"/>
      <c r="AJ2830" s="275"/>
      <c r="AK2830" s="275"/>
      <c r="AL2830" s="275"/>
      <c r="AM2830" s="275"/>
      <c r="AN2830" s="275"/>
      <c r="AO2830" s="275"/>
      <c r="AP2830" s="275"/>
      <c r="AQ2830" s="275"/>
      <c r="AR2830" s="275"/>
      <c r="AS2830" s="275"/>
      <c r="AT2830" s="272"/>
      <c r="AU2830" s="272"/>
      <c r="AV2830" s="272"/>
      <c r="AW2830" s="272"/>
      <c r="AX2830" s="272"/>
    </row>
    <row r="2831" spans="1:50" customFormat="1" ht="14.4" x14ac:dyDescent="0.3">
      <c r="A2831" s="269"/>
      <c r="B2831" s="270"/>
      <c r="C2831" s="275"/>
      <c r="D2831" s="275"/>
      <c r="E2831" s="275"/>
      <c r="F2831" s="275"/>
      <c r="G2831" s="275"/>
      <c r="H2831" s="275"/>
      <c r="I2831" s="275"/>
      <c r="J2831" s="275"/>
      <c r="K2831" s="275"/>
      <c r="L2831" s="275"/>
      <c r="M2831" s="275"/>
      <c r="N2831" s="275"/>
      <c r="O2831" s="275"/>
      <c r="P2831" s="275"/>
      <c r="Q2831" s="275"/>
      <c r="R2831" s="275"/>
      <c r="S2831" s="275"/>
      <c r="T2831" s="275"/>
      <c r="U2831" s="275"/>
      <c r="V2831" s="275"/>
      <c r="W2831" s="275"/>
      <c r="X2831" s="275"/>
      <c r="Y2831" s="275"/>
      <c r="Z2831" s="275"/>
      <c r="AA2831" s="275"/>
      <c r="AB2831" s="275"/>
      <c r="AC2831" s="275"/>
      <c r="AD2831" s="275"/>
      <c r="AE2831" s="275"/>
      <c r="AF2831" s="275"/>
      <c r="AG2831" s="275"/>
      <c r="AH2831" s="275"/>
      <c r="AI2831" s="275"/>
      <c r="AJ2831" s="275"/>
      <c r="AK2831" s="275"/>
      <c r="AL2831" s="275"/>
      <c r="AM2831" s="275"/>
      <c r="AN2831" s="275"/>
      <c r="AO2831" s="275"/>
      <c r="AP2831" s="275"/>
      <c r="AQ2831" s="275"/>
      <c r="AR2831" s="275"/>
      <c r="AS2831" s="275"/>
      <c r="AT2831" s="272"/>
      <c r="AU2831" s="272"/>
      <c r="AV2831" s="272"/>
      <c r="AW2831" s="272"/>
      <c r="AX2831" s="272"/>
    </row>
    <row r="2832" spans="1:50" customFormat="1" ht="14.4" x14ac:dyDescent="0.3">
      <c r="A2832" s="269"/>
      <c r="B2832" s="270"/>
      <c r="C2832" s="275"/>
      <c r="D2832" s="275"/>
      <c r="E2832" s="275"/>
      <c r="F2832" s="275"/>
      <c r="G2832" s="275"/>
      <c r="H2832" s="275"/>
      <c r="I2832" s="275"/>
      <c r="J2832" s="275"/>
      <c r="K2832" s="275"/>
      <c r="L2832" s="275"/>
      <c r="M2832" s="275"/>
      <c r="N2832" s="275"/>
      <c r="O2832" s="275"/>
      <c r="P2832" s="275"/>
      <c r="Q2832" s="275"/>
      <c r="R2832" s="275"/>
      <c r="S2832" s="275"/>
      <c r="T2832" s="275"/>
      <c r="U2832" s="275"/>
      <c r="V2832" s="275"/>
      <c r="W2832" s="275"/>
      <c r="X2832" s="275"/>
      <c r="Y2832" s="275"/>
      <c r="Z2832" s="275"/>
      <c r="AA2832" s="275"/>
      <c r="AB2832" s="275"/>
      <c r="AC2832" s="275"/>
      <c r="AD2832" s="275"/>
      <c r="AE2832" s="275"/>
      <c r="AF2832" s="275"/>
      <c r="AG2832" s="275"/>
      <c r="AH2832" s="275"/>
      <c r="AI2832" s="275"/>
      <c r="AJ2832" s="275"/>
      <c r="AK2832" s="275"/>
      <c r="AL2832" s="275"/>
      <c r="AM2832" s="275"/>
      <c r="AN2832" s="275"/>
      <c r="AO2832" s="275"/>
      <c r="AP2832" s="275"/>
      <c r="AQ2832" s="275"/>
      <c r="AR2832" s="275"/>
      <c r="AS2832" s="275"/>
      <c r="AT2832" s="272"/>
      <c r="AU2832" s="272"/>
      <c r="AV2832" s="272"/>
      <c r="AW2832" s="272"/>
      <c r="AX2832" s="272"/>
    </row>
    <row r="2833" spans="1:50" customFormat="1" ht="14.4" x14ac:dyDescent="0.3">
      <c r="A2833" s="269"/>
      <c r="B2833" s="270"/>
      <c r="C2833" s="275"/>
      <c r="D2833" s="275"/>
      <c r="E2833" s="275"/>
      <c r="F2833" s="275"/>
      <c r="G2833" s="275"/>
      <c r="H2833" s="275"/>
      <c r="I2833" s="275"/>
      <c r="J2833" s="275"/>
      <c r="K2833" s="275"/>
      <c r="L2833" s="275"/>
      <c r="M2833" s="275"/>
      <c r="N2833" s="275"/>
      <c r="O2833" s="275"/>
      <c r="P2833" s="275"/>
      <c r="Q2833" s="275"/>
      <c r="R2833" s="275"/>
      <c r="S2833" s="275"/>
      <c r="T2833" s="275"/>
      <c r="U2833" s="275"/>
      <c r="V2833" s="275"/>
      <c r="W2833" s="275"/>
      <c r="X2833" s="275"/>
      <c r="Y2833" s="275"/>
      <c r="Z2833" s="275"/>
      <c r="AA2833" s="275"/>
      <c r="AB2833" s="275"/>
      <c r="AC2833" s="275"/>
      <c r="AD2833" s="275"/>
      <c r="AE2833" s="275"/>
      <c r="AF2833" s="275"/>
      <c r="AG2833" s="275"/>
      <c r="AH2833" s="275"/>
      <c r="AI2833" s="275"/>
      <c r="AJ2833" s="275"/>
      <c r="AK2833" s="275"/>
      <c r="AL2833" s="275"/>
      <c r="AM2833" s="275"/>
      <c r="AN2833" s="275"/>
      <c r="AO2833" s="275"/>
      <c r="AP2833" s="275"/>
      <c r="AQ2833" s="275"/>
      <c r="AR2833" s="275"/>
      <c r="AS2833" s="275"/>
      <c r="AT2833" s="272"/>
      <c r="AU2833" s="272"/>
      <c r="AV2833" s="272"/>
      <c r="AW2833" s="272"/>
      <c r="AX2833" s="272"/>
    </row>
    <row r="2834" spans="1:50" customFormat="1" ht="14.4" x14ac:dyDescent="0.3">
      <c r="A2834" s="269"/>
      <c r="B2834" s="270"/>
      <c r="C2834" s="275"/>
      <c r="D2834" s="275"/>
      <c r="E2834" s="275"/>
      <c r="F2834" s="275"/>
      <c r="G2834" s="275"/>
      <c r="H2834" s="275"/>
      <c r="I2834" s="275"/>
      <c r="J2834" s="275"/>
      <c r="K2834" s="275"/>
      <c r="L2834" s="275"/>
      <c r="M2834" s="275"/>
      <c r="N2834" s="275"/>
      <c r="O2834" s="275"/>
      <c r="P2834" s="275"/>
      <c r="Q2834" s="275"/>
      <c r="R2834" s="275"/>
      <c r="S2834" s="275"/>
      <c r="T2834" s="275"/>
      <c r="U2834" s="275"/>
      <c r="V2834" s="275"/>
      <c r="W2834" s="275"/>
      <c r="X2834" s="275"/>
      <c r="Y2834" s="275"/>
      <c r="Z2834" s="275"/>
      <c r="AA2834" s="275"/>
      <c r="AB2834" s="275"/>
      <c r="AC2834" s="275"/>
      <c r="AD2834" s="275"/>
      <c r="AE2834" s="275"/>
      <c r="AF2834" s="275"/>
      <c r="AG2834" s="275"/>
      <c r="AH2834" s="275"/>
      <c r="AI2834" s="275"/>
      <c r="AJ2834" s="275"/>
      <c r="AK2834" s="275"/>
      <c r="AL2834" s="275"/>
      <c r="AM2834" s="275"/>
      <c r="AN2834" s="275"/>
      <c r="AO2834" s="275"/>
      <c r="AP2834" s="275"/>
      <c r="AQ2834" s="275"/>
      <c r="AR2834" s="275"/>
      <c r="AS2834" s="275"/>
      <c r="AT2834" s="272"/>
      <c r="AU2834" s="272"/>
      <c r="AV2834" s="272"/>
      <c r="AW2834" s="272"/>
      <c r="AX2834" s="272"/>
    </row>
    <row r="2835" spans="1:50" customFormat="1" ht="21.6" x14ac:dyDescent="0.3">
      <c r="A2835" s="274"/>
      <c r="B2835" s="270"/>
      <c r="C2835" s="276"/>
      <c r="D2835" s="276"/>
      <c r="E2835" s="276"/>
      <c r="F2835" s="276"/>
      <c r="G2835" s="276"/>
      <c r="H2835" s="276"/>
      <c r="I2835" s="276"/>
      <c r="J2835" s="276"/>
      <c r="K2835" s="276"/>
      <c r="L2835" s="276"/>
      <c r="M2835" s="276"/>
      <c r="N2835" s="276"/>
      <c r="O2835" s="276"/>
      <c r="P2835" s="276"/>
      <c r="Q2835" s="276"/>
      <c r="R2835" s="276"/>
      <c r="S2835" s="276"/>
      <c r="T2835" s="276"/>
      <c r="U2835" s="276"/>
      <c r="V2835" s="276"/>
      <c r="W2835" s="276"/>
      <c r="X2835" s="276"/>
      <c r="Y2835" s="276"/>
      <c r="Z2835" s="276"/>
      <c r="AA2835" s="276"/>
      <c r="AB2835" s="276"/>
      <c r="AC2835" s="276"/>
      <c r="AD2835" s="276"/>
      <c r="AE2835" s="276"/>
      <c r="AF2835" s="276"/>
      <c r="AG2835" s="276"/>
      <c r="AH2835" s="276"/>
      <c r="AI2835" s="276"/>
      <c r="AJ2835" s="276"/>
      <c r="AK2835" s="276"/>
      <c r="AL2835" s="276"/>
      <c r="AM2835" s="276"/>
      <c r="AN2835" s="276"/>
      <c r="AO2835" s="276"/>
      <c r="AP2835" s="276"/>
      <c r="AQ2835" s="276"/>
      <c r="AR2835" s="277"/>
      <c r="AS2835" s="278"/>
      <c r="AT2835" s="272"/>
      <c r="AU2835" s="272"/>
      <c r="AV2835" s="272"/>
      <c r="AW2835" s="272"/>
      <c r="AX2835" s="272"/>
    </row>
    <row r="2836" spans="1:50" customFormat="1" ht="21.6" x14ac:dyDescent="0.3">
      <c r="A2836" s="274"/>
      <c r="B2836" s="270"/>
      <c r="C2836" s="276"/>
      <c r="D2836" s="276"/>
      <c r="E2836" s="276"/>
      <c r="F2836" s="276"/>
      <c r="G2836" s="276"/>
      <c r="H2836" s="276"/>
      <c r="I2836" s="276"/>
      <c r="J2836" s="276"/>
      <c r="K2836" s="276"/>
      <c r="L2836" s="276"/>
      <c r="M2836" s="276"/>
      <c r="N2836" s="276"/>
      <c r="O2836" s="276"/>
      <c r="P2836" s="276"/>
      <c r="Q2836" s="276"/>
      <c r="R2836" s="276"/>
      <c r="S2836" s="276"/>
      <c r="T2836" s="276"/>
      <c r="U2836" s="276"/>
      <c r="V2836" s="276"/>
      <c r="W2836" s="276"/>
      <c r="X2836" s="276"/>
      <c r="Y2836" s="276"/>
      <c r="Z2836" s="276"/>
      <c r="AA2836" s="276"/>
      <c r="AB2836" s="276"/>
      <c r="AC2836" s="276"/>
      <c r="AD2836" s="276"/>
      <c r="AE2836" s="276"/>
      <c r="AF2836" s="276"/>
      <c r="AG2836" s="276"/>
      <c r="AH2836" s="276"/>
      <c r="AI2836" s="276"/>
      <c r="AJ2836" s="276"/>
      <c r="AK2836" s="276"/>
      <c r="AL2836" s="276"/>
      <c r="AM2836" s="276"/>
      <c r="AN2836" s="276"/>
      <c r="AO2836" s="276"/>
      <c r="AP2836" s="276"/>
      <c r="AQ2836" s="276"/>
      <c r="AR2836" s="277"/>
      <c r="AS2836" s="278"/>
      <c r="AT2836" s="272"/>
      <c r="AU2836" s="272"/>
      <c r="AV2836" s="272"/>
      <c r="AW2836" s="272"/>
      <c r="AX2836" s="272"/>
    </row>
    <row r="2837" spans="1:50" customFormat="1" ht="21.6" x14ac:dyDescent="0.3">
      <c r="A2837" s="274"/>
      <c r="B2837" s="270"/>
      <c r="C2837" s="276"/>
      <c r="D2837" s="276"/>
      <c r="E2837" s="276"/>
      <c r="F2837" s="276"/>
      <c r="G2837" s="276"/>
      <c r="H2837" s="276"/>
      <c r="I2837" s="276"/>
      <c r="J2837" s="276"/>
      <c r="K2837" s="276"/>
      <c r="L2837" s="276"/>
      <c r="M2837" s="276"/>
      <c r="N2837" s="276"/>
      <c r="O2837" s="276"/>
      <c r="P2837" s="276"/>
      <c r="Q2837" s="276"/>
      <c r="R2837" s="276"/>
      <c r="S2837" s="276"/>
      <c r="T2837" s="276"/>
      <c r="U2837" s="276"/>
      <c r="V2837" s="276"/>
      <c r="W2837" s="276"/>
      <c r="X2837" s="276"/>
      <c r="Y2837" s="276"/>
      <c r="Z2837" s="276"/>
      <c r="AA2837" s="276"/>
      <c r="AB2837" s="276"/>
      <c r="AC2837" s="276"/>
      <c r="AD2837" s="276"/>
      <c r="AE2837" s="276"/>
      <c r="AF2837" s="276"/>
      <c r="AG2837" s="276"/>
      <c r="AH2837" s="276"/>
      <c r="AI2837" s="276"/>
      <c r="AJ2837" s="276"/>
      <c r="AK2837" s="276"/>
      <c r="AL2837" s="276"/>
      <c r="AM2837" s="276"/>
      <c r="AN2837" s="276"/>
      <c r="AO2837" s="276"/>
      <c r="AP2837" s="276"/>
      <c r="AQ2837" s="276"/>
      <c r="AR2837" s="277"/>
      <c r="AS2837" s="278"/>
      <c r="AT2837" s="272"/>
      <c r="AU2837" s="272"/>
      <c r="AV2837" s="272"/>
      <c r="AW2837" s="272"/>
      <c r="AX2837" s="272"/>
    </row>
    <row r="2838" spans="1:50" customFormat="1" ht="14.4" x14ac:dyDescent="0.3">
      <c r="A2838" s="269"/>
      <c r="B2838" s="270"/>
      <c r="C2838" s="275"/>
      <c r="D2838" s="275"/>
      <c r="E2838" s="275"/>
      <c r="F2838" s="275"/>
      <c r="G2838" s="275"/>
      <c r="H2838" s="275"/>
      <c r="I2838" s="275"/>
      <c r="J2838" s="275"/>
      <c r="K2838" s="275"/>
      <c r="L2838" s="275"/>
      <c r="M2838" s="275"/>
      <c r="N2838" s="275"/>
      <c r="O2838" s="275"/>
      <c r="P2838" s="275"/>
      <c r="Q2838" s="275"/>
      <c r="R2838" s="275"/>
      <c r="S2838" s="275"/>
      <c r="T2838" s="275"/>
      <c r="U2838" s="275"/>
      <c r="V2838" s="275"/>
      <c r="W2838" s="275"/>
      <c r="X2838" s="275"/>
      <c r="Y2838" s="275"/>
      <c r="Z2838" s="275"/>
      <c r="AA2838" s="275"/>
      <c r="AB2838" s="275"/>
      <c r="AC2838" s="275"/>
      <c r="AD2838" s="275"/>
      <c r="AE2838" s="275"/>
      <c r="AF2838" s="275"/>
      <c r="AG2838" s="275"/>
      <c r="AH2838" s="275"/>
      <c r="AI2838" s="275"/>
      <c r="AJ2838" s="275"/>
      <c r="AK2838" s="275"/>
      <c r="AL2838" s="275"/>
      <c r="AM2838" s="275"/>
      <c r="AN2838" s="275"/>
      <c r="AO2838" s="275"/>
      <c r="AP2838" s="275"/>
      <c r="AQ2838" s="275"/>
      <c r="AR2838" s="275"/>
      <c r="AS2838" s="275"/>
      <c r="AT2838" s="272"/>
      <c r="AU2838" s="272"/>
      <c r="AV2838" s="272"/>
      <c r="AW2838" s="272"/>
      <c r="AX2838" s="272"/>
    </row>
    <row r="2839" spans="1:50" customFormat="1" ht="21.6" x14ac:dyDescent="0.3">
      <c r="A2839" s="274"/>
      <c r="B2839" s="270"/>
      <c r="C2839" s="276"/>
      <c r="D2839" s="276"/>
      <c r="E2839" s="276"/>
      <c r="F2839" s="276"/>
      <c r="G2839" s="276"/>
      <c r="H2839" s="276"/>
      <c r="I2839" s="276"/>
      <c r="J2839" s="276"/>
      <c r="K2839" s="276"/>
      <c r="L2839" s="276"/>
      <c r="M2839" s="276"/>
      <c r="N2839" s="276"/>
      <c r="O2839" s="276"/>
      <c r="P2839" s="276"/>
      <c r="Q2839" s="276"/>
      <c r="R2839" s="276"/>
      <c r="S2839" s="276"/>
      <c r="T2839" s="276"/>
      <c r="U2839" s="276"/>
      <c r="V2839" s="276"/>
      <c r="W2839" s="276"/>
      <c r="X2839" s="276"/>
      <c r="Y2839" s="276"/>
      <c r="Z2839" s="276"/>
      <c r="AA2839" s="276"/>
      <c r="AB2839" s="276"/>
      <c r="AC2839" s="276"/>
      <c r="AD2839" s="276"/>
      <c r="AE2839" s="276"/>
      <c r="AF2839" s="276"/>
      <c r="AG2839" s="276"/>
      <c r="AH2839" s="276"/>
      <c r="AI2839" s="276"/>
      <c r="AJ2839" s="276"/>
      <c r="AK2839" s="276"/>
      <c r="AL2839" s="276"/>
      <c r="AM2839" s="276"/>
      <c r="AN2839" s="276"/>
      <c r="AO2839" s="276"/>
      <c r="AP2839" s="276"/>
      <c r="AQ2839" s="276"/>
      <c r="AR2839" s="277"/>
      <c r="AS2839" s="278"/>
      <c r="AT2839" s="272"/>
      <c r="AU2839" s="272"/>
      <c r="AV2839" s="272"/>
      <c r="AW2839" s="272"/>
      <c r="AX2839" s="272"/>
    </row>
    <row r="2840" spans="1:50" customFormat="1" ht="14.4" x14ac:dyDescent="0.3">
      <c r="A2840" s="269"/>
      <c r="B2840" s="270"/>
      <c r="C2840" s="275"/>
      <c r="D2840" s="275"/>
      <c r="E2840" s="275"/>
      <c r="F2840" s="275"/>
      <c r="G2840" s="275"/>
      <c r="H2840" s="275"/>
      <c r="I2840" s="275"/>
      <c r="J2840" s="275"/>
      <c r="K2840" s="275"/>
      <c r="L2840" s="275"/>
      <c r="M2840" s="275"/>
      <c r="N2840" s="275"/>
      <c r="O2840" s="275"/>
      <c r="P2840" s="275"/>
      <c r="Q2840" s="275"/>
      <c r="R2840" s="275"/>
      <c r="S2840" s="275"/>
      <c r="T2840" s="275"/>
      <c r="U2840" s="275"/>
      <c r="V2840" s="275"/>
      <c r="W2840" s="275"/>
      <c r="X2840" s="275"/>
      <c r="Y2840" s="275"/>
      <c r="Z2840" s="275"/>
      <c r="AA2840" s="275"/>
      <c r="AB2840" s="275"/>
      <c r="AC2840" s="275"/>
      <c r="AD2840" s="275"/>
      <c r="AE2840" s="275"/>
      <c r="AF2840" s="275"/>
      <c r="AG2840" s="275"/>
      <c r="AH2840" s="275"/>
      <c r="AI2840" s="275"/>
      <c r="AJ2840" s="275"/>
      <c r="AK2840" s="275"/>
      <c r="AL2840" s="275"/>
      <c r="AM2840" s="275"/>
      <c r="AN2840" s="275"/>
      <c r="AO2840" s="275"/>
      <c r="AP2840" s="275"/>
      <c r="AQ2840" s="275"/>
      <c r="AR2840" s="275"/>
      <c r="AS2840" s="275"/>
      <c r="AT2840" s="272"/>
      <c r="AU2840" s="272"/>
      <c r="AV2840" s="272"/>
      <c r="AW2840" s="272"/>
      <c r="AX2840" s="272"/>
    </row>
    <row r="2841" spans="1:50" customFormat="1" ht="21.6" x14ac:dyDescent="0.3">
      <c r="A2841" s="274"/>
      <c r="B2841" s="270"/>
      <c r="C2841" s="276"/>
      <c r="D2841" s="276"/>
      <c r="E2841" s="276"/>
      <c r="F2841" s="276"/>
      <c r="G2841" s="276"/>
      <c r="H2841" s="276"/>
      <c r="I2841" s="276"/>
      <c r="J2841" s="276"/>
      <c r="K2841" s="276"/>
      <c r="L2841" s="276"/>
      <c r="M2841" s="276"/>
      <c r="N2841" s="276"/>
      <c r="O2841" s="276"/>
      <c r="P2841" s="276"/>
      <c r="Q2841" s="276"/>
      <c r="R2841" s="276"/>
      <c r="S2841" s="276"/>
      <c r="T2841" s="276"/>
      <c r="U2841" s="276"/>
      <c r="V2841" s="276"/>
      <c r="W2841" s="276"/>
      <c r="X2841" s="276"/>
      <c r="Y2841" s="276"/>
      <c r="Z2841" s="276"/>
      <c r="AA2841" s="276"/>
      <c r="AB2841" s="276"/>
      <c r="AC2841" s="276"/>
      <c r="AD2841" s="276"/>
      <c r="AE2841" s="276"/>
      <c r="AF2841" s="276"/>
      <c r="AG2841" s="276"/>
      <c r="AH2841" s="276"/>
      <c r="AI2841" s="276"/>
      <c r="AJ2841" s="276"/>
      <c r="AK2841" s="276"/>
      <c r="AL2841" s="276"/>
      <c r="AM2841" s="276"/>
      <c r="AN2841" s="276"/>
      <c r="AO2841" s="276"/>
      <c r="AP2841" s="276"/>
      <c r="AQ2841" s="276"/>
      <c r="AR2841" s="277"/>
      <c r="AS2841" s="278"/>
      <c r="AT2841" s="272"/>
      <c r="AU2841" s="272"/>
      <c r="AV2841" s="272"/>
      <c r="AW2841" s="272"/>
      <c r="AX2841" s="272"/>
    </row>
    <row r="2842" spans="1:50" customFormat="1" ht="21.6" x14ac:dyDescent="0.3">
      <c r="A2842" s="274"/>
      <c r="B2842" s="270"/>
      <c r="C2842" s="276"/>
      <c r="D2842" s="276"/>
      <c r="E2842" s="276"/>
      <c r="F2842" s="276"/>
      <c r="G2842" s="276"/>
      <c r="H2842" s="276"/>
      <c r="I2842" s="276"/>
      <c r="J2842" s="276"/>
      <c r="K2842" s="276"/>
      <c r="L2842" s="276"/>
      <c r="M2842" s="276"/>
      <c r="N2842" s="276"/>
      <c r="O2842" s="276"/>
      <c r="P2842" s="276"/>
      <c r="Q2842" s="276"/>
      <c r="R2842" s="276"/>
      <c r="S2842" s="276"/>
      <c r="T2842" s="276"/>
      <c r="U2842" s="276"/>
      <c r="V2842" s="276"/>
      <c r="W2842" s="276"/>
      <c r="X2842" s="276"/>
      <c r="Y2842" s="276"/>
      <c r="Z2842" s="276"/>
      <c r="AA2842" s="276"/>
      <c r="AB2842" s="276"/>
      <c r="AC2842" s="276"/>
      <c r="AD2842" s="276"/>
      <c r="AE2842" s="276"/>
      <c r="AF2842" s="276"/>
      <c r="AG2842" s="276"/>
      <c r="AH2842" s="276"/>
      <c r="AI2842" s="276"/>
      <c r="AJ2842" s="276"/>
      <c r="AK2842" s="276"/>
      <c r="AL2842" s="276"/>
      <c r="AM2842" s="276"/>
      <c r="AN2842" s="276"/>
      <c r="AO2842" s="276"/>
      <c r="AP2842" s="276"/>
      <c r="AQ2842" s="276"/>
      <c r="AR2842" s="277"/>
      <c r="AS2842" s="278"/>
      <c r="AT2842" s="272"/>
      <c r="AU2842" s="272"/>
      <c r="AV2842" s="272"/>
      <c r="AW2842" s="272"/>
      <c r="AX2842" s="272"/>
    </row>
    <row r="2843" spans="1:50" customFormat="1" ht="21.6" x14ac:dyDescent="0.3">
      <c r="A2843" s="274"/>
      <c r="B2843" s="270"/>
      <c r="C2843" s="276"/>
      <c r="D2843" s="276"/>
      <c r="E2843" s="276"/>
      <c r="F2843" s="276"/>
      <c r="G2843" s="276"/>
      <c r="H2843" s="276"/>
      <c r="I2843" s="276"/>
      <c r="J2843" s="276"/>
      <c r="K2843" s="276"/>
      <c r="L2843" s="276"/>
      <c r="M2843" s="276"/>
      <c r="N2843" s="276"/>
      <c r="O2843" s="276"/>
      <c r="P2843" s="276"/>
      <c r="Q2843" s="276"/>
      <c r="R2843" s="276"/>
      <c r="S2843" s="276"/>
      <c r="T2843" s="276"/>
      <c r="U2843" s="276"/>
      <c r="V2843" s="276"/>
      <c r="W2843" s="276"/>
      <c r="X2843" s="276"/>
      <c r="Y2843" s="276"/>
      <c r="Z2843" s="276"/>
      <c r="AA2843" s="276"/>
      <c r="AB2843" s="276"/>
      <c r="AC2843" s="276"/>
      <c r="AD2843" s="276"/>
      <c r="AE2843" s="276"/>
      <c r="AF2843" s="276"/>
      <c r="AG2843" s="276"/>
      <c r="AH2843" s="276"/>
      <c r="AI2843" s="276"/>
      <c r="AJ2843" s="276"/>
      <c r="AK2843" s="276"/>
      <c r="AL2843" s="276"/>
      <c r="AM2843" s="276"/>
      <c r="AN2843" s="276"/>
      <c r="AO2843" s="276"/>
      <c r="AP2843" s="276"/>
      <c r="AQ2843" s="276"/>
      <c r="AR2843" s="277"/>
      <c r="AS2843" s="278"/>
      <c r="AT2843" s="272"/>
      <c r="AU2843" s="272"/>
      <c r="AV2843" s="272"/>
      <c r="AW2843" s="272"/>
      <c r="AX2843" s="272"/>
    </row>
    <row r="2844" spans="1:50" customFormat="1" ht="21.6" x14ac:dyDescent="0.3">
      <c r="A2844" s="274"/>
      <c r="B2844" s="270"/>
      <c r="C2844" s="276"/>
      <c r="D2844" s="276"/>
      <c r="E2844" s="276"/>
      <c r="F2844" s="276"/>
      <c r="G2844" s="276"/>
      <c r="H2844" s="276"/>
      <c r="I2844" s="276"/>
      <c r="J2844" s="276"/>
      <c r="K2844" s="276"/>
      <c r="L2844" s="276"/>
      <c r="M2844" s="276"/>
      <c r="N2844" s="276"/>
      <c r="O2844" s="276"/>
      <c r="P2844" s="276"/>
      <c r="Q2844" s="276"/>
      <c r="R2844" s="276"/>
      <c r="S2844" s="276"/>
      <c r="T2844" s="276"/>
      <c r="U2844" s="276"/>
      <c r="V2844" s="276"/>
      <c r="W2844" s="276"/>
      <c r="X2844" s="276"/>
      <c r="Y2844" s="276"/>
      <c r="Z2844" s="276"/>
      <c r="AA2844" s="276"/>
      <c r="AB2844" s="276"/>
      <c r="AC2844" s="276"/>
      <c r="AD2844" s="276"/>
      <c r="AE2844" s="276"/>
      <c r="AF2844" s="276"/>
      <c r="AG2844" s="276"/>
      <c r="AH2844" s="276"/>
      <c r="AI2844" s="276"/>
      <c r="AJ2844" s="276"/>
      <c r="AK2844" s="276"/>
      <c r="AL2844" s="276"/>
      <c r="AM2844" s="276"/>
      <c r="AN2844" s="276"/>
      <c r="AO2844" s="276"/>
      <c r="AP2844" s="276"/>
      <c r="AQ2844" s="276"/>
      <c r="AR2844" s="277"/>
      <c r="AS2844" s="278"/>
      <c r="AT2844" s="272"/>
      <c r="AU2844" s="272"/>
      <c r="AV2844" s="272"/>
      <c r="AW2844" s="272"/>
      <c r="AX2844" s="272"/>
    </row>
    <row r="2845" spans="1:50" customFormat="1" ht="21.6" x14ac:dyDescent="0.3">
      <c r="A2845" s="274"/>
      <c r="B2845" s="270"/>
      <c r="C2845" s="276"/>
      <c r="D2845" s="276"/>
      <c r="E2845" s="276"/>
      <c r="F2845" s="276"/>
      <c r="G2845" s="276"/>
      <c r="H2845" s="276"/>
      <c r="I2845" s="276"/>
      <c r="J2845" s="276"/>
      <c r="K2845" s="276"/>
      <c r="L2845" s="276"/>
      <c r="M2845" s="276"/>
      <c r="N2845" s="276"/>
      <c r="O2845" s="276"/>
      <c r="P2845" s="276"/>
      <c r="Q2845" s="276"/>
      <c r="R2845" s="276"/>
      <c r="S2845" s="276"/>
      <c r="T2845" s="276"/>
      <c r="U2845" s="276"/>
      <c r="V2845" s="276"/>
      <c r="W2845" s="276"/>
      <c r="X2845" s="276"/>
      <c r="Y2845" s="276"/>
      <c r="Z2845" s="276"/>
      <c r="AA2845" s="276"/>
      <c r="AB2845" s="276"/>
      <c r="AC2845" s="276"/>
      <c r="AD2845" s="276"/>
      <c r="AE2845" s="276"/>
      <c r="AF2845" s="276"/>
      <c r="AG2845" s="276"/>
      <c r="AH2845" s="276"/>
      <c r="AI2845" s="276"/>
      <c r="AJ2845" s="276"/>
      <c r="AK2845" s="276"/>
      <c r="AL2845" s="276"/>
      <c r="AM2845" s="276"/>
      <c r="AN2845" s="276"/>
      <c r="AO2845" s="276"/>
      <c r="AP2845" s="276"/>
      <c r="AQ2845" s="276"/>
      <c r="AR2845" s="277"/>
      <c r="AS2845" s="278"/>
      <c r="AT2845" s="272"/>
      <c r="AU2845" s="272"/>
      <c r="AV2845" s="272"/>
      <c r="AW2845" s="272"/>
      <c r="AX2845" s="272"/>
    </row>
    <row r="2846" spans="1:50" customFormat="1" ht="21.6" x14ac:dyDescent="0.3">
      <c r="A2846" s="274"/>
      <c r="B2846" s="270"/>
      <c r="C2846" s="276"/>
      <c r="D2846" s="276"/>
      <c r="E2846" s="276"/>
      <c r="F2846" s="276"/>
      <c r="G2846" s="276"/>
      <c r="H2846" s="276"/>
      <c r="I2846" s="276"/>
      <c r="J2846" s="276"/>
      <c r="K2846" s="276"/>
      <c r="L2846" s="276"/>
      <c r="M2846" s="276"/>
      <c r="N2846" s="276"/>
      <c r="O2846" s="276"/>
      <c r="P2846" s="276"/>
      <c r="Q2846" s="276"/>
      <c r="R2846" s="276"/>
      <c r="S2846" s="276"/>
      <c r="T2846" s="276"/>
      <c r="U2846" s="276"/>
      <c r="V2846" s="276"/>
      <c r="W2846" s="276"/>
      <c r="X2846" s="276"/>
      <c r="Y2846" s="276"/>
      <c r="Z2846" s="276"/>
      <c r="AA2846" s="276"/>
      <c r="AB2846" s="276"/>
      <c r="AC2846" s="276"/>
      <c r="AD2846" s="276"/>
      <c r="AE2846" s="276"/>
      <c r="AF2846" s="276"/>
      <c r="AG2846" s="276"/>
      <c r="AH2846" s="276"/>
      <c r="AI2846" s="276"/>
      <c r="AJ2846" s="276"/>
      <c r="AK2846" s="276"/>
      <c r="AL2846" s="276"/>
      <c r="AM2846" s="276"/>
      <c r="AN2846" s="276"/>
      <c r="AO2846" s="276"/>
      <c r="AP2846" s="276"/>
      <c r="AQ2846" s="276"/>
      <c r="AR2846" s="277"/>
      <c r="AS2846" s="278"/>
      <c r="AT2846" s="272"/>
      <c r="AU2846" s="272"/>
      <c r="AV2846" s="272"/>
      <c r="AW2846" s="272"/>
      <c r="AX2846" s="272"/>
    </row>
    <row r="2847" spans="1:50" customFormat="1" ht="14.4" x14ac:dyDescent="0.3">
      <c r="A2847" s="269"/>
      <c r="B2847" s="270"/>
      <c r="C2847" s="275"/>
      <c r="D2847" s="275"/>
      <c r="E2847" s="275"/>
      <c r="F2847" s="275"/>
      <c r="G2847" s="275"/>
      <c r="H2847" s="275"/>
      <c r="I2847" s="275"/>
      <c r="J2847" s="275"/>
      <c r="K2847" s="275"/>
      <c r="L2847" s="275"/>
      <c r="M2847" s="275"/>
      <c r="N2847" s="275"/>
      <c r="O2847" s="275"/>
      <c r="P2847" s="275"/>
      <c r="Q2847" s="275"/>
      <c r="R2847" s="275"/>
      <c r="S2847" s="275"/>
      <c r="T2847" s="275"/>
      <c r="U2847" s="275"/>
      <c r="V2847" s="275"/>
      <c r="W2847" s="275"/>
      <c r="X2847" s="275"/>
      <c r="Y2847" s="275"/>
      <c r="Z2847" s="275"/>
      <c r="AA2847" s="275"/>
      <c r="AB2847" s="275"/>
      <c r="AC2847" s="275"/>
      <c r="AD2847" s="275"/>
      <c r="AE2847" s="275"/>
      <c r="AF2847" s="275"/>
      <c r="AG2847" s="275"/>
      <c r="AH2847" s="275"/>
      <c r="AI2847" s="275"/>
      <c r="AJ2847" s="275"/>
      <c r="AK2847" s="275"/>
      <c r="AL2847" s="275"/>
      <c r="AM2847" s="275"/>
      <c r="AN2847" s="275"/>
      <c r="AO2847" s="275"/>
      <c r="AP2847" s="275"/>
      <c r="AQ2847" s="275"/>
      <c r="AR2847" s="275"/>
      <c r="AS2847" s="275"/>
      <c r="AT2847" s="272"/>
      <c r="AU2847" s="272"/>
      <c r="AV2847" s="272"/>
      <c r="AW2847" s="272"/>
      <c r="AX2847" s="272"/>
    </row>
    <row r="2848" spans="1:50" customFormat="1" ht="14.4" x14ac:dyDescent="0.3">
      <c r="A2848" s="269"/>
      <c r="B2848" s="270"/>
      <c r="C2848" s="275"/>
      <c r="D2848" s="275"/>
      <c r="E2848" s="275"/>
      <c r="F2848" s="275"/>
      <c r="G2848" s="275"/>
      <c r="H2848" s="275"/>
      <c r="I2848" s="275"/>
      <c r="J2848" s="275"/>
      <c r="K2848" s="275"/>
      <c r="L2848" s="275"/>
      <c r="M2848" s="275"/>
      <c r="N2848" s="275"/>
      <c r="O2848" s="275"/>
      <c r="P2848" s="275"/>
      <c r="Q2848" s="275"/>
      <c r="R2848" s="275"/>
      <c r="S2848" s="275"/>
      <c r="T2848" s="275"/>
      <c r="U2848" s="275"/>
      <c r="V2848" s="275"/>
      <c r="W2848" s="275"/>
      <c r="X2848" s="275"/>
      <c r="Y2848" s="275"/>
      <c r="Z2848" s="275"/>
      <c r="AA2848" s="275"/>
      <c r="AB2848" s="275"/>
      <c r="AC2848" s="275"/>
      <c r="AD2848" s="275"/>
      <c r="AE2848" s="275"/>
      <c r="AF2848" s="275"/>
      <c r="AG2848" s="275"/>
      <c r="AH2848" s="275"/>
      <c r="AI2848" s="275"/>
      <c r="AJ2848" s="275"/>
      <c r="AK2848" s="275"/>
      <c r="AL2848" s="275"/>
      <c r="AM2848" s="275"/>
      <c r="AN2848" s="275"/>
      <c r="AO2848" s="275"/>
      <c r="AP2848" s="275"/>
      <c r="AQ2848" s="275"/>
      <c r="AR2848" s="275"/>
      <c r="AS2848" s="275"/>
      <c r="AT2848" s="272"/>
      <c r="AU2848" s="272"/>
      <c r="AV2848" s="272"/>
      <c r="AW2848" s="272"/>
      <c r="AX2848" s="272"/>
    </row>
    <row r="2849" spans="1:50" customFormat="1" ht="14.4" x14ac:dyDescent="0.3">
      <c r="A2849" s="269"/>
      <c r="B2849" s="270"/>
      <c r="C2849" s="275"/>
      <c r="D2849" s="275"/>
      <c r="E2849" s="275"/>
      <c r="F2849" s="275"/>
      <c r="G2849" s="275"/>
      <c r="H2849" s="275"/>
      <c r="I2849" s="275"/>
      <c r="J2849" s="275"/>
      <c r="K2849" s="275"/>
      <c r="L2849" s="275"/>
      <c r="M2849" s="275"/>
      <c r="N2849" s="275"/>
      <c r="O2849" s="275"/>
      <c r="P2849" s="275"/>
      <c r="Q2849" s="275"/>
      <c r="R2849" s="275"/>
      <c r="S2849" s="275"/>
      <c r="T2849" s="275"/>
      <c r="U2849" s="275"/>
      <c r="V2849" s="275"/>
      <c r="W2849" s="275"/>
      <c r="X2849" s="275"/>
      <c r="Y2849" s="275"/>
      <c r="Z2849" s="275"/>
      <c r="AA2849" s="275"/>
      <c r="AB2849" s="275"/>
      <c r="AC2849" s="275"/>
      <c r="AD2849" s="275"/>
      <c r="AE2849" s="275"/>
      <c r="AF2849" s="275"/>
      <c r="AG2849" s="275"/>
      <c r="AH2849" s="275"/>
      <c r="AI2849" s="275"/>
      <c r="AJ2849" s="275"/>
      <c r="AK2849" s="275"/>
      <c r="AL2849" s="275"/>
      <c r="AM2849" s="275"/>
      <c r="AN2849" s="275"/>
      <c r="AO2849" s="275"/>
      <c r="AP2849" s="275"/>
      <c r="AQ2849" s="275"/>
      <c r="AR2849" s="275"/>
      <c r="AS2849" s="275"/>
      <c r="AT2849" s="272"/>
      <c r="AU2849" s="272"/>
      <c r="AV2849" s="272"/>
      <c r="AW2849" s="272"/>
      <c r="AX2849" s="272"/>
    </row>
    <row r="2850" spans="1:50" customFormat="1" ht="21.6" x14ac:dyDescent="0.3">
      <c r="A2850" s="274"/>
      <c r="B2850" s="270"/>
      <c r="C2850" s="276"/>
      <c r="D2850" s="276"/>
      <c r="E2850" s="276"/>
      <c r="F2850" s="276"/>
      <c r="G2850" s="276"/>
      <c r="H2850" s="276"/>
      <c r="I2850" s="276"/>
      <c r="J2850" s="276"/>
      <c r="K2850" s="276"/>
      <c r="L2850" s="276"/>
      <c r="M2850" s="276"/>
      <c r="N2850" s="276"/>
      <c r="O2850" s="276"/>
      <c r="P2850" s="276"/>
      <c r="Q2850" s="276"/>
      <c r="R2850" s="276"/>
      <c r="S2850" s="276"/>
      <c r="T2850" s="276"/>
      <c r="U2850" s="276"/>
      <c r="V2850" s="276"/>
      <c r="W2850" s="276"/>
      <c r="X2850" s="276"/>
      <c r="Y2850" s="276"/>
      <c r="Z2850" s="276"/>
      <c r="AA2850" s="276"/>
      <c r="AB2850" s="276"/>
      <c r="AC2850" s="276"/>
      <c r="AD2850" s="276"/>
      <c r="AE2850" s="276"/>
      <c r="AF2850" s="276"/>
      <c r="AG2850" s="276"/>
      <c r="AH2850" s="276"/>
      <c r="AI2850" s="276"/>
      <c r="AJ2850" s="276"/>
      <c r="AK2850" s="276"/>
      <c r="AL2850" s="276"/>
      <c r="AM2850" s="276"/>
      <c r="AN2850" s="276"/>
      <c r="AO2850" s="276"/>
      <c r="AP2850" s="276"/>
      <c r="AQ2850" s="276"/>
      <c r="AR2850" s="277"/>
      <c r="AS2850" s="278"/>
      <c r="AT2850" s="272"/>
      <c r="AU2850" s="272"/>
      <c r="AV2850" s="272"/>
      <c r="AW2850" s="272"/>
      <c r="AX2850" s="272"/>
    </row>
    <row r="2851" spans="1:50" customFormat="1" ht="21.6" x14ac:dyDescent="0.3">
      <c r="A2851" s="274"/>
      <c r="B2851" s="270"/>
      <c r="C2851" s="276"/>
      <c r="D2851" s="276"/>
      <c r="E2851" s="276"/>
      <c r="F2851" s="276"/>
      <c r="G2851" s="276"/>
      <c r="H2851" s="276"/>
      <c r="I2851" s="276"/>
      <c r="J2851" s="276"/>
      <c r="K2851" s="276"/>
      <c r="L2851" s="276"/>
      <c r="M2851" s="276"/>
      <c r="N2851" s="276"/>
      <c r="O2851" s="276"/>
      <c r="P2851" s="276"/>
      <c r="Q2851" s="276"/>
      <c r="R2851" s="276"/>
      <c r="S2851" s="276"/>
      <c r="T2851" s="276"/>
      <c r="U2851" s="276"/>
      <c r="V2851" s="276"/>
      <c r="W2851" s="276"/>
      <c r="X2851" s="276"/>
      <c r="Y2851" s="276"/>
      <c r="Z2851" s="276"/>
      <c r="AA2851" s="276"/>
      <c r="AB2851" s="276"/>
      <c r="AC2851" s="276"/>
      <c r="AD2851" s="276"/>
      <c r="AE2851" s="276"/>
      <c r="AF2851" s="276"/>
      <c r="AG2851" s="276"/>
      <c r="AH2851" s="276"/>
      <c r="AI2851" s="276"/>
      <c r="AJ2851" s="276"/>
      <c r="AK2851" s="276"/>
      <c r="AL2851" s="276"/>
      <c r="AM2851" s="276"/>
      <c r="AN2851" s="276"/>
      <c r="AO2851" s="276"/>
      <c r="AP2851" s="276"/>
      <c r="AQ2851" s="276"/>
      <c r="AR2851" s="277"/>
      <c r="AS2851" s="278"/>
      <c r="AT2851" s="272"/>
      <c r="AU2851" s="272"/>
      <c r="AV2851" s="272"/>
      <c r="AW2851" s="272"/>
      <c r="AX2851" s="272"/>
    </row>
    <row r="2852" spans="1:50" customFormat="1" ht="14.4" x14ac:dyDescent="0.3">
      <c r="A2852" s="269"/>
      <c r="B2852" s="270"/>
      <c r="C2852" s="275"/>
      <c r="D2852" s="275"/>
      <c r="E2852" s="275"/>
      <c r="F2852" s="275"/>
      <c r="G2852" s="275"/>
      <c r="H2852" s="275"/>
      <c r="I2852" s="275"/>
      <c r="J2852" s="275"/>
      <c r="K2852" s="275"/>
      <c r="L2852" s="275"/>
      <c r="M2852" s="275"/>
      <c r="N2852" s="275"/>
      <c r="O2852" s="275"/>
      <c r="P2852" s="275"/>
      <c r="Q2852" s="275"/>
      <c r="R2852" s="275"/>
      <c r="S2852" s="275"/>
      <c r="T2852" s="275"/>
      <c r="U2852" s="275"/>
      <c r="V2852" s="275"/>
      <c r="W2852" s="275"/>
      <c r="X2852" s="275"/>
      <c r="Y2852" s="275"/>
      <c r="Z2852" s="275"/>
      <c r="AA2852" s="275"/>
      <c r="AB2852" s="275"/>
      <c r="AC2852" s="275"/>
      <c r="AD2852" s="275"/>
      <c r="AE2852" s="275"/>
      <c r="AF2852" s="275"/>
      <c r="AG2852" s="275"/>
      <c r="AH2852" s="275"/>
      <c r="AI2852" s="275"/>
      <c r="AJ2852" s="275"/>
      <c r="AK2852" s="275"/>
      <c r="AL2852" s="275"/>
      <c r="AM2852" s="275"/>
      <c r="AN2852" s="275"/>
      <c r="AO2852" s="275"/>
      <c r="AP2852" s="275"/>
      <c r="AQ2852" s="275"/>
      <c r="AR2852" s="275"/>
      <c r="AS2852" s="275"/>
      <c r="AT2852" s="272"/>
      <c r="AU2852" s="272"/>
      <c r="AV2852" s="272"/>
      <c r="AW2852" s="272"/>
      <c r="AX2852" s="272"/>
    </row>
    <row r="2853" spans="1:50" customFormat="1" ht="21.6" x14ac:dyDescent="0.3">
      <c r="A2853" s="274"/>
      <c r="B2853" s="270"/>
      <c r="C2853" s="276"/>
      <c r="D2853" s="276"/>
      <c r="E2853" s="276"/>
      <c r="F2853" s="276"/>
      <c r="G2853" s="276"/>
      <c r="H2853" s="276"/>
      <c r="I2853" s="276"/>
      <c r="J2853" s="276"/>
      <c r="K2853" s="276"/>
      <c r="L2853" s="276"/>
      <c r="M2853" s="276"/>
      <c r="N2853" s="276"/>
      <c r="O2853" s="276"/>
      <c r="P2853" s="276"/>
      <c r="Q2853" s="276"/>
      <c r="R2853" s="276"/>
      <c r="S2853" s="276"/>
      <c r="T2853" s="276"/>
      <c r="U2853" s="276"/>
      <c r="V2853" s="276"/>
      <c r="W2853" s="276"/>
      <c r="X2853" s="276"/>
      <c r="Y2853" s="276"/>
      <c r="Z2853" s="276"/>
      <c r="AA2853" s="276"/>
      <c r="AB2853" s="276"/>
      <c r="AC2853" s="276"/>
      <c r="AD2853" s="276"/>
      <c r="AE2853" s="276"/>
      <c r="AF2853" s="276"/>
      <c r="AG2853" s="276"/>
      <c r="AH2853" s="276"/>
      <c r="AI2853" s="276"/>
      <c r="AJ2853" s="276"/>
      <c r="AK2853" s="276"/>
      <c r="AL2853" s="276"/>
      <c r="AM2853" s="276"/>
      <c r="AN2853" s="276"/>
      <c r="AO2853" s="276"/>
      <c r="AP2853" s="276"/>
      <c r="AQ2853" s="276"/>
      <c r="AR2853" s="277"/>
      <c r="AS2853" s="278"/>
      <c r="AT2853" s="272"/>
      <c r="AU2853" s="272"/>
      <c r="AV2853" s="272"/>
      <c r="AW2853" s="272"/>
      <c r="AX2853" s="272"/>
    </row>
    <row r="2854" spans="1:50" customFormat="1" ht="14.4" x14ac:dyDescent="0.3">
      <c r="A2854" s="269"/>
      <c r="B2854" s="270"/>
      <c r="C2854" s="275"/>
      <c r="D2854" s="275"/>
      <c r="E2854" s="275"/>
      <c r="F2854" s="275"/>
      <c r="G2854" s="275"/>
      <c r="H2854" s="275"/>
      <c r="I2854" s="275"/>
      <c r="J2854" s="275"/>
      <c r="K2854" s="275"/>
      <c r="L2854" s="275"/>
      <c r="M2854" s="275"/>
      <c r="N2854" s="275"/>
      <c r="O2854" s="275"/>
      <c r="P2854" s="275"/>
      <c r="Q2854" s="275"/>
      <c r="R2854" s="275"/>
      <c r="S2854" s="275"/>
      <c r="T2854" s="275"/>
      <c r="U2854" s="275"/>
      <c r="V2854" s="275"/>
      <c r="W2854" s="275"/>
      <c r="X2854" s="275"/>
      <c r="Y2854" s="275"/>
      <c r="Z2854" s="275"/>
      <c r="AA2854" s="275"/>
      <c r="AB2854" s="275"/>
      <c r="AC2854" s="275"/>
      <c r="AD2854" s="275"/>
      <c r="AE2854" s="275"/>
      <c r="AF2854" s="275"/>
      <c r="AG2854" s="275"/>
      <c r="AH2854" s="275"/>
      <c r="AI2854" s="275"/>
      <c r="AJ2854" s="275"/>
      <c r="AK2854" s="275"/>
      <c r="AL2854" s="275"/>
      <c r="AM2854" s="275"/>
      <c r="AN2854" s="275"/>
      <c r="AO2854" s="275"/>
      <c r="AP2854" s="275"/>
      <c r="AQ2854" s="275"/>
      <c r="AR2854" s="275"/>
      <c r="AS2854" s="275"/>
      <c r="AT2854" s="272"/>
      <c r="AU2854" s="272"/>
      <c r="AV2854" s="272"/>
      <c r="AW2854" s="272"/>
      <c r="AX2854" s="272"/>
    </row>
    <row r="2855" spans="1:50" customFormat="1" ht="21.6" x14ac:dyDescent="0.3">
      <c r="A2855" s="274"/>
      <c r="B2855" s="270"/>
      <c r="C2855" s="276"/>
      <c r="D2855" s="276"/>
      <c r="E2855" s="276"/>
      <c r="F2855" s="276"/>
      <c r="G2855" s="276"/>
      <c r="H2855" s="276"/>
      <c r="I2855" s="276"/>
      <c r="J2855" s="276"/>
      <c r="K2855" s="276"/>
      <c r="L2855" s="276"/>
      <c r="M2855" s="276"/>
      <c r="N2855" s="276"/>
      <c r="O2855" s="276"/>
      <c r="P2855" s="276"/>
      <c r="Q2855" s="276"/>
      <c r="R2855" s="276"/>
      <c r="S2855" s="276"/>
      <c r="T2855" s="276"/>
      <c r="U2855" s="276"/>
      <c r="V2855" s="276"/>
      <c r="W2855" s="276"/>
      <c r="X2855" s="276"/>
      <c r="Y2855" s="276"/>
      <c r="Z2855" s="276"/>
      <c r="AA2855" s="276"/>
      <c r="AB2855" s="276"/>
      <c r="AC2855" s="276"/>
      <c r="AD2855" s="276"/>
      <c r="AE2855" s="276"/>
      <c r="AF2855" s="276"/>
      <c r="AG2855" s="276"/>
      <c r="AH2855" s="276"/>
      <c r="AI2855" s="276"/>
      <c r="AJ2855" s="276"/>
      <c r="AK2855" s="276"/>
      <c r="AL2855" s="276"/>
      <c r="AM2855" s="276"/>
      <c r="AN2855" s="276"/>
      <c r="AO2855" s="276"/>
      <c r="AP2855" s="276"/>
      <c r="AQ2855" s="276"/>
      <c r="AR2855" s="277"/>
      <c r="AS2855" s="278"/>
      <c r="AT2855" s="272"/>
      <c r="AU2855" s="272"/>
      <c r="AV2855" s="272"/>
      <c r="AW2855" s="272"/>
      <c r="AX2855" s="272"/>
    </row>
    <row r="2856" spans="1:50" customFormat="1" ht="14.4" x14ac:dyDescent="0.3">
      <c r="A2856" s="269"/>
      <c r="B2856" s="270"/>
      <c r="C2856" s="275"/>
      <c r="D2856" s="275"/>
      <c r="E2856" s="275"/>
      <c r="F2856" s="275"/>
      <c r="G2856" s="275"/>
      <c r="H2856" s="275"/>
      <c r="I2856" s="275"/>
      <c r="J2856" s="275"/>
      <c r="K2856" s="275"/>
      <c r="L2856" s="275"/>
      <c r="M2856" s="275"/>
      <c r="N2856" s="275"/>
      <c r="O2856" s="275"/>
      <c r="P2856" s="275"/>
      <c r="Q2856" s="275"/>
      <c r="R2856" s="275"/>
      <c r="S2856" s="275"/>
      <c r="T2856" s="275"/>
      <c r="U2856" s="275"/>
      <c r="V2856" s="275"/>
      <c r="W2856" s="275"/>
      <c r="X2856" s="275"/>
      <c r="Y2856" s="275"/>
      <c r="Z2856" s="275"/>
      <c r="AA2856" s="275"/>
      <c r="AB2856" s="275"/>
      <c r="AC2856" s="275"/>
      <c r="AD2856" s="275"/>
      <c r="AE2856" s="275"/>
      <c r="AF2856" s="275"/>
      <c r="AG2856" s="275"/>
      <c r="AH2856" s="275"/>
      <c r="AI2856" s="275"/>
      <c r="AJ2856" s="275"/>
      <c r="AK2856" s="275"/>
      <c r="AL2856" s="275"/>
      <c r="AM2856" s="275"/>
      <c r="AN2856" s="275"/>
      <c r="AO2856" s="275"/>
      <c r="AP2856" s="275"/>
      <c r="AQ2856" s="275"/>
      <c r="AR2856" s="275"/>
      <c r="AS2856" s="275"/>
      <c r="AT2856" s="272"/>
      <c r="AU2856" s="272"/>
      <c r="AV2856" s="272"/>
      <c r="AW2856" s="272"/>
      <c r="AX2856" s="272"/>
    </row>
    <row r="2857" spans="1:50" customFormat="1" ht="21.6" x14ac:dyDescent="0.3">
      <c r="A2857" s="274"/>
      <c r="B2857" s="270"/>
      <c r="C2857" s="276"/>
      <c r="D2857" s="276"/>
      <c r="E2857" s="276"/>
      <c r="F2857" s="276"/>
      <c r="G2857" s="276"/>
      <c r="H2857" s="276"/>
      <c r="I2857" s="276"/>
      <c r="J2857" s="276"/>
      <c r="K2857" s="276"/>
      <c r="L2857" s="276"/>
      <c r="M2857" s="276"/>
      <c r="N2857" s="276"/>
      <c r="O2857" s="276"/>
      <c r="P2857" s="276"/>
      <c r="Q2857" s="276"/>
      <c r="R2857" s="276"/>
      <c r="S2857" s="276"/>
      <c r="T2857" s="276"/>
      <c r="U2857" s="276"/>
      <c r="V2857" s="276"/>
      <c r="W2857" s="276"/>
      <c r="X2857" s="276"/>
      <c r="Y2857" s="276"/>
      <c r="Z2857" s="276"/>
      <c r="AA2857" s="276"/>
      <c r="AB2857" s="276"/>
      <c r="AC2857" s="276"/>
      <c r="AD2857" s="276"/>
      <c r="AE2857" s="276"/>
      <c r="AF2857" s="276"/>
      <c r="AG2857" s="276"/>
      <c r="AH2857" s="276"/>
      <c r="AI2857" s="276"/>
      <c r="AJ2857" s="276"/>
      <c r="AK2857" s="276"/>
      <c r="AL2857" s="276"/>
      <c r="AM2857" s="276"/>
      <c r="AN2857" s="276"/>
      <c r="AO2857" s="276"/>
      <c r="AP2857" s="276"/>
      <c r="AQ2857" s="276"/>
      <c r="AR2857" s="277"/>
      <c r="AS2857" s="278"/>
      <c r="AT2857" s="272"/>
      <c r="AU2857" s="272"/>
      <c r="AV2857" s="272"/>
      <c r="AW2857" s="272"/>
      <c r="AX2857" s="272"/>
    </row>
    <row r="2858" spans="1:50" customFormat="1" ht="14.4" x14ac:dyDescent="0.3">
      <c r="A2858" s="269"/>
      <c r="B2858" s="270"/>
      <c r="C2858" s="275"/>
      <c r="D2858" s="275"/>
      <c r="E2858" s="275"/>
      <c r="F2858" s="275"/>
      <c r="G2858" s="275"/>
      <c r="H2858" s="275"/>
      <c r="I2858" s="275"/>
      <c r="J2858" s="275"/>
      <c r="K2858" s="275"/>
      <c r="L2858" s="275"/>
      <c r="M2858" s="275"/>
      <c r="N2858" s="275"/>
      <c r="O2858" s="275"/>
      <c r="P2858" s="275"/>
      <c r="Q2858" s="275"/>
      <c r="R2858" s="275"/>
      <c r="S2858" s="275"/>
      <c r="T2858" s="275"/>
      <c r="U2858" s="275"/>
      <c r="V2858" s="275"/>
      <c r="W2858" s="275"/>
      <c r="X2858" s="275"/>
      <c r="Y2858" s="275"/>
      <c r="Z2858" s="275"/>
      <c r="AA2858" s="275"/>
      <c r="AB2858" s="275"/>
      <c r="AC2858" s="275"/>
      <c r="AD2858" s="275"/>
      <c r="AE2858" s="275"/>
      <c r="AF2858" s="275"/>
      <c r="AG2858" s="275"/>
      <c r="AH2858" s="275"/>
      <c r="AI2858" s="275"/>
      <c r="AJ2858" s="275"/>
      <c r="AK2858" s="275"/>
      <c r="AL2858" s="275"/>
      <c r="AM2858" s="275"/>
      <c r="AN2858" s="275"/>
      <c r="AO2858" s="275"/>
      <c r="AP2858" s="275"/>
      <c r="AQ2858" s="275"/>
      <c r="AR2858" s="275"/>
      <c r="AS2858" s="275"/>
      <c r="AT2858" s="272"/>
      <c r="AU2858" s="272"/>
      <c r="AV2858" s="272"/>
      <c r="AW2858" s="272"/>
      <c r="AX2858" s="272"/>
    </row>
    <row r="2859" spans="1:50" customFormat="1" ht="21.6" x14ac:dyDescent="0.3">
      <c r="A2859" s="274"/>
      <c r="B2859" s="270"/>
      <c r="C2859" s="276"/>
      <c r="D2859" s="276"/>
      <c r="E2859" s="276"/>
      <c r="F2859" s="276"/>
      <c r="G2859" s="276"/>
      <c r="H2859" s="276"/>
      <c r="I2859" s="276"/>
      <c r="J2859" s="276"/>
      <c r="K2859" s="276"/>
      <c r="L2859" s="276"/>
      <c r="M2859" s="276"/>
      <c r="N2859" s="276"/>
      <c r="O2859" s="276"/>
      <c r="P2859" s="276"/>
      <c r="Q2859" s="276"/>
      <c r="R2859" s="276"/>
      <c r="S2859" s="276"/>
      <c r="T2859" s="276"/>
      <c r="U2859" s="276"/>
      <c r="V2859" s="276"/>
      <c r="W2859" s="276"/>
      <c r="X2859" s="276"/>
      <c r="Y2859" s="276"/>
      <c r="Z2859" s="276"/>
      <c r="AA2859" s="276"/>
      <c r="AB2859" s="276"/>
      <c r="AC2859" s="276"/>
      <c r="AD2859" s="276"/>
      <c r="AE2859" s="276"/>
      <c r="AF2859" s="276"/>
      <c r="AG2859" s="276"/>
      <c r="AH2859" s="276"/>
      <c r="AI2859" s="276"/>
      <c r="AJ2859" s="276"/>
      <c r="AK2859" s="276"/>
      <c r="AL2859" s="276"/>
      <c r="AM2859" s="276"/>
      <c r="AN2859" s="276"/>
      <c r="AO2859" s="276"/>
      <c r="AP2859" s="276"/>
      <c r="AQ2859" s="276"/>
      <c r="AR2859" s="277"/>
      <c r="AS2859" s="278"/>
      <c r="AT2859" s="272"/>
      <c r="AU2859" s="272"/>
      <c r="AV2859" s="272"/>
      <c r="AW2859" s="272"/>
      <c r="AX2859" s="272"/>
    </row>
    <row r="2860" spans="1:50" customFormat="1" ht="21.6" x14ac:dyDescent="0.3">
      <c r="A2860" s="274"/>
      <c r="B2860" s="270"/>
      <c r="C2860" s="276"/>
      <c r="D2860" s="276"/>
      <c r="E2860" s="276"/>
      <c r="F2860" s="276"/>
      <c r="G2860" s="276"/>
      <c r="H2860" s="276"/>
      <c r="I2860" s="276"/>
      <c r="J2860" s="276"/>
      <c r="K2860" s="276"/>
      <c r="L2860" s="276"/>
      <c r="M2860" s="272"/>
      <c r="N2860" s="272"/>
      <c r="O2860" s="272"/>
      <c r="P2860" s="272"/>
      <c r="Q2860" s="272"/>
      <c r="R2860" s="276"/>
      <c r="S2860" s="276"/>
      <c r="T2860" s="276"/>
      <c r="U2860" s="276"/>
      <c r="V2860" s="276"/>
      <c r="W2860" s="276"/>
      <c r="X2860" s="276"/>
      <c r="Y2860" s="276"/>
      <c r="Z2860" s="276"/>
      <c r="AA2860" s="276"/>
      <c r="AB2860" s="276"/>
      <c r="AC2860" s="276"/>
      <c r="AD2860" s="276"/>
      <c r="AE2860" s="276"/>
      <c r="AF2860" s="276"/>
      <c r="AG2860" s="276"/>
      <c r="AH2860" s="276"/>
      <c r="AI2860" s="276"/>
      <c r="AJ2860" s="276"/>
      <c r="AK2860" s="276"/>
      <c r="AL2860" s="276"/>
      <c r="AM2860" s="276"/>
      <c r="AN2860" s="276"/>
      <c r="AO2860" s="276"/>
      <c r="AP2860" s="276"/>
      <c r="AQ2860" s="276"/>
      <c r="AR2860" s="277"/>
      <c r="AS2860" s="278"/>
      <c r="AT2860" s="272"/>
      <c r="AU2860" s="272"/>
      <c r="AV2860" s="272"/>
      <c r="AW2860" s="272"/>
      <c r="AX2860" s="272"/>
    </row>
    <row r="2861" spans="1:50" customFormat="1" ht="21.6" x14ac:dyDescent="0.3">
      <c r="A2861" s="274"/>
      <c r="B2861" s="270"/>
      <c r="C2861" s="276"/>
      <c r="D2861" s="276"/>
      <c r="E2861" s="276"/>
      <c r="F2861" s="276"/>
      <c r="G2861" s="276"/>
      <c r="H2861" s="276"/>
      <c r="I2861" s="276"/>
      <c r="J2861" s="276"/>
      <c r="K2861" s="276"/>
      <c r="L2861" s="276"/>
      <c r="M2861" s="276"/>
      <c r="N2861" s="276"/>
      <c r="O2861" s="276"/>
      <c r="P2861" s="276"/>
      <c r="Q2861" s="276"/>
      <c r="R2861" s="276"/>
      <c r="S2861" s="276"/>
      <c r="T2861" s="276"/>
      <c r="U2861" s="276"/>
      <c r="V2861" s="276"/>
      <c r="W2861" s="276"/>
      <c r="X2861" s="276"/>
      <c r="Y2861" s="276"/>
      <c r="Z2861" s="276"/>
      <c r="AA2861" s="276"/>
      <c r="AB2861" s="276"/>
      <c r="AC2861" s="276"/>
      <c r="AD2861" s="276"/>
      <c r="AE2861" s="276"/>
      <c r="AF2861" s="276"/>
      <c r="AG2861" s="276"/>
      <c r="AH2861" s="276"/>
      <c r="AI2861" s="276"/>
      <c r="AJ2861" s="276"/>
      <c r="AK2861" s="276"/>
      <c r="AL2861" s="276"/>
      <c r="AM2861" s="276"/>
      <c r="AN2861" s="276"/>
      <c r="AO2861" s="276"/>
      <c r="AP2861" s="276"/>
      <c r="AQ2861" s="276"/>
      <c r="AR2861" s="277"/>
      <c r="AS2861" s="278"/>
      <c r="AT2861" s="272"/>
      <c r="AU2861" s="272"/>
      <c r="AV2861" s="272"/>
      <c r="AW2861" s="272"/>
      <c r="AX2861" s="272"/>
    </row>
    <row r="2862" spans="1:50" customFormat="1" ht="14.4" x14ac:dyDescent="0.3">
      <c r="A2862" s="269"/>
      <c r="B2862" s="270"/>
      <c r="C2862" s="275"/>
      <c r="D2862" s="275"/>
      <c r="E2862" s="275"/>
      <c r="F2862" s="275"/>
      <c r="G2862" s="275"/>
      <c r="H2862" s="275"/>
      <c r="I2862" s="275"/>
      <c r="J2862" s="275"/>
      <c r="K2862" s="275"/>
      <c r="L2862" s="275"/>
      <c r="M2862" s="275"/>
      <c r="N2862" s="275"/>
      <c r="O2862" s="275"/>
      <c r="P2862" s="275"/>
      <c r="Q2862" s="275"/>
      <c r="R2862" s="275"/>
      <c r="S2862" s="275"/>
      <c r="T2862" s="275"/>
      <c r="U2862" s="275"/>
      <c r="V2862" s="275"/>
      <c r="W2862" s="275"/>
      <c r="X2862" s="275"/>
      <c r="Y2862" s="275"/>
      <c r="Z2862" s="275"/>
      <c r="AA2862" s="275"/>
      <c r="AB2862" s="275"/>
      <c r="AC2862" s="275"/>
      <c r="AD2862" s="275"/>
      <c r="AE2862" s="275"/>
      <c r="AF2862" s="275"/>
      <c r="AG2862" s="275"/>
      <c r="AH2862" s="275"/>
      <c r="AI2862" s="275"/>
      <c r="AJ2862" s="275"/>
      <c r="AK2862" s="275"/>
      <c r="AL2862" s="275"/>
      <c r="AM2862" s="275"/>
      <c r="AN2862" s="275"/>
      <c r="AO2862" s="275"/>
      <c r="AP2862" s="275"/>
      <c r="AQ2862" s="275"/>
      <c r="AR2862" s="275"/>
      <c r="AS2862" s="275"/>
      <c r="AT2862" s="272"/>
      <c r="AU2862" s="272"/>
      <c r="AV2862" s="272"/>
      <c r="AW2862" s="272"/>
      <c r="AX2862" s="272"/>
    </row>
    <row r="2863" spans="1:50" customFormat="1" ht="21.6" x14ac:dyDescent="0.3">
      <c r="A2863" s="274"/>
      <c r="B2863" s="270"/>
      <c r="C2863" s="276"/>
      <c r="D2863" s="276"/>
      <c r="E2863" s="276"/>
      <c r="F2863" s="276"/>
      <c r="G2863" s="276"/>
      <c r="H2863" s="276"/>
      <c r="I2863" s="276"/>
      <c r="J2863" s="276"/>
      <c r="K2863" s="276"/>
      <c r="L2863" s="276"/>
      <c r="M2863" s="276"/>
      <c r="N2863" s="276"/>
      <c r="O2863" s="276"/>
      <c r="P2863" s="276"/>
      <c r="Q2863" s="276"/>
      <c r="R2863" s="276"/>
      <c r="S2863" s="276"/>
      <c r="T2863" s="276"/>
      <c r="U2863" s="276"/>
      <c r="V2863" s="276"/>
      <c r="W2863" s="276"/>
      <c r="X2863" s="276"/>
      <c r="Y2863" s="276"/>
      <c r="Z2863" s="276"/>
      <c r="AA2863" s="276"/>
      <c r="AB2863" s="276"/>
      <c r="AC2863" s="276"/>
      <c r="AD2863" s="276"/>
      <c r="AE2863" s="276"/>
      <c r="AF2863" s="276"/>
      <c r="AG2863" s="276"/>
      <c r="AH2863" s="276"/>
      <c r="AI2863" s="276"/>
      <c r="AJ2863" s="276"/>
      <c r="AK2863" s="276"/>
      <c r="AL2863" s="276"/>
      <c r="AM2863" s="276"/>
      <c r="AN2863" s="276"/>
      <c r="AO2863" s="276"/>
      <c r="AP2863" s="276"/>
      <c r="AQ2863" s="276"/>
      <c r="AR2863" s="277"/>
      <c r="AS2863" s="278"/>
      <c r="AT2863" s="272"/>
      <c r="AU2863" s="272"/>
      <c r="AV2863" s="272"/>
      <c r="AW2863" s="272"/>
      <c r="AX2863" s="272"/>
    </row>
    <row r="2864" spans="1:50" customFormat="1" ht="21.6" x14ac:dyDescent="0.3">
      <c r="A2864" s="274"/>
      <c r="B2864" s="270"/>
      <c r="C2864" s="276"/>
      <c r="D2864" s="276"/>
      <c r="E2864" s="276"/>
      <c r="F2864" s="276"/>
      <c r="G2864" s="276"/>
      <c r="H2864" s="276"/>
      <c r="I2864" s="276"/>
      <c r="J2864" s="276"/>
      <c r="K2864" s="276"/>
      <c r="L2864" s="276"/>
      <c r="M2864" s="276"/>
      <c r="N2864" s="276"/>
      <c r="O2864" s="276"/>
      <c r="P2864" s="276"/>
      <c r="Q2864" s="276"/>
      <c r="R2864" s="276"/>
      <c r="S2864" s="276"/>
      <c r="T2864" s="276"/>
      <c r="U2864" s="276"/>
      <c r="V2864" s="276"/>
      <c r="W2864" s="276"/>
      <c r="X2864" s="276"/>
      <c r="Y2864" s="276"/>
      <c r="Z2864" s="276"/>
      <c r="AA2864" s="276"/>
      <c r="AB2864" s="276"/>
      <c r="AC2864" s="276"/>
      <c r="AD2864" s="276"/>
      <c r="AE2864" s="276"/>
      <c r="AF2864" s="276"/>
      <c r="AG2864" s="276"/>
      <c r="AH2864" s="276"/>
      <c r="AI2864" s="276"/>
      <c r="AJ2864" s="276"/>
      <c r="AK2864" s="276"/>
      <c r="AL2864" s="276"/>
      <c r="AM2864" s="276"/>
      <c r="AN2864" s="276"/>
      <c r="AO2864" s="276"/>
      <c r="AP2864" s="276"/>
      <c r="AQ2864" s="276"/>
      <c r="AR2864" s="277"/>
      <c r="AS2864" s="278"/>
      <c r="AT2864" s="272"/>
      <c r="AU2864" s="272"/>
      <c r="AV2864" s="272"/>
      <c r="AW2864" s="272"/>
      <c r="AX2864" s="272"/>
    </row>
    <row r="2865" spans="1:50" customFormat="1" ht="21.6" x14ac:dyDescent="0.3">
      <c r="A2865" s="274"/>
      <c r="B2865" s="270"/>
      <c r="C2865" s="276"/>
      <c r="D2865" s="276"/>
      <c r="E2865" s="276"/>
      <c r="F2865" s="276"/>
      <c r="G2865" s="276"/>
      <c r="H2865" s="276"/>
      <c r="I2865" s="276"/>
      <c r="J2865" s="276"/>
      <c r="K2865" s="276"/>
      <c r="L2865" s="276"/>
      <c r="M2865" s="276"/>
      <c r="N2865" s="276"/>
      <c r="O2865" s="276"/>
      <c r="P2865" s="276"/>
      <c r="Q2865" s="276"/>
      <c r="R2865" s="276"/>
      <c r="S2865" s="276"/>
      <c r="T2865" s="276"/>
      <c r="U2865" s="276"/>
      <c r="V2865" s="276"/>
      <c r="W2865" s="276"/>
      <c r="X2865" s="276"/>
      <c r="Y2865" s="276"/>
      <c r="Z2865" s="276"/>
      <c r="AA2865" s="276"/>
      <c r="AB2865" s="276"/>
      <c r="AC2865" s="276"/>
      <c r="AD2865" s="276"/>
      <c r="AE2865" s="276"/>
      <c r="AF2865" s="276"/>
      <c r="AG2865" s="276"/>
      <c r="AH2865" s="276"/>
      <c r="AI2865" s="276"/>
      <c r="AJ2865" s="276"/>
      <c r="AK2865" s="276"/>
      <c r="AL2865" s="276"/>
      <c r="AM2865" s="276"/>
      <c r="AN2865" s="276"/>
      <c r="AO2865" s="276"/>
      <c r="AP2865" s="276"/>
      <c r="AQ2865" s="276"/>
      <c r="AR2865" s="277"/>
      <c r="AS2865" s="278"/>
      <c r="AT2865" s="272"/>
      <c r="AU2865" s="272"/>
      <c r="AV2865" s="272"/>
      <c r="AW2865" s="272"/>
      <c r="AX2865" s="272"/>
    </row>
    <row r="2866" spans="1:50" customFormat="1" ht="14.4" x14ac:dyDescent="0.3">
      <c r="A2866" s="269"/>
      <c r="B2866" s="270"/>
      <c r="C2866" s="275"/>
      <c r="D2866" s="275"/>
      <c r="E2866" s="275"/>
      <c r="F2866" s="275"/>
      <c r="G2866" s="275"/>
      <c r="H2866" s="275"/>
      <c r="I2866" s="275"/>
      <c r="J2866" s="275"/>
      <c r="K2866" s="275"/>
      <c r="L2866" s="275"/>
      <c r="M2866" s="275"/>
      <c r="N2866" s="275"/>
      <c r="O2866" s="275"/>
      <c r="P2866" s="275"/>
      <c r="Q2866" s="275"/>
      <c r="R2866" s="275"/>
      <c r="S2866" s="275"/>
      <c r="T2866" s="275"/>
      <c r="U2866" s="275"/>
      <c r="V2866" s="275"/>
      <c r="W2866" s="275"/>
      <c r="X2866" s="275"/>
      <c r="Y2866" s="275"/>
      <c r="Z2866" s="275"/>
      <c r="AA2866" s="275"/>
      <c r="AB2866" s="275"/>
      <c r="AC2866" s="275"/>
      <c r="AD2866" s="275"/>
      <c r="AE2866" s="275"/>
      <c r="AF2866" s="275"/>
      <c r="AG2866" s="275"/>
      <c r="AH2866" s="275"/>
      <c r="AI2866" s="275"/>
      <c r="AJ2866" s="275"/>
      <c r="AK2866" s="275"/>
      <c r="AL2866" s="275"/>
      <c r="AM2866" s="275"/>
      <c r="AN2866" s="275"/>
      <c r="AO2866" s="275"/>
      <c r="AP2866" s="275"/>
      <c r="AQ2866" s="275"/>
      <c r="AR2866" s="275"/>
      <c r="AS2866" s="275"/>
      <c r="AT2866" s="272"/>
      <c r="AU2866" s="272"/>
      <c r="AV2866" s="272"/>
      <c r="AW2866" s="272"/>
      <c r="AX2866" s="272"/>
    </row>
    <row r="2867" spans="1:50" customFormat="1" ht="14.4" x14ac:dyDescent="0.3">
      <c r="A2867" s="269"/>
      <c r="B2867" s="270"/>
      <c r="C2867" s="275"/>
      <c r="D2867" s="275"/>
      <c r="E2867" s="275"/>
      <c r="F2867" s="275"/>
      <c r="G2867" s="275"/>
      <c r="H2867" s="275"/>
      <c r="I2867" s="275"/>
      <c r="J2867" s="275"/>
      <c r="K2867" s="275"/>
      <c r="L2867" s="275"/>
      <c r="M2867" s="275"/>
      <c r="N2867" s="275"/>
      <c r="O2867" s="275"/>
      <c r="P2867" s="275"/>
      <c r="Q2867" s="275"/>
      <c r="R2867" s="275"/>
      <c r="S2867" s="275"/>
      <c r="T2867" s="275"/>
      <c r="U2867" s="275"/>
      <c r="V2867" s="275"/>
      <c r="W2867" s="275"/>
      <c r="X2867" s="275"/>
      <c r="Y2867" s="275"/>
      <c r="Z2867" s="275"/>
      <c r="AA2867" s="275"/>
      <c r="AB2867" s="275"/>
      <c r="AC2867" s="275"/>
      <c r="AD2867" s="275"/>
      <c r="AE2867" s="275"/>
      <c r="AF2867" s="275"/>
      <c r="AG2867" s="275"/>
      <c r="AH2867" s="275"/>
      <c r="AI2867" s="275"/>
      <c r="AJ2867" s="275"/>
      <c r="AK2867" s="275"/>
      <c r="AL2867" s="275"/>
      <c r="AM2867" s="275"/>
      <c r="AN2867" s="275"/>
      <c r="AO2867" s="275"/>
      <c r="AP2867" s="275"/>
      <c r="AQ2867" s="275"/>
      <c r="AR2867" s="275"/>
      <c r="AS2867" s="275"/>
      <c r="AT2867" s="272"/>
      <c r="AU2867" s="272"/>
      <c r="AV2867" s="272"/>
      <c r="AW2867" s="272"/>
      <c r="AX2867" s="272"/>
    </row>
    <row r="2868" spans="1:50" customFormat="1" ht="14.4" x14ac:dyDescent="0.3">
      <c r="A2868" s="269"/>
      <c r="B2868" s="270"/>
      <c r="C2868" s="275"/>
      <c r="D2868" s="275"/>
      <c r="E2868" s="275"/>
      <c r="F2868" s="275"/>
      <c r="G2868" s="275"/>
      <c r="H2868" s="275"/>
      <c r="I2868" s="275"/>
      <c r="J2868" s="275"/>
      <c r="K2868" s="275"/>
      <c r="L2868" s="275"/>
      <c r="M2868" s="275"/>
      <c r="N2868" s="275"/>
      <c r="O2868" s="275"/>
      <c r="P2868" s="275"/>
      <c r="Q2868" s="275"/>
      <c r="R2868" s="275"/>
      <c r="S2868" s="275"/>
      <c r="T2868" s="275"/>
      <c r="U2868" s="275"/>
      <c r="V2868" s="275"/>
      <c r="W2868" s="275"/>
      <c r="X2868" s="275"/>
      <c r="Y2868" s="275"/>
      <c r="Z2868" s="275"/>
      <c r="AA2868" s="275"/>
      <c r="AB2868" s="275"/>
      <c r="AC2868" s="275"/>
      <c r="AD2868" s="275"/>
      <c r="AE2868" s="275"/>
      <c r="AF2868" s="275"/>
      <c r="AG2868" s="275"/>
      <c r="AH2868" s="275"/>
      <c r="AI2868" s="275"/>
      <c r="AJ2868" s="275"/>
      <c r="AK2868" s="275"/>
      <c r="AL2868" s="275"/>
      <c r="AM2868" s="275"/>
      <c r="AN2868" s="275"/>
      <c r="AO2868" s="275"/>
      <c r="AP2868" s="275"/>
      <c r="AQ2868" s="275"/>
      <c r="AR2868" s="275"/>
      <c r="AS2868" s="275"/>
      <c r="AT2868" s="272"/>
      <c r="AU2868" s="272"/>
      <c r="AV2868" s="272"/>
      <c r="AW2868" s="272"/>
      <c r="AX2868" s="272"/>
    </row>
    <row r="2869" spans="1:50" customFormat="1" ht="21.6" x14ac:dyDescent="0.3">
      <c r="A2869" s="274"/>
      <c r="B2869" s="270"/>
      <c r="C2869" s="276"/>
      <c r="D2869" s="276"/>
      <c r="E2869" s="276"/>
      <c r="F2869" s="276"/>
      <c r="G2869" s="276"/>
      <c r="H2869" s="276"/>
      <c r="I2869" s="276"/>
      <c r="J2869" s="276"/>
      <c r="K2869" s="276"/>
      <c r="L2869" s="276"/>
      <c r="M2869" s="276"/>
      <c r="N2869" s="276"/>
      <c r="O2869" s="276"/>
      <c r="P2869" s="276"/>
      <c r="Q2869" s="276"/>
      <c r="R2869" s="276"/>
      <c r="S2869" s="276"/>
      <c r="T2869" s="276"/>
      <c r="U2869" s="276"/>
      <c r="V2869" s="276"/>
      <c r="W2869" s="276"/>
      <c r="X2869" s="276"/>
      <c r="Y2869" s="276"/>
      <c r="Z2869" s="276"/>
      <c r="AA2869" s="276"/>
      <c r="AB2869" s="276"/>
      <c r="AC2869" s="276"/>
      <c r="AD2869" s="276"/>
      <c r="AE2869" s="276"/>
      <c r="AF2869" s="276"/>
      <c r="AG2869" s="276"/>
      <c r="AH2869" s="276"/>
      <c r="AI2869" s="276"/>
      <c r="AJ2869" s="276"/>
      <c r="AK2869" s="276"/>
      <c r="AL2869" s="276"/>
      <c r="AM2869" s="276"/>
      <c r="AN2869" s="276"/>
      <c r="AO2869" s="276"/>
      <c r="AP2869" s="276"/>
      <c r="AQ2869" s="276"/>
      <c r="AR2869" s="277"/>
      <c r="AS2869" s="278"/>
      <c r="AT2869" s="272"/>
      <c r="AU2869" s="272"/>
      <c r="AV2869" s="272"/>
      <c r="AW2869" s="272"/>
      <c r="AX2869" s="272"/>
    </row>
    <row r="2870" spans="1:50" customFormat="1" ht="21.6" x14ac:dyDescent="0.3">
      <c r="A2870" s="274"/>
      <c r="B2870" s="270"/>
      <c r="C2870" s="276"/>
      <c r="D2870" s="276"/>
      <c r="E2870" s="276"/>
      <c r="F2870" s="276"/>
      <c r="G2870" s="276"/>
      <c r="H2870" s="276"/>
      <c r="I2870" s="276"/>
      <c r="J2870" s="276"/>
      <c r="K2870" s="276"/>
      <c r="L2870" s="276"/>
      <c r="M2870" s="276"/>
      <c r="N2870" s="276"/>
      <c r="O2870" s="276"/>
      <c r="P2870" s="276"/>
      <c r="Q2870" s="276"/>
      <c r="R2870" s="276"/>
      <c r="S2870" s="276"/>
      <c r="T2870" s="276"/>
      <c r="U2870" s="276"/>
      <c r="V2870" s="276"/>
      <c r="W2870" s="276"/>
      <c r="X2870" s="276"/>
      <c r="Y2870" s="276"/>
      <c r="Z2870" s="276"/>
      <c r="AA2870" s="276"/>
      <c r="AB2870" s="276"/>
      <c r="AC2870" s="276"/>
      <c r="AD2870" s="276"/>
      <c r="AE2870" s="276"/>
      <c r="AF2870" s="276"/>
      <c r="AG2870" s="276"/>
      <c r="AH2870" s="276"/>
      <c r="AI2870" s="276"/>
      <c r="AJ2870" s="276"/>
      <c r="AK2870" s="276"/>
      <c r="AL2870" s="276"/>
      <c r="AM2870" s="276"/>
      <c r="AN2870" s="276"/>
      <c r="AO2870" s="276"/>
      <c r="AP2870" s="276"/>
      <c r="AQ2870" s="276"/>
      <c r="AR2870" s="277"/>
      <c r="AS2870" s="278"/>
      <c r="AT2870" s="272"/>
      <c r="AU2870" s="272"/>
      <c r="AV2870" s="272"/>
      <c r="AW2870" s="272"/>
      <c r="AX2870" s="272"/>
    </row>
    <row r="2871" spans="1:50" customFormat="1" ht="21.6" x14ac:dyDescent="0.3">
      <c r="A2871" s="274"/>
      <c r="B2871" s="270"/>
      <c r="C2871" s="276"/>
      <c r="D2871" s="276"/>
      <c r="E2871" s="276"/>
      <c r="F2871" s="276"/>
      <c r="G2871" s="276"/>
      <c r="H2871" s="276"/>
      <c r="I2871" s="276"/>
      <c r="J2871" s="276"/>
      <c r="K2871" s="276"/>
      <c r="L2871" s="276"/>
      <c r="M2871" s="276"/>
      <c r="N2871" s="276"/>
      <c r="O2871" s="276"/>
      <c r="P2871" s="276"/>
      <c r="Q2871" s="276"/>
      <c r="R2871" s="276"/>
      <c r="S2871" s="276"/>
      <c r="T2871" s="276"/>
      <c r="U2871" s="276"/>
      <c r="V2871" s="276"/>
      <c r="W2871" s="276"/>
      <c r="X2871" s="276"/>
      <c r="Y2871" s="276"/>
      <c r="Z2871" s="276"/>
      <c r="AA2871" s="276"/>
      <c r="AB2871" s="276"/>
      <c r="AC2871" s="276"/>
      <c r="AD2871" s="276"/>
      <c r="AE2871" s="276"/>
      <c r="AF2871" s="276"/>
      <c r="AG2871" s="276"/>
      <c r="AH2871" s="276"/>
      <c r="AI2871" s="276"/>
      <c r="AJ2871" s="276"/>
      <c r="AK2871" s="276"/>
      <c r="AL2871" s="276"/>
      <c r="AM2871" s="276"/>
      <c r="AN2871" s="276"/>
      <c r="AO2871" s="276"/>
      <c r="AP2871" s="276"/>
      <c r="AQ2871" s="276"/>
      <c r="AR2871" s="277"/>
      <c r="AS2871" s="278"/>
      <c r="AT2871" s="272"/>
      <c r="AU2871" s="272"/>
      <c r="AV2871" s="272"/>
      <c r="AW2871" s="272"/>
      <c r="AX2871" s="272"/>
    </row>
    <row r="2872" spans="1:50" customFormat="1" ht="14.4" x14ac:dyDescent="0.3">
      <c r="A2872" s="269"/>
      <c r="B2872" s="270"/>
      <c r="C2872" s="275"/>
      <c r="D2872" s="275"/>
      <c r="E2872" s="275"/>
      <c r="F2872" s="275"/>
      <c r="G2872" s="275"/>
      <c r="H2872" s="275"/>
      <c r="I2872" s="275"/>
      <c r="J2872" s="275"/>
      <c r="K2872" s="275"/>
      <c r="L2872" s="275"/>
      <c r="M2872" s="275"/>
      <c r="N2872" s="275"/>
      <c r="O2872" s="275"/>
      <c r="P2872" s="275"/>
      <c r="Q2872" s="275"/>
      <c r="R2872" s="275"/>
      <c r="S2872" s="275"/>
      <c r="T2872" s="275"/>
      <c r="U2872" s="275"/>
      <c r="V2872" s="275"/>
      <c r="W2872" s="275"/>
      <c r="X2872" s="275"/>
      <c r="Y2872" s="275"/>
      <c r="Z2872" s="275"/>
      <c r="AA2872" s="275"/>
      <c r="AB2872" s="275"/>
      <c r="AC2872" s="275"/>
      <c r="AD2872" s="275"/>
      <c r="AE2872" s="275"/>
      <c r="AF2872" s="275"/>
      <c r="AG2872" s="275"/>
      <c r="AH2872" s="275"/>
      <c r="AI2872" s="275"/>
      <c r="AJ2872" s="275"/>
      <c r="AK2872" s="275"/>
      <c r="AL2872" s="275"/>
      <c r="AM2872" s="275"/>
      <c r="AN2872" s="275"/>
      <c r="AO2872" s="275"/>
      <c r="AP2872" s="275"/>
      <c r="AQ2872" s="275"/>
      <c r="AR2872" s="275"/>
      <c r="AS2872" s="275"/>
      <c r="AT2872" s="272"/>
      <c r="AU2872" s="272"/>
      <c r="AV2872" s="272"/>
      <c r="AW2872" s="272"/>
      <c r="AX2872" s="272"/>
    </row>
    <row r="2873" spans="1:50" customFormat="1" ht="21.6" x14ac:dyDescent="0.3">
      <c r="A2873" s="274"/>
      <c r="B2873" s="270"/>
      <c r="C2873" s="276"/>
      <c r="D2873" s="276"/>
      <c r="E2873" s="276"/>
      <c r="F2873" s="276"/>
      <c r="G2873" s="276"/>
      <c r="H2873" s="276"/>
      <c r="I2873" s="276"/>
      <c r="J2873" s="276"/>
      <c r="K2873" s="276"/>
      <c r="L2873" s="276"/>
      <c r="M2873" s="276"/>
      <c r="N2873" s="276"/>
      <c r="O2873" s="276"/>
      <c r="P2873" s="276"/>
      <c r="Q2873" s="276"/>
      <c r="R2873" s="276"/>
      <c r="S2873" s="276"/>
      <c r="T2873" s="276"/>
      <c r="U2873" s="276"/>
      <c r="V2873" s="276"/>
      <c r="W2873" s="276"/>
      <c r="X2873" s="276"/>
      <c r="Y2873" s="276"/>
      <c r="Z2873" s="276"/>
      <c r="AA2873" s="276"/>
      <c r="AB2873" s="276"/>
      <c r="AC2873" s="276"/>
      <c r="AD2873" s="276"/>
      <c r="AE2873" s="276"/>
      <c r="AF2873" s="276"/>
      <c r="AG2873" s="276"/>
      <c r="AH2873" s="276"/>
      <c r="AI2873" s="276"/>
      <c r="AJ2873" s="276"/>
      <c r="AK2873" s="276"/>
      <c r="AL2873" s="276"/>
      <c r="AM2873" s="276"/>
      <c r="AN2873" s="276"/>
      <c r="AO2873" s="276"/>
      <c r="AP2873" s="276"/>
      <c r="AQ2873" s="276"/>
      <c r="AR2873" s="277"/>
      <c r="AS2873" s="278"/>
      <c r="AT2873" s="272"/>
      <c r="AU2873" s="272"/>
      <c r="AV2873" s="272"/>
      <c r="AW2873" s="272"/>
      <c r="AX2873" s="272"/>
    </row>
    <row r="2874" spans="1:50" customFormat="1" ht="21.6" x14ac:dyDescent="0.3">
      <c r="A2874" s="274"/>
      <c r="B2874" s="270"/>
      <c r="C2874" s="276"/>
      <c r="D2874" s="276"/>
      <c r="E2874" s="276"/>
      <c r="F2874" s="276"/>
      <c r="G2874" s="276"/>
      <c r="H2874" s="276"/>
      <c r="I2874" s="276"/>
      <c r="J2874" s="276"/>
      <c r="K2874" s="276"/>
      <c r="L2874" s="276"/>
      <c r="M2874" s="276"/>
      <c r="N2874" s="276"/>
      <c r="O2874" s="276"/>
      <c r="P2874" s="276"/>
      <c r="Q2874" s="276"/>
      <c r="R2874" s="276"/>
      <c r="S2874" s="276"/>
      <c r="T2874" s="276"/>
      <c r="U2874" s="276"/>
      <c r="V2874" s="276"/>
      <c r="W2874" s="276"/>
      <c r="X2874" s="276"/>
      <c r="Y2874" s="276"/>
      <c r="Z2874" s="276"/>
      <c r="AA2874" s="276"/>
      <c r="AB2874" s="276"/>
      <c r="AC2874" s="276"/>
      <c r="AD2874" s="276"/>
      <c r="AE2874" s="276"/>
      <c r="AF2874" s="276"/>
      <c r="AG2874" s="276"/>
      <c r="AH2874" s="276"/>
      <c r="AI2874" s="276"/>
      <c r="AJ2874" s="276"/>
      <c r="AK2874" s="276"/>
      <c r="AL2874" s="276"/>
      <c r="AM2874" s="276"/>
      <c r="AN2874" s="276"/>
      <c r="AO2874" s="276"/>
      <c r="AP2874" s="276"/>
      <c r="AQ2874" s="276"/>
      <c r="AR2874" s="277"/>
      <c r="AS2874" s="278"/>
      <c r="AT2874" s="272"/>
      <c r="AU2874" s="272"/>
      <c r="AV2874" s="272"/>
      <c r="AW2874" s="272"/>
      <c r="AX2874" s="272"/>
    </row>
    <row r="2875" spans="1:50" customFormat="1" ht="21.6" x14ac:dyDescent="0.3">
      <c r="A2875" s="274"/>
      <c r="B2875" s="270"/>
      <c r="C2875" s="276"/>
      <c r="D2875" s="276"/>
      <c r="E2875" s="276"/>
      <c r="F2875" s="276"/>
      <c r="G2875" s="276"/>
      <c r="H2875" s="276"/>
      <c r="I2875" s="276"/>
      <c r="J2875" s="276"/>
      <c r="K2875" s="276"/>
      <c r="L2875" s="276"/>
      <c r="M2875" s="276"/>
      <c r="N2875" s="276"/>
      <c r="O2875" s="276"/>
      <c r="P2875" s="276"/>
      <c r="Q2875" s="276"/>
      <c r="R2875" s="276"/>
      <c r="S2875" s="276"/>
      <c r="T2875" s="276"/>
      <c r="U2875" s="276"/>
      <c r="V2875" s="276"/>
      <c r="W2875" s="276"/>
      <c r="X2875" s="276"/>
      <c r="Y2875" s="276"/>
      <c r="Z2875" s="276"/>
      <c r="AA2875" s="276"/>
      <c r="AB2875" s="276"/>
      <c r="AC2875" s="276"/>
      <c r="AD2875" s="276"/>
      <c r="AE2875" s="276"/>
      <c r="AF2875" s="276"/>
      <c r="AG2875" s="276"/>
      <c r="AH2875" s="276"/>
      <c r="AI2875" s="276"/>
      <c r="AJ2875" s="276"/>
      <c r="AK2875" s="276"/>
      <c r="AL2875" s="276"/>
      <c r="AM2875" s="276"/>
      <c r="AN2875" s="276"/>
      <c r="AO2875" s="276"/>
      <c r="AP2875" s="276"/>
      <c r="AQ2875" s="276"/>
      <c r="AR2875" s="277"/>
      <c r="AS2875" s="278"/>
      <c r="AT2875" s="272"/>
      <c r="AU2875" s="272"/>
      <c r="AV2875" s="272"/>
      <c r="AW2875" s="272"/>
      <c r="AX2875" s="272"/>
    </row>
    <row r="2876" spans="1:50" customFormat="1" ht="14.4" x14ac:dyDescent="0.3">
      <c r="A2876" s="269"/>
      <c r="B2876" s="270"/>
      <c r="C2876" s="275"/>
      <c r="D2876" s="275"/>
      <c r="E2876" s="275"/>
      <c r="F2876" s="275"/>
      <c r="G2876" s="275"/>
      <c r="H2876" s="275"/>
      <c r="I2876" s="275"/>
      <c r="J2876" s="275"/>
      <c r="K2876" s="275"/>
      <c r="L2876" s="275"/>
      <c r="M2876" s="275"/>
      <c r="N2876" s="275"/>
      <c r="O2876" s="275"/>
      <c r="P2876" s="275"/>
      <c r="Q2876" s="275"/>
      <c r="R2876" s="275"/>
      <c r="S2876" s="275"/>
      <c r="T2876" s="275"/>
      <c r="U2876" s="275"/>
      <c r="V2876" s="275"/>
      <c r="W2876" s="275"/>
      <c r="X2876" s="275"/>
      <c r="Y2876" s="275"/>
      <c r="Z2876" s="275"/>
      <c r="AA2876" s="275"/>
      <c r="AB2876" s="275"/>
      <c r="AC2876" s="275"/>
      <c r="AD2876" s="275"/>
      <c r="AE2876" s="275"/>
      <c r="AF2876" s="275"/>
      <c r="AG2876" s="275"/>
      <c r="AH2876" s="275"/>
      <c r="AI2876" s="275"/>
      <c r="AJ2876" s="275"/>
      <c r="AK2876" s="275"/>
      <c r="AL2876" s="275"/>
      <c r="AM2876" s="275"/>
      <c r="AN2876" s="275"/>
      <c r="AO2876" s="275"/>
      <c r="AP2876" s="275"/>
      <c r="AQ2876" s="275"/>
      <c r="AR2876" s="275"/>
      <c r="AS2876" s="275"/>
      <c r="AT2876" s="272"/>
      <c r="AU2876" s="272"/>
      <c r="AV2876" s="272"/>
      <c r="AW2876" s="272"/>
      <c r="AX2876" s="272"/>
    </row>
    <row r="2877" spans="1:50" customFormat="1" ht="21.6" x14ac:dyDescent="0.3">
      <c r="A2877" s="274"/>
      <c r="B2877" s="270"/>
      <c r="C2877" s="276"/>
      <c r="D2877" s="276"/>
      <c r="E2877" s="276"/>
      <c r="F2877" s="276"/>
      <c r="G2877" s="276"/>
      <c r="H2877" s="276"/>
      <c r="I2877" s="276"/>
      <c r="J2877" s="276"/>
      <c r="K2877" s="276"/>
      <c r="L2877" s="276"/>
      <c r="M2877" s="276"/>
      <c r="N2877" s="276"/>
      <c r="O2877" s="276"/>
      <c r="P2877" s="276"/>
      <c r="Q2877" s="276"/>
      <c r="R2877" s="276"/>
      <c r="S2877" s="276"/>
      <c r="T2877" s="276"/>
      <c r="U2877" s="276"/>
      <c r="V2877" s="276"/>
      <c r="W2877" s="276"/>
      <c r="X2877" s="276"/>
      <c r="Y2877" s="276"/>
      <c r="Z2877" s="276"/>
      <c r="AA2877" s="276"/>
      <c r="AB2877" s="276"/>
      <c r="AC2877" s="276"/>
      <c r="AD2877" s="276"/>
      <c r="AE2877" s="276"/>
      <c r="AF2877" s="276"/>
      <c r="AG2877" s="276"/>
      <c r="AH2877" s="276"/>
      <c r="AI2877" s="276"/>
      <c r="AJ2877" s="276"/>
      <c r="AK2877" s="276"/>
      <c r="AL2877" s="276"/>
      <c r="AM2877" s="276"/>
      <c r="AN2877" s="276"/>
      <c r="AO2877" s="276"/>
      <c r="AP2877" s="276"/>
      <c r="AQ2877" s="276"/>
      <c r="AR2877" s="277"/>
      <c r="AS2877" s="278"/>
      <c r="AT2877" s="272"/>
      <c r="AU2877" s="272"/>
      <c r="AV2877" s="272"/>
      <c r="AW2877" s="272"/>
      <c r="AX2877" s="272"/>
    </row>
    <row r="2878" spans="1:50" customFormat="1" ht="21.6" x14ac:dyDescent="0.3">
      <c r="A2878" s="274"/>
      <c r="B2878" s="270"/>
      <c r="C2878" s="276"/>
      <c r="D2878" s="276"/>
      <c r="E2878" s="276"/>
      <c r="F2878" s="276"/>
      <c r="G2878" s="276"/>
      <c r="H2878" s="276"/>
      <c r="I2878" s="276"/>
      <c r="J2878" s="276"/>
      <c r="K2878" s="276"/>
      <c r="L2878" s="276"/>
      <c r="M2878" s="276"/>
      <c r="N2878" s="276"/>
      <c r="O2878" s="276"/>
      <c r="P2878" s="276"/>
      <c r="Q2878" s="276"/>
      <c r="R2878" s="276"/>
      <c r="S2878" s="276"/>
      <c r="T2878" s="276"/>
      <c r="U2878" s="276"/>
      <c r="V2878" s="276"/>
      <c r="W2878" s="276"/>
      <c r="X2878" s="276"/>
      <c r="Y2878" s="276"/>
      <c r="Z2878" s="276"/>
      <c r="AA2878" s="276"/>
      <c r="AB2878" s="276"/>
      <c r="AC2878" s="276"/>
      <c r="AD2878" s="276"/>
      <c r="AE2878" s="276"/>
      <c r="AF2878" s="276"/>
      <c r="AG2878" s="276"/>
      <c r="AH2878" s="276"/>
      <c r="AI2878" s="276"/>
      <c r="AJ2878" s="276"/>
      <c r="AK2878" s="276"/>
      <c r="AL2878" s="276"/>
      <c r="AM2878" s="276"/>
      <c r="AN2878" s="276"/>
      <c r="AO2878" s="276"/>
      <c r="AP2878" s="276"/>
      <c r="AQ2878" s="276"/>
      <c r="AR2878" s="277"/>
      <c r="AS2878" s="278"/>
      <c r="AT2878" s="272"/>
      <c r="AU2878" s="272"/>
      <c r="AV2878" s="272"/>
      <c r="AW2878" s="272"/>
      <c r="AX2878" s="272"/>
    </row>
    <row r="2879" spans="1:50" customFormat="1" ht="21.6" x14ac:dyDescent="0.3">
      <c r="A2879" s="274"/>
      <c r="B2879" s="270"/>
      <c r="C2879" s="276"/>
      <c r="D2879" s="276"/>
      <c r="E2879" s="276"/>
      <c r="F2879" s="276"/>
      <c r="G2879" s="276"/>
      <c r="H2879" s="276"/>
      <c r="I2879" s="276"/>
      <c r="J2879" s="276"/>
      <c r="K2879" s="276"/>
      <c r="L2879" s="276"/>
      <c r="M2879" s="276"/>
      <c r="N2879" s="276"/>
      <c r="O2879" s="276"/>
      <c r="P2879" s="276"/>
      <c r="Q2879" s="276"/>
      <c r="R2879" s="276"/>
      <c r="S2879" s="276"/>
      <c r="T2879" s="276"/>
      <c r="U2879" s="276"/>
      <c r="V2879" s="276"/>
      <c r="W2879" s="276"/>
      <c r="X2879" s="276"/>
      <c r="Y2879" s="276"/>
      <c r="Z2879" s="276"/>
      <c r="AA2879" s="276"/>
      <c r="AB2879" s="276"/>
      <c r="AC2879" s="276"/>
      <c r="AD2879" s="276"/>
      <c r="AE2879" s="276"/>
      <c r="AF2879" s="276"/>
      <c r="AG2879" s="276"/>
      <c r="AH2879" s="276"/>
      <c r="AI2879" s="276"/>
      <c r="AJ2879" s="276"/>
      <c r="AK2879" s="276"/>
      <c r="AL2879" s="276"/>
      <c r="AM2879" s="276"/>
      <c r="AN2879" s="276"/>
      <c r="AO2879" s="276"/>
      <c r="AP2879" s="276"/>
      <c r="AQ2879" s="276"/>
      <c r="AR2879" s="277"/>
      <c r="AS2879" s="278"/>
      <c r="AT2879" s="272"/>
      <c r="AU2879" s="272"/>
      <c r="AV2879" s="272"/>
      <c r="AW2879" s="272"/>
      <c r="AX2879" s="272"/>
    </row>
    <row r="2880" spans="1:50" customFormat="1" ht="14.4" x14ac:dyDescent="0.3">
      <c r="A2880" s="269"/>
      <c r="B2880" s="270"/>
      <c r="C2880" s="275"/>
      <c r="D2880" s="275"/>
      <c r="E2880" s="275"/>
      <c r="F2880" s="275"/>
      <c r="G2880" s="275"/>
      <c r="H2880" s="275"/>
      <c r="I2880" s="275"/>
      <c r="J2880" s="275"/>
      <c r="K2880" s="275"/>
      <c r="L2880" s="275"/>
      <c r="M2880" s="275"/>
      <c r="N2880" s="275"/>
      <c r="O2880" s="275"/>
      <c r="P2880" s="275"/>
      <c r="Q2880" s="275"/>
      <c r="R2880" s="275"/>
      <c r="S2880" s="275"/>
      <c r="T2880" s="275"/>
      <c r="U2880" s="275"/>
      <c r="V2880" s="275"/>
      <c r="W2880" s="275"/>
      <c r="X2880" s="275"/>
      <c r="Y2880" s="275"/>
      <c r="Z2880" s="275"/>
      <c r="AA2880" s="275"/>
      <c r="AB2880" s="275"/>
      <c r="AC2880" s="275"/>
      <c r="AD2880" s="275"/>
      <c r="AE2880" s="275"/>
      <c r="AF2880" s="275"/>
      <c r="AG2880" s="275"/>
      <c r="AH2880" s="275"/>
      <c r="AI2880" s="275"/>
      <c r="AJ2880" s="275"/>
      <c r="AK2880" s="275"/>
      <c r="AL2880" s="275"/>
      <c r="AM2880" s="275"/>
      <c r="AN2880" s="275"/>
      <c r="AO2880" s="275"/>
      <c r="AP2880" s="275"/>
      <c r="AQ2880" s="275"/>
      <c r="AR2880" s="275"/>
      <c r="AS2880" s="275"/>
      <c r="AT2880" s="272"/>
      <c r="AU2880" s="272"/>
      <c r="AV2880" s="272"/>
      <c r="AW2880" s="272"/>
      <c r="AX2880" s="272"/>
    </row>
    <row r="2881" spans="1:50" customFormat="1" ht="14.4" x14ac:dyDescent="0.3">
      <c r="A2881" s="269"/>
      <c r="B2881" s="270"/>
      <c r="C2881" s="275"/>
      <c r="D2881" s="275"/>
      <c r="E2881" s="275"/>
      <c r="F2881" s="275"/>
      <c r="G2881" s="275"/>
      <c r="H2881" s="275"/>
      <c r="I2881" s="275"/>
      <c r="J2881" s="275"/>
      <c r="K2881" s="275"/>
      <c r="L2881" s="275"/>
      <c r="M2881" s="271"/>
      <c r="N2881" s="271"/>
      <c r="O2881" s="271"/>
      <c r="P2881" s="271"/>
      <c r="Q2881" s="271"/>
      <c r="R2881" s="275"/>
      <c r="S2881" s="275"/>
      <c r="T2881" s="275"/>
      <c r="U2881" s="275"/>
      <c r="V2881" s="275"/>
      <c r="W2881" s="275"/>
      <c r="X2881" s="275"/>
      <c r="Y2881" s="275"/>
      <c r="Z2881" s="275"/>
      <c r="AA2881" s="275"/>
      <c r="AB2881" s="275"/>
      <c r="AC2881" s="275"/>
      <c r="AD2881" s="275"/>
      <c r="AE2881" s="275"/>
      <c r="AF2881" s="275"/>
      <c r="AG2881" s="275"/>
      <c r="AH2881" s="275"/>
      <c r="AI2881" s="275"/>
      <c r="AJ2881" s="275"/>
      <c r="AK2881" s="275"/>
      <c r="AL2881" s="275"/>
      <c r="AM2881" s="275"/>
      <c r="AN2881" s="275"/>
      <c r="AO2881" s="275"/>
      <c r="AP2881" s="275"/>
      <c r="AQ2881" s="275"/>
      <c r="AR2881" s="275"/>
      <c r="AS2881" s="275"/>
      <c r="AT2881" s="272"/>
      <c r="AU2881" s="272"/>
      <c r="AV2881" s="272"/>
      <c r="AW2881" s="272"/>
      <c r="AX2881" s="272"/>
    </row>
    <row r="2882" spans="1:50" customFormat="1" ht="14.4" x14ac:dyDescent="0.3">
      <c r="A2882" s="269"/>
      <c r="B2882" s="270"/>
      <c r="C2882" s="275"/>
      <c r="D2882" s="275"/>
      <c r="E2882" s="275"/>
      <c r="F2882" s="275"/>
      <c r="G2882" s="275"/>
      <c r="H2882" s="275"/>
      <c r="I2882" s="275"/>
      <c r="J2882" s="275"/>
      <c r="K2882" s="275"/>
      <c r="L2882" s="275"/>
      <c r="M2882" s="275"/>
      <c r="N2882" s="275"/>
      <c r="O2882" s="275"/>
      <c r="P2882" s="275"/>
      <c r="Q2882" s="275"/>
      <c r="R2882" s="275"/>
      <c r="S2882" s="275"/>
      <c r="T2882" s="275"/>
      <c r="U2882" s="275"/>
      <c r="V2882" s="275"/>
      <c r="W2882" s="275"/>
      <c r="X2882" s="275"/>
      <c r="Y2882" s="275"/>
      <c r="Z2882" s="275"/>
      <c r="AA2882" s="275"/>
      <c r="AB2882" s="275"/>
      <c r="AC2882" s="275"/>
      <c r="AD2882" s="275"/>
      <c r="AE2882" s="275"/>
      <c r="AF2882" s="275"/>
      <c r="AG2882" s="275"/>
      <c r="AH2882" s="275"/>
      <c r="AI2882" s="275"/>
      <c r="AJ2882" s="275"/>
      <c r="AK2882" s="275"/>
      <c r="AL2882" s="275"/>
      <c r="AM2882" s="275"/>
      <c r="AN2882" s="275"/>
      <c r="AO2882" s="275"/>
      <c r="AP2882" s="275"/>
      <c r="AQ2882" s="275"/>
      <c r="AR2882" s="275"/>
      <c r="AS2882" s="275"/>
      <c r="AT2882" s="272"/>
      <c r="AU2882" s="272"/>
      <c r="AV2882" s="272"/>
      <c r="AW2882" s="272"/>
      <c r="AX2882" s="272"/>
    </row>
    <row r="2883" spans="1:50" customFormat="1" ht="21.6" x14ac:dyDescent="0.3">
      <c r="A2883" s="274"/>
      <c r="B2883" s="270"/>
      <c r="C2883" s="276"/>
      <c r="D2883" s="276"/>
      <c r="E2883" s="276"/>
      <c r="F2883" s="276"/>
      <c r="G2883" s="276"/>
      <c r="H2883" s="276"/>
      <c r="I2883" s="276"/>
      <c r="J2883" s="276"/>
      <c r="K2883" s="276"/>
      <c r="L2883" s="276"/>
      <c r="M2883" s="276"/>
      <c r="N2883" s="276"/>
      <c r="O2883" s="276"/>
      <c r="P2883" s="276"/>
      <c r="Q2883" s="276"/>
      <c r="R2883" s="276"/>
      <c r="S2883" s="276"/>
      <c r="T2883" s="276"/>
      <c r="U2883" s="276"/>
      <c r="V2883" s="276"/>
      <c r="W2883" s="276"/>
      <c r="X2883" s="276"/>
      <c r="Y2883" s="276"/>
      <c r="Z2883" s="276"/>
      <c r="AA2883" s="276"/>
      <c r="AB2883" s="276"/>
      <c r="AC2883" s="276"/>
      <c r="AD2883" s="276"/>
      <c r="AE2883" s="276"/>
      <c r="AF2883" s="276"/>
      <c r="AG2883" s="276"/>
      <c r="AH2883" s="276"/>
      <c r="AI2883" s="276"/>
      <c r="AJ2883" s="276"/>
      <c r="AK2883" s="276"/>
      <c r="AL2883" s="276"/>
      <c r="AM2883" s="276"/>
      <c r="AN2883" s="276"/>
      <c r="AO2883" s="276"/>
      <c r="AP2883" s="276"/>
      <c r="AQ2883" s="276"/>
      <c r="AR2883" s="277"/>
      <c r="AS2883" s="278"/>
      <c r="AT2883" s="272"/>
      <c r="AU2883" s="272"/>
      <c r="AV2883" s="272"/>
      <c r="AW2883" s="272"/>
      <c r="AX2883" s="272"/>
    </row>
    <row r="2884" spans="1:50" customFormat="1" ht="21.6" x14ac:dyDescent="0.3">
      <c r="A2884" s="274"/>
      <c r="B2884" s="270"/>
      <c r="C2884" s="276"/>
      <c r="D2884" s="276"/>
      <c r="E2884" s="276"/>
      <c r="F2884" s="276"/>
      <c r="G2884" s="276"/>
      <c r="H2884" s="276"/>
      <c r="I2884" s="276"/>
      <c r="J2884" s="276"/>
      <c r="K2884" s="276"/>
      <c r="L2884" s="276"/>
      <c r="M2884" s="276"/>
      <c r="N2884" s="276"/>
      <c r="O2884" s="276"/>
      <c r="P2884" s="276"/>
      <c r="Q2884" s="276"/>
      <c r="R2884" s="276"/>
      <c r="S2884" s="276"/>
      <c r="T2884" s="276"/>
      <c r="U2884" s="276"/>
      <c r="V2884" s="276"/>
      <c r="W2884" s="276"/>
      <c r="X2884" s="276"/>
      <c r="Y2884" s="276"/>
      <c r="Z2884" s="276"/>
      <c r="AA2884" s="276"/>
      <c r="AB2884" s="276"/>
      <c r="AC2884" s="276"/>
      <c r="AD2884" s="276"/>
      <c r="AE2884" s="276"/>
      <c r="AF2884" s="276"/>
      <c r="AG2884" s="276"/>
      <c r="AH2884" s="276"/>
      <c r="AI2884" s="276"/>
      <c r="AJ2884" s="276"/>
      <c r="AK2884" s="276"/>
      <c r="AL2884" s="276"/>
      <c r="AM2884" s="276"/>
      <c r="AN2884" s="276"/>
      <c r="AO2884" s="276"/>
      <c r="AP2884" s="276"/>
      <c r="AQ2884" s="276"/>
      <c r="AR2884" s="277"/>
      <c r="AS2884" s="278"/>
      <c r="AT2884" s="272"/>
      <c r="AU2884" s="272"/>
      <c r="AV2884" s="272"/>
      <c r="AW2884" s="272"/>
      <c r="AX2884" s="272"/>
    </row>
    <row r="2885" spans="1:50" customFormat="1" ht="21.6" x14ac:dyDescent="0.3">
      <c r="A2885" s="274"/>
      <c r="B2885" s="270"/>
      <c r="C2885" s="276"/>
      <c r="D2885" s="276"/>
      <c r="E2885" s="276"/>
      <c r="F2885" s="276"/>
      <c r="G2885" s="276"/>
      <c r="H2885" s="276"/>
      <c r="I2885" s="276"/>
      <c r="J2885" s="276"/>
      <c r="K2885" s="276"/>
      <c r="L2885" s="276"/>
      <c r="M2885" s="276"/>
      <c r="N2885" s="276"/>
      <c r="O2885" s="276"/>
      <c r="P2885" s="276"/>
      <c r="Q2885" s="276"/>
      <c r="R2885" s="276"/>
      <c r="S2885" s="276"/>
      <c r="T2885" s="276"/>
      <c r="U2885" s="276"/>
      <c r="V2885" s="276"/>
      <c r="W2885" s="276"/>
      <c r="X2885" s="276"/>
      <c r="Y2885" s="276"/>
      <c r="Z2885" s="276"/>
      <c r="AA2885" s="276"/>
      <c r="AB2885" s="276"/>
      <c r="AC2885" s="276"/>
      <c r="AD2885" s="276"/>
      <c r="AE2885" s="276"/>
      <c r="AF2885" s="276"/>
      <c r="AG2885" s="276"/>
      <c r="AH2885" s="276"/>
      <c r="AI2885" s="276"/>
      <c r="AJ2885" s="276"/>
      <c r="AK2885" s="276"/>
      <c r="AL2885" s="276"/>
      <c r="AM2885" s="276"/>
      <c r="AN2885" s="276"/>
      <c r="AO2885" s="276"/>
      <c r="AP2885" s="276"/>
      <c r="AQ2885" s="276"/>
      <c r="AR2885" s="277"/>
      <c r="AS2885" s="278"/>
      <c r="AT2885" s="272"/>
      <c r="AU2885" s="272"/>
      <c r="AV2885" s="272"/>
      <c r="AW2885" s="272"/>
      <c r="AX2885" s="272"/>
    </row>
    <row r="2886" spans="1:50" customFormat="1" ht="21.6" x14ac:dyDescent="0.3">
      <c r="A2886" s="274"/>
      <c r="B2886" s="270"/>
      <c r="C2886" s="276"/>
      <c r="D2886" s="276"/>
      <c r="E2886" s="276"/>
      <c r="F2886" s="276"/>
      <c r="G2886" s="276"/>
      <c r="H2886" s="276"/>
      <c r="I2886" s="276"/>
      <c r="J2886" s="276"/>
      <c r="K2886" s="276"/>
      <c r="L2886" s="276"/>
      <c r="M2886" s="276"/>
      <c r="N2886" s="276"/>
      <c r="O2886" s="276"/>
      <c r="P2886" s="276"/>
      <c r="Q2886" s="276"/>
      <c r="R2886" s="276"/>
      <c r="S2886" s="276"/>
      <c r="T2886" s="276"/>
      <c r="U2886" s="276"/>
      <c r="V2886" s="276"/>
      <c r="W2886" s="276"/>
      <c r="X2886" s="276"/>
      <c r="Y2886" s="276"/>
      <c r="Z2886" s="276"/>
      <c r="AA2886" s="276"/>
      <c r="AB2886" s="276"/>
      <c r="AC2886" s="276"/>
      <c r="AD2886" s="276"/>
      <c r="AE2886" s="276"/>
      <c r="AF2886" s="276"/>
      <c r="AG2886" s="276"/>
      <c r="AH2886" s="276"/>
      <c r="AI2886" s="276"/>
      <c r="AJ2886" s="276"/>
      <c r="AK2886" s="276"/>
      <c r="AL2886" s="276"/>
      <c r="AM2886" s="276"/>
      <c r="AN2886" s="276"/>
      <c r="AO2886" s="276"/>
      <c r="AP2886" s="276"/>
      <c r="AQ2886" s="276"/>
      <c r="AR2886" s="277"/>
      <c r="AS2886" s="278"/>
      <c r="AT2886" s="272"/>
      <c r="AU2886" s="272"/>
      <c r="AV2886" s="272"/>
      <c r="AW2886" s="272"/>
      <c r="AX2886" s="272"/>
    </row>
    <row r="2887" spans="1:50" customFormat="1" ht="21.6" x14ac:dyDescent="0.3">
      <c r="A2887" s="274"/>
      <c r="B2887" s="270"/>
      <c r="C2887" s="276"/>
      <c r="D2887" s="276"/>
      <c r="E2887" s="276"/>
      <c r="F2887" s="276"/>
      <c r="G2887" s="276"/>
      <c r="H2887" s="276"/>
      <c r="I2887" s="276"/>
      <c r="J2887" s="276"/>
      <c r="K2887" s="276"/>
      <c r="L2887" s="276"/>
      <c r="M2887" s="276"/>
      <c r="N2887" s="276"/>
      <c r="O2887" s="276"/>
      <c r="P2887" s="276"/>
      <c r="Q2887" s="276"/>
      <c r="R2887" s="276"/>
      <c r="S2887" s="276"/>
      <c r="T2887" s="276"/>
      <c r="U2887" s="276"/>
      <c r="V2887" s="276"/>
      <c r="W2887" s="276"/>
      <c r="X2887" s="276"/>
      <c r="Y2887" s="276"/>
      <c r="Z2887" s="276"/>
      <c r="AA2887" s="276"/>
      <c r="AB2887" s="276"/>
      <c r="AC2887" s="276"/>
      <c r="AD2887" s="276"/>
      <c r="AE2887" s="276"/>
      <c r="AF2887" s="276"/>
      <c r="AG2887" s="276"/>
      <c r="AH2887" s="276"/>
      <c r="AI2887" s="276"/>
      <c r="AJ2887" s="276"/>
      <c r="AK2887" s="276"/>
      <c r="AL2887" s="276"/>
      <c r="AM2887" s="276"/>
      <c r="AN2887" s="276"/>
      <c r="AO2887" s="276"/>
      <c r="AP2887" s="276"/>
      <c r="AQ2887" s="276"/>
      <c r="AR2887" s="277"/>
      <c r="AS2887" s="278"/>
      <c r="AT2887" s="272"/>
      <c r="AU2887" s="272"/>
      <c r="AV2887" s="272"/>
      <c r="AW2887" s="272"/>
      <c r="AX2887" s="272"/>
    </row>
    <row r="2888" spans="1:50" customFormat="1" ht="21.6" x14ac:dyDescent="0.3">
      <c r="A2888" s="274"/>
      <c r="B2888" s="270"/>
      <c r="C2888" s="276"/>
      <c r="D2888" s="276"/>
      <c r="E2888" s="276"/>
      <c r="F2888" s="276"/>
      <c r="G2888" s="276"/>
      <c r="H2888" s="276"/>
      <c r="I2888" s="276"/>
      <c r="J2888" s="276"/>
      <c r="K2888" s="276"/>
      <c r="L2888" s="276"/>
      <c r="M2888" s="276"/>
      <c r="N2888" s="276"/>
      <c r="O2888" s="276"/>
      <c r="P2888" s="276"/>
      <c r="Q2888" s="276"/>
      <c r="R2888" s="276"/>
      <c r="S2888" s="276"/>
      <c r="T2888" s="276"/>
      <c r="U2888" s="276"/>
      <c r="V2888" s="276"/>
      <c r="W2888" s="276"/>
      <c r="X2888" s="276"/>
      <c r="Y2888" s="276"/>
      <c r="Z2888" s="276"/>
      <c r="AA2888" s="276"/>
      <c r="AB2888" s="276"/>
      <c r="AC2888" s="276"/>
      <c r="AD2888" s="276"/>
      <c r="AE2888" s="276"/>
      <c r="AF2888" s="276"/>
      <c r="AG2888" s="276"/>
      <c r="AH2888" s="276"/>
      <c r="AI2888" s="276"/>
      <c r="AJ2888" s="276"/>
      <c r="AK2888" s="276"/>
      <c r="AL2888" s="276"/>
      <c r="AM2888" s="276"/>
      <c r="AN2888" s="276"/>
      <c r="AO2888" s="276"/>
      <c r="AP2888" s="276"/>
      <c r="AQ2888" s="276"/>
      <c r="AR2888" s="277"/>
      <c r="AS2888" s="278"/>
      <c r="AT2888" s="272"/>
      <c r="AU2888" s="272"/>
      <c r="AV2888" s="272"/>
      <c r="AW2888" s="272"/>
      <c r="AX2888" s="272"/>
    </row>
    <row r="2889" spans="1:50" customFormat="1" ht="14.4" x14ac:dyDescent="0.3">
      <c r="A2889" s="269"/>
      <c r="B2889" s="270"/>
      <c r="C2889" s="275"/>
      <c r="D2889" s="275"/>
      <c r="E2889" s="275"/>
      <c r="F2889" s="275"/>
      <c r="G2889" s="275"/>
      <c r="H2889" s="275"/>
      <c r="I2889" s="275"/>
      <c r="J2889" s="275"/>
      <c r="K2889" s="275"/>
      <c r="L2889" s="275"/>
      <c r="M2889" s="275"/>
      <c r="N2889" s="275"/>
      <c r="O2889" s="275"/>
      <c r="P2889" s="275"/>
      <c r="Q2889" s="275"/>
      <c r="R2889" s="275"/>
      <c r="S2889" s="275"/>
      <c r="T2889" s="275"/>
      <c r="U2889" s="275"/>
      <c r="V2889" s="275"/>
      <c r="W2889" s="275"/>
      <c r="X2889" s="275"/>
      <c r="Y2889" s="275"/>
      <c r="Z2889" s="275"/>
      <c r="AA2889" s="275"/>
      <c r="AB2889" s="275"/>
      <c r="AC2889" s="275"/>
      <c r="AD2889" s="275"/>
      <c r="AE2889" s="275"/>
      <c r="AF2889" s="275"/>
      <c r="AG2889" s="275"/>
      <c r="AH2889" s="275"/>
      <c r="AI2889" s="275"/>
      <c r="AJ2889" s="275"/>
      <c r="AK2889" s="275"/>
      <c r="AL2889" s="275"/>
      <c r="AM2889" s="275"/>
      <c r="AN2889" s="275"/>
      <c r="AO2889" s="275"/>
      <c r="AP2889" s="275"/>
      <c r="AQ2889" s="275"/>
      <c r="AR2889" s="275"/>
      <c r="AS2889" s="275"/>
      <c r="AT2889" s="272"/>
      <c r="AU2889" s="272"/>
      <c r="AV2889" s="272"/>
      <c r="AW2889" s="272"/>
      <c r="AX2889" s="272"/>
    </row>
    <row r="2890" spans="1:50" customFormat="1" ht="21.6" x14ac:dyDescent="0.3">
      <c r="A2890" s="274"/>
      <c r="B2890" s="270"/>
      <c r="C2890" s="276"/>
      <c r="D2890" s="276"/>
      <c r="E2890" s="276"/>
      <c r="F2890" s="276"/>
      <c r="G2890" s="276"/>
      <c r="H2890" s="276"/>
      <c r="I2890" s="276"/>
      <c r="J2890" s="276"/>
      <c r="K2890" s="276"/>
      <c r="L2890" s="276"/>
      <c r="M2890" s="276"/>
      <c r="N2890" s="276"/>
      <c r="O2890" s="276"/>
      <c r="P2890" s="276"/>
      <c r="Q2890" s="276"/>
      <c r="R2890" s="276"/>
      <c r="S2890" s="276"/>
      <c r="T2890" s="276"/>
      <c r="U2890" s="276"/>
      <c r="V2890" s="276"/>
      <c r="W2890" s="276"/>
      <c r="X2890" s="276"/>
      <c r="Y2890" s="276"/>
      <c r="Z2890" s="276"/>
      <c r="AA2890" s="276"/>
      <c r="AB2890" s="276"/>
      <c r="AC2890" s="276"/>
      <c r="AD2890" s="276"/>
      <c r="AE2890" s="276"/>
      <c r="AF2890" s="276"/>
      <c r="AG2890" s="276"/>
      <c r="AH2890" s="276"/>
      <c r="AI2890" s="276"/>
      <c r="AJ2890" s="276"/>
      <c r="AK2890" s="276"/>
      <c r="AL2890" s="276"/>
      <c r="AM2890" s="276"/>
      <c r="AN2890" s="276"/>
      <c r="AO2890" s="276"/>
      <c r="AP2890" s="276"/>
      <c r="AQ2890" s="276"/>
      <c r="AR2890" s="277"/>
      <c r="AS2890" s="278"/>
      <c r="AT2890" s="272"/>
      <c r="AU2890" s="272"/>
      <c r="AV2890" s="272"/>
      <c r="AW2890" s="272"/>
      <c r="AX2890" s="272"/>
    </row>
    <row r="2891" spans="1:50" customFormat="1" ht="21.6" x14ac:dyDescent="0.3">
      <c r="A2891" s="274"/>
      <c r="B2891" s="270"/>
      <c r="C2891" s="276"/>
      <c r="D2891" s="276"/>
      <c r="E2891" s="276"/>
      <c r="F2891" s="276"/>
      <c r="G2891" s="276"/>
      <c r="H2891" s="276"/>
      <c r="I2891" s="276"/>
      <c r="J2891" s="276"/>
      <c r="K2891" s="276"/>
      <c r="L2891" s="276"/>
      <c r="M2891" s="276"/>
      <c r="N2891" s="276"/>
      <c r="O2891" s="276"/>
      <c r="P2891" s="276"/>
      <c r="Q2891" s="276"/>
      <c r="R2891" s="276"/>
      <c r="S2891" s="276"/>
      <c r="T2891" s="276"/>
      <c r="U2891" s="276"/>
      <c r="V2891" s="276"/>
      <c r="W2891" s="276"/>
      <c r="X2891" s="276"/>
      <c r="Y2891" s="276"/>
      <c r="Z2891" s="276"/>
      <c r="AA2891" s="276"/>
      <c r="AB2891" s="276"/>
      <c r="AC2891" s="276"/>
      <c r="AD2891" s="276"/>
      <c r="AE2891" s="276"/>
      <c r="AF2891" s="276"/>
      <c r="AG2891" s="276"/>
      <c r="AH2891" s="276"/>
      <c r="AI2891" s="276"/>
      <c r="AJ2891" s="276"/>
      <c r="AK2891" s="276"/>
      <c r="AL2891" s="276"/>
      <c r="AM2891" s="276"/>
      <c r="AN2891" s="276"/>
      <c r="AO2891" s="276"/>
      <c r="AP2891" s="276"/>
      <c r="AQ2891" s="276"/>
      <c r="AR2891" s="277"/>
      <c r="AS2891" s="278"/>
      <c r="AT2891" s="272"/>
      <c r="AU2891" s="272"/>
      <c r="AV2891" s="272"/>
      <c r="AW2891" s="272"/>
      <c r="AX2891" s="272"/>
    </row>
    <row r="2892" spans="1:50" customFormat="1" ht="21.6" x14ac:dyDescent="0.3">
      <c r="A2892" s="274"/>
      <c r="B2892" s="270"/>
      <c r="C2892" s="276"/>
      <c r="D2892" s="276"/>
      <c r="E2892" s="276"/>
      <c r="F2892" s="276"/>
      <c r="G2892" s="276"/>
      <c r="H2892" s="276"/>
      <c r="I2892" s="276"/>
      <c r="J2892" s="276"/>
      <c r="K2892" s="276"/>
      <c r="L2892" s="276"/>
      <c r="M2892" s="276"/>
      <c r="N2892" s="276"/>
      <c r="O2892" s="276"/>
      <c r="P2892" s="276"/>
      <c r="Q2892" s="276"/>
      <c r="R2892" s="276"/>
      <c r="S2892" s="276"/>
      <c r="T2892" s="276"/>
      <c r="U2892" s="276"/>
      <c r="V2892" s="276"/>
      <c r="W2892" s="276"/>
      <c r="X2892" s="276"/>
      <c r="Y2892" s="276"/>
      <c r="Z2892" s="276"/>
      <c r="AA2892" s="276"/>
      <c r="AB2892" s="276"/>
      <c r="AC2892" s="276"/>
      <c r="AD2892" s="276"/>
      <c r="AE2892" s="276"/>
      <c r="AF2892" s="276"/>
      <c r="AG2892" s="276"/>
      <c r="AH2892" s="276"/>
      <c r="AI2892" s="276"/>
      <c r="AJ2892" s="276"/>
      <c r="AK2892" s="276"/>
      <c r="AL2892" s="276"/>
      <c r="AM2892" s="276"/>
      <c r="AN2892" s="276"/>
      <c r="AO2892" s="276"/>
      <c r="AP2892" s="276"/>
      <c r="AQ2892" s="276"/>
      <c r="AR2892" s="277"/>
      <c r="AS2892" s="278"/>
      <c r="AT2892" s="272"/>
      <c r="AU2892" s="272"/>
      <c r="AV2892" s="272"/>
      <c r="AW2892" s="272"/>
      <c r="AX2892" s="272"/>
    </row>
    <row r="2893" spans="1:50" customFormat="1" ht="21.6" x14ac:dyDescent="0.3">
      <c r="A2893" s="274"/>
      <c r="B2893" s="270"/>
      <c r="C2893" s="276"/>
      <c r="D2893" s="276"/>
      <c r="E2893" s="276"/>
      <c r="F2893" s="276"/>
      <c r="G2893" s="276"/>
      <c r="H2893" s="276"/>
      <c r="I2893" s="276"/>
      <c r="J2893" s="276"/>
      <c r="K2893" s="276"/>
      <c r="L2893" s="276"/>
      <c r="M2893" s="276"/>
      <c r="N2893" s="276"/>
      <c r="O2893" s="276"/>
      <c r="P2893" s="276"/>
      <c r="Q2893" s="276"/>
      <c r="R2893" s="276"/>
      <c r="S2893" s="276"/>
      <c r="T2893" s="276"/>
      <c r="U2893" s="276"/>
      <c r="V2893" s="276"/>
      <c r="W2893" s="276"/>
      <c r="X2893" s="276"/>
      <c r="Y2893" s="276"/>
      <c r="Z2893" s="276"/>
      <c r="AA2893" s="276"/>
      <c r="AB2893" s="276"/>
      <c r="AC2893" s="276"/>
      <c r="AD2893" s="276"/>
      <c r="AE2893" s="276"/>
      <c r="AF2893" s="276"/>
      <c r="AG2893" s="276"/>
      <c r="AH2893" s="276"/>
      <c r="AI2893" s="276"/>
      <c r="AJ2893" s="276"/>
      <c r="AK2893" s="276"/>
      <c r="AL2893" s="276"/>
      <c r="AM2893" s="276"/>
      <c r="AN2893" s="276"/>
      <c r="AO2893" s="276"/>
      <c r="AP2893" s="276"/>
      <c r="AQ2893" s="276"/>
      <c r="AR2893" s="277"/>
      <c r="AS2893" s="278"/>
      <c r="AT2893" s="272"/>
      <c r="AU2893" s="272"/>
      <c r="AV2893" s="272"/>
      <c r="AW2893" s="272"/>
      <c r="AX2893" s="272"/>
    </row>
    <row r="2894" spans="1:50" customFormat="1" ht="21.6" x14ac:dyDescent="0.3">
      <c r="A2894" s="274"/>
      <c r="B2894" s="270"/>
      <c r="C2894" s="276"/>
      <c r="D2894" s="276"/>
      <c r="E2894" s="276"/>
      <c r="F2894" s="276"/>
      <c r="G2894" s="276"/>
      <c r="H2894" s="276"/>
      <c r="I2894" s="276"/>
      <c r="J2894" s="276"/>
      <c r="K2894" s="276"/>
      <c r="L2894" s="276"/>
      <c r="M2894" s="276"/>
      <c r="N2894" s="276"/>
      <c r="O2894" s="276"/>
      <c r="P2894" s="276"/>
      <c r="Q2894" s="276"/>
      <c r="R2894" s="276"/>
      <c r="S2894" s="276"/>
      <c r="T2894" s="276"/>
      <c r="U2894" s="276"/>
      <c r="V2894" s="276"/>
      <c r="W2894" s="276"/>
      <c r="X2894" s="276"/>
      <c r="Y2894" s="276"/>
      <c r="Z2894" s="276"/>
      <c r="AA2894" s="276"/>
      <c r="AB2894" s="276"/>
      <c r="AC2894" s="276"/>
      <c r="AD2894" s="276"/>
      <c r="AE2894" s="276"/>
      <c r="AF2894" s="276"/>
      <c r="AG2894" s="276"/>
      <c r="AH2894" s="276"/>
      <c r="AI2894" s="276"/>
      <c r="AJ2894" s="276"/>
      <c r="AK2894" s="276"/>
      <c r="AL2894" s="276"/>
      <c r="AM2894" s="276"/>
      <c r="AN2894" s="276"/>
      <c r="AO2894" s="276"/>
      <c r="AP2894" s="276"/>
      <c r="AQ2894" s="276"/>
      <c r="AR2894" s="277"/>
      <c r="AS2894" s="278"/>
      <c r="AT2894" s="272"/>
      <c r="AU2894" s="272"/>
      <c r="AV2894" s="272"/>
      <c r="AW2894" s="272"/>
      <c r="AX2894" s="272"/>
    </row>
    <row r="2895" spans="1:50" customFormat="1" ht="14.4" x14ac:dyDescent="0.3">
      <c r="A2895" s="269"/>
      <c r="B2895" s="270"/>
      <c r="C2895" s="275"/>
      <c r="D2895" s="275"/>
      <c r="E2895" s="275"/>
      <c r="F2895" s="275"/>
      <c r="G2895" s="275"/>
      <c r="H2895" s="275"/>
      <c r="I2895" s="275"/>
      <c r="J2895" s="275"/>
      <c r="K2895" s="275"/>
      <c r="L2895" s="275"/>
      <c r="M2895" s="275"/>
      <c r="N2895" s="275"/>
      <c r="O2895" s="275"/>
      <c r="P2895" s="275"/>
      <c r="Q2895" s="275"/>
      <c r="R2895" s="275"/>
      <c r="S2895" s="275"/>
      <c r="T2895" s="275"/>
      <c r="U2895" s="275"/>
      <c r="V2895" s="275"/>
      <c r="W2895" s="275"/>
      <c r="X2895" s="275"/>
      <c r="Y2895" s="275"/>
      <c r="Z2895" s="275"/>
      <c r="AA2895" s="275"/>
      <c r="AB2895" s="275"/>
      <c r="AC2895" s="275"/>
      <c r="AD2895" s="275"/>
      <c r="AE2895" s="275"/>
      <c r="AF2895" s="275"/>
      <c r="AG2895" s="275"/>
      <c r="AH2895" s="275"/>
      <c r="AI2895" s="275"/>
      <c r="AJ2895" s="275"/>
      <c r="AK2895" s="275"/>
      <c r="AL2895" s="275"/>
      <c r="AM2895" s="275"/>
      <c r="AN2895" s="275"/>
      <c r="AO2895" s="275"/>
      <c r="AP2895" s="275"/>
      <c r="AQ2895" s="275"/>
      <c r="AR2895" s="275"/>
      <c r="AS2895" s="275"/>
      <c r="AT2895" s="272"/>
      <c r="AU2895" s="272"/>
      <c r="AV2895" s="272"/>
      <c r="AW2895" s="272"/>
      <c r="AX2895" s="272"/>
    </row>
    <row r="2896" spans="1:50" customFormat="1" ht="14.4" x14ac:dyDescent="0.3">
      <c r="A2896" s="269"/>
      <c r="B2896" s="270"/>
      <c r="C2896" s="275"/>
      <c r="D2896" s="275"/>
      <c r="E2896" s="275"/>
      <c r="F2896" s="275"/>
      <c r="G2896" s="275"/>
      <c r="H2896" s="275"/>
      <c r="I2896" s="275"/>
      <c r="J2896" s="275"/>
      <c r="K2896" s="275"/>
      <c r="L2896" s="275"/>
      <c r="M2896" s="275"/>
      <c r="N2896" s="275"/>
      <c r="O2896" s="275"/>
      <c r="P2896" s="275"/>
      <c r="Q2896" s="275"/>
      <c r="R2896" s="275"/>
      <c r="S2896" s="275"/>
      <c r="T2896" s="275"/>
      <c r="U2896" s="275"/>
      <c r="V2896" s="275"/>
      <c r="W2896" s="275"/>
      <c r="X2896" s="275"/>
      <c r="Y2896" s="275"/>
      <c r="Z2896" s="275"/>
      <c r="AA2896" s="275"/>
      <c r="AB2896" s="275"/>
      <c r="AC2896" s="275"/>
      <c r="AD2896" s="275"/>
      <c r="AE2896" s="275"/>
      <c r="AF2896" s="275"/>
      <c r="AG2896" s="275"/>
      <c r="AH2896" s="275"/>
      <c r="AI2896" s="275"/>
      <c r="AJ2896" s="275"/>
      <c r="AK2896" s="275"/>
      <c r="AL2896" s="275"/>
      <c r="AM2896" s="275"/>
      <c r="AN2896" s="275"/>
      <c r="AO2896" s="275"/>
      <c r="AP2896" s="275"/>
      <c r="AQ2896" s="275"/>
      <c r="AR2896" s="275"/>
      <c r="AS2896" s="275"/>
      <c r="AT2896" s="272"/>
      <c r="AU2896" s="272"/>
      <c r="AV2896" s="272"/>
      <c r="AW2896" s="272"/>
      <c r="AX2896" s="272"/>
    </row>
    <row r="2897" spans="1:50" customFormat="1" ht="21.6" x14ac:dyDescent="0.3">
      <c r="A2897" s="274"/>
      <c r="B2897" s="270"/>
      <c r="C2897" s="276"/>
      <c r="D2897" s="276"/>
      <c r="E2897" s="276"/>
      <c r="F2897" s="276"/>
      <c r="G2897" s="276"/>
      <c r="H2897" s="276"/>
      <c r="I2897" s="276"/>
      <c r="J2897" s="276"/>
      <c r="K2897" s="276"/>
      <c r="L2897" s="276"/>
      <c r="M2897" s="276"/>
      <c r="N2897" s="276"/>
      <c r="O2897" s="276"/>
      <c r="P2897" s="276"/>
      <c r="Q2897" s="276"/>
      <c r="R2897" s="276"/>
      <c r="S2897" s="276"/>
      <c r="T2897" s="276"/>
      <c r="U2897" s="276"/>
      <c r="V2897" s="276"/>
      <c r="W2897" s="276"/>
      <c r="X2897" s="276"/>
      <c r="Y2897" s="276"/>
      <c r="Z2897" s="276"/>
      <c r="AA2897" s="276"/>
      <c r="AB2897" s="276"/>
      <c r="AC2897" s="276"/>
      <c r="AD2897" s="276"/>
      <c r="AE2897" s="276"/>
      <c r="AF2897" s="276"/>
      <c r="AG2897" s="276"/>
      <c r="AH2897" s="276"/>
      <c r="AI2897" s="276"/>
      <c r="AJ2897" s="276"/>
      <c r="AK2897" s="276"/>
      <c r="AL2897" s="276"/>
      <c r="AM2897" s="276"/>
      <c r="AN2897" s="276"/>
      <c r="AO2897" s="276"/>
      <c r="AP2897" s="276"/>
      <c r="AQ2897" s="276"/>
      <c r="AR2897" s="277"/>
      <c r="AS2897" s="278"/>
      <c r="AT2897" s="272"/>
      <c r="AU2897" s="272"/>
      <c r="AV2897" s="272"/>
      <c r="AW2897" s="272"/>
      <c r="AX2897" s="272"/>
    </row>
    <row r="2898" spans="1:50" customFormat="1" ht="21.6" x14ac:dyDescent="0.3">
      <c r="A2898" s="274"/>
      <c r="B2898" s="270"/>
      <c r="C2898" s="276"/>
      <c r="D2898" s="276"/>
      <c r="E2898" s="276"/>
      <c r="F2898" s="276"/>
      <c r="G2898" s="276"/>
      <c r="H2898" s="276"/>
      <c r="I2898" s="276"/>
      <c r="J2898" s="276"/>
      <c r="K2898" s="276"/>
      <c r="L2898" s="276"/>
      <c r="M2898" s="276"/>
      <c r="N2898" s="276"/>
      <c r="O2898" s="276"/>
      <c r="P2898" s="276"/>
      <c r="Q2898" s="276"/>
      <c r="R2898" s="276"/>
      <c r="S2898" s="276"/>
      <c r="T2898" s="276"/>
      <c r="U2898" s="276"/>
      <c r="V2898" s="276"/>
      <c r="W2898" s="276"/>
      <c r="X2898" s="276"/>
      <c r="Y2898" s="276"/>
      <c r="Z2898" s="276"/>
      <c r="AA2898" s="276"/>
      <c r="AB2898" s="276"/>
      <c r="AC2898" s="276"/>
      <c r="AD2898" s="276"/>
      <c r="AE2898" s="276"/>
      <c r="AF2898" s="276"/>
      <c r="AG2898" s="276"/>
      <c r="AH2898" s="276"/>
      <c r="AI2898" s="276"/>
      <c r="AJ2898" s="276"/>
      <c r="AK2898" s="276"/>
      <c r="AL2898" s="276"/>
      <c r="AM2898" s="276"/>
      <c r="AN2898" s="276"/>
      <c r="AO2898" s="276"/>
      <c r="AP2898" s="276"/>
      <c r="AQ2898" s="276"/>
      <c r="AR2898" s="277"/>
      <c r="AS2898" s="278"/>
      <c r="AT2898" s="272"/>
      <c r="AU2898" s="272"/>
      <c r="AV2898" s="272"/>
      <c r="AW2898" s="272"/>
      <c r="AX2898" s="272"/>
    </row>
    <row r="2899" spans="1:50" customFormat="1" ht="14.4" x14ac:dyDescent="0.3">
      <c r="A2899" s="269"/>
      <c r="B2899" s="270"/>
      <c r="C2899" s="275"/>
      <c r="D2899" s="275"/>
      <c r="E2899" s="275"/>
      <c r="F2899" s="275"/>
      <c r="G2899" s="275"/>
      <c r="H2899" s="275"/>
      <c r="I2899" s="275"/>
      <c r="J2899" s="275"/>
      <c r="K2899" s="275"/>
      <c r="L2899" s="275"/>
      <c r="M2899" s="275"/>
      <c r="N2899" s="275"/>
      <c r="O2899" s="275"/>
      <c r="P2899" s="275"/>
      <c r="Q2899" s="275"/>
      <c r="R2899" s="275"/>
      <c r="S2899" s="275"/>
      <c r="T2899" s="275"/>
      <c r="U2899" s="275"/>
      <c r="V2899" s="275"/>
      <c r="W2899" s="275"/>
      <c r="X2899" s="275"/>
      <c r="Y2899" s="275"/>
      <c r="Z2899" s="275"/>
      <c r="AA2899" s="275"/>
      <c r="AB2899" s="275"/>
      <c r="AC2899" s="275"/>
      <c r="AD2899" s="275"/>
      <c r="AE2899" s="275"/>
      <c r="AF2899" s="275"/>
      <c r="AG2899" s="275"/>
      <c r="AH2899" s="275"/>
      <c r="AI2899" s="275"/>
      <c r="AJ2899" s="275"/>
      <c r="AK2899" s="275"/>
      <c r="AL2899" s="275"/>
      <c r="AM2899" s="275"/>
      <c r="AN2899" s="275"/>
      <c r="AO2899" s="275"/>
      <c r="AP2899" s="275"/>
      <c r="AQ2899" s="275"/>
      <c r="AR2899" s="275"/>
      <c r="AS2899" s="275"/>
      <c r="AT2899" s="272"/>
      <c r="AU2899" s="272"/>
      <c r="AV2899" s="272"/>
      <c r="AW2899" s="272"/>
      <c r="AX2899" s="272"/>
    </row>
    <row r="2900" spans="1:50" customFormat="1" ht="21.6" x14ac:dyDescent="0.3">
      <c r="A2900" s="274"/>
      <c r="B2900" s="270"/>
      <c r="C2900" s="276"/>
      <c r="D2900" s="276"/>
      <c r="E2900" s="276"/>
      <c r="F2900" s="276"/>
      <c r="G2900" s="276"/>
      <c r="H2900" s="276"/>
      <c r="I2900" s="276"/>
      <c r="J2900" s="276"/>
      <c r="K2900" s="276"/>
      <c r="L2900" s="276"/>
      <c r="M2900" s="276"/>
      <c r="N2900" s="276"/>
      <c r="O2900" s="276"/>
      <c r="P2900" s="276"/>
      <c r="Q2900" s="276"/>
      <c r="R2900" s="276"/>
      <c r="S2900" s="276"/>
      <c r="T2900" s="276"/>
      <c r="U2900" s="276"/>
      <c r="V2900" s="276"/>
      <c r="W2900" s="276"/>
      <c r="X2900" s="276"/>
      <c r="Y2900" s="276"/>
      <c r="Z2900" s="276"/>
      <c r="AA2900" s="276"/>
      <c r="AB2900" s="276"/>
      <c r="AC2900" s="276"/>
      <c r="AD2900" s="276"/>
      <c r="AE2900" s="276"/>
      <c r="AF2900" s="276"/>
      <c r="AG2900" s="276"/>
      <c r="AH2900" s="276"/>
      <c r="AI2900" s="276"/>
      <c r="AJ2900" s="276"/>
      <c r="AK2900" s="276"/>
      <c r="AL2900" s="276"/>
      <c r="AM2900" s="276"/>
      <c r="AN2900" s="276"/>
      <c r="AO2900" s="276"/>
      <c r="AP2900" s="276"/>
      <c r="AQ2900" s="276"/>
      <c r="AR2900" s="277"/>
      <c r="AS2900" s="278"/>
      <c r="AT2900" s="272"/>
      <c r="AU2900" s="272"/>
      <c r="AV2900" s="272"/>
      <c r="AW2900" s="272"/>
      <c r="AX2900" s="272"/>
    </row>
    <row r="2901" spans="1:50" customFormat="1" ht="14.4" x14ac:dyDescent="0.3">
      <c r="A2901" s="269"/>
      <c r="B2901" s="270"/>
      <c r="C2901" s="275"/>
      <c r="D2901" s="275"/>
      <c r="E2901" s="275"/>
      <c r="F2901" s="275"/>
      <c r="G2901" s="275"/>
      <c r="H2901" s="275"/>
      <c r="I2901" s="275"/>
      <c r="J2901" s="275"/>
      <c r="K2901" s="275"/>
      <c r="L2901" s="275"/>
      <c r="M2901" s="275"/>
      <c r="N2901" s="275"/>
      <c r="O2901" s="275"/>
      <c r="P2901" s="275"/>
      <c r="Q2901" s="275"/>
      <c r="R2901" s="275"/>
      <c r="S2901" s="275"/>
      <c r="T2901" s="275"/>
      <c r="U2901" s="275"/>
      <c r="V2901" s="275"/>
      <c r="W2901" s="275"/>
      <c r="X2901" s="275"/>
      <c r="Y2901" s="275"/>
      <c r="Z2901" s="275"/>
      <c r="AA2901" s="275"/>
      <c r="AB2901" s="275"/>
      <c r="AC2901" s="275"/>
      <c r="AD2901" s="275"/>
      <c r="AE2901" s="275"/>
      <c r="AF2901" s="275"/>
      <c r="AG2901" s="275"/>
      <c r="AH2901" s="275"/>
      <c r="AI2901" s="275"/>
      <c r="AJ2901" s="275"/>
      <c r="AK2901" s="275"/>
      <c r="AL2901" s="275"/>
      <c r="AM2901" s="275"/>
      <c r="AN2901" s="275"/>
      <c r="AO2901" s="275"/>
      <c r="AP2901" s="275"/>
      <c r="AQ2901" s="275"/>
      <c r="AR2901" s="275"/>
      <c r="AS2901" s="275"/>
      <c r="AT2901" s="272"/>
      <c r="AU2901" s="272"/>
      <c r="AV2901" s="272"/>
      <c r="AW2901" s="272"/>
      <c r="AX2901" s="272"/>
    </row>
    <row r="2902" spans="1:50" customFormat="1" ht="21.6" x14ac:dyDescent="0.3">
      <c r="A2902" s="274"/>
      <c r="B2902" s="270"/>
      <c r="C2902" s="276"/>
      <c r="D2902" s="276"/>
      <c r="E2902" s="276"/>
      <c r="F2902" s="276"/>
      <c r="G2902" s="276"/>
      <c r="H2902" s="276"/>
      <c r="I2902" s="276"/>
      <c r="J2902" s="276"/>
      <c r="K2902" s="276"/>
      <c r="L2902" s="276"/>
      <c r="M2902" s="276"/>
      <c r="N2902" s="276"/>
      <c r="O2902" s="276"/>
      <c r="P2902" s="276"/>
      <c r="Q2902" s="276"/>
      <c r="R2902" s="276"/>
      <c r="S2902" s="276"/>
      <c r="T2902" s="276"/>
      <c r="U2902" s="276"/>
      <c r="V2902" s="276"/>
      <c r="W2902" s="276"/>
      <c r="X2902" s="276"/>
      <c r="Y2902" s="276"/>
      <c r="Z2902" s="276"/>
      <c r="AA2902" s="276"/>
      <c r="AB2902" s="276"/>
      <c r="AC2902" s="276"/>
      <c r="AD2902" s="276"/>
      <c r="AE2902" s="276"/>
      <c r="AF2902" s="276"/>
      <c r="AG2902" s="276"/>
      <c r="AH2902" s="276"/>
      <c r="AI2902" s="276"/>
      <c r="AJ2902" s="276"/>
      <c r="AK2902" s="276"/>
      <c r="AL2902" s="276"/>
      <c r="AM2902" s="276"/>
      <c r="AN2902" s="276"/>
      <c r="AO2902" s="276"/>
      <c r="AP2902" s="276"/>
      <c r="AQ2902" s="276"/>
      <c r="AR2902" s="277"/>
      <c r="AS2902" s="278"/>
      <c r="AT2902" s="272"/>
      <c r="AU2902" s="272"/>
      <c r="AV2902" s="272"/>
      <c r="AW2902" s="272"/>
      <c r="AX2902" s="272"/>
    </row>
    <row r="2903" spans="1:50" customFormat="1" ht="14.4" x14ac:dyDescent="0.3">
      <c r="A2903" s="269"/>
      <c r="B2903" s="270"/>
      <c r="C2903" s="275"/>
      <c r="D2903" s="275"/>
      <c r="E2903" s="275"/>
      <c r="F2903" s="275"/>
      <c r="G2903" s="275"/>
      <c r="H2903" s="275"/>
      <c r="I2903" s="275"/>
      <c r="J2903" s="275"/>
      <c r="K2903" s="275"/>
      <c r="L2903" s="275"/>
      <c r="M2903" s="275"/>
      <c r="N2903" s="275"/>
      <c r="O2903" s="275"/>
      <c r="P2903" s="275"/>
      <c r="Q2903" s="275"/>
      <c r="R2903" s="275"/>
      <c r="S2903" s="275"/>
      <c r="T2903" s="275"/>
      <c r="U2903" s="275"/>
      <c r="V2903" s="275"/>
      <c r="W2903" s="275"/>
      <c r="X2903" s="275"/>
      <c r="Y2903" s="275"/>
      <c r="Z2903" s="275"/>
      <c r="AA2903" s="275"/>
      <c r="AB2903" s="275"/>
      <c r="AC2903" s="275"/>
      <c r="AD2903" s="275"/>
      <c r="AE2903" s="275"/>
      <c r="AF2903" s="275"/>
      <c r="AG2903" s="275"/>
      <c r="AH2903" s="275"/>
      <c r="AI2903" s="275"/>
      <c r="AJ2903" s="275"/>
      <c r="AK2903" s="275"/>
      <c r="AL2903" s="275"/>
      <c r="AM2903" s="275"/>
      <c r="AN2903" s="275"/>
      <c r="AO2903" s="275"/>
      <c r="AP2903" s="275"/>
      <c r="AQ2903" s="275"/>
      <c r="AR2903" s="275"/>
      <c r="AS2903" s="275"/>
      <c r="AT2903" s="272"/>
      <c r="AU2903" s="272"/>
      <c r="AV2903" s="272"/>
      <c r="AW2903" s="272"/>
      <c r="AX2903" s="272"/>
    </row>
    <row r="2904" spans="1:50" customFormat="1" ht="21.6" x14ac:dyDescent="0.3">
      <c r="A2904" s="274"/>
      <c r="B2904" s="270"/>
      <c r="C2904" s="276"/>
      <c r="D2904" s="276"/>
      <c r="E2904" s="276"/>
      <c r="F2904" s="276"/>
      <c r="G2904" s="276"/>
      <c r="H2904" s="276"/>
      <c r="I2904" s="276"/>
      <c r="J2904" s="276"/>
      <c r="K2904" s="276"/>
      <c r="L2904" s="276"/>
      <c r="M2904" s="276"/>
      <c r="N2904" s="276"/>
      <c r="O2904" s="276"/>
      <c r="P2904" s="276"/>
      <c r="Q2904" s="276"/>
      <c r="R2904" s="276"/>
      <c r="S2904" s="276"/>
      <c r="T2904" s="276"/>
      <c r="U2904" s="276"/>
      <c r="V2904" s="276"/>
      <c r="W2904" s="276"/>
      <c r="X2904" s="276"/>
      <c r="Y2904" s="276"/>
      <c r="Z2904" s="276"/>
      <c r="AA2904" s="276"/>
      <c r="AB2904" s="276"/>
      <c r="AC2904" s="276"/>
      <c r="AD2904" s="276"/>
      <c r="AE2904" s="276"/>
      <c r="AF2904" s="276"/>
      <c r="AG2904" s="276"/>
      <c r="AH2904" s="276"/>
      <c r="AI2904" s="276"/>
      <c r="AJ2904" s="276"/>
      <c r="AK2904" s="276"/>
      <c r="AL2904" s="276"/>
      <c r="AM2904" s="276"/>
      <c r="AN2904" s="276"/>
      <c r="AO2904" s="276"/>
      <c r="AP2904" s="276"/>
      <c r="AQ2904" s="276"/>
      <c r="AR2904" s="277"/>
      <c r="AS2904" s="278"/>
      <c r="AT2904" s="272"/>
      <c r="AU2904" s="272"/>
      <c r="AV2904" s="272"/>
      <c r="AW2904" s="272"/>
      <c r="AX2904" s="272"/>
    </row>
    <row r="2905" spans="1:50" customFormat="1" ht="21.6" x14ac:dyDescent="0.3">
      <c r="A2905" s="274"/>
      <c r="B2905" s="270"/>
      <c r="C2905" s="276"/>
      <c r="D2905" s="276"/>
      <c r="E2905" s="276"/>
      <c r="F2905" s="276"/>
      <c r="G2905" s="276"/>
      <c r="H2905" s="276"/>
      <c r="I2905" s="276"/>
      <c r="J2905" s="276"/>
      <c r="K2905" s="276"/>
      <c r="L2905" s="276"/>
      <c r="M2905" s="276"/>
      <c r="N2905" s="276"/>
      <c r="O2905" s="276"/>
      <c r="P2905" s="276"/>
      <c r="Q2905" s="276"/>
      <c r="R2905" s="276"/>
      <c r="S2905" s="276"/>
      <c r="T2905" s="276"/>
      <c r="U2905" s="276"/>
      <c r="V2905" s="276"/>
      <c r="W2905" s="276"/>
      <c r="X2905" s="276"/>
      <c r="Y2905" s="276"/>
      <c r="Z2905" s="276"/>
      <c r="AA2905" s="276"/>
      <c r="AB2905" s="276"/>
      <c r="AC2905" s="276"/>
      <c r="AD2905" s="276"/>
      <c r="AE2905" s="276"/>
      <c r="AF2905" s="276"/>
      <c r="AG2905" s="276"/>
      <c r="AH2905" s="276"/>
      <c r="AI2905" s="276"/>
      <c r="AJ2905" s="276"/>
      <c r="AK2905" s="276"/>
      <c r="AL2905" s="276"/>
      <c r="AM2905" s="276"/>
      <c r="AN2905" s="276"/>
      <c r="AO2905" s="276"/>
      <c r="AP2905" s="276"/>
      <c r="AQ2905" s="276"/>
      <c r="AR2905" s="277"/>
      <c r="AS2905" s="278"/>
      <c r="AT2905" s="272"/>
      <c r="AU2905" s="272"/>
      <c r="AV2905" s="272"/>
      <c r="AW2905" s="272"/>
      <c r="AX2905" s="272"/>
    </row>
    <row r="2906" spans="1:50" customFormat="1" ht="21.6" x14ac:dyDescent="0.3">
      <c r="A2906" s="274"/>
      <c r="B2906" s="270"/>
      <c r="C2906" s="276"/>
      <c r="D2906" s="276"/>
      <c r="E2906" s="276"/>
      <c r="F2906" s="276"/>
      <c r="G2906" s="276"/>
      <c r="H2906" s="276"/>
      <c r="I2906" s="276"/>
      <c r="J2906" s="276"/>
      <c r="K2906" s="276"/>
      <c r="L2906" s="276"/>
      <c r="M2906" s="276"/>
      <c r="N2906" s="276"/>
      <c r="O2906" s="276"/>
      <c r="P2906" s="276"/>
      <c r="Q2906" s="276"/>
      <c r="R2906" s="276"/>
      <c r="S2906" s="276"/>
      <c r="T2906" s="276"/>
      <c r="U2906" s="276"/>
      <c r="V2906" s="276"/>
      <c r="W2906" s="276"/>
      <c r="X2906" s="276"/>
      <c r="Y2906" s="276"/>
      <c r="Z2906" s="276"/>
      <c r="AA2906" s="276"/>
      <c r="AB2906" s="276"/>
      <c r="AC2906" s="276"/>
      <c r="AD2906" s="276"/>
      <c r="AE2906" s="276"/>
      <c r="AF2906" s="276"/>
      <c r="AG2906" s="276"/>
      <c r="AH2906" s="276"/>
      <c r="AI2906" s="276"/>
      <c r="AJ2906" s="276"/>
      <c r="AK2906" s="276"/>
      <c r="AL2906" s="276"/>
      <c r="AM2906" s="276"/>
      <c r="AN2906" s="276"/>
      <c r="AO2906" s="276"/>
      <c r="AP2906" s="276"/>
      <c r="AQ2906" s="276"/>
      <c r="AR2906" s="277"/>
      <c r="AS2906" s="278"/>
      <c r="AT2906" s="272"/>
      <c r="AU2906" s="272"/>
      <c r="AV2906" s="272"/>
      <c r="AW2906" s="272"/>
      <c r="AX2906" s="272"/>
    </row>
    <row r="2907" spans="1:50" customFormat="1" ht="21.6" x14ac:dyDescent="0.3">
      <c r="A2907" s="274"/>
      <c r="B2907" s="270"/>
      <c r="C2907" s="276"/>
      <c r="D2907" s="276"/>
      <c r="E2907" s="276"/>
      <c r="F2907" s="276"/>
      <c r="G2907" s="276"/>
      <c r="H2907" s="276"/>
      <c r="I2907" s="276"/>
      <c r="J2907" s="276"/>
      <c r="K2907" s="276"/>
      <c r="L2907" s="276"/>
      <c r="M2907" s="276"/>
      <c r="N2907" s="276"/>
      <c r="O2907" s="276"/>
      <c r="P2907" s="276"/>
      <c r="Q2907" s="276"/>
      <c r="R2907" s="276"/>
      <c r="S2907" s="276"/>
      <c r="T2907" s="276"/>
      <c r="U2907" s="276"/>
      <c r="V2907" s="276"/>
      <c r="W2907" s="276"/>
      <c r="X2907" s="276"/>
      <c r="Y2907" s="276"/>
      <c r="Z2907" s="276"/>
      <c r="AA2907" s="276"/>
      <c r="AB2907" s="276"/>
      <c r="AC2907" s="276"/>
      <c r="AD2907" s="276"/>
      <c r="AE2907" s="276"/>
      <c r="AF2907" s="276"/>
      <c r="AG2907" s="276"/>
      <c r="AH2907" s="276"/>
      <c r="AI2907" s="276"/>
      <c r="AJ2907" s="276"/>
      <c r="AK2907" s="276"/>
      <c r="AL2907" s="276"/>
      <c r="AM2907" s="276"/>
      <c r="AN2907" s="276"/>
      <c r="AO2907" s="276"/>
      <c r="AP2907" s="276"/>
      <c r="AQ2907" s="276"/>
      <c r="AR2907" s="277"/>
      <c r="AS2907" s="278"/>
      <c r="AT2907" s="272"/>
      <c r="AU2907" s="272"/>
      <c r="AV2907" s="272"/>
      <c r="AW2907" s="272"/>
      <c r="AX2907" s="272"/>
    </row>
    <row r="2908" spans="1:50" customFormat="1" ht="21.6" x14ac:dyDescent="0.3">
      <c r="A2908" s="274"/>
      <c r="B2908" s="270"/>
      <c r="C2908" s="276"/>
      <c r="D2908" s="276"/>
      <c r="E2908" s="276"/>
      <c r="F2908" s="276"/>
      <c r="G2908" s="276"/>
      <c r="H2908" s="276"/>
      <c r="I2908" s="276"/>
      <c r="J2908" s="276"/>
      <c r="K2908" s="276"/>
      <c r="L2908" s="276"/>
      <c r="M2908" s="276"/>
      <c r="N2908" s="276"/>
      <c r="O2908" s="276"/>
      <c r="P2908" s="276"/>
      <c r="Q2908" s="276"/>
      <c r="R2908" s="276"/>
      <c r="S2908" s="276"/>
      <c r="T2908" s="276"/>
      <c r="U2908" s="276"/>
      <c r="V2908" s="276"/>
      <c r="W2908" s="276"/>
      <c r="X2908" s="276"/>
      <c r="Y2908" s="276"/>
      <c r="Z2908" s="276"/>
      <c r="AA2908" s="276"/>
      <c r="AB2908" s="276"/>
      <c r="AC2908" s="276"/>
      <c r="AD2908" s="276"/>
      <c r="AE2908" s="276"/>
      <c r="AF2908" s="276"/>
      <c r="AG2908" s="276"/>
      <c r="AH2908" s="276"/>
      <c r="AI2908" s="276"/>
      <c r="AJ2908" s="276"/>
      <c r="AK2908" s="276"/>
      <c r="AL2908" s="276"/>
      <c r="AM2908" s="276"/>
      <c r="AN2908" s="276"/>
      <c r="AO2908" s="276"/>
      <c r="AP2908" s="276"/>
      <c r="AQ2908" s="276"/>
      <c r="AR2908" s="277"/>
      <c r="AS2908" s="278"/>
      <c r="AT2908" s="272"/>
      <c r="AU2908" s="272"/>
      <c r="AV2908" s="272"/>
      <c r="AW2908" s="272"/>
      <c r="AX2908" s="272"/>
    </row>
    <row r="2909" spans="1:50" customFormat="1" ht="14.4" x14ac:dyDescent="0.3">
      <c r="A2909" s="269"/>
      <c r="B2909" s="270"/>
      <c r="C2909" s="275"/>
      <c r="D2909" s="275"/>
      <c r="E2909" s="275"/>
      <c r="F2909" s="275"/>
      <c r="G2909" s="275"/>
      <c r="H2909" s="275"/>
      <c r="I2909" s="275"/>
      <c r="J2909" s="275"/>
      <c r="K2909" s="275"/>
      <c r="L2909" s="275"/>
      <c r="M2909" s="275"/>
      <c r="N2909" s="275"/>
      <c r="O2909" s="275"/>
      <c r="P2909" s="275"/>
      <c r="Q2909" s="275"/>
      <c r="R2909" s="275"/>
      <c r="S2909" s="275"/>
      <c r="T2909" s="275"/>
      <c r="U2909" s="275"/>
      <c r="V2909" s="275"/>
      <c r="W2909" s="275"/>
      <c r="X2909" s="275"/>
      <c r="Y2909" s="275"/>
      <c r="Z2909" s="275"/>
      <c r="AA2909" s="275"/>
      <c r="AB2909" s="275"/>
      <c r="AC2909" s="275"/>
      <c r="AD2909" s="275"/>
      <c r="AE2909" s="275"/>
      <c r="AF2909" s="275"/>
      <c r="AG2909" s="275"/>
      <c r="AH2909" s="275"/>
      <c r="AI2909" s="275"/>
      <c r="AJ2909" s="275"/>
      <c r="AK2909" s="275"/>
      <c r="AL2909" s="275"/>
      <c r="AM2909" s="275"/>
      <c r="AN2909" s="275"/>
      <c r="AO2909" s="275"/>
      <c r="AP2909" s="275"/>
      <c r="AQ2909" s="275"/>
      <c r="AR2909" s="275"/>
      <c r="AS2909" s="275"/>
      <c r="AT2909" s="272"/>
      <c r="AU2909" s="272"/>
      <c r="AV2909" s="272"/>
      <c r="AW2909" s="272"/>
      <c r="AX2909" s="272"/>
    </row>
    <row r="2910" spans="1:50" customFormat="1" ht="21.6" x14ac:dyDescent="0.3">
      <c r="A2910" s="274"/>
      <c r="B2910" s="270"/>
      <c r="C2910" s="276"/>
      <c r="D2910" s="276"/>
      <c r="E2910" s="276"/>
      <c r="F2910" s="276"/>
      <c r="G2910" s="276"/>
      <c r="H2910" s="276"/>
      <c r="I2910" s="276"/>
      <c r="J2910" s="276"/>
      <c r="K2910" s="276"/>
      <c r="L2910" s="276"/>
      <c r="M2910" s="276"/>
      <c r="N2910" s="276"/>
      <c r="O2910" s="276"/>
      <c r="P2910" s="276"/>
      <c r="Q2910" s="276"/>
      <c r="R2910" s="276"/>
      <c r="S2910" s="276"/>
      <c r="T2910" s="276"/>
      <c r="U2910" s="276"/>
      <c r="V2910" s="276"/>
      <c r="W2910" s="276"/>
      <c r="X2910" s="276"/>
      <c r="Y2910" s="276"/>
      <c r="Z2910" s="276"/>
      <c r="AA2910" s="276"/>
      <c r="AB2910" s="276"/>
      <c r="AC2910" s="276"/>
      <c r="AD2910" s="276"/>
      <c r="AE2910" s="276"/>
      <c r="AF2910" s="276"/>
      <c r="AG2910" s="276"/>
      <c r="AH2910" s="276"/>
      <c r="AI2910" s="276"/>
      <c r="AJ2910" s="276"/>
      <c r="AK2910" s="276"/>
      <c r="AL2910" s="276"/>
      <c r="AM2910" s="276"/>
      <c r="AN2910" s="276"/>
      <c r="AO2910" s="276"/>
      <c r="AP2910" s="276"/>
      <c r="AQ2910" s="276"/>
      <c r="AR2910" s="277"/>
      <c r="AS2910" s="278"/>
      <c r="AT2910" s="272"/>
      <c r="AU2910" s="272"/>
      <c r="AV2910" s="272"/>
      <c r="AW2910" s="272"/>
      <c r="AX2910" s="272"/>
    </row>
    <row r="2911" spans="1:50" customFormat="1" ht="14.4" x14ac:dyDescent="0.3">
      <c r="A2911" s="269"/>
      <c r="B2911" s="270"/>
      <c r="C2911" s="275"/>
      <c r="D2911" s="275"/>
      <c r="E2911" s="275"/>
      <c r="F2911" s="275"/>
      <c r="G2911" s="275"/>
      <c r="H2911" s="275"/>
      <c r="I2911" s="275"/>
      <c r="J2911" s="275"/>
      <c r="K2911" s="275"/>
      <c r="L2911" s="275"/>
      <c r="M2911" s="275"/>
      <c r="N2911" s="275"/>
      <c r="O2911" s="275"/>
      <c r="P2911" s="275"/>
      <c r="Q2911" s="275"/>
      <c r="R2911" s="275"/>
      <c r="S2911" s="275"/>
      <c r="T2911" s="275"/>
      <c r="U2911" s="275"/>
      <c r="V2911" s="275"/>
      <c r="W2911" s="275"/>
      <c r="X2911" s="275"/>
      <c r="Y2911" s="275"/>
      <c r="Z2911" s="275"/>
      <c r="AA2911" s="275"/>
      <c r="AB2911" s="275"/>
      <c r="AC2911" s="275"/>
      <c r="AD2911" s="275"/>
      <c r="AE2911" s="275"/>
      <c r="AF2911" s="275"/>
      <c r="AG2911" s="275"/>
      <c r="AH2911" s="275"/>
      <c r="AI2911" s="275"/>
      <c r="AJ2911" s="275"/>
      <c r="AK2911" s="275"/>
      <c r="AL2911" s="275"/>
      <c r="AM2911" s="275"/>
      <c r="AN2911" s="275"/>
      <c r="AO2911" s="275"/>
      <c r="AP2911" s="275"/>
      <c r="AQ2911" s="275"/>
      <c r="AR2911" s="275"/>
      <c r="AS2911" s="275"/>
      <c r="AT2911" s="272"/>
      <c r="AU2911" s="272"/>
      <c r="AV2911" s="272"/>
      <c r="AW2911" s="272"/>
      <c r="AX2911" s="272"/>
    </row>
    <row r="2912" spans="1:50" customFormat="1" ht="14.4" x14ac:dyDescent="0.3">
      <c r="A2912" s="269"/>
      <c r="B2912" s="270"/>
      <c r="C2912" s="275"/>
      <c r="D2912" s="275"/>
      <c r="E2912" s="275"/>
      <c r="F2912" s="275"/>
      <c r="G2912" s="275"/>
      <c r="H2912" s="275"/>
      <c r="I2912" s="275"/>
      <c r="J2912" s="275"/>
      <c r="K2912" s="275"/>
      <c r="L2912" s="275"/>
      <c r="M2912" s="275"/>
      <c r="N2912" s="275"/>
      <c r="O2912" s="275"/>
      <c r="P2912" s="275"/>
      <c r="Q2912" s="275"/>
      <c r="R2912" s="275"/>
      <c r="S2912" s="275"/>
      <c r="T2912" s="275"/>
      <c r="U2912" s="275"/>
      <c r="V2912" s="275"/>
      <c r="W2912" s="275"/>
      <c r="X2912" s="275"/>
      <c r="Y2912" s="275"/>
      <c r="Z2912" s="275"/>
      <c r="AA2912" s="275"/>
      <c r="AB2912" s="275"/>
      <c r="AC2912" s="275"/>
      <c r="AD2912" s="275"/>
      <c r="AE2912" s="275"/>
      <c r="AF2912" s="275"/>
      <c r="AG2912" s="275"/>
      <c r="AH2912" s="275"/>
      <c r="AI2912" s="275"/>
      <c r="AJ2912" s="275"/>
      <c r="AK2912" s="275"/>
      <c r="AL2912" s="275"/>
      <c r="AM2912" s="275"/>
      <c r="AN2912" s="275"/>
      <c r="AO2912" s="275"/>
      <c r="AP2912" s="275"/>
      <c r="AQ2912" s="275"/>
      <c r="AR2912" s="275"/>
      <c r="AS2912" s="275"/>
      <c r="AT2912" s="272"/>
      <c r="AU2912" s="272"/>
      <c r="AV2912" s="272"/>
      <c r="AW2912" s="272"/>
      <c r="AX2912" s="272"/>
    </row>
    <row r="2913" spans="1:50" customFormat="1" ht="21.6" x14ac:dyDescent="0.3">
      <c r="A2913" s="274"/>
      <c r="B2913" s="270"/>
      <c r="C2913" s="276"/>
      <c r="D2913" s="276"/>
      <c r="E2913" s="276"/>
      <c r="F2913" s="276"/>
      <c r="G2913" s="276"/>
      <c r="H2913" s="276"/>
      <c r="I2913" s="276"/>
      <c r="J2913" s="276"/>
      <c r="K2913" s="276"/>
      <c r="L2913" s="276"/>
      <c r="M2913" s="276"/>
      <c r="N2913" s="276"/>
      <c r="O2913" s="276"/>
      <c r="P2913" s="276"/>
      <c r="Q2913" s="276"/>
      <c r="R2913" s="276"/>
      <c r="S2913" s="276"/>
      <c r="T2913" s="276"/>
      <c r="U2913" s="276"/>
      <c r="V2913" s="276"/>
      <c r="W2913" s="276"/>
      <c r="X2913" s="276"/>
      <c r="Y2913" s="276"/>
      <c r="Z2913" s="276"/>
      <c r="AA2913" s="276"/>
      <c r="AB2913" s="276"/>
      <c r="AC2913" s="276"/>
      <c r="AD2913" s="276"/>
      <c r="AE2913" s="276"/>
      <c r="AF2913" s="276"/>
      <c r="AG2913" s="276"/>
      <c r="AH2913" s="276"/>
      <c r="AI2913" s="276"/>
      <c r="AJ2913" s="276"/>
      <c r="AK2913" s="276"/>
      <c r="AL2913" s="276"/>
      <c r="AM2913" s="276"/>
      <c r="AN2913" s="276"/>
      <c r="AO2913" s="276"/>
      <c r="AP2913" s="276"/>
      <c r="AQ2913" s="276"/>
      <c r="AR2913" s="277"/>
      <c r="AS2913" s="278"/>
      <c r="AT2913" s="272"/>
      <c r="AU2913" s="272"/>
      <c r="AV2913" s="272"/>
      <c r="AW2913" s="272"/>
      <c r="AX2913" s="272"/>
    </row>
    <row r="2914" spans="1:50" customFormat="1" ht="14.4" x14ac:dyDescent="0.3">
      <c r="A2914" s="269"/>
      <c r="B2914" s="270"/>
      <c r="C2914" s="275"/>
      <c r="D2914" s="275"/>
      <c r="E2914" s="275"/>
      <c r="F2914" s="275"/>
      <c r="G2914" s="275"/>
      <c r="H2914" s="275"/>
      <c r="I2914" s="275"/>
      <c r="J2914" s="275"/>
      <c r="K2914" s="275"/>
      <c r="L2914" s="275"/>
      <c r="M2914" s="275"/>
      <c r="N2914" s="275"/>
      <c r="O2914" s="275"/>
      <c r="P2914" s="275"/>
      <c r="Q2914" s="275"/>
      <c r="R2914" s="275"/>
      <c r="S2914" s="275"/>
      <c r="T2914" s="275"/>
      <c r="U2914" s="275"/>
      <c r="V2914" s="275"/>
      <c r="W2914" s="275"/>
      <c r="X2914" s="275"/>
      <c r="Y2914" s="275"/>
      <c r="Z2914" s="275"/>
      <c r="AA2914" s="275"/>
      <c r="AB2914" s="275"/>
      <c r="AC2914" s="275"/>
      <c r="AD2914" s="275"/>
      <c r="AE2914" s="275"/>
      <c r="AF2914" s="275"/>
      <c r="AG2914" s="275"/>
      <c r="AH2914" s="275"/>
      <c r="AI2914" s="275"/>
      <c r="AJ2914" s="275"/>
      <c r="AK2914" s="275"/>
      <c r="AL2914" s="275"/>
      <c r="AM2914" s="275"/>
      <c r="AN2914" s="275"/>
      <c r="AO2914" s="275"/>
      <c r="AP2914" s="275"/>
      <c r="AQ2914" s="275"/>
      <c r="AR2914" s="275"/>
      <c r="AS2914" s="275"/>
      <c r="AT2914" s="272"/>
      <c r="AU2914" s="272"/>
      <c r="AV2914" s="272"/>
      <c r="AW2914" s="272"/>
      <c r="AX2914" s="272"/>
    </row>
    <row r="2915" spans="1:50" customFormat="1" ht="14.4" x14ac:dyDescent="0.3">
      <c r="A2915" s="269"/>
      <c r="B2915" s="270"/>
      <c r="C2915" s="275"/>
      <c r="D2915" s="275"/>
      <c r="E2915" s="275"/>
      <c r="F2915" s="275"/>
      <c r="G2915" s="275"/>
      <c r="H2915" s="275"/>
      <c r="I2915" s="275"/>
      <c r="J2915" s="275"/>
      <c r="K2915" s="275"/>
      <c r="L2915" s="275"/>
      <c r="M2915" s="275"/>
      <c r="N2915" s="275"/>
      <c r="O2915" s="275"/>
      <c r="P2915" s="275"/>
      <c r="Q2915" s="275"/>
      <c r="R2915" s="275"/>
      <c r="S2915" s="275"/>
      <c r="T2915" s="275"/>
      <c r="U2915" s="275"/>
      <c r="V2915" s="275"/>
      <c r="W2915" s="275"/>
      <c r="X2915" s="275"/>
      <c r="Y2915" s="275"/>
      <c r="Z2915" s="275"/>
      <c r="AA2915" s="275"/>
      <c r="AB2915" s="275"/>
      <c r="AC2915" s="275"/>
      <c r="AD2915" s="275"/>
      <c r="AE2915" s="275"/>
      <c r="AF2915" s="275"/>
      <c r="AG2915" s="275"/>
      <c r="AH2915" s="275"/>
      <c r="AI2915" s="275"/>
      <c r="AJ2915" s="275"/>
      <c r="AK2915" s="275"/>
      <c r="AL2915" s="275"/>
      <c r="AM2915" s="275"/>
      <c r="AN2915" s="275"/>
      <c r="AO2915" s="275"/>
      <c r="AP2915" s="275"/>
      <c r="AQ2915" s="275"/>
      <c r="AR2915" s="275"/>
      <c r="AS2915" s="275"/>
      <c r="AT2915" s="272"/>
      <c r="AU2915" s="272"/>
      <c r="AV2915" s="272"/>
      <c r="AW2915" s="272"/>
      <c r="AX2915" s="272"/>
    </row>
    <row r="2916" spans="1:50" customFormat="1" ht="14.4" x14ac:dyDescent="0.3">
      <c r="A2916" s="269"/>
      <c r="B2916" s="270"/>
      <c r="C2916" s="275"/>
      <c r="D2916" s="275"/>
      <c r="E2916" s="275"/>
      <c r="F2916" s="275"/>
      <c r="G2916" s="275"/>
      <c r="H2916" s="275"/>
      <c r="I2916" s="275"/>
      <c r="J2916" s="275"/>
      <c r="K2916" s="275"/>
      <c r="L2916" s="275"/>
      <c r="M2916" s="275"/>
      <c r="N2916" s="275"/>
      <c r="O2916" s="275"/>
      <c r="P2916" s="275"/>
      <c r="Q2916" s="275"/>
      <c r="R2916" s="275"/>
      <c r="S2916" s="275"/>
      <c r="T2916" s="275"/>
      <c r="U2916" s="275"/>
      <c r="V2916" s="275"/>
      <c r="W2916" s="275"/>
      <c r="X2916" s="275"/>
      <c r="Y2916" s="275"/>
      <c r="Z2916" s="275"/>
      <c r="AA2916" s="275"/>
      <c r="AB2916" s="275"/>
      <c r="AC2916" s="275"/>
      <c r="AD2916" s="275"/>
      <c r="AE2916" s="275"/>
      <c r="AF2916" s="275"/>
      <c r="AG2916" s="275"/>
      <c r="AH2916" s="275"/>
      <c r="AI2916" s="275"/>
      <c r="AJ2916" s="275"/>
      <c r="AK2916" s="275"/>
      <c r="AL2916" s="275"/>
      <c r="AM2916" s="275"/>
      <c r="AN2916" s="275"/>
      <c r="AO2916" s="275"/>
      <c r="AP2916" s="275"/>
      <c r="AQ2916" s="275"/>
      <c r="AR2916" s="275"/>
      <c r="AS2916" s="275"/>
      <c r="AT2916" s="272"/>
      <c r="AU2916" s="272"/>
      <c r="AV2916" s="272"/>
      <c r="AW2916" s="272"/>
      <c r="AX2916" s="272"/>
    </row>
    <row r="2917" spans="1:50" customFormat="1" ht="21.6" x14ac:dyDescent="0.3">
      <c r="A2917" s="274"/>
      <c r="B2917" s="270"/>
      <c r="C2917" s="276"/>
      <c r="D2917" s="276"/>
      <c r="E2917" s="276"/>
      <c r="F2917" s="276"/>
      <c r="G2917" s="276"/>
      <c r="H2917" s="276"/>
      <c r="I2917" s="276"/>
      <c r="J2917" s="276"/>
      <c r="K2917" s="276"/>
      <c r="L2917" s="276"/>
      <c r="M2917" s="276"/>
      <c r="N2917" s="276"/>
      <c r="O2917" s="276"/>
      <c r="P2917" s="276"/>
      <c r="Q2917" s="276"/>
      <c r="R2917" s="276"/>
      <c r="S2917" s="276"/>
      <c r="T2917" s="276"/>
      <c r="U2917" s="276"/>
      <c r="V2917" s="276"/>
      <c r="W2917" s="276"/>
      <c r="X2917" s="276"/>
      <c r="Y2917" s="276"/>
      <c r="Z2917" s="276"/>
      <c r="AA2917" s="276"/>
      <c r="AB2917" s="276"/>
      <c r="AC2917" s="276"/>
      <c r="AD2917" s="276"/>
      <c r="AE2917" s="276"/>
      <c r="AF2917" s="276"/>
      <c r="AG2917" s="276"/>
      <c r="AH2917" s="276"/>
      <c r="AI2917" s="276"/>
      <c r="AJ2917" s="276"/>
      <c r="AK2917" s="276"/>
      <c r="AL2917" s="276"/>
      <c r="AM2917" s="276"/>
      <c r="AN2917" s="276"/>
      <c r="AO2917" s="276"/>
      <c r="AP2917" s="276"/>
      <c r="AQ2917" s="276"/>
      <c r="AR2917" s="277"/>
      <c r="AS2917" s="278"/>
      <c r="AT2917" s="272"/>
      <c r="AU2917" s="272"/>
      <c r="AV2917" s="272"/>
      <c r="AW2917" s="272"/>
      <c r="AX2917" s="272"/>
    </row>
    <row r="2918" spans="1:50" customFormat="1" ht="14.4" x14ac:dyDescent="0.3">
      <c r="A2918" s="269"/>
      <c r="B2918" s="270"/>
      <c r="C2918" s="275"/>
      <c r="D2918" s="275"/>
      <c r="E2918" s="275"/>
      <c r="F2918" s="275"/>
      <c r="G2918" s="275"/>
      <c r="H2918" s="275"/>
      <c r="I2918" s="275"/>
      <c r="J2918" s="275"/>
      <c r="K2918" s="275"/>
      <c r="L2918" s="275"/>
      <c r="M2918" s="275"/>
      <c r="N2918" s="275"/>
      <c r="O2918" s="275"/>
      <c r="P2918" s="275"/>
      <c r="Q2918" s="275"/>
      <c r="R2918" s="275"/>
      <c r="S2918" s="275"/>
      <c r="T2918" s="275"/>
      <c r="U2918" s="275"/>
      <c r="V2918" s="275"/>
      <c r="W2918" s="275"/>
      <c r="X2918" s="275"/>
      <c r="Y2918" s="275"/>
      <c r="Z2918" s="275"/>
      <c r="AA2918" s="275"/>
      <c r="AB2918" s="275"/>
      <c r="AC2918" s="275"/>
      <c r="AD2918" s="275"/>
      <c r="AE2918" s="275"/>
      <c r="AF2918" s="275"/>
      <c r="AG2918" s="275"/>
      <c r="AH2918" s="275"/>
      <c r="AI2918" s="275"/>
      <c r="AJ2918" s="275"/>
      <c r="AK2918" s="275"/>
      <c r="AL2918" s="275"/>
      <c r="AM2918" s="275"/>
      <c r="AN2918" s="275"/>
      <c r="AO2918" s="275"/>
      <c r="AP2918" s="275"/>
      <c r="AQ2918" s="275"/>
      <c r="AR2918" s="275"/>
      <c r="AS2918" s="275"/>
      <c r="AT2918" s="272"/>
      <c r="AU2918" s="272"/>
      <c r="AV2918" s="272"/>
      <c r="AW2918" s="272"/>
      <c r="AX2918" s="272"/>
    </row>
    <row r="2919" spans="1:50" customFormat="1" ht="14.4" x14ac:dyDescent="0.3">
      <c r="A2919" s="269"/>
      <c r="B2919" s="270"/>
      <c r="C2919" s="275"/>
      <c r="D2919" s="275"/>
      <c r="E2919" s="275"/>
      <c r="F2919" s="275"/>
      <c r="G2919" s="275"/>
      <c r="H2919" s="275"/>
      <c r="I2919" s="275"/>
      <c r="J2919" s="275"/>
      <c r="K2919" s="275"/>
      <c r="L2919" s="275"/>
      <c r="M2919" s="275"/>
      <c r="N2919" s="275"/>
      <c r="O2919" s="275"/>
      <c r="P2919" s="275"/>
      <c r="Q2919" s="275"/>
      <c r="R2919" s="275"/>
      <c r="S2919" s="275"/>
      <c r="T2919" s="275"/>
      <c r="U2919" s="275"/>
      <c r="V2919" s="275"/>
      <c r="W2919" s="275"/>
      <c r="X2919" s="275"/>
      <c r="Y2919" s="275"/>
      <c r="Z2919" s="275"/>
      <c r="AA2919" s="275"/>
      <c r="AB2919" s="275"/>
      <c r="AC2919" s="275"/>
      <c r="AD2919" s="275"/>
      <c r="AE2919" s="275"/>
      <c r="AF2919" s="275"/>
      <c r="AG2919" s="275"/>
      <c r="AH2919" s="275"/>
      <c r="AI2919" s="275"/>
      <c r="AJ2919" s="275"/>
      <c r="AK2919" s="275"/>
      <c r="AL2919" s="275"/>
      <c r="AM2919" s="275"/>
      <c r="AN2919" s="275"/>
      <c r="AO2919" s="275"/>
      <c r="AP2919" s="275"/>
      <c r="AQ2919" s="275"/>
      <c r="AR2919" s="275"/>
      <c r="AS2919" s="275"/>
      <c r="AT2919" s="272"/>
      <c r="AU2919" s="272"/>
      <c r="AV2919" s="272"/>
      <c r="AW2919" s="272"/>
      <c r="AX2919" s="272"/>
    </row>
    <row r="2920" spans="1:50" customFormat="1" ht="21.6" x14ac:dyDescent="0.3">
      <c r="A2920" s="274"/>
      <c r="B2920" s="270"/>
      <c r="C2920" s="276"/>
      <c r="D2920" s="276"/>
      <c r="E2920" s="276"/>
      <c r="F2920" s="276"/>
      <c r="G2920" s="276"/>
      <c r="H2920" s="276"/>
      <c r="I2920" s="276"/>
      <c r="J2920" s="276"/>
      <c r="K2920" s="276"/>
      <c r="L2920" s="276"/>
      <c r="M2920" s="276"/>
      <c r="N2920" s="276"/>
      <c r="O2920" s="276"/>
      <c r="P2920" s="276"/>
      <c r="Q2920" s="276"/>
      <c r="R2920" s="276"/>
      <c r="S2920" s="276"/>
      <c r="T2920" s="276"/>
      <c r="U2920" s="276"/>
      <c r="V2920" s="276"/>
      <c r="W2920" s="276"/>
      <c r="X2920" s="276"/>
      <c r="Y2920" s="276"/>
      <c r="Z2920" s="276"/>
      <c r="AA2920" s="276"/>
      <c r="AB2920" s="276"/>
      <c r="AC2920" s="276"/>
      <c r="AD2920" s="276"/>
      <c r="AE2920" s="276"/>
      <c r="AF2920" s="276"/>
      <c r="AG2920" s="276"/>
      <c r="AH2920" s="276"/>
      <c r="AI2920" s="276"/>
      <c r="AJ2920" s="276"/>
      <c r="AK2920" s="276"/>
      <c r="AL2920" s="276"/>
      <c r="AM2920" s="276"/>
      <c r="AN2920" s="276"/>
      <c r="AO2920" s="276"/>
      <c r="AP2920" s="276"/>
      <c r="AQ2920" s="276"/>
      <c r="AR2920" s="277"/>
      <c r="AS2920" s="278"/>
      <c r="AT2920" s="272"/>
      <c r="AU2920" s="272"/>
      <c r="AV2920" s="272"/>
      <c r="AW2920" s="272"/>
      <c r="AX2920" s="272"/>
    </row>
    <row r="2921" spans="1:50" customFormat="1" ht="21.6" x14ac:dyDescent="0.3">
      <c r="A2921" s="274"/>
      <c r="B2921" s="270"/>
      <c r="C2921" s="276"/>
      <c r="D2921" s="276"/>
      <c r="E2921" s="276"/>
      <c r="F2921" s="276"/>
      <c r="G2921" s="276"/>
      <c r="H2921" s="276"/>
      <c r="I2921" s="276"/>
      <c r="J2921" s="276"/>
      <c r="K2921" s="276"/>
      <c r="L2921" s="276"/>
      <c r="M2921" s="276"/>
      <c r="N2921" s="276"/>
      <c r="O2921" s="276"/>
      <c r="P2921" s="276"/>
      <c r="Q2921" s="276"/>
      <c r="R2921" s="276"/>
      <c r="S2921" s="276"/>
      <c r="T2921" s="276"/>
      <c r="U2921" s="276"/>
      <c r="V2921" s="276"/>
      <c r="W2921" s="276"/>
      <c r="X2921" s="276"/>
      <c r="Y2921" s="276"/>
      <c r="Z2921" s="276"/>
      <c r="AA2921" s="276"/>
      <c r="AB2921" s="276"/>
      <c r="AC2921" s="276"/>
      <c r="AD2921" s="276"/>
      <c r="AE2921" s="276"/>
      <c r="AF2921" s="276"/>
      <c r="AG2921" s="276"/>
      <c r="AH2921" s="276"/>
      <c r="AI2921" s="276"/>
      <c r="AJ2921" s="276"/>
      <c r="AK2921" s="276"/>
      <c r="AL2921" s="276"/>
      <c r="AM2921" s="276"/>
      <c r="AN2921" s="276"/>
      <c r="AO2921" s="276"/>
      <c r="AP2921" s="276"/>
      <c r="AQ2921" s="276"/>
      <c r="AR2921" s="277"/>
      <c r="AS2921" s="278"/>
      <c r="AT2921" s="272"/>
      <c r="AU2921" s="272"/>
      <c r="AV2921" s="272"/>
      <c r="AW2921" s="272"/>
      <c r="AX2921" s="272"/>
    </row>
    <row r="2922" spans="1:50" customFormat="1" ht="21.6" x14ac:dyDescent="0.3">
      <c r="A2922" s="274"/>
      <c r="B2922" s="270"/>
      <c r="C2922" s="276"/>
      <c r="D2922" s="276"/>
      <c r="E2922" s="276"/>
      <c r="F2922" s="276"/>
      <c r="G2922" s="276"/>
      <c r="H2922" s="276"/>
      <c r="I2922" s="276"/>
      <c r="J2922" s="276"/>
      <c r="K2922" s="276"/>
      <c r="L2922" s="276"/>
      <c r="M2922" s="276"/>
      <c r="N2922" s="276"/>
      <c r="O2922" s="276"/>
      <c r="P2922" s="276"/>
      <c r="Q2922" s="276"/>
      <c r="R2922" s="276"/>
      <c r="S2922" s="276"/>
      <c r="T2922" s="276"/>
      <c r="U2922" s="276"/>
      <c r="V2922" s="276"/>
      <c r="W2922" s="276"/>
      <c r="X2922" s="276"/>
      <c r="Y2922" s="276"/>
      <c r="Z2922" s="276"/>
      <c r="AA2922" s="276"/>
      <c r="AB2922" s="276"/>
      <c r="AC2922" s="276"/>
      <c r="AD2922" s="276"/>
      <c r="AE2922" s="276"/>
      <c r="AF2922" s="276"/>
      <c r="AG2922" s="276"/>
      <c r="AH2922" s="276"/>
      <c r="AI2922" s="276"/>
      <c r="AJ2922" s="276"/>
      <c r="AK2922" s="276"/>
      <c r="AL2922" s="276"/>
      <c r="AM2922" s="276"/>
      <c r="AN2922" s="276"/>
      <c r="AO2922" s="276"/>
      <c r="AP2922" s="276"/>
      <c r="AQ2922" s="276"/>
      <c r="AR2922" s="277"/>
      <c r="AS2922" s="278"/>
      <c r="AT2922" s="272"/>
      <c r="AU2922" s="272"/>
      <c r="AV2922" s="272"/>
      <c r="AW2922" s="272"/>
      <c r="AX2922" s="272"/>
    </row>
    <row r="2923" spans="1:50" customFormat="1" ht="21.6" x14ac:dyDescent="0.3">
      <c r="A2923" s="274"/>
      <c r="B2923" s="270"/>
      <c r="C2923" s="276"/>
      <c r="D2923" s="276"/>
      <c r="E2923" s="276"/>
      <c r="F2923" s="276"/>
      <c r="G2923" s="276"/>
      <c r="H2923" s="276"/>
      <c r="I2923" s="276"/>
      <c r="J2923" s="276"/>
      <c r="K2923" s="276"/>
      <c r="L2923" s="276"/>
      <c r="M2923" s="276"/>
      <c r="N2923" s="276"/>
      <c r="O2923" s="276"/>
      <c r="P2923" s="276"/>
      <c r="Q2923" s="276"/>
      <c r="R2923" s="276"/>
      <c r="S2923" s="276"/>
      <c r="T2923" s="276"/>
      <c r="U2923" s="276"/>
      <c r="V2923" s="276"/>
      <c r="W2923" s="276"/>
      <c r="X2923" s="276"/>
      <c r="Y2923" s="276"/>
      <c r="Z2923" s="276"/>
      <c r="AA2923" s="276"/>
      <c r="AB2923" s="276"/>
      <c r="AC2923" s="276"/>
      <c r="AD2923" s="276"/>
      <c r="AE2923" s="276"/>
      <c r="AF2923" s="276"/>
      <c r="AG2923" s="276"/>
      <c r="AH2923" s="276"/>
      <c r="AI2923" s="276"/>
      <c r="AJ2923" s="276"/>
      <c r="AK2923" s="276"/>
      <c r="AL2923" s="276"/>
      <c r="AM2923" s="276"/>
      <c r="AN2923" s="276"/>
      <c r="AO2923" s="276"/>
      <c r="AP2923" s="276"/>
      <c r="AQ2923" s="276"/>
      <c r="AR2923" s="277"/>
      <c r="AS2923" s="278"/>
      <c r="AT2923" s="272"/>
      <c r="AU2923" s="272"/>
      <c r="AV2923" s="272"/>
      <c r="AW2923" s="272"/>
      <c r="AX2923" s="272"/>
    </row>
    <row r="2924" spans="1:50" customFormat="1" ht="21.6" x14ac:dyDescent="0.3">
      <c r="A2924" s="274"/>
      <c r="B2924" s="270"/>
      <c r="C2924" s="276"/>
      <c r="D2924" s="276"/>
      <c r="E2924" s="276"/>
      <c r="F2924" s="276"/>
      <c r="G2924" s="276"/>
      <c r="H2924" s="276"/>
      <c r="I2924" s="276"/>
      <c r="J2924" s="276"/>
      <c r="K2924" s="276"/>
      <c r="L2924" s="276"/>
      <c r="M2924" s="276"/>
      <c r="N2924" s="276"/>
      <c r="O2924" s="276"/>
      <c r="P2924" s="276"/>
      <c r="Q2924" s="276"/>
      <c r="R2924" s="276"/>
      <c r="S2924" s="276"/>
      <c r="T2924" s="276"/>
      <c r="U2924" s="276"/>
      <c r="V2924" s="276"/>
      <c r="W2924" s="276"/>
      <c r="X2924" s="276"/>
      <c r="Y2924" s="276"/>
      <c r="Z2924" s="276"/>
      <c r="AA2924" s="276"/>
      <c r="AB2924" s="276"/>
      <c r="AC2924" s="276"/>
      <c r="AD2924" s="276"/>
      <c r="AE2924" s="276"/>
      <c r="AF2924" s="276"/>
      <c r="AG2924" s="276"/>
      <c r="AH2924" s="276"/>
      <c r="AI2924" s="276"/>
      <c r="AJ2924" s="276"/>
      <c r="AK2924" s="276"/>
      <c r="AL2924" s="276"/>
      <c r="AM2924" s="276"/>
      <c r="AN2924" s="276"/>
      <c r="AO2924" s="276"/>
      <c r="AP2924" s="276"/>
      <c r="AQ2924" s="276"/>
      <c r="AR2924" s="277"/>
      <c r="AS2924" s="278"/>
      <c r="AT2924" s="272"/>
      <c r="AU2924" s="272"/>
      <c r="AV2924" s="272"/>
      <c r="AW2924" s="272"/>
      <c r="AX2924" s="272"/>
    </row>
    <row r="2925" spans="1:50" customFormat="1" ht="14.4" x14ac:dyDescent="0.3">
      <c r="A2925" s="269"/>
      <c r="B2925" s="270"/>
      <c r="C2925" s="275"/>
      <c r="D2925" s="275"/>
      <c r="E2925" s="275"/>
      <c r="F2925" s="275"/>
      <c r="G2925" s="275"/>
      <c r="H2925" s="275"/>
      <c r="I2925" s="275"/>
      <c r="J2925" s="275"/>
      <c r="K2925" s="275"/>
      <c r="L2925" s="275"/>
      <c r="M2925" s="275"/>
      <c r="N2925" s="275"/>
      <c r="O2925" s="275"/>
      <c r="P2925" s="275"/>
      <c r="Q2925" s="275"/>
      <c r="R2925" s="275"/>
      <c r="S2925" s="275"/>
      <c r="T2925" s="275"/>
      <c r="U2925" s="275"/>
      <c r="V2925" s="275"/>
      <c r="W2925" s="275"/>
      <c r="X2925" s="275"/>
      <c r="Y2925" s="275"/>
      <c r="Z2925" s="275"/>
      <c r="AA2925" s="275"/>
      <c r="AB2925" s="275"/>
      <c r="AC2925" s="275"/>
      <c r="AD2925" s="275"/>
      <c r="AE2925" s="275"/>
      <c r="AF2925" s="275"/>
      <c r="AG2925" s="275"/>
      <c r="AH2925" s="275"/>
      <c r="AI2925" s="275"/>
      <c r="AJ2925" s="275"/>
      <c r="AK2925" s="275"/>
      <c r="AL2925" s="275"/>
      <c r="AM2925" s="275"/>
      <c r="AN2925" s="275"/>
      <c r="AO2925" s="275"/>
      <c r="AP2925" s="275"/>
      <c r="AQ2925" s="275"/>
      <c r="AR2925" s="275"/>
      <c r="AS2925" s="275"/>
      <c r="AT2925" s="272"/>
      <c r="AU2925" s="272"/>
      <c r="AV2925" s="272"/>
      <c r="AW2925" s="272"/>
      <c r="AX2925" s="272"/>
    </row>
    <row r="2926" spans="1:50" customFormat="1" ht="21.6" x14ac:dyDescent="0.3">
      <c r="A2926" s="274"/>
      <c r="B2926" s="270"/>
      <c r="C2926" s="276"/>
      <c r="D2926" s="276"/>
      <c r="E2926" s="276"/>
      <c r="F2926" s="276"/>
      <c r="G2926" s="276"/>
      <c r="H2926" s="276"/>
      <c r="I2926" s="276"/>
      <c r="J2926" s="276"/>
      <c r="K2926" s="276"/>
      <c r="L2926" s="276"/>
      <c r="M2926" s="276"/>
      <c r="N2926" s="276"/>
      <c r="O2926" s="276"/>
      <c r="P2926" s="276"/>
      <c r="Q2926" s="276"/>
      <c r="R2926" s="276"/>
      <c r="S2926" s="276"/>
      <c r="T2926" s="276"/>
      <c r="U2926" s="276"/>
      <c r="V2926" s="276"/>
      <c r="W2926" s="276"/>
      <c r="X2926" s="276"/>
      <c r="Y2926" s="276"/>
      <c r="Z2926" s="276"/>
      <c r="AA2926" s="276"/>
      <c r="AB2926" s="276"/>
      <c r="AC2926" s="276"/>
      <c r="AD2926" s="276"/>
      <c r="AE2926" s="276"/>
      <c r="AF2926" s="276"/>
      <c r="AG2926" s="276"/>
      <c r="AH2926" s="276"/>
      <c r="AI2926" s="276"/>
      <c r="AJ2926" s="276"/>
      <c r="AK2926" s="276"/>
      <c r="AL2926" s="276"/>
      <c r="AM2926" s="276"/>
      <c r="AN2926" s="276"/>
      <c r="AO2926" s="276"/>
      <c r="AP2926" s="276"/>
      <c r="AQ2926" s="276"/>
      <c r="AR2926" s="277"/>
      <c r="AS2926" s="278"/>
      <c r="AT2926" s="272"/>
      <c r="AU2926" s="272"/>
      <c r="AV2926" s="272"/>
      <c r="AW2926" s="272"/>
      <c r="AX2926" s="272"/>
    </row>
    <row r="2927" spans="1:50" customFormat="1" ht="21.6" x14ac:dyDescent="0.3">
      <c r="A2927" s="274"/>
      <c r="B2927" s="270"/>
      <c r="C2927" s="276"/>
      <c r="D2927" s="276"/>
      <c r="E2927" s="276"/>
      <c r="F2927" s="276"/>
      <c r="G2927" s="276"/>
      <c r="H2927" s="276"/>
      <c r="I2927" s="276"/>
      <c r="J2927" s="276"/>
      <c r="K2927" s="276"/>
      <c r="L2927" s="276"/>
      <c r="M2927" s="276"/>
      <c r="N2927" s="276"/>
      <c r="O2927" s="276"/>
      <c r="P2927" s="276"/>
      <c r="Q2927" s="276"/>
      <c r="R2927" s="276"/>
      <c r="S2927" s="276"/>
      <c r="T2927" s="276"/>
      <c r="U2927" s="276"/>
      <c r="V2927" s="276"/>
      <c r="W2927" s="276"/>
      <c r="X2927" s="276"/>
      <c r="Y2927" s="276"/>
      <c r="Z2927" s="276"/>
      <c r="AA2927" s="276"/>
      <c r="AB2927" s="276"/>
      <c r="AC2927" s="276"/>
      <c r="AD2927" s="276"/>
      <c r="AE2927" s="276"/>
      <c r="AF2927" s="276"/>
      <c r="AG2927" s="276"/>
      <c r="AH2927" s="276"/>
      <c r="AI2927" s="276"/>
      <c r="AJ2927" s="276"/>
      <c r="AK2927" s="276"/>
      <c r="AL2927" s="276"/>
      <c r="AM2927" s="276"/>
      <c r="AN2927" s="276"/>
      <c r="AO2927" s="276"/>
      <c r="AP2927" s="276"/>
      <c r="AQ2927" s="276"/>
      <c r="AR2927" s="277"/>
      <c r="AS2927" s="278"/>
      <c r="AT2927" s="272"/>
      <c r="AU2927" s="272"/>
      <c r="AV2927" s="272"/>
      <c r="AW2927" s="272"/>
      <c r="AX2927" s="272"/>
    </row>
    <row r="2928" spans="1:50" customFormat="1" ht="14.4" x14ac:dyDescent="0.3">
      <c r="A2928" s="269"/>
      <c r="B2928" s="270"/>
      <c r="C2928" s="275"/>
      <c r="D2928" s="275"/>
      <c r="E2928" s="275"/>
      <c r="F2928" s="275"/>
      <c r="G2928" s="275"/>
      <c r="H2928" s="275"/>
      <c r="I2928" s="275"/>
      <c r="J2928" s="275"/>
      <c r="K2928" s="275"/>
      <c r="L2928" s="275"/>
      <c r="M2928" s="275"/>
      <c r="N2928" s="275"/>
      <c r="O2928" s="275"/>
      <c r="P2928" s="275"/>
      <c r="Q2928" s="275"/>
      <c r="R2928" s="275"/>
      <c r="S2928" s="275"/>
      <c r="T2928" s="275"/>
      <c r="U2928" s="275"/>
      <c r="V2928" s="275"/>
      <c r="W2928" s="275"/>
      <c r="X2928" s="275"/>
      <c r="Y2928" s="275"/>
      <c r="Z2928" s="275"/>
      <c r="AA2928" s="275"/>
      <c r="AB2928" s="275"/>
      <c r="AC2928" s="275"/>
      <c r="AD2928" s="275"/>
      <c r="AE2928" s="275"/>
      <c r="AF2928" s="275"/>
      <c r="AG2928" s="275"/>
      <c r="AH2928" s="275"/>
      <c r="AI2928" s="275"/>
      <c r="AJ2928" s="275"/>
      <c r="AK2928" s="275"/>
      <c r="AL2928" s="275"/>
      <c r="AM2928" s="275"/>
      <c r="AN2928" s="275"/>
      <c r="AO2928" s="275"/>
      <c r="AP2928" s="275"/>
      <c r="AQ2928" s="275"/>
      <c r="AR2928" s="275"/>
      <c r="AS2928" s="275"/>
      <c r="AT2928" s="272"/>
      <c r="AU2928" s="272"/>
      <c r="AV2928" s="272"/>
      <c r="AW2928" s="272"/>
      <c r="AX2928" s="272"/>
    </row>
    <row r="2929" spans="1:50" customFormat="1" ht="21.6" x14ac:dyDescent="0.3">
      <c r="A2929" s="274"/>
      <c r="B2929" s="270"/>
      <c r="C2929" s="276"/>
      <c r="D2929" s="276"/>
      <c r="E2929" s="276"/>
      <c r="F2929" s="276"/>
      <c r="G2929" s="276"/>
      <c r="H2929" s="276"/>
      <c r="I2929" s="276"/>
      <c r="J2929" s="276"/>
      <c r="K2929" s="276"/>
      <c r="L2929" s="276"/>
      <c r="M2929" s="276"/>
      <c r="N2929" s="276"/>
      <c r="O2929" s="276"/>
      <c r="P2929" s="276"/>
      <c r="Q2929" s="276"/>
      <c r="R2929" s="276"/>
      <c r="S2929" s="276"/>
      <c r="T2929" s="276"/>
      <c r="U2929" s="276"/>
      <c r="V2929" s="276"/>
      <c r="W2929" s="276"/>
      <c r="X2929" s="276"/>
      <c r="Y2929" s="276"/>
      <c r="Z2929" s="276"/>
      <c r="AA2929" s="276"/>
      <c r="AB2929" s="276"/>
      <c r="AC2929" s="276"/>
      <c r="AD2929" s="276"/>
      <c r="AE2929" s="276"/>
      <c r="AF2929" s="276"/>
      <c r="AG2929" s="276"/>
      <c r="AH2929" s="276"/>
      <c r="AI2929" s="276"/>
      <c r="AJ2929" s="276"/>
      <c r="AK2929" s="276"/>
      <c r="AL2929" s="276"/>
      <c r="AM2929" s="276"/>
      <c r="AN2929" s="276"/>
      <c r="AO2929" s="276"/>
      <c r="AP2929" s="276"/>
      <c r="AQ2929" s="276"/>
      <c r="AR2929" s="277"/>
      <c r="AS2929" s="278"/>
      <c r="AT2929" s="272"/>
      <c r="AU2929" s="272"/>
      <c r="AV2929" s="272"/>
      <c r="AW2929" s="272"/>
      <c r="AX2929" s="272"/>
    </row>
    <row r="2930" spans="1:50" customFormat="1" ht="21.6" x14ac:dyDescent="0.3">
      <c r="A2930" s="274"/>
      <c r="B2930" s="270"/>
      <c r="C2930" s="276"/>
      <c r="D2930" s="276"/>
      <c r="E2930" s="276"/>
      <c r="F2930" s="276"/>
      <c r="G2930" s="276"/>
      <c r="H2930" s="276"/>
      <c r="I2930" s="276"/>
      <c r="J2930" s="276"/>
      <c r="K2930" s="276"/>
      <c r="L2930" s="276"/>
      <c r="M2930" s="276"/>
      <c r="N2930" s="276"/>
      <c r="O2930" s="276"/>
      <c r="P2930" s="276"/>
      <c r="Q2930" s="276"/>
      <c r="R2930" s="276"/>
      <c r="S2930" s="276"/>
      <c r="T2930" s="276"/>
      <c r="U2930" s="276"/>
      <c r="V2930" s="276"/>
      <c r="W2930" s="276"/>
      <c r="X2930" s="276"/>
      <c r="Y2930" s="276"/>
      <c r="Z2930" s="276"/>
      <c r="AA2930" s="276"/>
      <c r="AB2930" s="276"/>
      <c r="AC2930" s="276"/>
      <c r="AD2930" s="276"/>
      <c r="AE2930" s="276"/>
      <c r="AF2930" s="276"/>
      <c r="AG2930" s="276"/>
      <c r="AH2930" s="276"/>
      <c r="AI2930" s="276"/>
      <c r="AJ2930" s="276"/>
      <c r="AK2930" s="276"/>
      <c r="AL2930" s="276"/>
      <c r="AM2930" s="276"/>
      <c r="AN2930" s="276"/>
      <c r="AO2930" s="276"/>
      <c r="AP2930" s="276"/>
      <c r="AQ2930" s="276"/>
      <c r="AR2930" s="277"/>
      <c r="AS2930" s="278"/>
      <c r="AT2930" s="272"/>
      <c r="AU2930" s="272"/>
      <c r="AV2930" s="272"/>
      <c r="AW2930" s="272"/>
      <c r="AX2930" s="272"/>
    </row>
    <row r="2931" spans="1:50" customFormat="1" ht="21.6" x14ac:dyDescent="0.3">
      <c r="A2931" s="274"/>
      <c r="B2931" s="270"/>
      <c r="C2931" s="276"/>
      <c r="D2931" s="276"/>
      <c r="E2931" s="276"/>
      <c r="F2931" s="276"/>
      <c r="G2931" s="276"/>
      <c r="H2931" s="276"/>
      <c r="I2931" s="276"/>
      <c r="J2931" s="276"/>
      <c r="K2931" s="276"/>
      <c r="L2931" s="276"/>
      <c r="M2931" s="276"/>
      <c r="N2931" s="276"/>
      <c r="O2931" s="276"/>
      <c r="P2931" s="276"/>
      <c r="Q2931" s="276"/>
      <c r="R2931" s="276"/>
      <c r="S2931" s="276"/>
      <c r="T2931" s="276"/>
      <c r="U2931" s="276"/>
      <c r="V2931" s="276"/>
      <c r="W2931" s="276"/>
      <c r="X2931" s="276"/>
      <c r="Y2931" s="276"/>
      <c r="Z2931" s="276"/>
      <c r="AA2931" s="276"/>
      <c r="AB2931" s="276"/>
      <c r="AC2931" s="276"/>
      <c r="AD2931" s="276"/>
      <c r="AE2931" s="276"/>
      <c r="AF2931" s="276"/>
      <c r="AG2931" s="276"/>
      <c r="AH2931" s="276"/>
      <c r="AI2931" s="276"/>
      <c r="AJ2931" s="276"/>
      <c r="AK2931" s="276"/>
      <c r="AL2931" s="276"/>
      <c r="AM2931" s="276"/>
      <c r="AN2931" s="276"/>
      <c r="AO2931" s="276"/>
      <c r="AP2931" s="276"/>
      <c r="AQ2931" s="276"/>
      <c r="AR2931" s="277"/>
      <c r="AS2931" s="278"/>
      <c r="AT2931" s="272"/>
      <c r="AU2931" s="272"/>
      <c r="AV2931" s="272"/>
      <c r="AW2931" s="272"/>
      <c r="AX2931" s="272"/>
    </row>
    <row r="2932" spans="1:50" customFormat="1" ht="21.6" x14ac:dyDescent="0.3">
      <c r="A2932" s="274"/>
      <c r="B2932" s="270"/>
      <c r="C2932" s="276"/>
      <c r="D2932" s="276"/>
      <c r="E2932" s="276"/>
      <c r="F2932" s="276"/>
      <c r="G2932" s="276"/>
      <c r="H2932" s="276"/>
      <c r="I2932" s="276"/>
      <c r="J2932" s="276"/>
      <c r="K2932" s="276"/>
      <c r="L2932" s="276"/>
      <c r="M2932" s="276"/>
      <c r="N2932" s="276"/>
      <c r="O2932" s="276"/>
      <c r="P2932" s="276"/>
      <c r="Q2932" s="276"/>
      <c r="R2932" s="276"/>
      <c r="S2932" s="276"/>
      <c r="T2932" s="276"/>
      <c r="U2932" s="276"/>
      <c r="V2932" s="276"/>
      <c r="W2932" s="276"/>
      <c r="X2932" s="276"/>
      <c r="Y2932" s="276"/>
      <c r="Z2932" s="276"/>
      <c r="AA2932" s="276"/>
      <c r="AB2932" s="276"/>
      <c r="AC2932" s="276"/>
      <c r="AD2932" s="276"/>
      <c r="AE2932" s="276"/>
      <c r="AF2932" s="276"/>
      <c r="AG2932" s="276"/>
      <c r="AH2932" s="276"/>
      <c r="AI2932" s="276"/>
      <c r="AJ2932" s="276"/>
      <c r="AK2932" s="276"/>
      <c r="AL2932" s="276"/>
      <c r="AM2932" s="276"/>
      <c r="AN2932" s="276"/>
      <c r="AO2932" s="276"/>
      <c r="AP2932" s="276"/>
      <c r="AQ2932" s="276"/>
      <c r="AR2932" s="277"/>
      <c r="AS2932" s="278"/>
      <c r="AT2932" s="272"/>
      <c r="AU2932" s="272"/>
      <c r="AV2932" s="272"/>
      <c r="AW2932" s="272"/>
      <c r="AX2932" s="272"/>
    </row>
    <row r="2933" spans="1:50" customFormat="1" ht="21.6" x14ac:dyDescent="0.3">
      <c r="A2933" s="274"/>
      <c r="B2933" s="270"/>
      <c r="C2933" s="276"/>
      <c r="D2933" s="276"/>
      <c r="E2933" s="276"/>
      <c r="F2933" s="276"/>
      <c r="G2933" s="276"/>
      <c r="H2933" s="276"/>
      <c r="I2933" s="276"/>
      <c r="J2933" s="276"/>
      <c r="K2933" s="276"/>
      <c r="L2933" s="276"/>
      <c r="M2933" s="276"/>
      <c r="N2933" s="276"/>
      <c r="O2933" s="276"/>
      <c r="P2933" s="276"/>
      <c r="Q2933" s="276"/>
      <c r="R2933" s="276"/>
      <c r="S2933" s="276"/>
      <c r="T2933" s="276"/>
      <c r="U2933" s="276"/>
      <c r="V2933" s="276"/>
      <c r="W2933" s="276"/>
      <c r="X2933" s="276"/>
      <c r="Y2933" s="276"/>
      <c r="Z2933" s="276"/>
      <c r="AA2933" s="276"/>
      <c r="AB2933" s="276"/>
      <c r="AC2933" s="276"/>
      <c r="AD2933" s="276"/>
      <c r="AE2933" s="276"/>
      <c r="AF2933" s="276"/>
      <c r="AG2933" s="276"/>
      <c r="AH2933" s="276"/>
      <c r="AI2933" s="276"/>
      <c r="AJ2933" s="276"/>
      <c r="AK2933" s="276"/>
      <c r="AL2933" s="276"/>
      <c r="AM2933" s="276"/>
      <c r="AN2933" s="276"/>
      <c r="AO2933" s="276"/>
      <c r="AP2933" s="276"/>
      <c r="AQ2933" s="276"/>
      <c r="AR2933" s="277"/>
      <c r="AS2933" s="278"/>
      <c r="AT2933" s="272"/>
      <c r="AU2933" s="272"/>
      <c r="AV2933" s="272"/>
      <c r="AW2933" s="272"/>
      <c r="AX2933" s="272"/>
    </row>
    <row r="2934" spans="1:50" customFormat="1" ht="21.6" x14ac:dyDescent="0.3">
      <c r="A2934" s="274"/>
      <c r="B2934" s="270"/>
      <c r="C2934" s="276"/>
      <c r="D2934" s="276"/>
      <c r="E2934" s="276"/>
      <c r="F2934" s="276"/>
      <c r="G2934" s="276"/>
      <c r="H2934" s="276"/>
      <c r="I2934" s="276"/>
      <c r="J2934" s="276"/>
      <c r="K2934" s="276"/>
      <c r="L2934" s="276"/>
      <c r="M2934" s="276"/>
      <c r="N2934" s="276"/>
      <c r="O2934" s="276"/>
      <c r="P2934" s="276"/>
      <c r="Q2934" s="276"/>
      <c r="R2934" s="276"/>
      <c r="S2934" s="276"/>
      <c r="T2934" s="276"/>
      <c r="U2934" s="276"/>
      <c r="V2934" s="276"/>
      <c r="W2934" s="276"/>
      <c r="X2934" s="276"/>
      <c r="Y2934" s="276"/>
      <c r="Z2934" s="276"/>
      <c r="AA2934" s="276"/>
      <c r="AB2934" s="276"/>
      <c r="AC2934" s="276"/>
      <c r="AD2934" s="276"/>
      <c r="AE2934" s="276"/>
      <c r="AF2934" s="276"/>
      <c r="AG2934" s="276"/>
      <c r="AH2934" s="276"/>
      <c r="AI2934" s="276"/>
      <c r="AJ2934" s="276"/>
      <c r="AK2934" s="276"/>
      <c r="AL2934" s="276"/>
      <c r="AM2934" s="276"/>
      <c r="AN2934" s="276"/>
      <c r="AO2934" s="276"/>
      <c r="AP2934" s="276"/>
      <c r="AQ2934" s="276"/>
      <c r="AR2934" s="277"/>
      <c r="AS2934" s="278"/>
      <c r="AT2934" s="272"/>
      <c r="AU2934" s="272"/>
      <c r="AV2934" s="272"/>
      <c r="AW2934" s="272"/>
      <c r="AX2934" s="272"/>
    </row>
    <row r="2935" spans="1:50" customFormat="1" ht="21.6" x14ac:dyDescent="0.3">
      <c r="A2935" s="274"/>
      <c r="B2935" s="270"/>
      <c r="C2935" s="276"/>
      <c r="D2935" s="276"/>
      <c r="E2935" s="276"/>
      <c r="F2935" s="276"/>
      <c r="G2935" s="276"/>
      <c r="H2935" s="276"/>
      <c r="I2935" s="276"/>
      <c r="J2935" s="276"/>
      <c r="K2935" s="276"/>
      <c r="L2935" s="276"/>
      <c r="M2935" s="276"/>
      <c r="N2935" s="276"/>
      <c r="O2935" s="276"/>
      <c r="P2935" s="276"/>
      <c r="Q2935" s="276"/>
      <c r="R2935" s="276"/>
      <c r="S2935" s="276"/>
      <c r="T2935" s="276"/>
      <c r="U2935" s="276"/>
      <c r="V2935" s="276"/>
      <c r="W2935" s="276"/>
      <c r="X2935" s="276"/>
      <c r="Y2935" s="276"/>
      <c r="Z2935" s="276"/>
      <c r="AA2935" s="276"/>
      <c r="AB2935" s="276"/>
      <c r="AC2935" s="276"/>
      <c r="AD2935" s="276"/>
      <c r="AE2935" s="276"/>
      <c r="AF2935" s="276"/>
      <c r="AG2935" s="276"/>
      <c r="AH2935" s="276"/>
      <c r="AI2935" s="276"/>
      <c r="AJ2935" s="276"/>
      <c r="AK2935" s="276"/>
      <c r="AL2935" s="276"/>
      <c r="AM2935" s="276"/>
      <c r="AN2935" s="276"/>
      <c r="AO2935" s="276"/>
      <c r="AP2935" s="276"/>
      <c r="AQ2935" s="276"/>
      <c r="AR2935" s="277"/>
      <c r="AS2935" s="278"/>
      <c r="AT2935" s="272"/>
      <c r="AU2935" s="272"/>
      <c r="AV2935" s="272"/>
      <c r="AW2935" s="272"/>
      <c r="AX2935" s="272"/>
    </row>
    <row r="2936" spans="1:50" customFormat="1" ht="21.6" x14ac:dyDescent="0.3">
      <c r="A2936" s="274"/>
      <c r="B2936" s="270"/>
      <c r="C2936" s="276"/>
      <c r="D2936" s="276"/>
      <c r="E2936" s="276"/>
      <c r="F2936" s="276"/>
      <c r="G2936" s="276"/>
      <c r="H2936" s="276"/>
      <c r="I2936" s="276"/>
      <c r="J2936" s="276"/>
      <c r="K2936" s="276"/>
      <c r="L2936" s="276"/>
      <c r="M2936" s="276"/>
      <c r="N2936" s="276"/>
      <c r="O2936" s="276"/>
      <c r="P2936" s="276"/>
      <c r="Q2936" s="276"/>
      <c r="R2936" s="276"/>
      <c r="S2936" s="276"/>
      <c r="T2936" s="276"/>
      <c r="U2936" s="276"/>
      <c r="V2936" s="276"/>
      <c r="W2936" s="276"/>
      <c r="X2936" s="276"/>
      <c r="Y2936" s="276"/>
      <c r="Z2936" s="276"/>
      <c r="AA2936" s="276"/>
      <c r="AB2936" s="276"/>
      <c r="AC2936" s="276"/>
      <c r="AD2936" s="276"/>
      <c r="AE2936" s="276"/>
      <c r="AF2936" s="276"/>
      <c r="AG2936" s="276"/>
      <c r="AH2936" s="276"/>
      <c r="AI2936" s="276"/>
      <c r="AJ2936" s="276"/>
      <c r="AK2936" s="276"/>
      <c r="AL2936" s="276"/>
      <c r="AM2936" s="276"/>
      <c r="AN2936" s="276"/>
      <c r="AO2936" s="276"/>
      <c r="AP2936" s="276"/>
      <c r="AQ2936" s="276"/>
      <c r="AR2936" s="277"/>
      <c r="AS2936" s="278"/>
      <c r="AT2936" s="272"/>
      <c r="AU2936" s="272"/>
      <c r="AV2936" s="272"/>
      <c r="AW2936" s="272"/>
      <c r="AX2936" s="272"/>
    </row>
    <row r="2937" spans="1:50" customFormat="1" ht="14.4" x14ac:dyDescent="0.3">
      <c r="A2937" s="269"/>
      <c r="B2937" s="270"/>
      <c r="C2937" s="275"/>
      <c r="D2937" s="275"/>
      <c r="E2937" s="275"/>
      <c r="F2937" s="275"/>
      <c r="G2937" s="275"/>
      <c r="H2937" s="275"/>
      <c r="I2937" s="275"/>
      <c r="J2937" s="275"/>
      <c r="K2937" s="275"/>
      <c r="L2937" s="275"/>
      <c r="M2937" s="275"/>
      <c r="N2937" s="275"/>
      <c r="O2937" s="275"/>
      <c r="P2937" s="275"/>
      <c r="Q2937" s="275"/>
      <c r="R2937" s="275"/>
      <c r="S2937" s="275"/>
      <c r="T2937" s="275"/>
      <c r="U2937" s="275"/>
      <c r="V2937" s="275"/>
      <c r="W2937" s="275"/>
      <c r="X2937" s="275"/>
      <c r="Y2937" s="275"/>
      <c r="Z2937" s="275"/>
      <c r="AA2937" s="275"/>
      <c r="AB2937" s="275"/>
      <c r="AC2937" s="275"/>
      <c r="AD2937" s="275"/>
      <c r="AE2937" s="275"/>
      <c r="AF2937" s="275"/>
      <c r="AG2937" s="275"/>
      <c r="AH2937" s="275"/>
      <c r="AI2937" s="275"/>
      <c r="AJ2937" s="275"/>
      <c r="AK2937" s="275"/>
      <c r="AL2937" s="275"/>
      <c r="AM2937" s="275"/>
      <c r="AN2937" s="275"/>
      <c r="AO2937" s="275"/>
      <c r="AP2937" s="275"/>
      <c r="AQ2937" s="275"/>
      <c r="AR2937" s="275"/>
      <c r="AS2937" s="275"/>
      <c r="AT2937" s="272"/>
      <c r="AU2937" s="272"/>
      <c r="AV2937" s="272"/>
      <c r="AW2937" s="272"/>
      <c r="AX2937" s="272"/>
    </row>
    <row r="2938" spans="1:50" customFormat="1" ht="21.6" x14ac:dyDescent="0.3">
      <c r="A2938" s="274"/>
      <c r="B2938" s="270"/>
      <c r="C2938" s="276"/>
      <c r="D2938" s="276"/>
      <c r="E2938" s="276"/>
      <c r="F2938" s="276"/>
      <c r="G2938" s="276"/>
      <c r="H2938" s="276"/>
      <c r="I2938" s="276"/>
      <c r="J2938" s="276"/>
      <c r="K2938" s="276"/>
      <c r="L2938" s="276"/>
      <c r="M2938" s="276"/>
      <c r="N2938" s="276"/>
      <c r="O2938" s="276"/>
      <c r="P2938" s="276"/>
      <c r="Q2938" s="276"/>
      <c r="R2938" s="276"/>
      <c r="S2938" s="276"/>
      <c r="T2938" s="276"/>
      <c r="U2938" s="276"/>
      <c r="V2938" s="276"/>
      <c r="W2938" s="276"/>
      <c r="X2938" s="276"/>
      <c r="Y2938" s="276"/>
      <c r="Z2938" s="276"/>
      <c r="AA2938" s="276"/>
      <c r="AB2938" s="276"/>
      <c r="AC2938" s="276"/>
      <c r="AD2938" s="276"/>
      <c r="AE2938" s="276"/>
      <c r="AF2938" s="276"/>
      <c r="AG2938" s="276"/>
      <c r="AH2938" s="276"/>
      <c r="AI2938" s="276"/>
      <c r="AJ2938" s="276"/>
      <c r="AK2938" s="276"/>
      <c r="AL2938" s="276"/>
      <c r="AM2938" s="276"/>
      <c r="AN2938" s="276"/>
      <c r="AO2938" s="276"/>
      <c r="AP2938" s="276"/>
      <c r="AQ2938" s="276"/>
      <c r="AR2938" s="277"/>
      <c r="AS2938" s="278"/>
      <c r="AT2938" s="272"/>
      <c r="AU2938" s="272"/>
      <c r="AV2938" s="272"/>
      <c r="AW2938" s="272"/>
      <c r="AX2938" s="272"/>
    </row>
    <row r="2939" spans="1:50" customFormat="1" ht="14.4" x14ac:dyDescent="0.3">
      <c r="A2939" s="269"/>
      <c r="B2939" s="270"/>
      <c r="C2939" s="275"/>
      <c r="D2939" s="275"/>
      <c r="E2939" s="275"/>
      <c r="F2939" s="275"/>
      <c r="G2939" s="275"/>
      <c r="H2939" s="275"/>
      <c r="I2939" s="275"/>
      <c r="J2939" s="275"/>
      <c r="K2939" s="275"/>
      <c r="L2939" s="275"/>
      <c r="M2939" s="275"/>
      <c r="N2939" s="275"/>
      <c r="O2939" s="275"/>
      <c r="P2939" s="275"/>
      <c r="Q2939" s="275"/>
      <c r="R2939" s="275"/>
      <c r="S2939" s="275"/>
      <c r="T2939" s="275"/>
      <c r="U2939" s="275"/>
      <c r="V2939" s="275"/>
      <c r="W2939" s="275"/>
      <c r="X2939" s="275"/>
      <c r="Y2939" s="275"/>
      <c r="Z2939" s="275"/>
      <c r="AA2939" s="275"/>
      <c r="AB2939" s="275"/>
      <c r="AC2939" s="275"/>
      <c r="AD2939" s="275"/>
      <c r="AE2939" s="275"/>
      <c r="AF2939" s="275"/>
      <c r="AG2939" s="275"/>
      <c r="AH2939" s="275"/>
      <c r="AI2939" s="275"/>
      <c r="AJ2939" s="275"/>
      <c r="AK2939" s="275"/>
      <c r="AL2939" s="275"/>
      <c r="AM2939" s="275"/>
      <c r="AN2939" s="275"/>
      <c r="AO2939" s="275"/>
      <c r="AP2939" s="275"/>
      <c r="AQ2939" s="275"/>
      <c r="AR2939" s="275"/>
      <c r="AS2939" s="275"/>
      <c r="AT2939" s="272"/>
      <c r="AU2939" s="272"/>
      <c r="AV2939" s="272"/>
      <c r="AW2939" s="272"/>
      <c r="AX2939" s="272"/>
    </row>
    <row r="2940" spans="1:50" customFormat="1" ht="14.4" x14ac:dyDescent="0.3">
      <c r="A2940" s="269"/>
      <c r="B2940" s="270"/>
      <c r="C2940" s="275"/>
      <c r="D2940" s="275"/>
      <c r="E2940" s="275"/>
      <c r="F2940" s="275"/>
      <c r="G2940" s="275"/>
      <c r="H2940" s="275"/>
      <c r="I2940" s="275"/>
      <c r="J2940" s="275"/>
      <c r="K2940" s="275"/>
      <c r="L2940" s="275"/>
      <c r="M2940" s="275"/>
      <c r="N2940" s="275"/>
      <c r="O2940" s="275"/>
      <c r="P2940" s="275"/>
      <c r="Q2940" s="275"/>
      <c r="R2940" s="275"/>
      <c r="S2940" s="275"/>
      <c r="T2940" s="275"/>
      <c r="U2940" s="275"/>
      <c r="V2940" s="275"/>
      <c r="W2940" s="275"/>
      <c r="X2940" s="275"/>
      <c r="Y2940" s="275"/>
      <c r="Z2940" s="275"/>
      <c r="AA2940" s="275"/>
      <c r="AB2940" s="275"/>
      <c r="AC2940" s="275"/>
      <c r="AD2940" s="275"/>
      <c r="AE2940" s="275"/>
      <c r="AF2940" s="275"/>
      <c r="AG2940" s="275"/>
      <c r="AH2940" s="275"/>
      <c r="AI2940" s="275"/>
      <c r="AJ2940" s="275"/>
      <c r="AK2940" s="275"/>
      <c r="AL2940" s="275"/>
      <c r="AM2940" s="275"/>
      <c r="AN2940" s="275"/>
      <c r="AO2940" s="275"/>
      <c r="AP2940" s="275"/>
      <c r="AQ2940" s="275"/>
      <c r="AR2940" s="275"/>
      <c r="AS2940" s="275"/>
      <c r="AT2940" s="272"/>
      <c r="AU2940" s="272"/>
      <c r="AV2940" s="272"/>
      <c r="AW2940" s="272"/>
      <c r="AX2940" s="272"/>
    </row>
    <row r="2941" spans="1:50" customFormat="1" ht="21.6" x14ac:dyDescent="0.3">
      <c r="A2941" s="274"/>
      <c r="B2941" s="270"/>
      <c r="C2941" s="276"/>
      <c r="D2941" s="276"/>
      <c r="E2941" s="276"/>
      <c r="F2941" s="276"/>
      <c r="G2941" s="276"/>
      <c r="H2941" s="276"/>
      <c r="I2941" s="276"/>
      <c r="J2941" s="276"/>
      <c r="K2941" s="276"/>
      <c r="L2941" s="276"/>
      <c r="M2941" s="276"/>
      <c r="N2941" s="276"/>
      <c r="O2941" s="276"/>
      <c r="P2941" s="276"/>
      <c r="Q2941" s="276"/>
      <c r="R2941" s="276"/>
      <c r="S2941" s="276"/>
      <c r="T2941" s="276"/>
      <c r="U2941" s="276"/>
      <c r="V2941" s="276"/>
      <c r="W2941" s="276"/>
      <c r="X2941" s="276"/>
      <c r="Y2941" s="276"/>
      <c r="Z2941" s="276"/>
      <c r="AA2941" s="276"/>
      <c r="AB2941" s="276"/>
      <c r="AC2941" s="276"/>
      <c r="AD2941" s="276"/>
      <c r="AE2941" s="276"/>
      <c r="AF2941" s="276"/>
      <c r="AG2941" s="276"/>
      <c r="AH2941" s="276"/>
      <c r="AI2941" s="276"/>
      <c r="AJ2941" s="276"/>
      <c r="AK2941" s="276"/>
      <c r="AL2941" s="276"/>
      <c r="AM2941" s="276"/>
      <c r="AN2941" s="276"/>
      <c r="AO2941" s="276"/>
      <c r="AP2941" s="276"/>
      <c r="AQ2941" s="276"/>
      <c r="AR2941" s="277"/>
      <c r="AS2941" s="278"/>
      <c r="AT2941" s="272"/>
      <c r="AU2941" s="272"/>
      <c r="AV2941" s="272"/>
      <c r="AW2941" s="272"/>
      <c r="AX2941" s="272"/>
    </row>
    <row r="2942" spans="1:50" customFormat="1" ht="21.6" x14ac:dyDescent="0.3">
      <c r="A2942" s="274"/>
      <c r="B2942" s="270"/>
      <c r="C2942" s="276"/>
      <c r="D2942" s="276"/>
      <c r="E2942" s="276"/>
      <c r="F2942" s="276"/>
      <c r="G2942" s="276"/>
      <c r="H2942" s="276"/>
      <c r="I2942" s="276"/>
      <c r="J2942" s="276"/>
      <c r="K2942" s="276"/>
      <c r="L2942" s="276"/>
      <c r="M2942" s="276"/>
      <c r="N2942" s="276"/>
      <c r="O2942" s="276"/>
      <c r="P2942" s="276"/>
      <c r="Q2942" s="276"/>
      <c r="R2942" s="276"/>
      <c r="S2942" s="276"/>
      <c r="T2942" s="276"/>
      <c r="U2942" s="276"/>
      <c r="V2942" s="276"/>
      <c r="W2942" s="276"/>
      <c r="X2942" s="276"/>
      <c r="Y2942" s="276"/>
      <c r="Z2942" s="276"/>
      <c r="AA2942" s="276"/>
      <c r="AB2942" s="276"/>
      <c r="AC2942" s="276"/>
      <c r="AD2942" s="276"/>
      <c r="AE2942" s="276"/>
      <c r="AF2942" s="276"/>
      <c r="AG2942" s="276"/>
      <c r="AH2942" s="276"/>
      <c r="AI2942" s="276"/>
      <c r="AJ2942" s="276"/>
      <c r="AK2942" s="276"/>
      <c r="AL2942" s="276"/>
      <c r="AM2942" s="276"/>
      <c r="AN2942" s="276"/>
      <c r="AO2942" s="276"/>
      <c r="AP2942" s="276"/>
      <c r="AQ2942" s="276"/>
      <c r="AR2942" s="277"/>
      <c r="AS2942" s="278"/>
      <c r="AT2942" s="272"/>
      <c r="AU2942" s="272"/>
      <c r="AV2942" s="272"/>
      <c r="AW2942" s="272"/>
      <c r="AX2942" s="272"/>
    </row>
    <row r="2943" spans="1:50" customFormat="1" ht="21.6" x14ac:dyDescent="0.3">
      <c r="A2943" s="274"/>
      <c r="B2943" s="270"/>
      <c r="C2943" s="276"/>
      <c r="D2943" s="276"/>
      <c r="E2943" s="276"/>
      <c r="F2943" s="276"/>
      <c r="G2943" s="276"/>
      <c r="H2943" s="276"/>
      <c r="I2943" s="276"/>
      <c r="J2943" s="276"/>
      <c r="K2943" s="276"/>
      <c r="L2943" s="276"/>
      <c r="M2943" s="276"/>
      <c r="N2943" s="276"/>
      <c r="O2943" s="276"/>
      <c r="P2943" s="276"/>
      <c r="Q2943" s="276"/>
      <c r="R2943" s="276"/>
      <c r="S2943" s="276"/>
      <c r="T2943" s="276"/>
      <c r="U2943" s="276"/>
      <c r="V2943" s="276"/>
      <c r="W2943" s="276"/>
      <c r="X2943" s="276"/>
      <c r="Y2943" s="276"/>
      <c r="Z2943" s="276"/>
      <c r="AA2943" s="276"/>
      <c r="AB2943" s="276"/>
      <c r="AC2943" s="276"/>
      <c r="AD2943" s="276"/>
      <c r="AE2943" s="276"/>
      <c r="AF2943" s="276"/>
      <c r="AG2943" s="276"/>
      <c r="AH2943" s="276"/>
      <c r="AI2943" s="276"/>
      <c r="AJ2943" s="276"/>
      <c r="AK2943" s="276"/>
      <c r="AL2943" s="276"/>
      <c r="AM2943" s="276"/>
      <c r="AN2943" s="276"/>
      <c r="AO2943" s="276"/>
      <c r="AP2943" s="276"/>
      <c r="AQ2943" s="276"/>
      <c r="AR2943" s="277"/>
      <c r="AS2943" s="278"/>
      <c r="AT2943" s="272"/>
      <c r="AU2943" s="272"/>
      <c r="AV2943" s="272"/>
      <c r="AW2943" s="272"/>
      <c r="AX2943" s="272"/>
    </row>
    <row r="2944" spans="1:50" customFormat="1" ht="21.6" x14ac:dyDescent="0.3">
      <c r="A2944" s="274"/>
      <c r="B2944" s="270"/>
      <c r="C2944" s="276"/>
      <c r="D2944" s="276"/>
      <c r="E2944" s="276"/>
      <c r="F2944" s="276"/>
      <c r="G2944" s="276"/>
      <c r="H2944" s="276"/>
      <c r="I2944" s="276"/>
      <c r="J2944" s="276"/>
      <c r="K2944" s="276"/>
      <c r="L2944" s="276"/>
      <c r="M2944" s="276"/>
      <c r="N2944" s="276"/>
      <c r="O2944" s="276"/>
      <c r="P2944" s="276"/>
      <c r="Q2944" s="276"/>
      <c r="R2944" s="276"/>
      <c r="S2944" s="276"/>
      <c r="T2944" s="276"/>
      <c r="U2944" s="276"/>
      <c r="V2944" s="276"/>
      <c r="W2944" s="276"/>
      <c r="X2944" s="276"/>
      <c r="Y2944" s="276"/>
      <c r="Z2944" s="276"/>
      <c r="AA2944" s="276"/>
      <c r="AB2944" s="276"/>
      <c r="AC2944" s="276"/>
      <c r="AD2944" s="276"/>
      <c r="AE2944" s="276"/>
      <c r="AF2944" s="276"/>
      <c r="AG2944" s="276"/>
      <c r="AH2944" s="276"/>
      <c r="AI2944" s="276"/>
      <c r="AJ2944" s="276"/>
      <c r="AK2944" s="276"/>
      <c r="AL2944" s="276"/>
      <c r="AM2944" s="276"/>
      <c r="AN2944" s="276"/>
      <c r="AO2944" s="276"/>
      <c r="AP2944" s="276"/>
      <c r="AQ2944" s="276"/>
      <c r="AR2944" s="277"/>
      <c r="AS2944" s="278"/>
      <c r="AT2944" s="272"/>
      <c r="AU2944" s="272"/>
      <c r="AV2944" s="272"/>
      <c r="AW2944" s="272"/>
      <c r="AX2944" s="272"/>
    </row>
    <row r="2945" spans="1:50" customFormat="1" ht="21.6" x14ac:dyDescent="0.3">
      <c r="A2945" s="274"/>
      <c r="B2945" s="270"/>
      <c r="C2945" s="276"/>
      <c r="D2945" s="276"/>
      <c r="E2945" s="276"/>
      <c r="F2945" s="276"/>
      <c r="G2945" s="276"/>
      <c r="H2945" s="276"/>
      <c r="I2945" s="276"/>
      <c r="J2945" s="276"/>
      <c r="K2945" s="276"/>
      <c r="L2945" s="276"/>
      <c r="M2945" s="276"/>
      <c r="N2945" s="276"/>
      <c r="O2945" s="276"/>
      <c r="P2945" s="276"/>
      <c r="Q2945" s="276"/>
      <c r="R2945" s="276"/>
      <c r="S2945" s="276"/>
      <c r="T2945" s="276"/>
      <c r="U2945" s="276"/>
      <c r="V2945" s="276"/>
      <c r="W2945" s="276"/>
      <c r="X2945" s="276"/>
      <c r="Y2945" s="276"/>
      <c r="Z2945" s="276"/>
      <c r="AA2945" s="276"/>
      <c r="AB2945" s="276"/>
      <c r="AC2945" s="276"/>
      <c r="AD2945" s="276"/>
      <c r="AE2945" s="276"/>
      <c r="AF2945" s="276"/>
      <c r="AG2945" s="276"/>
      <c r="AH2945" s="276"/>
      <c r="AI2945" s="276"/>
      <c r="AJ2945" s="276"/>
      <c r="AK2945" s="276"/>
      <c r="AL2945" s="276"/>
      <c r="AM2945" s="276"/>
      <c r="AN2945" s="276"/>
      <c r="AO2945" s="276"/>
      <c r="AP2945" s="276"/>
      <c r="AQ2945" s="276"/>
      <c r="AR2945" s="277"/>
      <c r="AS2945" s="278"/>
      <c r="AT2945" s="272"/>
      <c r="AU2945" s="272"/>
      <c r="AV2945" s="272"/>
      <c r="AW2945" s="272"/>
      <c r="AX2945" s="272"/>
    </row>
    <row r="2946" spans="1:50" customFormat="1" ht="21.6" x14ac:dyDescent="0.3">
      <c r="A2946" s="274"/>
      <c r="B2946" s="270"/>
      <c r="C2946" s="276"/>
      <c r="D2946" s="276"/>
      <c r="E2946" s="276"/>
      <c r="F2946" s="276"/>
      <c r="G2946" s="276"/>
      <c r="H2946" s="276"/>
      <c r="I2946" s="276"/>
      <c r="J2946" s="276"/>
      <c r="K2946" s="276"/>
      <c r="L2946" s="276"/>
      <c r="M2946" s="276"/>
      <c r="N2946" s="276"/>
      <c r="O2946" s="276"/>
      <c r="P2946" s="276"/>
      <c r="Q2946" s="276"/>
      <c r="R2946" s="276"/>
      <c r="S2946" s="276"/>
      <c r="T2946" s="276"/>
      <c r="U2946" s="276"/>
      <c r="V2946" s="276"/>
      <c r="W2946" s="276"/>
      <c r="X2946" s="276"/>
      <c r="Y2946" s="276"/>
      <c r="Z2946" s="276"/>
      <c r="AA2946" s="276"/>
      <c r="AB2946" s="276"/>
      <c r="AC2946" s="276"/>
      <c r="AD2946" s="276"/>
      <c r="AE2946" s="276"/>
      <c r="AF2946" s="276"/>
      <c r="AG2946" s="276"/>
      <c r="AH2946" s="276"/>
      <c r="AI2946" s="276"/>
      <c r="AJ2946" s="276"/>
      <c r="AK2946" s="276"/>
      <c r="AL2946" s="276"/>
      <c r="AM2946" s="276"/>
      <c r="AN2946" s="276"/>
      <c r="AO2946" s="276"/>
      <c r="AP2946" s="276"/>
      <c r="AQ2946" s="276"/>
      <c r="AR2946" s="277"/>
      <c r="AS2946" s="278"/>
      <c r="AT2946" s="272"/>
      <c r="AU2946" s="272"/>
      <c r="AV2946" s="272"/>
      <c r="AW2946" s="272"/>
      <c r="AX2946" s="272"/>
    </row>
    <row r="2947" spans="1:50" customFormat="1" ht="21.6" x14ac:dyDescent="0.3">
      <c r="A2947" s="274"/>
      <c r="B2947" s="270"/>
      <c r="C2947" s="276"/>
      <c r="D2947" s="276"/>
      <c r="E2947" s="276"/>
      <c r="F2947" s="276"/>
      <c r="G2947" s="276"/>
      <c r="H2947" s="276"/>
      <c r="I2947" s="276"/>
      <c r="J2947" s="276"/>
      <c r="K2947" s="276"/>
      <c r="L2947" s="276"/>
      <c r="M2947" s="276"/>
      <c r="N2947" s="276"/>
      <c r="O2947" s="276"/>
      <c r="P2947" s="276"/>
      <c r="Q2947" s="276"/>
      <c r="R2947" s="276"/>
      <c r="S2947" s="276"/>
      <c r="T2947" s="276"/>
      <c r="U2947" s="276"/>
      <c r="V2947" s="276"/>
      <c r="W2947" s="276"/>
      <c r="X2947" s="276"/>
      <c r="Y2947" s="276"/>
      <c r="Z2947" s="276"/>
      <c r="AA2947" s="276"/>
      <c r="AB2947" s="276"/>
      <c r="AC2947" s="276"/>
      <c r="AD2947" s="276"/>
      <c r="AE2947" s="276"/>
      <c r="AF2947" s="276"/>
      <c r="AG2947" s="276"/>
      <c r="AH2947" s="276"/>
      <c r="AI2947" s="276"/>
      <c r="AJ2947" s="276"/>
      <c r="AK2947" s="276"/>
      <c r="AL2947" s="276"/>
      <c r="AM2947" s="276"/>
      <c r="AN2947" s="276"/>
      <c r="AO2947" s="276"/>
      <c r="AP2947" s="276"/>
      <c r="AQ2947" s="276"/>
      <c r="AR2947" s="277"/>
      <c r="AS2947" s="278"/>
      <c r="AT2947" s="272"/>
      <c r="AU2947" s="272"/>
      <c r="AV2947" s="272"/>
      <c r="AW2947" s="272"/>
      <c r="AX2947" s="272"/>
    </row>
    <row r="2948" spans="1:50" customFormat="1" ht="21.6" x14ac:dyDescent="0.3">
      <c r="A2948" s="274"/>
      <c r="B2948" s="270"/>
      <c r="C2948" s="276"/>
      <c r="D2948" s="276"/>
      <c r="E2948" s="276"/>
      <c r="F2948" s="276"/>
      <c r="G2948" s="276"/>
      <c r="H2948" s="276"/>
      <c r="I2948" s="276"/>
      <c r="J2948" s="276"/>
      <c r="K2948" s="276"/>
      <c r="L2948" s="276"/>
      <c r="M2948" s="276"/>
      <c r="N2948" s="276"/>
      <c r="O2948" s="276"/>
      <c r="P2948" s="276"/>
      <c r="Q2948" s="276"/>
      <c r="R2948" s="276"/>
      <c r="S2948" s="276"/>
      <c r="T2948" s="276"/>
      <c r="U2948" s="276"/>
      <c r="V2948" s="276"/>
      <c r="W2948" s="276"/>
      <c r="X2948" s="276"/>
      <c r="Y2948" s="276"/>
      <c r="Z2948" s="276"/>
      <c r="AA2948" s="276"/>
      <c r="AB2948" s="276"/>
      <c r="AC2948" s="276"/>
      <c r="AD2948" s="276"/>
      <c r="AE2948" s="276"/>
      <c r="AF2948" s="276"/>
      <c r="AG2948" s="276"/>
      <c r="AH2948" s="276"/>
      <c r="AI2948" s="276"/>
      <c r="AJ2948" s="276"/>
      <c r="AK2948" s="276"/>
      <c r="AL2948" s="276"/>
      <c r="AM2948" s="276"/>
      <c r="AN2948" s="276"/>
      <c r="AO2948" s="276"/>
      <c r="AP2948" s="276"/>
      <c r="AQ2948" s="276"/>
      <c r="AR2948" s="277"/>
      <c r="AS2948" s="278"/>
      <c r="AT2948" s="272"/>
      <c r="AU2948" s="272"/>
      <c r="AV2948" s="272"/>
      <c r="AW2948" s="272"/>
      <c r="AX2948" s="272"/>
    </row>
    <row r="2949" spans="1:50" customFormat="1" ht="21.6" x14ac:dyDescent="0.3">
      <c r="A2949" s="274"/>
      <c r="B2949" s="270"/>
      <c r="C2949" s="276"/>
      <c r="D2949" s="276"/>
      <c r="E2949" s="276"/>
      <c r="F2949" s="276"/>
      <c r="G2949" s="276"/>
      <c r="H2949" s="276"/>
      <c r="I2949" s="276"/>
      <c r="J2949" s="276"/>
      <c r="K2949" s="276"/>
      <c r="L2949" s="276"/>
      <c r="M2949" s="276"/>
      <c r="N2949" s="276"/>
      <c r="O2949" s="276"/>
      <c r="P2949" s="276"/>
      <c r="Q2949" s="276"/>
      <c r="R2949" s="276"/>
      <c r="S2949" s="276"/>
      <c r="T2949" s="276"/>
      <c r="U2949" s="276"/>
      <c r="V2949" s="276"/>
      <c r="W2949" s="276"/>
      <c r="X2949" s="276"/>
      <c r="Y2949" s="276"/>
      <c r="Z2949" s="276"/>
      <c r="AA2949" s="276"/>
      <c r="AB2949" s="276"/>
      <c r="AC2949" s="276"/>
      <c r="AD2949" s="276"/>
      <c r="AE2949" s="276"/>
      <c r="AF2949" s="276"/>
      <c r="AG2949" s="276"/>
      <c r="AH2949" s="276"/>
      <c r="AI2949" s="276"/>
      <c r="AJ2949" s="276"/>
      <c r="AK2949" s="276"/>
      <c r="AL2949" s="276"/>
      <c r="AM2949" s="276"/>
      <c r="AN2949" s="276"/>
      <c r="AO2949" s="276"/>
      <c r="AP2949" s="276"/>
      <c r="AQ2949" s="276"/>
      <c r="AR2949" s="277"/>
      <c r="AS2949" s="278"/>
      <c r="AT2949" s="272"/>
      <c r="AU2949" s="272"/>
      <c r="AV2949" s="272"/>
      <c r="AW2949" s="272"/>
      <c r="AX2949" s="272"/>
    </row>
    <row r="2950" spans="1:50" customFormat="1" ht="21.6" x14ac:dyDescent="0.3">
      <c r="A2950" s="274"/>
      <c r="B2950" s="270"/>
      <c r="C2950" s="276"/>
      <c r="D2950" s="276"/>
      <c r="E2950" s="276"/>
      <c r="F2950" s="276"/>
      <c r="G2950" s="276"/>
      <c r="H2950" s="276"/>
      <c r="I2950" s="276"/>
      <c r="J2950" s="276"/>
      <c r="K2950" s="276"/>
      <c r="L2950" s="276"/>
      <c r="M2950" s="276"/>
      <c r="N2950" s="276"/>
      <c r="O2950" s="276"/>
      <c r="P2950" s="276"/>
      <c r="Q2950" s="276"/>
      <c r="R2950" s="276"/>
      <c r="S2950" s="276"/>
      <c r="T2950" s="276"/>
      <c r="U2950" s="276"/>
      <c r="V2950" s="276"/>
      <c r="W2950" s="276"/>
      <c r="X2950" s="276"/>
      <c r="Y2950" s="276"/>
      <c r="Z2950" s="276"/>
      <c r="AA2950" s="276"/>
      <c r="AB2950" s="276"/>
      <c r="AC2950" s="276"/>
      <c r="AD2950" s="276"/>
      <c r="AE2950" s="276"/>
      <c r="AF2950" s="276"/>
      <c r="AG2950" s="276"/>
      <c r="AH2950" s="276"/>
      <c r="AI2950" s="276"/>
      <c r="AJ2950" s="276"/>
      <c r="AK2950" s="276"/>
      <c r="AL2950" s="276"/>
      <c r="AM2950" s="276"/>
      <c r="AN2950" s="276"/>
      <c r="AO2950" s="276"/>
      <c r="AP2950" s="276"/>
      <c r="AQ2950" s="276"/>
      <c r="AR2950" s="277"/>
      <c r="AS2950" s="278"/>
      <c r="AT2950" s="272"/>
      <c r="AU2950" s="272"/>
      <c r="AV2950" s="272"/>
      <c r="AW2950" s="272"/>
      <c r="AX2950" s="272"/>
    </row>
    <row r="2951" spans="1:50" customFormat="1" ht="14.4" x14ac:dyDescent="0.3">
      <c r="A2951" s="269"/>
      <c r="B2951" s="270"/>
      <c r="C2951" s="275"/>
      <c r="D2951" s="275"/>
      <c r="E2951" s="275"/>
      <c r="F2951" s="275"/>
      <c r="G2951" s="275"/>
      <c r="H2951" s="275"/>
      <c r="I2951" s="275"/>
      <c r="J2951" s="275"/>
      <c r="K2951" s="275"/>
      <c r="L2951" s="275"/>
      <c r="M2951" s="275"/>
      <c r="N2951" s="275"/>
      <c r="O2951" s="275"/>
      <c r="P2951" s="275"/>
      <c r="Q2951" s="275"/>
      <c r="R2951" s="275"/>
      <c r="S2951" s="275"/>
      <c r="T2951" s="275"/>
      <c r="U2951" s="275"/>
      <c r="V2951" s="275"/>
      <c r="W2951" s="275"/>
      <c r="X2951" s="275"/>
      <c r="Y2951" s="275"/>
      <c r="Z2951" s="275"/>
      <c r="AA2951" s="275"/>
      <c r="AB2951" s="275"/>
      <c r="AC2951" s="275"/>
      <c r="AD2951" s="275"/>
      <c r="AE2951" s="275"/>
      <c r="AF2951" s="275"/>
      <c r="AG2951" s="275"/>
      <c r="AH2951" s="275"/>
      <c r="AI2951" s="275"/>
      <c r="AJ2951" s="275"/>
      <c r="AK2951" s="275"/>
      <c r="AL2951" s="275"/>
      <c r="AM2951" s="275"/>
      <c r="AN2951" s="275"/>
      <c r="AO2951" s="275"/>
      <c r="AP2951" s="275"/>
      <c r="AQ2951" s="275"/>
      <c r="AR2951" s="275"/>
      <c r="AS2951" s="275"/>
      <c r="AT2951" s="272"/>
      <c r="AU2951" s="272"/>
      <c r="AV2951" s="272"/>
      <c r="AW2951" s="272"/>
      <c r="AX2951" s="272"/>
    </row>
    <row r="2952" spans="1:50" customFormat="1" ht="14.4" x14ac:dyDescent="0.3">
      <c r="A2952" s="269"/>
      <c r="B2952" s="270"/>
      <c r="C2952" s="275"/>
      <c r="D2952" s="275"/>
      <c r="E2952" s="275"/>
      <c r="F2952" s="275"/>
      <c r="G2952" s="275"/>
      <c r="H2952" s="275"/>
      <c r="I2952" s="275"/>
      <c r="J2952" s="275"/>
      <c r="K2952" s="275"/>
      <c r="L2952" s="275"/>
      <c r="M2952" s="275"/>
      <c r="N2952" s="275"/>
      <c r="O2952" s="275"/>
      <c r="P2952" s="275"/>
      <c r="Q2952" s="275"/>
      <c r="R2952" s="275"/>
      <c r="S2952" s="275"/>
      <c r="T2952" s="275"/>
      <c r="U2952" s="275"/>
      <c r="V2952" s="275"/>
      <c r="W2952" s="275"/>
      <c r="X2952" s="275"/>
      <c r="Y2952" s="275"/>
      <c r="Z2952" s="275"/>
      <c r="AA2952" s="275"/>
      <c r="AB2952" s="275"/>
      <c r="AC2952" s="275"/>
      <c r="AD2952" s="275"/>
      <c r="AE2952" s="275"/>
      <c r="AF2952" s="275"/>
      <c r="AG2952" s="275"/>
      <c r="AH2952" s="275"/>
      <c r="AI2952" s="275"/>
      <c r="AJ2952" s="275"/>
      <c r="AK2952" s="275"/>
      <c r="AL2952" s="275"/>
      <c r="AM2952" s="275"/>
      <c r="AN2952" s="275"/>
      <c r="AO2952" s="275"/>
      <c r="AP2952" s="275"/>
      <c r="AQ2952" s="275"/>
      <c r="AR2952" s="275"/>
      <c r="AS2952" s="275"/>
      <c r="AT2952" s="272"/>
      <c r="AU2952" s="272"/>
      <c r="AV2952" s="272"/>
      <c r="AW2952" s="272"/>
      <c r="AX2952" s="272"/>
    </row>
    <row r="2953" spans="1:50" customFormat="1" ht="21.6" x14ac:dyDescent="0.3">
      <c r="A2953" s="274"/>
      <c r="B2953" s="270"/>
      <c r="C2953" s="276"/>
      <c r="D2953" s="276"/>
      <c r="E2953" s="276"/>
      <c r="F2953" s="276"/>
      <c r="G2953" s="276"/>
      <c r="H2953" s="276"/>
      <c r="I2953" s="276"/>
      <c r="J2953" s="276"/>
      <c r="K2953" s="276"/>
      <c r="L2953" s="276"/>
      <c r="M2953" s="276"/>
      <c r="N2953" s="276"/>
      <c r="O2953" s="276"/>
      <c r="P2953" s="276"/>
      <c r="Q2953" s="276"/>
      <c r="R2953" s="276"/>
      <c r="S2953" s="276"/>
      <c r="T2953" s="276"/>
      <c r="U2953" s="276"/>
      <c r="V2953" s="276"/>
      <c r="W2953" s="276"/>
      <c r="X2953" s="276"/>
      <c r="Y2953" s="276"/>
      <c r="Z2953" s="276"/>
      <c r="AA2953" s="276"/>
      <c r="AB2953" s="276"/>
      <c r="AC2953" s="276"/>
      <c r="AD2953" s="276"/>
      <c r="AE2953" s="276"/>
      <c r="AF2953" s="276"/>
      <c r="AG2953" s="276"/>
      <c r="AH2953" s="276"/>
      <c r="AI2953" s="276"/>
      <c r="AJ2953" s="276"/>
      <c r="AK2953" s="276"/>
      <c r="AL2953" s="276"/>
      <c r="AM2953" s="276"/>
      <c r="AN2953" s="276"/>
      <c r="AO2953" s="276"/>
      <c r="AP2953" s="276"/>
      <c r="AQ2953" s="279"/>
      <c r="AR2953" s="277"/>
      <c r="AS2953" s="278"/>
      <c r="AT2953" s="272"/>
      <c r="AU2953" s="272"/>
      <c r="AV2953" s="272"/>
      <c r="AW2953" s="272"/>
      <c r="AX2953" s="272"/>
    </row>
    <row r="2954" spans="1:50" customFormat="1" ht="14.4" x14ac:dyDescent="0.3">
      <c r="A2954" s="280"/>
      <c r="B2954" s="270"/>
      <c r="C2954" s="281"/>
      <c r="D2954" s="281"/>
      <c r="E2954" s="281"/>
      <c r="F2954" s="281"/>
      <c r="G2954" s="281"/>
      <c r="H2954" s="281"/>
      <c r="I2954" s="281"/>
      <c r="J2954" s="281"/>
      <c r="K2954" s="281"/>
      <c r="L2954" s="281"/>
      <c r="M2954" s="281"/>
      <c r="N2954" s="281"/>
      <c r="O2954" s="281"/>
      <c r="P2954" s="281"/>
      <c r="Q2954" s="281"/>
      <c r="R2954" s="281"/>
      <c r="S2954" s="281"/>
      <c r="T2954" s="281"/>
      <c r="U2954" s="281"/>
      <c r="V2954" s="281"/>
      <c r="W2954" s="281"/>
      <c r="X2954" s="281"/>
      <c r="Y2954" s="281"/>
      <c r="Z2954" s="281"/>
      <c r="AA2954" s="281"/>
      <c r="AB2954" s="281"/>
      <c r="AC2954" s="281"/>
      <c r="AD2954" s="281"/>
      <c r="AE2954" s="281"/>
      <c r="AF2954" s="281"/>
      <c r="AG2954" s="281"/>
      <c r="AH2954" s="281"/>
      <c r="AI2954" s="281"/>
      <c r="AJ2954" s="281"/>
      <c r="AK2954" s="281"/>
      <c r="AL2954" s="281"/>
      <c r="AM2954" s="281"/>
      <c r="AN2954" s="281"/>
      <c r="AO2954" s="281"/>
      <c r="AP2954" s="281"/>
      <c r="AQ2954" s="281"/>
      <c r="AR2954" s="281"/>
      <c r="AS2954" s="281"/>
      <c r="AT2954" s="272"/>
      <c r="AU2954" s="272"/>
      <c r="AV2954" s="272"/>
      <c r="AW2954" s="272"/>
      <c r="AX2954" s="272"/>
    </row>
    <row r="2955" spans="1:50" ht="14.4" x14ac:dyDescent="0.3">
      <c r="A2955" s="281"/>
      <c r="B2955" s="282"/>
      <c r="C2955" s="271"/>
      <c r="D2955" s="271"/>
      <c r="E2955" s="271"/>
      <c r="F2955" s="271"/>
      <c r="G2955" s="271"/>
      <c r="H2955" s="271"/>
      <c r="I2955" s="271"/>
      <c r="J2955" s="271"/>
      <c r="K2955" s="271"/>
      <c r="L2955" s="271"/>
      <c r="M2955" s="271"/>
      <c r="N2955" s="271"/>
      <c r="O2955" s="271"/>
      <c r="P2955" s="271"/>
      <c r="Q2955" s="271"/>
      <c r="R2955" s="271"/>
      <c r="S2955" s="271"/>
      <c r="T2955" s="271"/>
      <c r="U2955" s="271"/>
      <c r="V2955" s="271"/>
      <c r="W2955" s="271"/>
      <c r="X2955" s="271"/>
      <c r="Y2955" s="271"/>
      <c r="Z2955" s="271"/>
      <c r="AA2955" s="271"/>
      <c r="AB2955" s="271"/>
      <c r="AC2955" s="271"/>
      <c r="AD2955" s="271"/>
      <c r="AE2955" s="271"/>
      <c r="AF2955" s="271"/>
      <c r="AG2955" s="271"/>
      <c r="AH2955" s="271"/>
      <c r="AI2955" s="271"/>
      <c r="AJ2955" s="271"/>
      <c r="AK2955" s="271"/>
      <c r="AL2955" s="271"/>
      <c r="AM2955" s="271"/>
      <c r="AN2955" s="271"/>
      <c r="AO2955" s="271"/>
      <c r="AP2955" s="283"/>
      <c r="AQ2955" s="283"/>
      <c r="AR2955" s="272"/>
      <c r="AS2955" s="272"/>
      <c r="AT2955" s="280"/>
      <c r="AU2955" s="280"/>
      <c r="AV2955" s="280"/>
      <c r="AW2955" s="280"/>
      <c r="AX2955" s="280"/>
    </row>
    <row r="2956" spans="1:50" ht="14.4" x14ac:dyDescent="0.3">
      <c r="A2956" s="236"/>
      <c r="B2956" s="232"/>
      <c r="C2956" s="234"/>
      <c r="D2956" s="234"/>
      <c r="E2956" s="234"/>
      <c r="F2956" s="234"/>
      <c r="G2956" s="234"/>
      <c r="H2956" s="234"/>
      <c r="I2956" s="234"/>
      <c r="J2956" s="234"/>
      <c r="K2956" s="234"/>
      <c r="L2956" s="234"/>
      <c r="M2956" s="235"/>
      <c r="N2956" s="234"/>
      <c r="O2956" s="234"/>
      <c r="P2956" s="234"/>
      <c r="Q2956" s="234"/>
      <c r="R2956" s="234"/>
      <c r="S2956" s="234"/>
      <c r="T2956" s="234"/>
      <c r="U2956" s="234"/>
      <c r="V2956" s="234"/>
      <c r="W2956" s="234"/>
      <c r="X2956" s="235"/>
      <c r="Y2956" s="234"/>
      <c r="Z2956" s="234"/>
      <c r="AA2956" s="234"/>
      <c r="AB2956" s="234"/>
      <c r="AC2956" s="234"/>
      <c r="AD2956" s="234"/>
      <c r="AE2956" s="234"/>
      <c r="AF2956" s="234"/>
      <c r="AG2956" s="234"/>
      <c r="AH2956" s="234"/>
      <c r="AI2956" s="234"/>
      <c r="AJ2956" s="234"/>
      <c r="AK2956" s="234"/>
      <c r="AL2956" s="234"/>
      <c r="AM2956" s="234"/>
      <c r="AN2956" s="234"/>
      <c r="AO2956" s="234"/>
      <c r="AP2956" s="234"/>
      <c r="AQ2956" s="234"/>
      <c r="AR2956"/>
      <c r="AS2956"/>
    </row>
    <row r="2957" spans="1:50" ht="14.4" x14ac:dyDescent="0.3">
      <c r="A2957" s="236"/>
      <c r="B2957" s="232"/>
      <c r="C2957" s="234"/>
      <c r="D2957" s="234"/>
      <c r="E2957" s="234"/>
      <c r="F2957" s="234"/>
      <c r="G2957" s="234"/>
      <c r="H2957" s="234"/>
      <c r="I2957" s="234"/>
      <c r="J2957" s="234"/>
      <c r="K2957" s="234"/>
      <c r="L2957" s="234"/>
      <c r="M2957" s="235"/>
      <c r="N2957" s="234"/>
      <c r="O2957" s="234"/>
      <c r="P2957" s="234"/>
      <c r="Q2957" s="234"/>
      <c r="R2957" s="234"/>
      <c r="S2957" s="234"/>
      <c r="T2957" s="234"/>
      <c r="U2957" s="234"/>
      <c r="V2957" s="234"/>
      <c r="W2957" s="234"/>
      <c r="X2957" s="235"/>
      <c r="Y2957" s="234"/>
      <c r="Z2957" s="234"/>
      <c r="AA2957" s="234"/>
      <c r="AB2957" s="234"/>
      <c r="AC2957" s="234"/>
      <c r="AD2957" s="234"/>
      <c r="AE2957" s="234"/>
      <c r="AF2957" s="234"/>
      <c r="AG2957" s="234"/>
      <c r="AH2957" s="234"/>
      <c r="AI2957" s="234"/>
      <c r="AJ2957" s="234"/>
      <c r="AK2957" s="234"/>
      <c r="AL2957" s="234"/>
      <c r="AM2957" s="234"/>
      <c r="AN2957" s="234"/>
      <c r="AO2957" s="234"/>
      <c r="AP2957" s="234"/>
      <c r="AQ2957" s="234"/>
      <c r="AR2957"/>
      <c r="AS2957"/>
    </row>
    <row r="2958" spans="1:50" ht="14.4" x14ac:dyDescent="0.3">
      <c r="A2958" s="236"/>
      <c r="B2958" s="232"/>
      <c r="C2958" s="234"/>
      <c r="D2958" s="234"/>
      <c r="E2958" s="234"/>
      <c r="F2958" s="234"/>
      <c r="G2958" s="234"/>
      <c r="H2958" s="234"/>
      <c r="I2958" s="234"/>
      <c r="J2958" s="234"/>
      <c r="K2958" s="234"/>
      <c r="L2958" s="234"/>
      <c r="M2958" s="235"/>
      <c r="N2958" s="234"/>
      <c r="O2958" s="234"/>
      <c r="P2958" s="234"/>
      <c r="Q2958" s="234"/>
      <c r="R2958" s="234"/>
      <c r="S2958" s="234"/>
      <c r="T2958" s="234"/>
      <c r="U2958" s="234"/>
      <c r="V2958" s="234"/>
      <c r="W2958" s="234"/>
      <c r="X2958" s="235"/>
      <c r="Y2958" s="234"/>
      <c r="Z2958" s="234"/>
      <c r="AA2958" s="234"/>
      <c r="AB2958" s="234"/>
      <c r="AC2958" s="234"/>
      <c r="AD2958" s="234"/>
      <c r="AE2958" s="234"/>
      <c r="AF2958" s="234"/>
      <c r="AG2958" s="234"/>
      <c r="AH2958" s="234"/>
      <c r="AI2958" s="234"/>
      <c r="AJ2958" s="234"/>
      <c r="AK2958" s="234"/>
      <c r="AL2958" s="234"/>
      <c r="AM2958" s="234"/>
      <c r="AN2958" s="234"/>
      <c r="AO2958" s="234"/>
      <c r="AP2958" s="234"/>
      <c r="AQ2958" s="234"/>
      <c r="AR2958"/>
      <c r="AS2958"/>
    </row>
    <row r="2959" spans="1:50" ht="14.4" x14ac:dyDescent="0.3">
      <c r="A2959" s="236"/>
      <c r="B2959" s="232"/>
      <c r="C2959" s="234"/>
      <c r="D2959" s="234"/>
      <c r="E2959" s="234"/>
      <c r="F2959" s="234"/>
      <c r="G2959" s="234"/>
      <c r="H2959" s="234"/>
      <c r="I2959" s="234"/>
      <c r="J2959" s="234"/>
      <c r="K2959" s="234"/>
      <c r="L2959" s="234"/>
      <c r="M2959" s="235"/>
      <c r="N2959" s="234"/>
      <c r="O2959" s="234"/>
      <c r="P2959" s="234"/>
      <c r="Q2959" s="234"/>
      <c r="R2959" s="234"/>
      <c r="S2959" s="234"/>
      <c r="T2959" s="234"/>
      <c r="U2959" s="234"/>
      <c r="V2959" s="234"/>
      <c r="W2959" s="234"/>
      <c r="X2959" s="235"/>
      <c r="Y2959" s="234"/>
      <c r="Z2959" s="234"/>
      <c r="AA2959" s="234"/>
      <c r="AB2959" s="234"/>
      <c r="AC2959" s="234"/>
      <c r="AD2959" s="234"/>
      <c r="AE2959" s="234"/>
      <c r="AF2959" s="234"/>
      <c r="AG2959" s="234"/>
      <c r="AH2959" s="234"/>
      <c r="AI2959" s="234"/>
      <c r="AJ2959" s="234"/>
      <c r="AK2959" s="234"/>
      <c r="AL2959" s="234"/>
      <c r="AM2959" s="234"/>
      <c r="AN2959" s="234"/>
      <c r="AO2959" s="234"/>
      <c r="AP2959" s="234"/>
      <c r="AQ2959" s="234"/>
      <c r="AR2959"/>
      <c r="AS2959"/>
    </row>
    <row r="2960" spans="1:50" ht="14.4" x14ac:dyDescent="0.3">
      <c r="A2960" s="236"/>
      <c r="B2960" s="232"/>
      <c r="C2960" s="234"/>
      <c r="D2960" s="234"/>
      <c r="E2960" s="234"/>
      <c r="F2960" s="234"/>
      <c r="G2960" s="234"/>
      <c r="H2960" s="234"/>
      <c r="I2960" s="234"/>
      <c r="J2960" s="234"/>
      <c r="K2960" s="234"/>
      <c r="L2960" s="234"/>
      <c r="M2960" s="235"/>
      <c r="N2960" s="234"/>
      <c r="O2960" s="234"/>
      <c r="P2960" s="234"/>
      <c r="Q2960" s="234"/>
      <c r="R2960" s="234"/>
      <c r="S2960" s="234"/>
      <c r="T2960" s="234"/>
      <c r="U2960" s="234"/>
      <c r="V2960" s="234"/>
      <c r="W2960" s="234"/>
      <c r="X2960" s="235"/>
      <c r="Y2960" s="234"/>
      <c r="Z2960" s="234"/>
      <c r="AA2960" s="234"/>
      <c r="AB2960" s="234"/>
      <c r="AC2960" s="234"/>
      <c r="AD2960" s="234"/>
      <c r="AE2960" s="234"/>
      <c r="AF2960" s="234"/>
      <c r="AG2960" s="234"/>
      <c r="AH2960" s="234"/>
      <c r="AI2960" s="234"/>
      <c r="AJ2960" s="234"/>
      <c r="AK2960" s="234"/>
      <c r="AL2960" s="234"/>
      <c r="AM2960" s="234"/>
      <c r="AN2960" s="234"/>
      <c r="AO2960" s="234"/>
      <c r="AP2960" s="234"/>
      <c r="AQ2960" s="234"/>
      <c r="AR2960"/>
      <c r="AS2960"/>
    </row>
    <row r="2961" spans="1:45" ht="14.4" x14ac:dyDescent="0.3">
      <c r="A2961" s="236"/>
      <c r="B2961" s="232"/>
      <c r="C2961" s="234"/>
      <c r="D2961" s="234"/>
      <c r="E2961" s="234"/>
      <c r="F2961" s="234"/>
      <c r="G2961" s="234"/>
      <c r="H2961" s="234"/>
      <c r="I2961" s="234"/>
      <c r="J2961" s="234"/>
      <c r="K2961" s="234"/>
      <c r="L2961" s="234"/>
      <c r="M2961" s="235"/>
      <c r="N2961" s="234"/>
      <c r="O2961" s="234"/>
      <c r="P2961" s="234"/>
      <c r="Q2961" s="234"/>
      <c r="R2961" s="234"/>
      <c r="S2961" s="234"/>
      <c r="T2961" s="234"/>
      <c r="U2961" s="234"/>
      <c r="V2961" s="234"/>
      <c r="W2961" s="234"/>
      <c r="X2961" s="235"/>
      <c r="Y2961" s="234"/>
      <c r="Z2961" s="234"/>
      <c r="AA2961" s="234"/>
      <c r="AB2961" s="234"/>
      <c r="AC2961" s="234"/>
      <c r="AD2961" s="234"/>
      <c r="AE2961" s="234"/>
      <c r="AF2961" s="234"/>
      <c r="AG2961" s="234"/>
      <c r="AH2961" s="234"/>
      <c r="AI2961" s="234"/>
      <c r="AJ2961" s="234"/>
      <c r="AK2961" s="234"/>
      <c r="AL2961" s="234"/>
      <c r="AM2961" s="234"/>
      <c r="AN2961" s="234"/>
      <c r="AO2961" s="234"/>
      <c r="AP2961" s="234"/>
      <c r="AQ2961" s="234"/>
      <c r="AR2961"/>
      <c r="AS2961"/>
    </row>
    <row r="2962" spans="1:45" ht="14.4" x14ac:dyDescent="0.3">
      <c r="A2962" s="236"/>
      <c r="B2962" s="232"/>
      <c r="C2962" s="234"/>
      <c r="D2962" s="234"/>
      <c r="E2962" s="234"/>
      <c r="F2962" s="234"/>
      <c r="G2962" s="234"/>
      <c r="H2962" s="234"/>
      <c r="I2962" s="234"/>
      <c r="J2962" s="234"/>
      <c r="K2962" s="234"/>
      <c r="L2962" s="234"/>
      <c r="M2962" s="235"/>
      <c r="N2962" s="234"/>
      <c r="O2962" s="234"/>
      <c r="P2962" s="234"/>
      <c r="Q2962" s="234"/>
      <c r="R2962" s="234"/>
      <c r="S2962" s="234"/>
      <c r="T2962" s="234"/>
      <c r="U2962" s="234"/>
      <c r="V2962" s="234"/>
      <c r="W2962" s="234"/>
      <c r="X2962" s="235"/>
      <c r="Y2962" s="234"/>
      <c r="Z2962" s="234"/>
      <c r="AA2962" s="234"/>
      <c r="AB2962" s="234"/>
      <c r="AC2962" s="234"/>
      <c r="AD2962" s="234"/>
      <c r="AE2962" s="234"/>
      <c r="AF2962" s="234"/>
      <c r="AG2962" s="234"/>
      <c r="AH2962" s="234"/>
      <c r="AI2962" s="234"/>
      <c r="AJ2962" s="234"/>
      <c r="AK2962" s="234"/>
      <c r="AL2962" s="234"/>
      <c r="AM2962" s="234"/>
      <c r="AN2962" s="234"/>
      <c r="AO2962" s="234"/>
      <c r="AP2962" s="234"/>
      <c r="AQ2962" s="234"/>
      <c r="AR2962"/>
      <c r="AS2962"/>
    </row>
    <row r="2963" spans="1:45" ht="14.4" x14ac:dyDescent="0.3">
      <c r="A2963" s="236"/>
      <c r="B2963" s="232"/>
      <c r="C2963" s="234"/>
      <c r="D2963" s="234"/>
      <c r="E2963" s="234"/>
      <c r="F2963" s="234"/>
      <c r="G2963" s="234"/>
      <c r="H2963" s="234"/>
      <c r="I2963" s="234"/>
      <c r="J2963" s="234"/>
      <c r="K2963" s="234"/>
      <c r="L2963" s="234"/>
      <c r="M2963" s="235"/>
      <c r="N2963" s="234"/>
      <c r="O2963" s="234"/>
      <c r="P2963" s="234"/>
      <c r="Q2963" s="234"/>
      <c r="R2963" s="234"/>
      <c r="S2963" s="234"/>
      <c r="T2963" s="234"/>
      <c r="U2963" s="234"/>
      <c r="V2963" s="234"/>
      <c r="W2963" s="234"/>
      <c r="X2963" s="235"/>
      <c r="Y2963" s="234"/>
      <c r="Z2963" s="234"/>
      <c r="AA2963" s="234"/>
      <c r="AB2963" s="234"/>
      <c r="AC2963" s="234"/>
      <c r="AD2963" s="234"/>
      <c r="AE2963" s="234"/>
      <c r="AF2963" s="234"/>
      <c r="AG2963" s="234"/>
      <c r="AH2963" s="234"/>
      <c r="AI2963" s="234"/>
      <c r="AJ2963" s="234"/>
      <c r="AK2963" s="234"/>
      <c r="AL2963" s="234"/>
      <c r="AM2963" s="234"/>
      <c r="AN2963" s="234"/>
      <c r="AO2963" s="234"/>
      <c r="AP2963" s="234"/>
      <c r="AQ2963" s="234"/>
      <c r="AR2963"/>
      <c r="AS2963"/>
    </row>
    <row r="2964" spans="1:45" ht="14.4" x14ac:dyDescent="0.3">
      <c r="A2964" s="236"/>
      <c r="B2964" s="232"/>
      <c r="C2964" s="234"/>
      <c r="D2964" s="234"/>
      <c r="E2964" s="234"/>
      <c r="F2964" s="234"/>
      <c r="G2964" s="234"/>
      <c r="H2964" s="234"/>
      <c r="I2964" s="234"/>
      <c r="J2964" s="234"/>
      <c r="K2964" s="234"/>
      <c r="L2964" s="234"/>
      <c r="M2964" s="235"/>
      <c r="N2964" s="234"/>
      <c r="O2964" s="234"/>
      <c r="P2964" s="234"/>
      <c r="Q2964" s="234"/>
      <c r="R2964" s="234"/>
      <c r="S2964" s="234"/>
      <c r="T2964" s="234"/>
      <c r="U2964" s="234"/>
      <c r="V2964" s="234"/>
      <c r="W2964" s="234"/>
      <c r="X2964" s="235"/>
      <c r="Y2964" s="234"/>
      <c r="Z2964" s="234"/>
      <c r="AA2964" s="234"/>
      <c r="AB2964" s="234"/>
      <c r="AC2964" s="234"/>
      <c r="AD2964" s="234"/>
      <c r="AE2964" s="234"/>
      <c r="AF2964" s="234"/>
      <c r="AG2964" s="234"/>
      <c r="AH2964" s="234"/>
      <c r="AI2964" s="234"/>
      <c r="AJ2964" s="234"/>
      <c r="AK2964" s="234"/>
      <c r="AL2964" s="234"/>
      <c r="AM2964" s="234"/>
      <c r="AN2964" s="234"/>
      <c r="AO2964" s="234"/>
      <c r="AP2964" s="234"/>
      <c r="AQ2964" s="234"/>
      <c r="AR2964"/>
      <c r="AS2964"/>
    </row>
    <row r="2965" spans="1:45" ht="14.4" x14ac:dyDescent="0.3">
      <c r="A2965" s="236"/>
      <c r="B2965" s="232"/>
      <c r="C2965" s="234"/>
      <c r="D2965" s="234"/>
      <c r="E2965" s="234"/>
      <c r="F2965" s="234"/>
      <c r="G2965" s="234"/>
      <c r="H2965" s="234"/>
      <c r="I2965" s="234"/>
      <c r="J2965" s="234"/>
      <c r="K2965" s="234"/>
      <c r="L2965" s="234"/>
      <c r="M2965" s="235"/>
      <c r="N2965" s="234"/>
      <c r="O2965" s="234"/>
      <c r="P2965" s="234"/>
      <c r="Q2965" s="234"/>
      <c r="R2965" s="234"/>
      <c r="S2965" s="234"/>
      <c r="T2965" s="234"/>
      <c r="U2965" s="234"/>
      <c r="V2965" s="234"/>
      <c r="W2965" s="234"/>
      <c r="X2965" s="235"/>
      <c r="Y2965" s="234"/>
      <c r="Z2965" s="234"/>
      <c r="AA2965" s="234"/>
      <c r="AB2965" s="234"/>
      <c r="AC2965" s="234"/>
      <c r="AD2965" s="234"/>
      <c r="AE2965" s="234"/>
      <c r="AF2965" s="234"/>
      <c r="AG2965" s="234"/>
      <c r="AH2965" s="234"/>
      <c r="AI2965" s="234"/>
      <c r="AJ2965" s="234"/>
      <c r="AK2965" s="234"/>
      <c r="AL2965" s="234"/>
      <c r="AM2965" s="234"/>
      <c r="AN2965" s="234"/>
      <c r="AO2965" s="234"/>
      <c r="AP2965" s="234"/>
      <c r="AQ2965" s="234"/>
      <c r="AR2965"/>
      <c r="AS2965"/>
    </row>
    <row r="2966" spans="1:45" ht="14.4" x14ac:dyDescent="0.3">
      <c r="A2966" s="236"/>
      <c r="B2966" s="232"/>
      <c r="C2966" s="234"/>
      <c r="D2966" s="234"/>
      <c r="E2966" s="234"/>
      <c r="F2966" s="234"/>
      <c r="G2966" s="234"/>
      <c r="H2966" s="234"/>
      <c r="I2966" s="234"/>
      <c r="J2966" s="234"/>
      <c r="K2966" s="234"/>
      <c r="L2966" s="234"/>
      <c r="M2966" s="235"/>
      <c r="N2966" s="234"/>
      <c r="O2966" s="234"/>
      <c r="P2966" s="234"/>
      <c r="Q2966" s="234"/>
      <c r="R2966" s="234"/>
      <c r="S2966" s="234"/>
      <c r="T2966" s="234"/>
      <c r="U2966" s="234"/>
      <c r="V2966" s="234"/>
      <c r="W2966" s="234"/>
      <c r="X2966" s="235"/>
      <c r="Y2966" s="234"/>
      <c r="Z2966" s="234"/>
      <c r="AA2966" s="234"/>
      <c r="AB2966" s="234"/>
      <c r="AC2966" s="234"/>
      <c r="AD2966" s="234"/>
      <c r="AE2966" s="234"/>
      <c r="AF2966" s="234"/>
      <c r="AG2966" s="234"/>
      <c r="AH2966" s="234"/>
      <c r="AI2966" s="234"/>
      <c r="AJ2966" s="234"/>
      <c r="AK2966" s="234"/>
      <c r="AL2966" s="234"/>
      <c r="AM2966" s="234"/>
      <c r="AN2966" s="234"/>
      <c r="AO2966" s="234"/>
      <c r="AP2966" s="234"/>
      <c r="AQ2966" s="234"/>
      <c r="AR2966"/>
      <c r="AS2966"/>
    </row>
    <row r="2967" spans="1:45" ht="14.4" x14ac:dyDescent="0.3">
      <c r="A2967" s="236"/>
      <c r="B2967" s="232"/>
      <c r="C2967" s="234"/>
      <c r="D2967" s="234"/>
      <c r="E2967" s="234"/>
      <c r="F2967" s="234"/>
      <c r="G2967" s="234"/>
      <c r="H2967" s="234"/>
      <c r="I2967" s="234"/>
      <c r="J2967" s="234"/>
      <c r="K2967" s="234"/>
      <c r="L2967" s="234"/>
      <c r="M2967" s="235"/>
      <c r="N2967" s="234"/>
      <c r="O2967" s="234"/>
      <c r="P2967" s="234"/>
      <c r="Q2967" s="234"/>
      <c r="R2967" s="234"/>
      <c r="S2967" s="234"/>
      <c r="T2967" s="234"/>
      <c r="U2967" s="234"/>
      <c r="V2967" s="234"/>
      <c r="W2967" s="234"/>
      <c r="X2967" s="235"/>
      <c r="Y2967" s="234"/>
      <c r="Z2967" s="234"/>
      <c r="AA2967" s="234"/>
      <c r="AB2967" s="234"/>
      <c r="AC2967" s="234"/>
      <c r="AD2967" s="234"/>
      <c r="AE2967" s="234"/>
      <c r="AF2967" s="234"/>
      <c r="AG2967" s="234"/>
      <c r="AH2967" s="234"/>
      <c r="AI2967" s="234"/>
      <c r="AJ2967" s="234"/>
      <c r="AK2967" s="234"/>
      <c r="AL2967" s="234"/>
      <c r="AM2967" s="234"/>
      <c r="AN2967" s="234"/>
      <c r="AO2967" s="234"/>
      <c r="AP2967" s="234"/>
      <c r="AQ2967" s="234"/>
      <c r="AR2967"/>
      <c r="AS2967"/>
    </row>
    <row r="2968" spans="1:45" ht="14.4" x14ac:dyDescent="0.3">
      <c r="A2968" s="236"/>
      <c r="B2968" s="232"/>
      <c r="C2968" s="234"/>
      <c r="D2968" s="234"/>
      <c r="E2968" s="234"/>
      <c r="F2968" s="234"/>
      <c r="G2968" s="234"/>
      <c r="H2968" s="234"/>
      <c r="I2968" s="234"/>
      <c r="J2968" s="234"/>
      <c r="K2968" s="234"/>
      <c r="L2968" s="234"/>
      <c r="M2968" s="235"/>
      <c r="N2968" s="234"/>
      <c r="O2968" s="234"/>
      <c r="P2968" s="234"/>
      <c r="Q2968" s="234"/>
      <c r="R2968" s="234"/>
      <c r="S2968" s="234"/>
      <c r="T2968" s="234"/>
      <c r="U2968" s="234"/>
      <c r="V2968" s="234"/>
      <c r="W2968" s="234"/>
      <c r="X2968" s="235"/>
      <c r="Y2968" s="234"/>
      <c r="Z2968" s="234"/>
      <c r="AA2968" s="234"/>
      <c r="AB2968" s="234"/>
      <c r="AC2968" s="234"/>
      <c r="AD2968" s="234"/>
      <c r="AE2968" s="234"/>
      <c r="AF2968" s="234"/>
      <c r="AG2968" s="234"/>
      <c r="AH2968" s="234"/>
      <c r="AI2968" s="234"/>
      <c r="AJ2968" s="234"/>
      <c r="AK2968" s="234"/>
      <c r="AL2968" s="234"/>
      <c r="AM2968" s="234"/>
      <c r="AN2968" s="234"/>
      <c r="AO2968" s="234"/>
      <c r="AP2968" s="234"/>
      <c r="AQ2968" s="234"/>
      <c r="AR2968"/>
      <c r="AS2968"/>
    </row>
    <row r="2969" spans="1:45" ht="14.4" x14ac:dyDescent="0.3">
      <c r="A2969" s="236"/>
      <c r="B2969" s="232"/>
      <c r="C2969" s="234"/>
      <c r="D2969" s="234"/>
      <c r="E2969" s="234"/>
      <c r="F2969" s="234"/>
      <c r="G2969" s="234"/>
      <c r="H2969" s="234"/>
      <c r="I2969" s="234"/>
      <c r="J2969" s="234"/>
      <c r="K2969" s="234"/>
      <c r="L2969" s="234"/>
      <c r="M2969" s="235"/>
      <c r="N2969" s="234"/>
      <c r="O2969" s="234"/>
      <c r="P2969" s="234"/>
      <c r="Q2969" s="234"/>
      <c r="R2969" s="234"/>
      <c r="S2969" s="234"/>
      <c r="T2969" s="234"/>
      <c r="U2969" s="234"/>
      <c r="V2969" s="234"/>
      <c r="W2969" s="234"/>
      <c r="X2969" s="235"/>
      <c r="Y2969" s="234"/>
      <c r="Z2969" s="234"/>
      <c r="AA2969" s="234"/>
      <c r="AB2969" s="234"/>
      <c r="AC2969" s="234"/>
      <c r="AD2969" s="234"/>
      <c r="AE2969" s="234"/>
      <c r="AF2969" s="234"/>
      <c r="AG2969" s="234"/>
      <c r="AH2969" s="234"/>
      <c r="AI2969" s="234"/>
      <c r="AJ2969" s="234"/>
      <c r="AK2969" s="234"/>
      <c r="AL2969" s="234"/>
      <c r="AM2969" s="234"/>
      <c r="AN2969" s="234"/>
      <c r="AO2969" s="234"/>
      <c r="AP2969" s="234"/>
      <c r="AQ2969" s="234"/>
      <c r="AR2969"/>
      <c r="AS2969"/>
    </row>
    <row r="2970" spans="1:45" ht="14.4" x14ac:dyDescent="0.3">
      <c r="A2970" s="236"/>
      <c r="B2970" s="232"/>
      <c r="C2970" s="234"/>
      <c r="D2970" s="234"/>
      <c r="E2970" s="234"/>
      <c r="F2970" s="234"/>
      <c r="G2970" s="234"/>
      <c r="H2970" s="234"/>
      <c r="I2970" s="234"/>
      <c r="J2970" s="234"/>
      <c r="K2970" s="234"/>
      <c r="L2970" s="234"/>
      <c r="M2970" s="235"/>
      <c r="N2970" s="234"/>
      <c r="O2970" s="234"/>
      <c r="P2970" s="234"/>
      <c r="Q2970" s="234"/>
      <c r="R2970" s="234"/>
      <c r="S2970" s="234"/>
      <c r="T2970" s="234"/>
      <c r="U2970" s="234"/>
      <c r="V2970" s="234"/>
      <c r="W2970" s="234"/>
      <c r="X2970" s="235"/>
      <c r="Y2970" s="234"/>
      <c r="Z2970" s="234"/>
      <c r="AA2970" s="234"/>
      <c r="AB2970" s="234"/>
      <c r="AC2970" s="234"/>
      <c r="AD2970" s="234"/>
      <c r="AE2970" s="234"/>
      <c r="AF2970" s="234"/>
      <c r="AG2970" s="234"/>
      <c r="AH2970" s="234"/>
      <c r="AI2970" s="234"/>
      <c r="AJ2970" s="234"/>
      <c r="AK2970" s="234"/>
      <c r="AL2970" s="234"/>
      <c r="AM2970" s="234"/>
      <c r="AN2970" s="234"/>
      <c r="AO2970" s="234"/>
      <c r="AP2970" s="234"/>
      <c r="AQ2970" s="234"/>
      <c r="AR2970"/>
      <c r="AS2970"/>
    </row>
    <row r="2971" spans="1:45" ht="14.4" x14ac:dyDescent="0.3">
      <c r="A2971" s="236"/>
      <c r="B2971" s="232"/>
      <c r="C2971" s="234"/>
      <c r="D2971" s="234"/>
      <c r="E2971" s="234"/>
      <c r="F2971" s="234"/>
      <c r="G2971" s="234"/>
      <c r="H2971" s="234"/>
      <c r="I2971" s="234"/>
      <c r="J2971" s="234"/>
      <c r="K2971" s="234"/>
      <c r="L2971" s="234"/>
      <c r="M2971" s="235"/>
      <c r="N2971" s="234"/>
      <c r="O2971" s="234"/>
      <c r="P2971" s="234"/>
      <c r="Q2971" s="234"/>
      <c r="R2971" s="234"/>
      <c r="S2971" s="234"/>
      <c r="T2971" s="234"/>
      <c r="U2971" s="234"/>
      <c r="V2971" s="234"/>
      <c r="W2971" s="234"/>
      <c r="X2971" s="235"/>
      <c r="Y2971" s="234"/>
      <c r="Z2971" s="234"/>
      <c r="AA2971" s="234"/>
      <c r="AB2971" s="234"/>
      <c r="AC2971" s="234"/>
      <c r="AD2971" s="234"/>
      <c r="AE2971" s="234"/>
      <c r="AF2971" s="234"/>
      <c r="AG2971" s="234"/>
      <c r="AH2971" s="234"/>
      <c r="AI2971" s="234"/>
      <c r="AJ2971" s="234"/>
      <c r="AK2971" s="234"/>
      <c r="AL2971" s="234"/>
      <c r="AM2971" s="234"/>
      <c r="AN2971" s="234"/>
      <c r="AO2971" s="234"/>
      <c r="AP2971" s="234"/>
      <c r="AQ2971" s="234"/>
      <c r="AR2971"/>
      <c r="AS2971"/>
    </row>
    <row r="2972" spans="1:45" ht="14.4" x14ac:dyDescent="0.3">
      <c r="A2972" s="236"/>
      <c r="B2972" s="232"/>
      <c r="C2972" s="234"/>
      <c r="D2972" s="234"/>
      <c r="E2972" s="234"/>
      <c r="F2972" s="234"/>
      <c r="G2972" s="234"/>
      <c r="H2972" s="234"/>
      <c r="I2972" s="234"/>
      <c r="J2972" s="234"/>
      <c r="K2972" s="234"/>
      <c r="L2972" s="234"/>
      <c r="M2972" s="235"/>
      <c r="N2972" s="234"/>
      <c r="O2972" s="234"/>
      <c r="P2972" s="234"/>
      <c r="Q2972" s="234"/>
      <c r="R2972" s="234"/>
      <c r="S2972" s="234"/>
      <c r="T2972" s="234"/>
      <c r="U2972" s="234"/>
      <c r="V2972" s="234"/>
      <c r="W2972" s="234"/>
      <c r="X2972" s="235"/>
      <c r="Y2972" s="234"/>
      <c r="Z2972" s="234"/>
      <c r="AA2972" s="234"/>
      <c r="AB2972" s="234"/>
      <c r="AC2972" s="234"/>
      <c r="AD2972" s="234"/>
      <c r="AE2972" s="234"/>
      <c r="AF2972" s="234"/>
      <c r="AG2972" s="234"/>
      <c r="AH2972" s="234"/>
      <c r="AI2972" s="234"/>
      <c r="AJ2972" s="234"/>
      <c r="AK2972" s="234"/>
      <c r="AL2972" s="234"/>
      <c r="AM2972" s="234"/>
      <c r="AN2972" s="234"/>
      <c r="AO2972" s="234"/>
      <c r="AP2972" s="234"/>
      <c r="AQ2972" s="234"/>
      <c r="AR2972"/>
      <c r="AS2972"/>
    </row>
    <row r="2973" spans="1:45" ht="14.4" x14ac:dyDescent="0.3">
      <c r="A2973" s="236"/>
      <c r="B2973" s="232"/>
      <c r="C2973" s="234"/>
      <c r="D2973" s="234"/>
      <c r="E2973" s="234"/>
      <c r="F2973" s="234"/>
      <c r="G2973" s="234"/>
      <c r="H2973" s="234"/>
      <c r="I2973" s="234"/>
      <c r="J2973" s="234"/>
      <c r="K2973" s="234"/>
      <c r="L2973" s="234"/>
      <c r="M2973" s="235"/>
      <c r="N2973" s="234"/>
      <c r="O2973" s="234"/>
      <c r="P2973" s="234"/>
      <c r="Q2973" s="234"/>
      <c r="R2973" s="234"/>
      <c r="S2973" s="234"/>
      <c r="T2973" s="234"/>
      <c r="U2973" s="234"/>
      <c r="V2973" s="234"/>
      <c r="W2973" s="234"/>
      <c r="X2973" s="235"/>
      <c r="Y2973" s="234"/>
      <c r="Z2973" s="234"/>
      <c r="AA2973" s="234"/>
      <c r="AB2973" s="234"/>
      <c r="AC2973" s="234"/>
      <c r="AD2973" s="234"/>
      <c r="AE2973" s="234"/>
      <c r="AF2973" s="234"/>
      <c r="AG2973" s="234"/>
      <c r="AH2973" s="234"/>
      <c r="AI2973" s="234"/>
      <c r="AJ2973" s="234"/>
      <c r="AK2973" s="234"/>
      <c r="AL2973" s="234"/>
      <c r="AM2973" s="234"/>
      <c r="AN2973" s="234"/>
      <c r="AO2973" s="234"/>
      <c r="AP2973" s="234"/>
      <c r="AQ2973" s="234"/>
      <c r="AR2973"/>
      <c r="AS2973"/>
    </row>
    <row r="2974" spans="1:45" ht="14.4" x14ac:dyDescent="0.3">
      <c r="A2974" s="236"/>
      <c r="B2974" s="232"/>
      <c r="C2974" s="234"/>
      <c r="D2974" s="234"/>
      <c r="E2974" s="234"/>
      <c r="F2974" s="234"/>
      <c r="G2974" s="234"/>
      <c r="H2974" s="234"/>
      <c r="I2974" s="234"/>
      <c r="J2974" s="234"/>
      <c r="K2974" s="234"/>
      <c r="L2974" s="234"/>
      <c r="M2974" s="235"/>
      <c r="N2974" s="234"/>
      <c r="O2974" s="234"/>
      <c r="P2974" s="234"/>
      <c r="Q2974" s="234"/>
      <c r="R2974" s="234"/>
      <c r="S2974" s="234"/>
      <c r="T2974" s="234"/>
      <c r="U2974" s="234"/>
      <c r="V2974" s="234"/>
      <c r="W2974" s="234"/>
      <c r="X2974" s="235"/>
      <c r="Y2974" s="234"/>
      <c r="Z2974" s="234"/>
      <c r="AA2974" s="234"/>
      <c r="AB2974" s="234"/>
      <c r="AC2974" s="234"/>
      <c r="AD2974" s="234"/>
      <c r="AE2974" s="234"/>
      <c r="AF2974" s="234"/>
      <c r="AG2974" s="234"/>
      <c r="AH2974" s="234"/>
      <c r="AI2974" s="234"/>
      <c r="AJ2974" s="234"/>
      <c r="AK2974" s="234"/>
      <c r="AL2974" s="234"/>
      <c r="AM2974" s="234"/>
      <c r="AN2974" s="234"/>
      <c r="AO2974" s="234"/>
      <c r="AP2974" s="234"/>
      <c r="AQ2974" s="234"/>
      <c r="AR2974"/>
      <c r="AS2974"/>
    </row>
    <row r="2975" spans="1:45" ht="14.4" x14ac:dyDescent="0.3">
      <c r="A2975" s="236"/>
      <c r="B2975" s="232"/>
      <c r="C2975" s="234"/>
      <c r="D2975" s="234"/>
      <c r="E2975" s="234"/>
      <c r="F2975" s="234"/>
      <c r="G2975" s="234"/>
      <c r="H2975" s="234"/>
      <c r="I2975" s="234"/>
      <c r="J2975" s="234"/>
      <c r="K2975" s="234"/>
      <c r="L2975" s="234"/>
      <c r="M2975" s="235"/>
      <c r="N2975" s="234"/>
      <c r="O2975" s="234"/>
      <c r="P2975" s="234"/>
      <c r="Q2975" s="234"/>
      <c r="R2975" s="234"/>
      <c r="S2975" s="234"/>
      <c r="T2975" s="234"/>
      <c r="U2975" s="234"/>
      <c r="V2975" s="234"/>
      <c r="W2975" s="234"/>
      <c r="X2975" s="235"/>
      <c r="Y2975" s="234"/>
      <c r="Z2975" s="234"/>
      <c r="AA2975" s="234"/>
      <c r="AB2975" s="234"/>
      <c r="AC2975" s="234"/>
      <c r="AD2975" s="234"/>
      <c r="AE2975" s="234"/>
      <c r="AF2975" s="234"/>
      <c r="AG2975" s="234"/>
      <c r="AH2975" s="234"/>
      <c r="AI2975" s="234"/>
      <c r="AJ2975" s="234"/>
      <c r="AK2975" s="234"/>
      <c r="AL2975" s="234"/>
      <c r="AM2975" s="234"/>
      <c r="AN2975" s="234"/>
      <c r="AO2975" s="234"/>
      <c r="AP2975" s="234"/>
      <c r="AQ2975" s="234"/>
      <c r="AR2975"/>
      <c r="AS2975"/>
    </row>
    <row r="2976" spans="1:45" ht="14.4" x14ac:dyDescent="0.3">
      <c r="A2976" s="236"/>
      <c r="B2976" s="232"/>
      <c r="C2976" s="234"/>
      <c r="D2976" s="234"/>
      <c r="E2976" s="234"/>
      <c r="F2976" s="234"/>
      <c r="G2976" s="234"/>
      <c r="H2976" s="234"/>
      <c r="I2976" s="234"/>
      <c r="J2976" s="234"/>
      <c r="K2976" s="234"/>
      <c r="L2976" s="234"/>
      <c r="M2976" s="235"/>
      <c r="N2976" s="234"/>
      <c r="O2976" s="234"/>
      <c r="P2976" s="234"/>
      <c r="Q2976" s="234"/>
      <c r="R2976" s="234"/>
      <c r="S2976" s="234"/>
      <c r="T2976" s="234"/>
      <c r="U2976" s="234"/>
      <c r="V2976" s="234"/>
      <c r="W2976" s="234"/>
      <c r="X2976" s="235"/>
      <c r="Y2976" s="234"/>
      <c r="Z2976" s="234"/>
      <c r="AA2976" s="234"/>
      <c r="AB2976" s="234"/>
      <c r="AC2976" s="234"/>
      <c r="AD2976" s="234"/>
      <c r="AE2976" s="234"/>
      <c r="AF2976" s="234"/>
      <c r="AG2976" s="234"/>
      <c r="AH2976" s="234"/>
      <c r="AI2976" s="234"/>
      <c r="AJ2976" s="234"/>
      <c r="AK2976" s="234"/>
      <c r="AL2976" s="234"/>
      <c r="AM2976" s="234"/>
      <c r="AN2976" s="234"/>
      <c r="AO2976" s="234"/>
      <c r="AP2976" s="234"/>
      <c r="AQ2976" s="234"/>
      <c r="AR2976"/>
      <c r="AS2976"/>
    </row>
    <row r="2977" spans="1:45" ht="14.4" x14ac:dyDescent="0.3">
      <c r="A2977" s="236"/>
      <c r="B2977" s="232"/>
      <c r="C2977" s="234"/>
      <c r="D2977" s="234"/>
      <c r="E2977" s="234"/>
      <c r="F2977" s="234"/>
      <c r="G2977" s="234"/>
      <c r="H2977" s="234"/>
      <c r="I2977" s="234"/>
      <c r="J2977" s="234"/>
      <c r="K2977" s="234"/>
      <c r="L2977" s="234"/>
      <c r="M2977" s="235"/>
      <c r="N2977" s="234"/>
      <c r="O2977" s="234"/>
      <c r="P2977" s="234"/>
      <c r="Q2977" s="234"/>
      <c r="R2977" s="234"/>
      <c r="S2977" s="234"/>
      <c r="T2977" s="234"/>
      <c r="U2977" s="234"/>
      <c r="V2977" s="234"/>
      <c r="W2977" s="234"/>
      <c r="X2977" s="235"/>
      <c r="Y2977" s="234"/>
      <c r="Z2977" s="234"/>
      <c r="AA2977" s="234"/>
      <c r="AB2977" s="234"/>
      <c r="AC2977" s="234"/>
      <c r="AD2977" s="234"/>
      <c r="AE2977" s="234"/>
      <c r="AF2977" s="234"/>
      <c r="AG2977" s="234"/>
      <c r="AH2977" s="234"/>
      <c r="AI2977" s="234"/>
      <c r="AJ2977" s="234"/>
      <c r="AK2977" s="234"/>
      <c r="AL2977" s="234"/>
      <c r="AM2977" s="234"/>
      <c r="AN2977" s="234"/>
      <c r="AO2977" s="234"/>
      <c r="AP2977" s="234"/>
      <c r="AQ2977" s="234"/>
      <c r="AR2977"/>
      <c r="AS2977"/>
    </row>
    <row r="2978" spans="1:45" ht="14.4" x14ac:dyDescent="0.3">
      <c r="A2978" s="236"/>
      <c r="B2978" s="232"/>
      <c r="C2978" s="234"/>
      <c r="D2978" s="234"/>
      <c r="E2978" s="234"/>
      <c r="F2978" s="234"/>
      <c r="G2978" s="234"/>
      <c r="H2978" s="234"/>
      <c r="I2978" s="234"/>
      <c r="J2978" s="234"/>
      <c r="K2978" s="234"/>
      <c r="L2978" s="234"/>
      <c r="M2978" s="235"/>
      <c r="N2978" s="234"/>
      <c r="O2978" s="234"/>
      <c r="P2978" s="234"/>
      <c r="Q2978" s="234"/>
      <c r="R2978" s="234"/>
      <c r="S2978" s="234"/>
      <c r="T2978" s="234"/>
      <c r="U2978" s="234"/>
      <c r="V2978" s="234"/>
      <c r="W2978" s="234"/>
      <c r="X2978" s="235"/>
      <c r="Y2978" s="234"/>
      <c r="Z2978" s="234"/>
      <c r="AA2978" s="234"/>
      <c r="AB2978" s="234"/>
      <c r="AC2978" s="234"/>
      <c r="AD2978" s="234"/>
      <c r="AE2978" s="234"/>
      <c r="AF2978" s="234"/>
      <c r="AG2978" s="234"/>
      <c r="AH2978" s="234"/>
      <c r="AI2978" s="234"/>
      <c r="AJ2978" s="234"/>
      <c r="AK2978" s="234"/>
      <c r="AL2978" s="234"/>
      <c r="AM2978" s="234"/>
      <c r="AN2978" s="234"/>
      <c r="AO2978" s="234"/>
      <c r="AP2978" s="234"/>
      <c r="AQ2978" s="234"/>
      <c r="AR2978"/>
      <c r="AS2978"/>
    </row>
    <row r="2979" spans="1:45" ht="14.4" x14ac:dyDescent="0.3">
      <c r="A2979" s="236"/>
      <c r="B2979" s="232"/>
      <c r="C2979" s="234"/>
      <c r="D2979" s="234"/>
      <c r="E2979" s="234"/>
      <c r="F2979" s="234"/>
      <c r="G2979" s="234"/>
      <c r="H2979" s="234"/>
      <c r="I2979" s="234"/>
      <c r="J2979" s="234"/>
      <c r="K2979" s="234"/>
      <c r="L2979" s="234"/>
      <c r="M2979" s="235"/>
      <c r="N2979" s="234"/>
      <c r="O2979" s="234"/>
      <c r="P2979" s="234"/>
      <c r="Q2979" s="234"/>
      <c r="R2979" s="234"/>
      <c r="S2979" s="234"/>
      <c r="T2979" s="234"/>
      <c r="U2979" s="234"/>
      <c r="V2979" s="234"/>
      <c r="W2979" s="234"/>
      <c r="X2979" s="235"/>
      <c r="Y2979" s="234"/>
      <c r="Z2979" s="234"/>
      <c r="AA2979" s="234"/>
      <c r="AB2979" s="234"/>
      <c r="AC2979" s="234"/>
      <c r="AD2979" s="234"/>
      <c r="AE2979" s="234"/>
      <c r="AF2979" s="234"/>
      <c r="AG2979" s="234"/>
      <c r="AH2979" s="234"/>
      <c r="AI2979" s="234"/>
      <c r="AJ2979" s="234"/>
      <c r="AK2979" s="234"/>
      <c r="AL2979" s="234"/>
      <c r="AM2979" s="234"/>
      <c r="AN2979" s="234"/>
      <c r="AO2979" s="234"/>
      <c r="AP2979" s="234"/>
      <c r="AQ2979" s="234"/>
      <c r="AR2979"/>
      <c r="AS2979"/>
    </row>
    <row r="2980" spans="1:45" ht="14.4" x14ac:dyDescent="0.3">
      <c r="A2980" s="236"/>
      <c r="B2980" s="232"/>
      <c r="C2980" s="234"/>
      <c r="D2980" s="234"/>
      <c r="E2980" s="234"/>
      <c r="F2980" s="234"/>
      <c r="G2980" s="234"/>
      <c r="H2980" s="234"/>
      <c r="I2980" s="234"/>
      <c r="J2980" s="234"/>
      <c r="K2980" s="234"/>
      <c r="L2980" s="234"/>
      <c r="M2980" s="235"/>
      <c r="N2980" s="234"/>
      <c r="O2980" s="234"/>
      <c r="P2980" s="234"/>
      <c r="Q2980" s="234"/>
      <c r="R2980" s="234"/>
      <c r="S2980" s="234"/>
      <c r="T2980" s="234"/>
      <c r="U2980" s="234"/>
      <c r="V2980" s="234"/>
      <c r="W2980" s="234"/>
      <c r="X2980" s="235"/>
      <c r="Y2980" s="234"/>
      <c r="Z2980" s="234"/>
      <c r="AA2980" s="234"/>
      <c r="AB2980" s="234"/>
      <c r="AC2980" s="234"/>
      <c r="AD2980" s="234"/>
      <c r="AE2980" s="234"/>
      <c r="AF2980" s="234"/>
      <c r="AG2980" s="234"/>
      <c r="AH2980" s="234"/>
      <c r="AI2980" s="234"/>
      <c r="AJ2980" s="234"/>
      <c r="AK2980" s="234"/>
      <c r="AL2980" s="234"/>
      <c r="AM2980" s="234"/>
      <c r="AN2980" s="234"/>
      <c r="AO2980" s="234"/>
      <c r="AP2980" s="234"/>
      <c r="AQ2980" s="234"/>
      <c r="AR2980"/>
      <c r="AS2980"/>
    </row>
    <row r="2981" spans="1:45" ht="14.4" x14ac:dyDescent="0.3">
      <c r="A2981" s="236"/>
      <c r="B2981" s="232"/>
      <c r="C2981" s="234"/>
      <c r="D2981" s="234"/>
      <c r="E2981" s="234"/>
      <c r="F2981" s="234"/>
      <c r="G2981" s="234"/>
      <c r="H2981" s="234"/>
      <c r="I2981" s="234"/>
      <c r="J2981" s="234"/>
      <c r="K2981" s="234"/>
      <c r="L2981" s="234"/>
      <c r="M2981" s="235"/>
      <c r="N2981" s="234"/>
      <c r="O2981" s="234"/>
      <c r="P2981" s="234"/>
      <c r="Q2981" s="234"/>
      <c r="R2981" s="234"/>
      <c r="S2981" s="234"/>
      <c r="T2981" s="234"/>
      <c r="U2981" s="234"/>
      <c r="V2981" s="234"/>
      <c r="W2981" s="234"/>
      <c r="X2981" s="235"/>
      <c r="Y2981" s="234"/>
      <c r="Z2981" s="234"/>
      <c r="AA2981" s="234"/>
      <c r="AB2981" s="234"/>
      <c r="AC2981" s="234"/>
      <c r="AD2981" s="234"/>
      <c r="AE2981" s="234"/>
      <c r="AF2981" s="234"/>
      <c r="AG2981" s="234"/>
      <c r="AH2981" s="234"/>
      <c r="AI2981" s="234"/>
      <c r="AJ2981" s="234"/>
      <c r="AK2981" s="234"/>
      <c r="AL2981" s="234"/>
      <c r="AM2981" s="234"/>
      <c r="AN2981" s="234"/>
      <c r="AO2981" s="234"/>
      <c r="AP2981" s="234"/>
      <c r="AQ2981" s="234"/>
      <c r="AR2981"/>
      <c r="AS2981"/>
    </row>
    <row r="2982" spans="1:45" ht="14.4" x14ac:dyDescent="0.3">
      <c r="A2982" s="236"/>
      <c r="B2982" s="232"/>
      <c r="C2982" s="234"/>
      <c r="D2982" s="234"/>
      <c r="E2982" s="234"/>
      <c r="F2982" s="234"/>
      <c r="G2982" s="234"/>
      <c r="H2982" s="234"/>
      <c r="I2982" s="234"/>
      <c r="J2982" s="234"/>
      <c r="K2982" s="234"/>
      <c r="L2982" s="234"/>
      <c r="M2982" s="235"/>
      <c r="N2982" s="234"/>
      <c r="O2982" s="234"/>
      <c r="P2982" s="234"/>
      <c r="Q2982" s="234"/>
      <c r="R2982" s="234"/>
      <c r="S2982" s="234"/>
      <c r="T2982" s="234"/>
      <c r="U2982" s="234"/>
      <c r="V2982" s="234"/>
      <c r="W2982" s="234"/>
      <c r="X2982" s="235"/>
      <c r="Y2982" s="234"/>
      <c r="Z2982" s="234"/>
      <c r="AA2982" s="234"/>
      <c r="AB2982" s="234"/>
      <c r="AC2982" s="234"/>
      <c r="AD2982" s="234"/>
      <c r="AE2982" s="234"/>
      <c r="AF2982" s="234"/>
      <c r="AG2982" s="234"/>
      <c r="AH2982" s="234"/>
      <c r="AI2982" s="234"/>
      <c r="AJ2982" s="234"/>
      <c r="AK2982" s="234"/>
      <c r="AL2982" s="234"/>
      <c r="AM2982" s="234"/>
      <c r="AN2982" s="234"/>
      <c r="AO2982" s="234"/>
      <c r="AP2982" s="234"/>
      <c r="AQ2982" s="234"/>
      <c r="AR2982"/>
      <c r="AS2982"/>
    </row>
    <row r="2983" spans="1:45" ht="14.4" x14ac:dyDescent="0.3">
      <c r="A2983" s="236"/>
      <c r="B2983" s="232"/>
      <c r="C2983" s="234"/>
      <c r="D2983" s="234"/>
      <c r="E2983" s="234"/>
      <c r="F2983" s="234"/>
      <c r="G2983" s="234"/>
      <c r="H2983" s="234"/>
      <c r="I2983" s="234"/>
      <c r="J2983" s="234"/>
      <c r="K2983" s="234"/>
      <c r="L2983" s="234"/>
      <c r="M2983" s="235"/>
      <c r="N2983" s="234"/>
      <c r="O2983" s="234"/>
      <c r="P2983" s="234"/>
      <c r="Q2983" s="234"/>
      <c r="R2983" s="234"/>
      <c r="S2983" s="234"/>
      <c r="T2983" s="234"/>
      <c r="U2983" s="234"/>
      <c r="V2983" s="234"/>
      <c r="W2983" s="234"/>
      <c r="X2983" s="235"/>
      <c r="Y2983" s="234"/>
      <c r="Z2983" s="234"/>
      <c r="AA2983" s="234"/>
      <c r="AB2983" s="234"/>
      <c r="AC2983" s="234"/>
      <c r="AD2983" s="234"/>
      <c r="AE2983" s="234"/>
      <c r="AF2983" s="234"/>
      <c r="AG2983" s="234"/>
      <c r="AH2983" s="234"/>
      <c r="AI2983" s="234"/>
      <c r="AJ2983" s="234"/>
      <c r="AK2983" s="234"/>
      <c r="AL2983" s="234"/>
      <c r="AM2983" s="234"/>
      <c r="AN2983" s="234"/>
      <c r="AO2983" s="234"/>
      <c r="AP2983" s="234"/>
      <c r="AQ2983" s="234"/>
      <c r="AR2983"/>
      <c r="AS2983"/>
    </row>
    <row r="2984" spans="1:45" ht="14.4" x14ac:dyDescent="0.3">
      <c r="A2984" s="236"/>
      <c r="B2984" s="232"/>
      <c r="C2984" s="234"/>
      <c r="D2984" s="234"/>
      <c r="E2984" s="234"/>
      <c r="F2984" s="234"/>
      <c r="G2984" s="234"/>
      <c r="H2984" s="234"/>
      <c r="I2984" s="234"/>
      <c r="J2984" s="234"/>
      <c r="K2984" s="234"/>
      <c r="L2984" s="234"/>
      <c r="M2984" s="235"/>
      <c r="N2984" s="234"/>
      <c r="O2984" s="234"/>
      <c r="P2984" s="234"/>
      <c r="Q2984" s="234"/>
      <c r="R2984" s="234"/>
      <c r="S2984" s="234"/>
      <c r="T2984" s="234"/>
      <c r="U2984" s="234"/>
      <c r="V2984" s="234"/>
      <c r="W2984" s="234"/>
      <c r="X2984" s="235"/>
      <c r="Y2984" s="234"/>
      <c r="Z2984" s="234"/>
      <c r="AA2984" s="234"/>
      <c r="AB2984" s="234"/>
      <c r="AC2984" s="234"/>
      <c r="AD2984" s="234"/>
      <c r="AE2984" s="234"/>
      <c r="AF2984" s="234"/>
      <c r="AG2984" s="234"/>
      <c r="AH2984" s="234"/>
      <c r="AI2984" s="234"/>
      <c r="AJ2984" s="234"/>
      <c r="AK2984" s="234"/>
      <c r="AL2984" s="234"/>
      <c r="AM2984" s="234"/>
      <c r="AN2984" s="234"/>
      <c r="AO2984" s="234"/>
      <c r="AP2984" s="234"/>
      <c r="AQ2984" s="234"/>
      <c r="AR2984"/>
      <c r="AS2984"/>
    </row>
    <row r="2985" spans="1:45" ht="14.4" x14ac:dyDescent="0.3">
      <c r="A2985" s="236"/>
      <c r="B2985" s="232"/>
      <c r="C2985" s="234"/>
      <c r="D2985" s="234"/>
      <c r="E2985" s="234"/>
      <c r="F2985" s="234"/>
      <c r="G2985" s="234"/>
      <c r="H2985" s="234"/>
      <c r="I2985" s="234"/>
      <c r="J2985" s="234"/>
      <c r="K2985" s="234"/>
      <c r="L2985" s="234"/>
      <c r="M2985" s="235"/>
      <c r="N2985" s="234"/>
      <c r="O2985" s="234"/>
      <c r="P2985" s="234"/>
      <c r="Q2985" s="234"/>
      <c r="R2985" s="234"/>
      <c r="S2985" s="234"/>
      <c r="T2985" s="234"/>
      <c r="U2985" s="234"/>
      <c r="V2985" s="234"/>
      <c r="W2985" s="234"/>
      <c r="X2985" s="235"/>
      <c r="Y2985" s="234"/>
      <c r="Z2985" s="234"/>
      <c r="AA2985" s="234"/>
      <c r="AB2985" s="234"/>
      <c r="AC2985" s="234"/>
      <c r="AD2985" s="234"/>
      <c r="AE2985" s="234"/>
      <c r="AF2985" s="234"/>
      <c r="AG2985" s="234"/>
      <c r="AH2985" s="234"/>
      <c r="AI2985" s="234"/>
      <c r="AJ2985" s="234"/>
      <c r="AK2985" s="234"/>
      <c r="AL2985" s="234"/>
      <c r="AM2985" s="234"/>
      <c r="AN2985" s="234"/>
      <c r="AO2985" s="234"/>
      <c r="AP2985" s="234"/>
      <c r="AQ2985" s="234"/>
      <c r="AR2985"/>
      <c r="AS2985"/>
    </row>
    <row r="2986" spans="1:45" ht="14.4" x14ac:dyDescent="0.3">
      <c r="A2986" s="236"/>
      <c r="B2986" s="232"/>
      <c r="C2986" s="234"/>
      <c r="D2986" s="234"/>
      <c r="E2986" s="234"/>
      <c r="F2986" s="234"/>
      <c r="G2986" s="234"/>
      <c r="H2986" s="234"/>
      <c r="I2986" s="234"/>
      <c r="J2986" s="234"/>
      <c r="K2986" s="234"/>
      <c r="L2986" s="234"/>
      <c r="M2986" s="235"/>
      <c r="N2986" s="234"/>
      <c r="O2986" s="234"/>
      <c r="P2986" s="234"/>
      <c r="Q2986" s="234"/>
      <c r="R2986" s="234"/>
      <c r="S2986" s="234"/>
      <c r="T2986" s="234"/>
      <c r="U2986" s="234"/>
      <c r="V2986" s="234"/>
      <c r="W2986" s="234"/>
      <c r="X2986" s="235"/>
      <c r="Y2986" s="234"/>
      <c r="Z2986" s="234"/>
      <c r="AA2986" s="234"/>
      <c r="AB2986" s="234"/>
      <c r="AC2986" s="234"/>
      <c r="AD2986" s="234"/>
      <c r="AE2986" s="234"/>
      <c r="AF2986" s="234"/>
      <c r="AG2986" s="234"/>
      <c r="AH2986" s="234"/>
      <c r="AI2986" s="234"/>
      <c r="AJ2986" s="234"/>
      <c r="AK2986" s="234"/>
      <c r="AL2986" s="234"/>
      <c r="AM2986" s="234"/>
      <c r="AN2986" s="234"/>
      <c r="AO2986" s="234"/>
      <c r="AP2986" s="234"/>
      <c r="AQ2986" s="234"/>
      <c r="AR2986"/>
      <c r="AS2986"/>
    </row>
    <row r="2987" spans="1:45" ht="14.4" x14ac:dyDescent="0.3">
      <c r="A2987" s="236"/>
      <c r="B2987" s="232"/>
      <c r="C2987" s="234"/>
      <c r="D2987" s="234"/>
      <c r="E2987" s="234"/>
      <c r="F2987" s="234"/>
      <c r="G2987" s="234"/>
      <c r="H2987" s="234"/>
      <c r="I2987" s="234"/>
      <c r="J2987" s="234"/>
      <c r="K2987" s="234"/>
      <c r="L2987" s="234"/>
      <c r="M2987" s="235"/>
      <c r="N2987" s="234"/>
      <c r="O2987" s="234"/>
      <c r="P2987" s="234"/>
      <c r="Q2987" s="234"/>
      <c r="R2987" s="234"/>
      <c r="S2987" s="234"/>
      <c r="T2987" s="234"/>
      <c r="U2987" s="234"/>
      <c r="V2987" s="234"/>
      <c r="W2987" s="234"/>
      <c r="X2987" s="235"/>
      <c r="Y2987" s="234"/>
      <c r="Z2987" s="234"/>
      <c r="AA2987" s="234"/>
      <c r="AB2987" s="234"/>
      <c r="AC2987" s="234"/>
      <c r="AD2987" s="234"/>
      <c r="AE2987" s="234"/>
      <c r="AF2987" s="234"/>
      <c r="AG2987" s="234"/>
      <c r="AH2987" s="234"/>
      <c r="AI2987" s="234"/>
      <c r="AJ2987" s="234"/>
      <c r="AK2987" s="234"/>
      <c r="AL2987" s="234"/>
      <c r="AM2987" s="234"/>
      <c r="AN2987" s="234"/>
      <c r="AO2987" s="234"/>
      <c r="AP2987" s="234"/>
      <c r="AQ2987" s="234"/>
      <c r="AR2987"/>
      <c r="AS2987"/>
    </row>
    <row r="2988" spans="1:45" ht="14.4" x14ac:dyDescent="0.3">
      <c r="A2988" s="236"/>
      <c r="B2988" s="232"/>
      <c r="C2988" s="234"/>
      <c r="D2988" s="234"/>
      <c r="E2988" s="234"/>
      <c r="F2988" s="234"/>
      <c r="G2988" s="234"/>
      <c r="H2988" s="234"/>
      <c r="I2988" s="234"/>
      <c r="J2988" s="234"/>
      <c r="K2988" s="234"/>
      <c r="L2988" s="234"/>
      <c r="M2988" s="235"/>
      <c r="N2988" s="234"/>
      <c r="O2988" s="234"/>
      <c r="P2988" s="234"/>
      <c r="Q2988" s="234"/>
      <c r="R2988" s="234"/>
      <c r="S2988" s="234"/>
      <c r="T2988" s="234"/>
      <c r="U2988" s="234"/>
      <c r="V2988" s="234"/>
      <c r="W2988" s="234"/>
      <c r="X2988" s="235"/>
      <c r="Y2988" s="234"/>
      <c r="Z2988" s="234"/>
      <c r="AA2988" s="234"/>
      <c r="AB2988" s="234"/>
      <c r="AC2988" s="234"/>
      <c r="AD2988" s="234"/>
      <c r="AE2988" s="234"/>
      <c r="AF2988" s="234"/>
      <c r="AG2988" s="234"/>
      <c r="AH2988" s="234"/>
      <c r="AI2988" s="234"/>
      <c r="AJ2988" s="234"/>
      <c r="AK2988" s="234"/>
      <c r="AL2988" s="234"/>
      <c r="AM2988" s="234"/>
      <c r="AN2988" s="234"/>
      <c r="AO2988" s="234"/>
      <c r="AP2988" s="234"/>
      <c r="AQ2988" s="234"/>
      <c r="AR2988"/>
      <c r="AS2988"/>
    </row>
    <row r="2989" spans="1:45" ht="14.4" x14ac:dyDescent="0.3">
      <c r="A2989" s="236"/>
      <c r="B2989" s="232"/>
      <c r="C2989" s="234"/>
      <c r="D2989" s="234"/>
      <c r="E2989" s="234"/>
      <c r="F2989" s="234"/>
      <c r="G2989" s="234"/>
      <c r="H2989" s="234"/>
      <c r="I2989" s="234"/>
      <c r="J2989" s="234"/>
      <c r="K2989" s="234"/>
      <c r="L2989" s="234"/>
      <c r="M2989" s="235"/>
      <c r="N2989" s="234"/>
      <c r="O2989" s="234"/>
      <c r="P2989" s="234"/>
      <c r="Q2989" s="234"/>
      <c r="R2989" s="234"/>
      <c r="S2989" s="234"/>
      <c r="T2989" s="234"/>
      <c r="U2989" s="234"/>
      <c r="V2989" s="234"/>
      <c r="W2989" s="234"/>
      <c r="X2989" s="235"/>
      <c r="Y2989" s="234"/>
      <c r="Z2989" s="234"/>
      <c r="AA2989" s="234"/>
      <c r="AB2989" s="234"/>
      <c r="AC2989" s="234"/>
      <c r="AD2989" s="234"/>
      <c r="AE2989" s="234"/>
      <c r="AF2989" s="234"/>
      <c r="AG2989" s="234"/>
      <c r="AH2989" s="234"/>
      <c r="AI2989" s="234"/>
      <c r="AJ2989" s="234"/>
      <c r="AK2989" s="234"/>
      <c r="AL2989" s="234"/>
      <c r="AM2989" s="234"/>
      <c r="AN2989" s="234"/>
      <c r="AO2989" s="234"/>
      <c r="AP2989" s="234"/>
      <c r="AQ2989" s="234"/>
      <c r="AR2989"/>
      <c r="AS2989"/>
    </row>
    <row r="2990" spans="1:45" ht="14.4" x14ac:dyDescent="0.3">
      <c r="A2990" s="236"/>
      <c r="B2990" s="232"/>
      <c r="C2990" s="234"/>
      <c r="D2990" s="234"/>
      <c r="E2990" s="234"/>
      <c r="F2990" s="234"/>
      <c r="G2990" s="234"/>
      <c r="H2990" s="234"/>
      <c r="I2990" s="234"/>
      <c r="J2990" s="234"/>
      <c r="K2990" s="234"/>
      <c r="L2990" s="234"/>
      <c r="M2990" s="235"/>
      <c r="N2990" s="234"/>
      <c r="O2990" s="234"/>
      <c r="P2990" s="234"/>
      <c r="Q2990" s="234"/>
      <c r="R2990" s="234"/>
      <c r="S2990" s="234"/>
      <c r="T2990" s="234"/>
      <c r="U2990" s="234"/>
      <c r="V2990" s="234"/>
      <c r="W2990" s="234"/>
      <c r="X2990" s="235"/>
      <c r="Y2990" s="234"/>
      <c r="Z2990" s="234"/>
      <c r="AA2990" s="234"/>
      <c r="AB2990" s="234"/>
      <c r="AC2990" s="234"/>
      <c r="AD2990" s="234"/>
      <c r="AE2990" s="234"/>
      <c r="AF2990" s="234"/>
      <c r="AG2990" s="234"/>
      <c r="AH2990" s="234"/>
      <c r="AI2990" s="234"/>
      <c r="AJ2990" s="234"/>
      <c r="AK2990" s="234"/>
      <c r="AL2990" s="234"/>
      <c r="AM2990" s="234"/>
      <c r="AN2990" s="234"/>
      <c r="AO2990" s="234"/>
      <c r="AP2990" s="234"/>
      <c r="AQ2990" s="234"/>
      <c r="AR2990"/>
      <c r="AS2990"/>
    </row>
    <row r="2991" spans="1:45" ht="14.4" x14ac:dyDescent="0.3">
      <c r="A2991" s="236"/>
      <c r="B2991" s="232"/>
      <c r="C2991" s="234"/>
      <c r="D2991" s="234"/>
      <c r="E2991" s="234"/>
      <c r="F2991" s="234"/>
      <c r="G2991" s="234"/>
      <c r="H2991" s="234"/>
      <c r="I2991" s="234"/>
      <c r="J2991" s="234"/>
      <c r="K2991" s="234"/>
      <c r="L2991" s="234"/>
      <c r="M2991" s="235"/>
      <c r="N2991" s="234"/>
      <c r="O2991" s="234"/>
      <c r="P2991" s="234"/>
      <c r="Q2991" s="234"/>
      <c r="R2991" s="234"/>
      <c r="S2991" s="234"/>
      <c r="T2991" s="234"/>
      <c r="U2991" s="234"/>
      <c r="V2991" s="234"/>
      <c r="W2991" s="234"/>
      <c r="X2991" s="235"/>
      <c r="Y2991" s="234"/>
      <c r="Z2991" s="234"/>
      <c r="AA2991" s="234"/>
      <c r="AB2991" s="234"/>
      <c r="AC2991" s="234"/>
      <c r="AD2991" s="234"/>
      <c r="AE2991" s="234"/>
      <c r="AF2991" s="234"/>
      <c r="AG2991" s="234"/>
      <c r="AH2991" s="234"/>
      <c r="AI2991" s="234"/>
      <c r="AJ2991" s="234"/>
      <c r="AK2991" s="234"/>
      <c r="AL2991" s="234"/>
      <c r="AM2991" s="234"/>
      <c r="AN2991" s="234"/>
      <c r="AO2991" s="234"/>
      <c r="AP2991" s="234"/>
      <c r="AQ2991" s="234"/>
      <c r="AR2991"/>
      <c r="AS2991"/>
    </row>
    <row r="2992" spans="1:45" ht="14.4" x14ac:dyDescent="0.3">
      <c r="A2992" s="236"/>
      <c r="B2992" s="232"/>
      <c r="C2992" s="234"/>
      <c r="D2992" s="234"/>
      <c r="E2992" s="234"/>
      <c r="F2992" s="234"/>
      <c r="G2992" s="234"/>
      <c r="H2992" s="234"/>
      <c r="I2992" s="234"/>
      <c r="J2992" s="234"/>
      <c r="K2992" s="234"/>
      <c r="L2992" s="234"/>
      <c r="M2992" s="235"/>
      <c r="N2992" s="234"/>
      <c r="O2992" s="234"/>
      <c r="P2992" s="234"/>
      <c r="Q2992" s="234"/>
      <c r="R2992" s="234"/>
      <c r="S2992" s="234"/>
      <c r="T2992" s="234"/>
      <c r="U2992" s="234"/>
      <c r="V2992" s="234"/>
      <c r="W2992" s="234"/>
      <c r="X2992" s="235"/>
      <c r="Y2992" s="234"/>
      <c r="Z2992" s="234"/>
      <c r="AA2992" s="234"/>
      <c r="AB2992" s="234"/>
      <c r="AC2992" s="234"/>
      <c r="AD2992" s="234"/>
      <c r="AE2992" s="234"/>
      <c r="AF2992" s="234"/>
      <c r="AG2992" s="234"/>
      <c r="AH2992" s="234"/>
      <c r="AI2992" s="234"/>
      <c r="AJ2992" s="234"/>
      <c r="AK2992" s="234"/>
      <c r="AL2992" s="234"/>
      <c r="AM2992" s="234"/>
      <c r="AN2992" s="234"/>
      <c r="AO2992" s="234"/>
      <c r="AP2992" s="234"/>
      <c r="AQ2992" s="234"/>
      <c r="AR2992"/>
      <c r="AS2992"/>
    </row>
    <row r="2993" spans="1:45" ht="14.4" x14ac:dyDescent="0.3">
      <c r="A2993" s="236"/>
      <c r="B2993" s="232"/>
      <c r="C2993" s="234"/>
      <c r="D2993" s="234"/>
      <c r="E2993" s="234"/>
      <c r="F2993" s="234"/>
      <c r="G2993" s="234"/>
      <c r="H2993" s="234"/>
      <c r="I2993" s="234"/>
      <c r="J2993" s="234"/>
      <c r="K2993" s="234"/>
      <c r="L2993" s="234"/>
      <c r="M2993" s="235"/>
      <c r="N2993" s="234"/>
      <c r="O2993" s="234"/>
      <c r="P2993" s="234"/>
      <c r="Q2993" s="234"/>
      <c r="R2993" s="234"/>
      <c r="S2993" s="234"/>
      <c r="T2993" s="234"/>
      <c r="U2993" s="234"/>
      <c r="V2993" s="234"/>
      <c r="W2993" s="234"/>
      <c r="X2993" s="235"/>
      <c r="Y2993" s="234"/>
      <c r="Z2993" s="234"/>
      <c r="AA2993" s="234"/>
      <c r="AB2993" s="234"/>
      <c r="AC2993" s="234"/>
      <c r="AD2993" s="234"/>
      <c r="AE2993" s="234"/>
      <c r="AF2993" s="234"/>
      <c r="AG2993" s="234"/>
      <c r="AH2993" s="234"/>
      <c r="AI2993" s="234"/>
      <c r="AJ2993" s="234"/>
      <c r="AK2993" s="234"/>
      <c r="AL2993" s="234"/>
      <c r="AM2993" s="234"/>
      <c r="AN2993" s="234"/>
      <c r="AO2993" s="234"/>
      <c r="AP2993" s="234"/>
      <c r="AQ2993" s="234"/>
      <c r="AR2993"/>
      <c r="AS2993"/>
    </row>
    <row r="2994" spans="1:45" ht="14.4" x14ac:dyDescent="0.3">
      <c r="A2994" s="236"/>
      <c r="B2994" s="232"/>
      <c r="C2994" s="234"/>
      <c r="D2994" s="234"/>
      <c r="E2994" s="234"/>
      <c r="F2994" s="234"/>
      <c r="G2994" s="234"/>
      <c r="H2994" s="234"/>
      <c r="I2994" s="234"/>
      <c r="J2994" s="234"/>
      <c r="K2994" s="234"/>
      <c r="L2994" s="234"/>
      <c r="M2994" s="235"/>
      <c r="N2994" s="234"/>
      <c r="O2994" s="234"/>
      <c r="P2994" s="234"/>
      <c r="Q2994" s="234"/>
      <c r="R2994" s="234"/>
      <c r="S2994" s="234"/>
      <c r="T2994" s="234"/>
      <c r="U2994" s="234"/>
      <c r="V2994" s="234"/>
      <c r="W2994" s="234"/>
      <c r="X2994" s="235"/>
      <c r="Y2994" s="234"/>
      <c r="Z2994" s="234"/>
      <c r="AA2994" s="234"/>
      <c r="AB2994" s="234"/>
      <c r="AC2994" s="234"/>
      <c r="AD2994" s="234"/>
      <c r="AE2994" s="234"/>
      <c r="AF2994" s="234"/>
      <c r="AG2994" s="234"/>
      <c r="AH2994" s="234"/>
      <c r="AI2994" s="234"/>
      <c r="AJ2994" s="234"/>
      <c r="AK2994" s="234"/>
      <c r="AL2994" s="234"/>
      <c r="AM2994" s="234"/>
      <c r="AN2994" s="234"/>
      <c r="AO2994" s="234"/>
      <c r="AP2994" s="234"/>
      <c r="AQ2994" s="234"/>
      <c r="AR2994"/>
      <c r="AS2994"/>
    </row>
    <row r="2995" spans="1:45" ht="14.4" x14ac:dyDescent="0.3">
      <c r="A2995" s="236"/>
      <c r="B2995" s="232"/>
      <c r="C2995" s="234"/>
      <c r="D2995" s="234"/>
      <c r="E2995" s="234"/>
      <c r="F2995" s="234"/>
      <c r="G2995" s="234"/>
      <c r="H2995" s="234"/>
      <c r="I2995" s="234"/>
      <c r="J2995" s="234"/>
      <c r="K2995" s="234"/>
      <c r="L2995" s="234"/>
      <c r="M2995" s="235"/>
      <c r="N2995" s="234"/>
      <c r="O2995" s="234"/>
      <c r="P2995" s="234"/>
      <c r="Q2995" s="234"/>
      <c r="R2995" s="234"/>
      <c r="S2995" s="234"/>
      <c r="T2995" s="234"/>
      <c r="U2995" s="234"/>
      <c r="V2995" s="234"/>
      <c r="W2995" s="234"/>
      <c r="X2995" s="235"/>
      <c r="Y2995" s="234"/>
      <c r="Z2995" s="234"/>
      <c r="AA2995" s="234"/>
      <c r="AB2995" s="234"/>
      <c r="AC2995" s="234"/>
      <c r="AD2995" s="234"/>
      <c r="AE2995" s="234"/>
      <c r="AF2995" s="234"/>
      <c r="AG2995" s="234"/>
      <c r="AH2995" s="234"/>
      <c r="AI2995" s="234"/>
      <c r="AJ2995" s="234"/>
      <c r="AK2995" s="234"/>
      <c r="AL2995" s="234"/>
      <c r="AM2995" s="234"/>
      <c r="AN2995" s="234"/>
      <c r="AO2995" s="234"/>
      <c r="AP2995" s="234"/>
      <c r="AQ2995" s="234"/>
      <c r="AR2995"/>
      <c r="AS2995"/>
    </row>
    <row r="2996" spans="1:45" ht="14.4" x14ac:dyDescent="0.3">
      <c r="A2996" s="236"/>
      <c r="B2996" s="232"/>
      <c r="C2996" s="234"/>
      <c r="D2996" s="234"/>
      <c r="E2996" s="234"/>
      <c r="F2996" s="234"/>
      <c r="G2996" s="234"/>
      <c r="H2996" s="234"/>
      <c r="I2996" s="234"/>
      <c r="J2996" s="234"/>
      <c r="K2996" s="234"/>
      <c r="L2996" s="234"/>
      <c r="M2996" s="235"/>
      <c r="N2996" s="234"/>
      <c r="O2996" s="234"/>
      <c r="P2996" s="234"/>
      <c r="Q2996" s="234"/>
      <c r="R2996" s="234"/>
      <c r="S2996" s="234"/>
      <c r="T2996" s="234"/>
      <c r="U2996" s="234"/>
      <c r="V2996" s="234"/>
      <c r="W2996" s="234"/>
      <c r="X2996" s="235"/>
      <c r="Y2996" s="234"/>
      <c r="Z2996" s="234"/>
      <c r="AA2996" s="234"/>
      <c r="AB2996" s="234"/>
      <c r="AC2996" s="234"/>
      <c r="AD2996" s="234"/>
      <c r="AE2996" s="234"/>
      <c r="AF2996" s="234"/>
      <c r="AG2996" s="234"/>
      <c r="AH2996" s="234"/>
      <c r="AI2996" s="234"/>
      <c r="AJ2996" s="234"/>
      <c r="AK2996" s="234"/>
      <c r="AL2996" s="234"/>
      <c r="AM2996" s="234"/>
      <c r="AN2996" s="234"/>
      <c r="AO2996" s="234"/>
      <c r="AP2996" s="234"/>
      <c r="AQ2996" s="234"/>
      <c r="AR2996"/>
      <c r="AS2996"/>
    </row>
    <row r="2997" spans="1:45" ht="14.4" x14ac:dyDescent="0.3">
      <c r="A2997" s="236"/>
      <c r="B2997" s="232"/>
      <c r="C2997" s="234"/>
      <c r="D2997" s="234"/>
      <c r="E2997" s="234"/>
      <c r="F2997" s="234"/>
      <c r="G2997" s="234"/>
      <c r="H2997" s="234"/>
      <c r="I2997" s="234"/>
      <c r="J2997" s="234"/>
      <c r="K2997" s="234"/>
      <c r="L2997" s="234"/>
      <c r="M2997" s="235"/>
      <c r="N2997" s="234"/>
      <c r="O2997" s="234"/>
      <c r="P2997" s="234"/>
      <c r="Q2997" s="234"/>
      <c r="R2997" s="234"/>
      <c r="S2997" s="234"/>
      <c r="T2997" s="234"/>
      <c r="U2997" s="234"/>
      <c r="V2997" s="234"/>
      <c r="W2997" s="234"/>
      <c r="X2997" s="235"/>
      <c r="Y2997" s="234"/>
      <c r="Z2997" s="234"/>
      <c r="AA2997" s="234"/>
      <c r="AB2997" s="234"/>
      <c r="AC2997" s="234"/>
      <c r="AD2997" s="234"/>
      <c r="AE2997" s="234"/>
      <c r="AF2997" s="234"/>
      <c r="AG2997" s="234"/>
      <c r="AH2997" s="234"/>
      <c r="AI2997" s="234"/>
      <c r="AJ2997" s="234"/>
      <c r="AK2997" s="234"/>
      <c r="AL2997" s="234"/>
      <c r="AM2997" s="234"/>
      <c r="AN2997" s="234"/>
      <c r="AO2997" s="234"/>
      <c r="AP2997" s="234"/>
      <c r="AQ2997" s="234"/>
      <c r="AR2997"/>
      <c r="AS2997"/>
    </row>
    <row r="2998" spans="1:45" ht="14.4" x14ac:dyDescent="0.3">
      <c r="A2998" s="236"/>
      <c r="B2998" s="232"/>
      <c r="C2998" s="234"/>
      <c r="D2998" s="234"/>
      <c r="E2998" s="234"/>
      <c r="F2998" s="234"/>
      <c r="G2998" s="234"/>
      <c r="H2998" s="234"/>
      <c r="I2998" s="234"/>
      <c r="J2998" s="234"/>
      <c r="K2998" s="234"/>
      <c r="L2998" s="234"/>
      <c r="M2998" s="235"/>
      <c r="N2998" s="234"/>
      <c r="O2998" s="234"/>
      <c r="P2998" s="234"/>
      <c r="Q2998" s="234"/>
      <c r="R2998" s="234"/>
      <c r="S2998" s="234"/>
      <c r="T2998" s="234"/>
      <c r="U2998" s="234"/>
      <c r="V2998" s="234"/>
      <c r="W2998" s="234"/>
      <c r="X2998" s="235"/>
      <c r="Y2998" s="234"/>
      <c r="Z2998" s="234"/>
      <c r="AA2998" s="234"/>
      <c r="AB2998" s="234"/>
      <c r="AC2998" s="234"/>
      <c r="AD2998" s="234"/>
      <c r="AE2998" s="234"/>
      <c r="AF2998" s="234"/>
      <c r="AG2998" s="234"/>
      <c r="AH2998" s="234"/>
      <c r="AI2998" s="234"/>
      <c r="AJ2998" s="234"/>
      <c r="AK2998" s="234"/>
      <c r="AL2998" s="234"/>
      <c r="AM2998" s="234"/>
      <c r="AN2998" s="234"/>
      <c r="AO2998" s="234"/>
      <c r="AP2998" s="234"/>
      <c r="AQ2998" s="234"/>
      <c r="AR2998"/>
      <c r="AS2998"/>
    </row>
    <row r="2999" spans="1:45" ht="14.4" x14ac:dyDescent="0.3">
      <c r="A2999" s="236"/>
      <c r="B2999" s="232"/>
      <c r="C2999" s="234"/>
      <c r="D2999" s="234"/>
      <c r="E2999" s="234"/>
      <c r="F2999" s="234"/>
      <c r="G2999" s="234"/>
      <c r="H2999" s="234"/>
      <c r="I2999" s="234"/>
      <c r="J2999" s="234"/>
      <c r="K2999" s="234"/>
      <c r="L2999" s="234"/>
      <c r="M2999" s="235"/>
      <c r="N2999" s="234"/>
      <c r="O2999" s="234"/>
      <c r="P2999" s="234"/>
      <c r="Q2999" s="234"/>
      <c r="R2999" s="234"/>
      <c r="S2999" s="234"/>
      <c r="T2999" s="234"/>
      <c r="U2999" s="234"/>
      <c r="V2999" s="234"/>
      <c r="W2999" s="234"/>
      <c r="X2999" s="235"/>
      <c r="Y2999" s="234"/>
      <c r="Z2999" s="234"/>
      <c r="AA2999" s="234"/>
      <c r="AB2999" s="234"/>
      <c r="AC2999" s="234"/>
      <c r="AD2999" s="234"/>
      <c r="AE2999" s="234"/>
      <c r="AF2999" s="234"/>
      <c r="AG2999" s="234"/>
      <c r="AH2999" s="234"/>
      <c r="AI2999" s="234"/>
      <c r="AJ2999" s="234"/>
      <c r="AK2999" s="234"/>
      <c r="AL2999" s="234"/>
      <c r="AM2999" s="234"/>
      <c r="AN2999" s="234"/>
      <c r="AO2999" s="234"/>
      <c r="AP2999" s="234"/>
      <c r="AQ2999" s="234"/>
      <c r="AR2999"/>
      <c r="AS2999"/>
    </row>
    <row r="3000" spans="1:45" ht="14.4" x14ac:dyDescent="0.3">
      <c r="A3000" s="236"/>
      <c r="B3000" s="232"/>
      <c r="C3000" s="234"/>
      <c r="D3000" s="234"/>
      <c r="E3000" s="234"/>
      <c r="F3000" s="234"/>
      <c r="G3000" s="234"/>
      <c r="H3000" s="234"/>
      <c r="I3000" s="234"/>
      <c r="J3000" s="234"/>
      <c r="K3000" s="234"/>
      <c r="L3000" s="234"/>
      <c r="M3000" s="235"/>
      <c r="N3000" s="234"/>
      <c r="O3000" s="234"/>
      <c r="P3000" s="234"/>
      <c r="Q3000" s="234"/>
      <c r="R3000" s="234"/>
      <c r="S3000" s="234"/>
      <c r="T3000" s="234"/>
      <c r="U3000" s="234"/>
      <c r="V3000" s="234"/>
      <c r="W3000" s="234"/>
      <c r="X3000" s="235"/>
      <c r="Y3000" s="234"/>
      <c r="Z3000" s="234"/>
      <c r="AA3000" s="234"/>
      <c r="AB3000" s="234"/>
      <c r="AC3000" s="234"/>
      <c r="AD3000" s="234"/>
      <c r="AE3000" s="234"/>
      <c r="AF3000" s="234"/>
      <c r="AG3000" s="234"/>
      <c r="AH3000" s="234"/>
      <c r="AI3000" s="234"/>
      <c r="AJ3000" s="234"/>
      <c r="AK3000" s="234"/>
      <c r="AL3000" s="234"/>
      <c r="AM3000" s="234"/>
      <c r="AN3000" s="234"/>
      <c r="AO3000" s="234"/>
      <c r="AP3000" s="234"/>
      <c r="AQ3000" s="234"/>
      <c r="AR3000"/>
      <c r="AS3000"/>
    </row>
    <row r="3001" spans="1:45" ht="14.4" x14ac:dyDescent="0.3">
      <c r="A3001" s="236"/>
      <c r="B3001" s="232"/>
      <c r="C3001" s="234"/>
      <c r="D3001" s="234"/>
      <c r="E3001" s="234"/>
      <c r="F3001" s="234"/>
      <c r="G3001" s="234"/>
      <c r="H3001" s="234"/>
      <c r="I3001" s="234"/>
      <c r="J3001" s="234"/>
      <c r="K3001" s="234"/>
      <c r="L3001" s="234"/>
      <c r="M3001" s="235"/>
      <c r="N3001" s="234"/>
      <c r="O3001" s="234"/>
      <c r="P3001" s="234"/>
      <c r="Q3001" s="234"/>
      <c r="R3001" s="234"/>
      <c r="S3001" s="234"/>
      <c r="T3001" s="234"/>
      <c r="U3001" s="234"/>
      <c r="V3001" s="234"/>
      <c r="W3001" s="234"/>
      <c r="X3001" s="235"/>
      <c r="Y3001" s="234"/>
      <c r="Z3001" s="234"/>
      <c r="AA3001" s="234"/>
      <c r="AB3001" s="234"/>
      <c r="AC3001" s="234"/>
      <c r="AD3001" s="234"/>
      <c r="AE3001" s="234"/>
      <c r="AF3001" s="234"/>
      <c r="AG3001" s="234"/>
      <c r="AH3001" s="234"/>
      <c r="AI3001" s="234"/>
      <c r="AJ3001" s="234"/>
      <c r="AK3001" s="234"/>
      <c r="AL3001" s="234"/>
      <c r="AM3001" s="234"/>
      <c r="AN3001" s="234"/>
      <c r="AO3001" s="234"/>
      <c r="AP3001" s="234"/>
      <c r="AQ3001" s="234"/>
      <c r="AR3001"/>
      <c r="AS3001"/>
    </row>
    <row r="3002" spans="1:45" ht="14.4" x14ac:dyDescent="0.3">
      <c r="A3002" s="236"/>
      <c r="B3002" s="232"/>
      <c r="C3002" s="234"/>
      <c r="D3002" s="234"/>
      <c r="E3002" s="234"/>
      <c r="F3002" s="234"/>
      <c r="G3002" s="234"/>
      <c r="H3002" s="234"/>
      <c r="I3002" s="234"/>
      <c r="J3002" s="234"/>
      <c r="K3002" s="234"/>
      <c r="L3002" s="234"/>
      <c r="M3002" s="235"/>
      <c r="N3002" s="234"/>
      <c r="O3002" s="234"/>
      <c r="P3002" s="234"/>
      <c r="Q3002" s="234"/>
      <c r="R3002" s="234"/>
      <c r="S3002" s="234"/>
      <c r="T3002" s="234"/>
      <c r="U3002" s="234"/>
      <c r="V3002" s="234"/>
      <c r="W3002" s="234"/>
      <c r="X3002" s="235"/>
      <c r="Y3002" s="234"/>
      <c r="Z3002" s="234"/>
      <c r="AA3002" s="234"/>
      <c r="AB3002" s="234"/>
      <c r="AC3002" s="234"/>
      <c r="AD3002" s="234"/>
      <c r="AE3002" s="234"/>
      <c r="AF3002" s="234"/>
      <c r="AG3002" s="234"/>
      <c r="AH3002" s="234"/>
      <c r="AI3002" s="234"/>
      <c r="AJ3002" s="234"/>
      <c r="AK3002" s="234"/>
      <c r="AL3002" s="234"/>
      <c r="AM3002" s="234"/>
      <c r="AN3002" s="234"/>
      <c r="AO3002" s="234"/>
      <c r="AP3002" s="234"/>
      <c r="AQ3002" s="234"/>
      <c r="AR3002"/>
      <c r="AS3002"/>
    </row>
    <row r="3003" spans="1:45" ht="14.4" x14ac:dyDescent="0.3">
      <c r="A3003" s="236"/>
      <c r="B3003" s="232"/>
      <c r="C3003" s="234"/>
      <c r="D3003" s="234"/>
      <c r="E3003" s="234"/>
      <c r="F3003" s="234"/>
      <c r="G3003" s="234"/>
      <c r="H3003" s="234"/>
      <c r="I3003" s="234"/>
      <c r="J3003" s="234"/>
      <c r="K3003" s="234"/>
      <c r="L3003" s="234"/>
      <c r="M3003" s="235"/>
      <c r="N3003" s="234"/>
      <c r="O3003" s="234"/>
      <c r="P3003" s="234"/>
      <c r="Q3003" s="234"/>
      <c r="R3003" s="234"/>
      <c r="S3003" s="234"/>
      <c r="T3003" s="234"/>
      <c r="U3003" s="234"/>
      <c r="V3003" s="234"/>
      <c r="W3003" s="234"/>
      <c r="X3003" s="235"/>
      <c r="Y3003" s="234"/>
      <c r="Z3003" s="234"/>
      <c r="AA3003" s="234"/>
      <c r="AB3003" s="234"/>
      <c r="AC3003" s="234"/>
      <c r="AD3003" s="234"/>
      <c r="AE3003" s="234"/>
      <c r="AF3003" s="234"/>
      <c r="AG3003" s="234"/>
      <c r="AH3003" s="234"/>
      <c r="AI3003" s="234"/>
      <c r="AJ3003" s="234"/>
      <c r="AK3003" s="234"/>
      <c r="AL3003" s="234"/>
      <c r="AM3003" s="234"/>
      <c r="AN3003" s="234"/>
      <c r="AO3003" s="234"/>
      <c r="AP3003" s="234"/>
      <c r="AQ3003" s="234"/>
      <c r="AR3003"/>
      <c r="AS3003"/>
    </row>
    <row r="3004" spans="1:45" ht="14.4" x14ac:dyDescent="0.3">
      <c r="A3004" s="236"/>
      <c r="B3004" s="232"/>
      <c r="C3004" s="234"/>
      <c r="D3004" s="234"/>
      <c r="E3004" s="234"/>
      <c r="F3004" s="234"/>
      <c r="G3004" s="234"/>
      <c r="H3004" s="234"/>
      <c r="I3004" s="234"/>
      <c r="J3004" s="234"/>
      <c r="K3004" s="234"/>
      <c r="L3004" s="234"/>
      <c r="M3004" s="235"/>
      <c r="N3004" s="234"/>
      <c r="O3004" s="234"/>
      <c r="P3004" s="234"/>
      <c r="Q3004" s="234"/>
      <c r="R3004" s="234"/>
      <c r="S3004" s="234"/>
      <c r="T3004" s="234"/>
      <c r="U3004" s="234"/>
      <c r="V3004" s="234"/>
      <c r="W3004" s="234"/>
      <c r="X3004" s="235"/>
      <c r="Y3004" s="234"/>
      <c r="Z3004" s="234"/>
      <c r="AA3004" s="234"/>
      <c r="AB3004" s="234"/>
      <c r="AC3004" s="234"/>
      <c r="AD3004" s="234"/>
      <c r="AE3004" s="234"/>
      <c r="AF3004" s="234"/>
      <c r="AG3004" s="234"/>
      <c r="AH3004" s="234"/>
      <c r="AI3004" s="234"/>
      <c r="AJ3004" s="234"/>
      <c r="AK3004" s="234"/>
      <c r="AL3004" s="234"/>
      <c r="AM3004" s="234"/>
      <c r="AN3004" s="234"/>
      <c r="AO3004" s="234"/>
      <c r="AP3004" s="234"/>
      <c r="AQ3004" s="234"/>
      <c r="AR3004"/>
      <c r="AS3004"/>
    </row>
    <row r="3005" spans="1:45" ht="14.4" x14ac:dyDescent="0.3">
      <c r="A3005" s="236"/>
      <c r="B3005" s="232"/>
      <c r="C3005" s="234"/>
      <c r="D3005" s="234"/>
      <c r="E3005" s="234"/>
      <c r="F3005" s="234"/>
      <c r="G3005" s="234"/>
      <c r="H3005" s="234"/>
      <c r="I3005" s="234"/>
      <c r="J3005" s="234"/>
      <c r="K3005" s="234"/>
      <c r="L3005" s="234"/>
      <c r="M3005" s="235"/>
      <c r="N3005" s="234"/>
      <c r="O3005" s="234"/>
      <c r="P3005" s="234"/>
      <c r="Q3005" s="234"/>
      <c r="R3005" s="234"/>
      <c r="S3005" s="234"/>
      <c r="T3005" s="234"/>
      <c r="U3005" s="234"/>
      <c r="V3005" s="234"/>
      <c r="W3005" s="234"/>
      <c r="X3005" s="235"/>
      <c r="Y3005" s="234"/>
      <c r="Z3005" s="234"/>
      <c r="AA3005" s="234"/>
      <c r="AB3005" s="234"/>
      <c r="AC3005" s="234"/>
      <c r="AD3005" s="234"/>
      <c r="AE3005" s="234"/>
      <c r="AF3005" s="234"/>
      <c r="AG3005" s="234"/>
      <c r="AH3005" s="234"/>
      <c r="AI3005" s="234"/>
      <c r="AJ3005" s="234"/>
      <c r="AK3005" s="234"/>
      <c r="AL3005" s="234"/>
      <c r="AM3005" s="234"/>
      <c r="AN3005" s="234"/>
      <c r="AO3005" s="234"/>
      <c r="AP3005" s="234"/>
      <c r="AQ3005" s="234"/>
      <c r="AR3005"/>
      <c r="AS3005"/>
    </row>
    <row r="3006" spans="1:45" ht="14.4" x14ac:dyDescent="0.3">
      <c r="A3006" s="236"/>
      <c r="B3006" s="232"/>
      <c r="C3006" s="234"/>
      <c r="D3006" s="234"/>
      <c r="E3006" s="234"/>
      <c r="F3006" s="234"/>
      <c r="G3006" s="234"/>
      <c r="H3006" s="234"/>
      <c r="I3006" s="234"/>
      <c r="J3006" s="234"/>
      <c r="K3006" s="234"/>
      <c r="L3006" s="234"/>
      <c r="M3006" s="235"/>
      <c r="N3006" s="234"/>
      <c r="O3006" s="234"/>
      <c r="P3006" s="234"/>
      <c r="Q3006" s="234"/>
      <c r="R3006" s="234"/>
      <c r="S3006" s="234"/>
      <c r="T3006" s="234"/>
      <c r="U3006" s="234"/>
      <c r="V3006" s="234"/>
      <c r="W3006" s="234"/>
      <c r="X3006" s="235"/>
      <c r="Y3006" s="234"/>
      <c r="Z3006" s="234"/>
      <c r="AA3006" s="234"/>
      <c r="AB3006" s="234"/>
      <c r="AC3006" s="234"/>
      <c r="AD3006" s="234"/>
      <c r="AE3006" s="234"/>
      <c r="AF3006" s="234"/>
      <c r="AG3006" s="234"/>
      <c r="AH3006" s="234"/>
      <c r="AI3006" s="234"/>
      <c r="AJ3006" s="234"/>
      <c r="AK3006" s="234"/>
      <c r="AL3006" s="234"/>
      <c r="AM3006" s="234"/>
      <c r="AN3006" s="234"/>
      <c r="AO3006" s="234"/>
      <c r="AP3006" s="234"/>
      <c r="AQ3006" s="234"/>
      <c r="AR3006"/>
      <c r="AS3006"/>
    </row>
    <row r="3007" spans="1:45" ht="14.4" x14ac:dyDescent="0.3">
      <c r="A3007" s="236"/>
      <c r="B3007" s="232"/>
      <c r="C3007" s="234"/>
      <c r="D3007" s="234"/>
      <c r="E3007" s="234"/>
      <c r="F3007" s="234"/>
      <c r="G3007" s="234"/>
      <c r="H3007" s="234"/>
      <c r="I3007" s="234"/>
      <c r="J3007" s="234"/>
      <c r="K3007" s="234"/>
      <c r="L3007" s="234"/>
      <c r="M3007" s="235"/>
      <c r="N3007" s="234"/>
      <c r="O3007" s="234"/>
      <c r="P3007" s="234"/>
      <c r="Q3007" s="234"/>
      <c r="R3007" s="234"/>
      <c r="S3007" s="234"/>
      <c r="T3007" s="234"/>
      <c r="U3007" s="234"/>
      <c r="V3007" s="234"/>
      <c r="W3007" s="234"/>
      <c r="X3007" s="235"/>
      <c r="Y3007" s="234"/>
      <c r="Z3007" s="234"/>
      <c r="AA3007" s="234"/>
      <c r="AB3007" s="234"/>
      <c r="AC3007" s="234"/>
      <c r="AD3007" s="234"/>
      <c r="AE3007" s="234"/>
      <c r="AF3007" s="234"/>
      <c r="AG3007" s="234"/>
      <c r="AH3007" s="234"/>
      <c r="AI3007" s="234"/>
      <c r="AJ3007" s="234"/>
      <c r="AK3007" s="234"/>
      <c r="AL3007" s="234"/>
      <c r="AM3007" s="234"/>
      <c r="AN3007" s="234"/>
      <c r="AO3007" s="234"/>
      <c r="AP3007" s="234"/>
      <c r="AQ3007" s="234"/>
      <c r="AR3007"/>
      <c r="AS3007"/>
    </row>
    <row r="3008" spans="1:45" ht="14.4" x14ac:dyDescent="0.3">
      <c r="A3008" s="236"/>
      <c r="B3008" s="232"/>
      <c r="C3008" s="234"/>
      <c r="D3008" s="234"/>
      <c r="E3008" s="234"/>
      <c r="F3008" s="234"/>
      <c r="G3008" s="234"/>
      <c r="H3008" s="234"/>
      <c r="I3008" s="234"/>
      <c r="J3008" s="234"/>
      <c r="K3008" s="234"/>
      <c r="L3008" s="234"/>
      <c r="M3008" s="235"/>
      <c r="N3008" s="234"/>
      <c r="O3008" s="234"/>
      <c r="P3008" s="234"/>
      <c r="Q3008" s="234"/>
      <c r="R3008" s="234"/>
      <c r="S3008" s="234"/>
      <c r="T3008" s="234"/>
      <c r="U3008" s="234"/>
      <c r="V3008" s="234"/>
      <c r="W3008" s="234"/>
      <c r="X3008" s="235"/>
      <c r="Y3008" s="234"/>
      <c r="Z3008" s="234"/>
      <c r="AA3008" s="234"/>
      <c r="AB3008" s="234"/>
      <c r="AC3008" s="234"/>
      <c r="AD3008" s="234"/>
      <c r="AE3008" s="234"/>
      <c r="AF3008" s="234"/>
      <c r="AG3008" s="234"/>
      <c r="AH3008" s="234"/>
      <c r="AI3008" s="234"/>
      <c r="AJ3008" s="234"/>
      <c r="AK3008" s="234"/>
      <c r="AL3008" s="234"/>
      <c r="AM3008" s="234"/>
      <c r="AN3008" s="234"/>
      <c r="AO3008" s="234"/>
      <c r="AP3008" s="234"/>
      <c r="AQ3008" s="234"/>
      <c r="AR3008"/>
      <c r="AS3008"/>
    </row>
    <row r="3009" spans="1:45" ht="14.4" x14ac:dyDescent="0.3">
      <c r="A3009" s="236"/>
      <c r="B3009" s="232"/>
      <c r="C3009" s="234"/>
      <c r="D3009" s="234"/>
      <c r="E3009" s="234"/>
      <c r="F3009" s="234"/>
      <c r="G3009" s="234"/>
      <c r="H3009" s="234"/>
      <c r="I3009" s="234"/>
      <c r="J3009" s="234"/>
      <c r="K3009" s="234"/>
      <c r="L3009" s="234"/>
      <c r="M3009" s="235"/>
      <c r="N3009" s="234"/>
      <c r="O3009" s="234"/>
      <c r="P3009" s="234"/>
      <c r="Q3009" s="234"/>
      <c r="R3009" s="234"/>
      <c r="S3009" s="234"/>
      <c r="T3009" s="234"/>
      <c r="U3009" s="234"/>
      <c r="V3009" s="234"/>
      <c r="W3009" s="234"/>
      <c r="X3009" s="235"/>
      <c r="Y3009" s="234"/>
      <c r="Z3009" s="234"/>
      <c r="AA3009" s="234"/>
      <c r="AB3009" s="234"/>
      <c r="AC3009" s="234"/>
      <c r="AD3009" s="234"/>
      <c r="AE3009" s="234"/>
      <c r="AF3009" s="234"/>
      <c r="AG3009" s="234"/>
      <c r="AH3009" s="234"/>
      <c r="AI3009" s="234"/>
      <c r="AJ3009" s="234"/>
      <c r="AK3009" s="234"/>
      <c r="AL3009" s="234"/>
      <c r="AM3009" s="234"/>
      <c r="AN3009" s="234"/>
      <c r="AO3009" s="234"/>
      <c r="AP3009" s="234"/>
      <c r="AQ3009" s="234"/>
      <c r="AR3009"/>
      <c r="AS3009"/>
    </row>
    <row r="3010" spans="1:45" ht="14.4" x14ac:dyDescent="0.3">
      <c r="A3010" s="236"/>
      <c r="B3010" s="232"/>
      <c r="C3010" s="234"/>
      <c r="D3010" s="234"/>
      <c r="E3010" s="234"/>
      <c r="F3010" s="234"/>
      <c r="G3010" s="234"/>
      <c r="H3010" s="234"/>
      <c r="I3010" s="234"/>
      <c r="J3010" s="234"/>
      <c r="K3010" s="234"/>
      <c r="L3010" s="234"/>
      <c r="M3010" s="235"/>
      <c r="N3010" s="234"/>
      <c r="O3010" s="234"/>
      <c r="P3010" s="234"/>
      <c r="Q3010" s="234"/>
      <c r="R3010" s="234"/>
      <c r="S3010" s="234"/>
      <c r="T3010" s="234"/>
      <c r="U3010" s="234"/>
      <c r="V3010" s="234"/>
      <c r="W3010" s="234"/>
      <c r="X3010" s="235"/>
      <c r="Y3010" s="234"/>
      <c r="Z3010" s="234"/>
      <c r="AA3010" s="234"/>
      <c r="AB3010" s="234"/>
      <c r="AC3010" s="234"/>
      <c r="AD3010" s="234"/>
      <c r="AE3010" s="234"/>
      <c r="AF3010" s="234"/>
      <c r="AG3010" s="234"/>
      <c r="AH3010" s="234"/>
      <c r="AI3010" s="234"/>
      <c r="AJ3010" s="234"/>
      <c r="AK3010" s="234"/>
      <c r="AL3010" s="234"/>
      <c r="AM3010" s="234"/>
      <c r="AN3010" s="234"/>
      <c r="AO3010" s="234"/>
      <c r="AP3010" s="234"/>
      <c r="AQ3010" s="234"/>
      <c r="AR3010"/>
      <c r="AS3010"/>
    </row>
    <row r="3011" spans="1:45" ht="14.4" x14ac:dyDescent="0.3">
      <c r="A3011" s="236"/>
      <c r="B3011" s="232"/>
      <c r="C3011" s="234"/>
      <c r="D3011" s="234"/>
      <c r="E3011" s="234"/>
      <c r="F3011" s="234"/>
      <c r="G3011" s="234"/>
      <c r="H3011" s="234"/>
      <c r="I3011" s="234"/>
      <c r="J3011" s="234"/>
      <c r="K3011" s="234"/>
      <c r="L3011" s="234"/>
      <c r="M3011" s="235"/>
      <c r="N3011" s="234"/>
      <c r="O3011" s="234"/>
      <c r="P3011" s="234"/>
      <c r="Q3011" s="234"/>
      <c r="R3011" s="234"/>
      <c r="S3011" s="234"/>
      <c r="T3011" s="234"/>
      <c r="U3011" s="234"/>
      <c r="V3011" s="234"/>
      <c r="W3011" s="234"/>
      <c r="X3011" s="235"/>
      <c r="Y3011" s="234"/>
      <c r="Z3011" s="234"/>
      <c r="AA3011" s="234"/>
      <c r="AB3011" s="234"/>
      <c r="AC3011" s="234"/>
      <c r="AD3011" s="234"/>
      <c r="AE3011" s="234"/>
      <c r="AF3011" s="234"/>
      <c r="AG3011" s="234"/>
      <c r="AH3011" s="234"/>
      <c r="AI3011" s="234"/>
      <c r="AJ3011" s="234"/>
      <c r="AK3011" s="234"/>
      <c r="AL3011" s="234"/>
      <c r="AM3011" s="234"/>
      <c r="AN3011" s="234"/>
      <c r="AO3011" s="234"/>
      <c r="AP3011" s="234"/>
      <c r="AQ3011" s="234"/>
      <c r="AR3011"/>
      <c r="AS3011"/>
    </row>
    <row r="3012" spans="1:45" ht="14.4" x14ac:dyDescent="0.3">
      <c r="A3012" s="236"/>
      <c r="B3012" s="232"/>
      <c r="C3012" s="234"/>
      <c r="D3012" s="234"/>
      <c r="E3012" s="234"/>
      <c r="F3012" s="234"/>
      <c r="G3012" s="234"/>
      <c r="H3012" s="234"/>
      <c r="I3012" s="234"/>
      <c r="J3012" s="234"/>
      <c r="K3012" s="234"/>
      <c r="L3012" s="234"/>
      <c r="M3012" s="235"/>
      <c r="N3012" s="234"/>
      <c r="O3012" s="234"/>
      <c r="P3012" s="234"/>
      <c r="Q3012" s="234"/>
      <c r="R3012" s="234"/>
      <c r="S3012" s="234"/>
      <c r="T3012" s="234"/>
      <c r="U3012" s="234"/>
      <c r="V3012" s="234"/>
      <c r="W3012" s="234"/>
      <c r="X3012" s="235"/>
      <c r="Y3012" s="234"/>
      <c r="Z3012" s="234"/>
      <c r="AA3012" s="234"/>
      <c r="AB3012" s="234"/>
      <c r="AC3012" s="234"/>
      <c r="AD3012" s="234"/>
      <c r="AE3012" s="234"/>
      <c r="AF3012" s="234"/>
      <c r="AG3012" s="234"/>
      <c r="AH3012" s="234"/>
      <c r="AI3012" s="234"/>
      <c r="AJ3012" s="234"/>
      <c r="AK3012" s="234"/>
      <c r="AL3012" s="234"/>
      <c r="AM3012" s="234"/>
      <c r="AN3012" s="234"/>
      <c r="AO3012" s="234"/>
      <c r="AP3012" s="234"/>
      <c r="AQ3012" s="234"/>
      <c r="AR3012"/>
      <c r="AS3012"/>
    </row>
    <row r="3013" spans="1:45" ht="14.4" x14ac:dyDescent="0.3">
      <c r="A3013" s="236"/>
      <c r="B3013" s="232"/>
      <c r="C3013" s="234"/>
      <c r="D3013" s="234"/>
      <c r="E3013" s="234"/>
      <c r="F3013" s="234"/>
      <c r="G3013" s="234"/>
      <c r="H3013" s="234"/>
      <c r="I3013" s="234"/>
      <c r="J3013" s="234"/>
      <c r="K3013" s="234"/>
      <c r="L3013" s="234"/>
      <c r="M3013" s="235"/>
      <c r="N3013" s="234"/>
      <c r="O3013" s="234"/>
      <c r="P3013" s="234"/>
      <c r="Q3013" s="234"/>
      <c r="R3013" s="234"/>
      <c r="S3013" s="234"/>
      <c r="T3013" s="234"/>
      <c r="U3013" s="234"/>
      <c r="V3013" s="234"/>
      <c r="W3013" s="234"/>
      <c r="X3013" s="235"/>
      <c r="Y3013" s="234"/>
      <c r="Z3013" s="234"/>
      <c r="AA3013" s="234"/>
      <c r="AB3013" s="234"/>
      <c r="AC3013" s="234"/>
      <c r="AD3013" s="234"/>
      <c r="AE3013" s="234"/>
      <c r="AF3013" s="234"/>
      <c r="AG3013" s="234"/>
      <c r="AH3013" s="234"/>
      <c r="AI3013" s="234"/>
      <c r="AJ3013" s="234"/>
      <c r="AK3013" s="234"/>
      <c r="AL3013" s="234"/>
      <c r="AM3013" s="234"/>
      <c r="AN3013" s="234"/>
      <c r="AO3013" s="234"/>
      <c r="AP3013" s="234"/>
      <c r="AQ3013" s="234"/>
      <c r="AR3013"/>
      <c r="AS3013"/>
    </row>
    <row r="3014" spans="1:45" ht="14.4" x14ac:dyDescent="0.3">
      <c r="A3014" s="236"/>
      <c r="B3014" s="232"/>
      <c r="C3014" s="234"/>
      <c r="D3014" s="234"/>
      <c r="E3014" s="234"/>
      <c r="F3014" s="234"/>
      <c r="G3014" s="234"/>
      <c r="H3014" s="234"/>
      <c r="I3014" s="234"/>
      <c r="J3014" s="234"/>
      <c r="K3014" s="234"/>
      <c r="L3014" s="234"/>
      <c r="M3014" s="235"/>
      <c r="N3014" s="234"/>
      <c r="O3014" s="234"/>
      <c r="P3014" s="234"/>
      <c r="Q3014" s="234"/>
      <c r="R3014" s="234"/>
      <c r="S3014" s="234"/>
      <c r="T3014" s="234"/>
      <c r="U3014" s="234"/>
      <c r="V3014" s="234"/>
      <c r="W3014" s="234"/>
      <c r="X3014" s="235"/>
      <c r="Y3014" s="234"/>
      <c r="Z3014" s="234"/>
      <c r="AA3014" s="234"/>
      <c r="AB3014" s="234"/>
      <c r="AC3014" s="234"/>
      <c r="AD3014" s="234"/>
      <c r="AE3014" s="234"/>
      <c r="AF3014" s="234"/>
      <c r="AG3014" s="234"/>
      <c r="AH3014" s="234"/>
      <c r="AI3014" s="234"/>
      <c r="AJ3014" s="234"/>
      <c r="AK3014" s="234"/>
      <c r="AL3014" s="234"/>
      <c r="AM3014" s="234"/>
      <c r="AN3014" s="234"/>
      <c r="AO3014" s="234"/>
      <c r="AP3014" s="234"/>
      <c r="AQ3014" s="234"/>
      <c r="AR3014"/>
      <c r="AS3014"/>
    </row>
    <row r="3015" spans="1:45" ht="14.4" x14ac:dyDescent="0.3">
      <c r="A3015" s="236"/>
      <c r="B3015" s="232"/>
      <c r="C3015" s="234"/>
      <c r="D3015" s="234"/>
      <c r="E3015" s="234"/>
      <c r="F3015" s="234"/>
      <c r="G3015" s="234"/>
      <c r="H3015" s="234"/>
      <c r="I3015" s="234"/>
      <c r="J3015" s="234"/>
      <c r="K3015" s="234"/>
      <c r="L3015" s="234"/>
      <c r="M3015" s="235"/>
      <c r="N3015" s="234"/>
      <c r="O3015" s="234"/>
      <c r="P3015" s="234"/>
      <c r="Q3015" s="234"/>
      <c r="R3015" s="234"/>
      <c r="S3015" s="234"/>
      <c r="T3015" s="234"/>
      <c r="U3015" s="234"/>
      <c r="V3015" s="234"/>
      <c r="W3015" s="234"/>
      <c r="X3015" s="235"/>
      <c r="Y3015" s="234"/>
      <c r="Z3015" s="234"/>
      <c r="AA3015" s="234"/>
      <c r="AB3015" s="234"/>
      <c r="AC3015" s="234"/>
      <c r="AD3015" s="234"/>
      <c r="AE3015" s="234"/>
      <c r="AF3015" s="234"/>
      <c r="AG3015" s="234"/>
      <c r="AH3015" s="234"/>
      <c r="AI3015" s="234"/>
      <c r="AJ3015" s="234"/>
      <c r="AK3015" s="234"/>
      <c r="AL3015" s="234"/>
      <c r="AM3015" s="234"/>
      <c r="AN3015" s="234"/>
      <c r="AO3015" s="234"/>
      <c r="AP3015" s="234"/>
      <c r="AQ3015" s="234"/>
      <c r="AR3015"/>
      <c r="AS3015"/>
    </row>
    <row r="3016" spans="1:45" ht="14.4" x14ac:dyDescent="0.3">
      <c r="A3016" s="236"/>
      <c r="B3016" s="232"/>
      <c r="C3016" s="234"/>
      <c r="D3016" s="234"/>
      <c r="E3016" s="234"/>
      <c r="F3016" s="234"/>
      <c r="G3016" s="234"/>
      <c r="H3016" s="234"/>
      <c r="I3016" s="234"/>
      <c r="J3016" s="234"/>
      <c r="K3016" s="234"/>
      <c r="L3016" s="234"/>
      <c r="M3016" s="235"/>
      <c r="N3016" s="234"/>
      <c r="O3016" s="234"/>
      <c r="P3016" s="234"/>
      <c r="Q3016" s="234"/>
      <c r="R3016" s="234"/>
      <c r="S3016" s="234"/>
      <c r="T3016" s="234"/>
      <c r="U3016" s="234"/>
      <c r="V3016" s="234"/>
      <c r="W3016" s="234"/>
      <c r="X3016" s="235"/>
      <c r="Y3016" s="234"/>
      <c r="Z3016" s="234"/>
      <c r="AA3016" s="234"/>
      <c r="AB3016" s="234"/>
      <c r="AC3016" s="234"/>
      <c r="AD3016" s="234"/>
      <c r="AE3016" s="234"/>
      <c r="AF3016" s="234"/>
      <c r="AG3016" s="234"/>
      <c r="AH3016" s="234"/>
      <c r="AI3016" s="234"/>
      <c r="AJ3016" s="234"/>
      <c r="AK3016" s="234"/>
      <c r="AL3016" s="234"/>
      <c r="AM3016" s="234"/>
      <c r="AN3016" s="234"/>
      <c r="AO3016" s="234"/>
      <c r="AP3016" s="234"/>
      <c r="AQ3016" s="234"/>
      <c r="AR3016"/>
      <c r="AS3016"/>
    </row>
    <row r="3017" spans="1:45" ht="14.4" x14ac:dyDescent="0.3">
      <c r="A3017" s="236"/>
      <c r="B3017" s="232"/>
      <c r="C3017" s="234"/>
      <c r="D3017" s="234"/>
      <c r="E3017" s="234"/>
      <c r="F3017" s="234"/>
      <c r="G3017" s="234"/>
      <c r="H3017" s="234"/>
      <c r="I3017" s="234"/>
      <c r="J3017" s="234"/>
      <c r="K3017" s="234"/>
      <c r="L3017" s="234"/>
      <c r="M3017" s="235"/>
      <c r="N3017" s="234"/>
      <c r="O3017" s="234"/>
      <c r="P3017" s="234"/>
      <c r="Q3017" s="234"/>
      <c r="R3017" s="234"/>
      <c r="S3017" s="234"/>
      <c r="T3017" s="234"/>
      <c r="U3017" s="234"/>
      <c r="V3017" s="234"/>
      <c r="W3017" s="234"/>
      <c r="X3017" s="235"/>
      <c r="Y3017" s="234"/>
      <c r="Z3017" s="234"/>
      <c r="AA3017" s="234"/>
      <c r="AB3017" s="234"/>
      <c r="AC3017" s="234"/>
      <c r="AD3017" s="234"/>
      <c r="AE3017" s="234"/>
      <c r="AF3017" s="234"/>
      <c r="AG3017" s="234"/>
      <c r="AH3017" s="234"/>
      <c r="AI3017" s="234"/>
      <c r="AJ3017" s="234"/>
      <c r="AK3017" s="234"/>
      <c r="AL3017" s="234"/>
      <c r="AM3017" s="234"/>
      <c r="AN3017" s="234"/>
      <c r="AO3017" s="234"/>
      <c r="AP3017" s="234"/>
      <c r="AQ3017" s="234"/>
      <c r="AR3017"/>
      <c r="AS3017"/>
    </row>
    <row r="3018" spans="1:45" ht="14.4" x14ac:dyDescent="0.3">
      <c r="A3018" s="236"/>
      <c r="B3018" s="232"/>
      <c r="C3018" s="234"/>
      <c r="D3018" s="234"/>
      <c r="E3018" s="234"/>
      <c r="F3018" s="234"/>
      <c r="G3018" s="234"/>
      <c r="H3018" s="234"/>
      <c r="I3018" s="234"/>
      <c r="J3018" s="234"/>
      <c r="K3018" s="234"/>
      <c r="L3018" s="234"/>
      <c r="M3018" s="235"/>
      <c r="N3018" s="234"/>
      <c r="O3018" s="234"/>
      <c r="P3018" s="234"/>
      <c r="Q3018" s="234"/>
      <c r="R3018" s="234"/>
      <c r="S3018" s="234"/>
      <c r="T3018" s="234"/>
      <c r="U3018" s="234"/>
      <c r="V3018" s="234"/>
      <c r="W3018" s="234"/>
      <c r="X3018" s="235"/>
      <c r="Y3018" s="234"/>
      <c r="Z3018" s="234"/>
      <c r="AA3018" s="234"/>
      <c r="AB3018" s="234"/>
      <c r="AC3018" s="234"/>
      <c r="AD3018" s="234"/>
      <c r="AE3018" s="234"/>
      <c r="AF3018" s="234"/>
      <c r="AG3018" s="234"/>
      <c r="AH3018" s="234"/>
      <c r="AI3018" s="234"/>
      <c r="AJ3018" s="234"/>
      <c r="AK3018" s="234"/>
      <c r="AL3018" s="234"/>
      <c r="AM3018" s="234"/>
      <c r="AN3018" s="234"/>
      <c r="AO3018" s="234"/>
      <c r="AP3018" s="234"/>
      <c r="AQ3018" s="234"/>
      <c r="AR3018"/>
      <c r="AS3018"/>
    </row>
    <row r="3019" spans="1:45" ht="14.4" x14ac:dyDescent="0.3">
      <c r="A3019" s="236"/>
      <c r="B3019" s="232"/>
      <c r="C3019" s="234"/>
      <c r="D3019" s="234"/>
      <c r="E3019" s="234"/>
      <c r="F3019" s="234"/>
      <c r="G3019" s="234"/>
      <c r="H3019" s="234"/>
      <c r="I3019" s="234"/>
      <c r="J3019" s="234"/>
      <c r="K3019" s="234"/>
      <c r="L3019" s="234"/>
      <c r="M3019" s="235"/>
      <c r="N3019" s="234"/>
      <c r="O3019" s="234"/>
      <c r="P3019" s="234"/>
      <c r="Q3019" s="234"/>
      <c r="R3019" s="234"/>
      <c r="S3019" s="234"/>
      <c r="T3019" s="234"/>
      <c r="U3019" s="234"/>
      <c r="V3019" s="234"/>
      <c r="W3019" s="234"/>
      <c r="X3019" s="235"/>
      <c r="Y3019" s="234"/>
      <c r="Z3019" s="234"/>
      <c r="AA3019" s="234"/>
      <c r="AB3019" s="234"/>
      <c r="AC3019" s="234"/>
      <c r="AD3019" s="234"/>
      <c r="AE3019" s="234"/>
      <c r="AF3019" s="234"/>
      <c r="AG3019" s="234"/>
      <c r="AH3019" s="234"/>
      <c r="AI3019" s="234"/>
      <c r="AJ3019" s="234"/>
      <c r="AK3019" s="234"/>
      <c r="AL3019" s="234"/>
      <c r="AM3019" s="234"/>
      <c r="AN3019" s="234"/>
      <c r="AO3019" s="234"/>
      <c r="AP3019" s="234"/>
      <c r="AQ3019" s="234"/>
      <c r="AR3019"/>
      <c r="AS3019"/>
    </row>
    <row r="3020" spans="1:45" ht="14.4" x14ac:dyDescent="0.3">
      <c r="A3020" s="236"/>
      <c r="B3020" s="232"/>
      <c r="C3020" s="234"/>
      <c r="D3020" s="234"/>
      <c r="E3020" s="234"/>
      <c r="F3020" s="234"/>
      <c r="G3020" s="234"/>
      <c r="H3020" s="234"/>
      <c r="I3020" s="234"/>
      <c r="J3020" s="234"/>
      <c r="K3020" s="234"/>
      <c r="L3020" s="234"/>
      <c r="M3020" s="235"/>
      <c r="N3020" s="234"/>
      <c r="O3020" s="234"/>
      <c r="P3020" s="234"/>
      <c r="Q3020" s="234"/>
      <c r="R3020" s="234"/>
      <c r="S3020" s="234"/>
      <c r="T3020" s="234"/>
      <c r="U3020" s="234"/>
      <c r="V3020" s="234"/>
      <c r="W3020" s="234"/>
      <c r="X3020" s="235"/>
      <c r="Y3020" s="234"/>
      <c r="Z3020" s="234"/>
      <c r="AA3020" s="234"/>
      <c r="AB3020" s="234"/>
      <c r="AC3020" s="234"/>
      <c r="AD3020" s="234"/>
      <c r="AE3020" s="234"/>
      <c r="AF3020" s="234"/>
      <c r="AG3020" s="234"/>
      <c r="AH3020" s="234"/>
      <c r="AI3020" s="234"/>
      <c r="AJ3020" s="234"/>
      <c r="AK3020" s="234"/>
      <c r="AL3020" s="234"/>
      <c r="AM3020" s="234"/>
      <c r="AN3020" s="234"/>
      <c r="AO3020" s="234"/>
      <c r="AP3020" s="234"/>
      <c r="AQ3020" s="234"/>
      <c r="AR3020"/>
      <c r="AS3020"/>
    </row>
    <row r="3021" spans="1:45" ht="14.4" x14ac:dyDescent="0.3">
      <c r="A3021" s="236"/>
      <c r="B3021" s="232"/>
      <c r="C3021" s="234"/>
      <c r="D3021" s="234"/>
      <c r="E3021" s="234"/>
      <c r="F3021" s="234"/>
      <c r="G3021" s="234"/>
      <c r="H3021" s="234"/>
      <c r="I3021" s="234"/>
      <c r="J3021" s="234"/>
      <c r="K3021" s="234"/>
      <c r="L3021" s="234"/>
      <c r="M3021" s="235"/>
      <c r="N3021" s="234"/>
      <c r="O3021" s="234"/>
      <c r="P3021" s="234"/>
      <c r="Q3021" s="234"/>
      <c r="R3021" s="234"/>
      <c r="S3021" s="234"/>
      <c r="T3021" s="234"/>
      <c r="U3021" s="234"/>
      <c r="V3021" s="234"/>
      <c r="W3021" s="234"/>
      <c r="X3021" s="235"/>
      <c r="Y3021" s="234"/>
      <c r="Z3021" s="234"/>
      <c r="AA3021" s="234"/>
      <c r="AB3021" s="234"/>
      <c r="AC3021" s="234"/>
      <c r="AD3021" s="234"/>
      <c r="AE3021" s="234"/>
      <c r="AF3021" s="234"/>
      <c r="AG3021" s="234"/>
      <c r="AH3021" s="234"/>
      <c r="AI3021" s="234"/>
      <c r="AJ3021" s="234"/>
      <c r="AK3021" s="234"/>
      <c r="AL3021" s="234"/>
      <c r="AM3021" s="234"/>
      <c r="AN3021" s="234"/>
      <c r="AO3021" s="234"/>
      <c r="AP3021" s="234"/>
      <c r="AQ3021" s="234"/>
      <c r="AR3021"/>
      <c r="AS3021"/>
    </row>
    <row r="3022" spans="1:45" ht="14.4" x14ac:dyDescent="0.3">
      <c r="A3022" s="236"/>
      <c r="B3022" s="232"/>
      <c r="C3022" s="234"/>
      <c r="D3022" s="234"/>
      <c r="E3022" s="234"/>
      <c r="F3022" s="234"/>
      <c r="G3022" s="234"/>
      <c r="H3022" s="234"/>
      <c r="I3022" s="234"/>
      <c r="J3022" s="234"/>
      <c r="K3022" s="234"/>
      <c r="L3022" s="234"/>
      <c r="M3022" s="235"/>
      <c r="N3022" s="234"/>
      <c r="O3022" s="234"/>
      <c r="P3022" s="234"/>
      <c r="Q3022" s="234"/>
      <c r="R3022" s="234"/>
      <c r="S3022" s="234"/>
      <c r="T3022" s="234"/>
      <c r="U3022" s="234"/>
      <c r="V3022" s="234"/>
      <c r="W3022" s="234"/>
      <c r="X3022" s="235"/>
      <c r="Y3022" s="234"/>
      <c r="Z3022" s="234"/>
      <c r="AA3022" s="234"/>
      <c r="AB3022" s="234"/>
      <c r="AC3022" s="234"/>
      <c r="AD3022" s="234"/>
      <c r="AE3022" s="234"/>
      <c r="AF3022" s="234"/>
      <c r="AG3022" s="234"/>
      <c r="AH3022" s="234"/>
      <c r="AI3022" s="234"/>
      <c r="AJ3022" s="234"/>
      <c r="AK3022" s="234"/>
      <c r="AL3022" s="234"/>
      <c r="AM3022" s="234"/>
      <c r="AN3022" s="234"/>
      <c r="AO3022" s="234"/>
      <c r="AP3022" s="234"/>
      <c r="AQ3022" s="234"/>
      <c r="AR3022"/>
      <c r="AS3022"/>
    </row>
    <row r="3023" spans="1:45" ht="14.4" x14ac:dyDescent="0.3">
      <c r="A3023" s="236"/>
      <c r="B3023" s="232"/>
      <c r="C3023" s="234"/>
      <c r="D3023" s="234"/>
      <c r="E3023" s="234"/>
      <c r="F3023" s="234"/>
      <c r="G3023" s="234"/>
      <c r="H3023" s="234"/>
      <c r="I3023" s="234"/>
      <c r="J3023" s="234"/>
      <c r="K3023" s="234"/>
      <c r="L3023" s="234"/>
      <c r="M3023" s="235"/>
      <c r="N3023" s="234"/>
      <c r="O3023" s="234"/>
      <c r="P3023" s="234"/>
      <c r="Q3023" s="234"/>
      <c r="R3023" s="234"/>
      <c r="S3023" s="234"/>
      <c r="T3023" s="234"/>
      <c r="U3023" s="234"/>
      <c r="V3023" s="234"/>
      <c r="W3023" s="234"/>
      <c r="X3023" s="235"/>
      <c r="Y3023" s="234"/>
      <c r="Z3023" s="234"/>
      <c r="AA3023" s="234"/>
      <c r="AB3023" s="234"/>
      <c r="AC3023" s="234"/>
      <c r="AD3023" s="234"/>
      <c r="AE3023" s="234"/>
      <c r="AF3023" s="234"/>
      <c r="AG3023" s="234"/>
      <c r="AH3023" s="234"/>
      <c r="AI3023" s="234"/>
      <c r="AJ3023" s="234"/>
      <c r="AK3023" s="234"/>
      <c r="AL3023" s="234"/>
      <c r="AM3023" s="234"/>
      <c r="AN3023" s="234"/>
      <c r="AO3023" s="234"/>
      <c r="AP3023" s="234"/>
      <c r="AQ3023" s="234"/>
      <c r="AR3023"/>
      <c r="AS3023"/>
    </row>
    <row r="3024" spans="1:45" ht="14.4" x14ac:dyDescent="0.3">
      <c r="A3024" s="236"/>
      <c r="B3024" s="232"/>
      <c r="C3024" s="234"/>
      <c r="D3024" s="234"/>
      <c r="E3024" s="234"/>
      <c r="F3024" s="234"/>
      <c r="G3024" s="234"/>
      <c r="H3024" s="234"/>
      <c r="I3024" s="234"/>
      <c r="J3024" s="234"/>
      <c r="K3024" s="234"/>
      <c r="L3024" s="234"/>
      <c r="M3024" s="235"/>
      <c r="N3024" s="234"/>
      <c r="O3024" s="234"/>
      <c r="P3024" s="234"/>
      <c r="Q3024" s="234"/>
      <c r="R3024" s="234"/>
      <c r="S3024" s="234"/>
      <c r="T3024" s="234"/>
      <c r="U3024" s="234"/>
      <c r="V3024" s="234"/>
      <c r="W3024" s="234"/>
      <c r="X3024" s="235"/>
      <c r="Y3024" s="234"/>
      <c r="Z3024" s="234"/>
      <c r="AA3024" s="234"/>
      <c r="AB3024" s="234"/>
      <c r="AC3024" s="234"/>
      <c r="AD3024" s="234"/>
      <c r="AE3024" s="234"/>
      <c r="AF3024" s="234"/>
      <c r="AG3024" s="234"/>
      <c r="AH3024" s="234"/>
      <c r="AI3024" s="234"/>
      <c r="AJ3024" s="234"/>
      <c r="AK3024" s="234"/>
      <c r="AL3024" s="234"/>
      <c r="AM3024" s="234"/>
      <c r="AN3024" s="234"/>
      <c r="AO3024" s="234"/>
      <c r="AP3024" s="234"/>
      <c r="AQ3024" s="234"/>
      <c r="AR3024"/>
      <c r="AS3024"/>
    </row>
    <row r="3025" spans="1:45" ht="14.4" x14ac:dyDescent="0.3">
      <c r="A3025" s="236"/>
      <c r="B3025" s="232"/>
      <c r="C3025" s="234"/>
      <c r="D3025" s="234"/>
      <c r="E3025" s="234"/>
      <c r="F3025" s="234"/>
      <c r="G3025" s="234"/>
      <c r="H3025" s="234"/>
      <c r="I3025" s="234"/>
      <c r="J3025" s="234"/>
      <c r="K3025" s="234"/>
      <c r="L3025" s="234"/>
      <c r="M3025" s="235"/>
      <c r="N3025" s="234"/>
      <c r="O3025" s="234"/>
      <c r="P3025" s="234"/>
      <c r="Q3025" s="234"/>
      <c r="R3025" s="234"/>
      <c r="S3025" s="234"/>
      <c r="T3025" s="234"/>
      <c r="U3025" s="234"/>
      <c r="V3025" s="234"/>
      <c r="W3025" s="234"/>
      <c r="X3025" s="235"/>
      <c r="Y3025" s="234"/>
      <c r="Z3025" s="234"/>
      <c r="AA3025" s="234"/>
      <c r="AB3025" s="234"/>
      <c r="AC3025" s="234"/>
      <c r="AD3025" s="234"/>
      <c r="AE3025" s="234"/>
      <c r="AF3025" s="234"/>
      <c r="AG3025" s="234"/>
      <c r="AH3025" s="234"/>
      <c r="AI3025" s="234"/>
      <c r="AJ3025" s="234"/>
      <c r="AK3025" s="234"/>
      <c r="AL3025" s="234"/>
      <c r="AM3025" s="234"/>
      <c r="AN3025" s="234"/>
      <c r="AO3025" s="234"/>
      <c r="AP3025" s="234"/>
      <c r="AQ3025" s="234"/>
      <c r="AR3025"/>
      <c r="AS3025"/>
    </row>
    <row r="3026" spans="1:45" ht="14.4" x14ac:dyDescent="0.3">
      <c r="A3026" s="236"/>
      <c r="B3026" s="232"/>
      <c r="C3026" s="234"/>
      <c r="D3026" s="234"/>
      <c r="E3026" s="234"/>
      <c r="F3026" s="234"/>
      <c r="G3026" s="234"/>
      <c r="H3026" s="234"/>
      <c r="I3026" s="234"/>
      <c r="J3026" s="234"/>
      <c r="K3026" s="234"/>
      <c r="L3026" s="234"/>
      <c r="M3026" s="235"/>
      <c r="N3026" s="234"/>
      <c r="O3026" s="234"/>
      <c r="P3026" s="234"/>
      <c r="Q3026" s="234"/>
      <c r="R3026" s="234"/>
      <c r="S3026" s="234"/>
      <c r="T3026" s="234"/>
      <c r="U3026" s="234"/>
      <c r="V3026" s="234"/>
      <c r="W3026" s="234"/>
      <c r="X3026" s="235"/>
      <c r="Y3026" s="234"/>
      <c r="Z3026" s="234"/>
      <c r="AA3026" s="234"/>
      <c r="AB3026" s="234"/>
      <c r="AC3026" s="234"/>
      <c r="AD3026" s="234"/>
      <c r="AE3026" s="234"/>
      <c r="AF3026" s="234"/>
      <c r="AG3026" s="234"/>
      <c r="AH3026" s="234"/>
      <c r="AI3026" s="234"/>
      <c r="AJ3026" s="234"/>
      <c r="AK3026" s="234"/>
      <c r="AL3026" s="234"/>
      <c r="AM3026" s="234"/>
      <c r="AN3026" s="234"/>
      <c r="AO3026" s="234"/>
      <c r="AP3026" s="234"/>
      <c r="AQ3026" s="234"/>
      <c r="AR3026"/>
      <c r="AS3026"/>
    </row>
    <row r="3027" spans="1:45" ht="14.4" x14ac:dyDescent="0.3">
      <c r="A3027" s="236"/>
      <c r="B3027" s="232"/>
      <c r="C3027" s="234"/>
      <c r="D3027" s="234"/>
      <c r="E3027" s="234"/>
      <c r="F3027" s="234"/>
      <c r="G3027" s="234"/>
      <c r="H3027" s="234"/>
      <c r="I3027" s="234"/>
      <c r="J3027" s="234"/>
      <c r="K3027" s="234"/>
      <c r="L3027" s="234"/>
      <c r="M3027" s="235"/>
      <c r="N3027" s="234"/>
      <c r="O3027" s="234"/>
      <c r="P3027" s="234"/>
      <c r="Q3027" s="234"/>
      <c r="R3027" s="234"/>
      <c r="S3027" s="234"/>
      <c r="T3027" s="234"/>
      <c r="U3027" s="234"/>
      <c r="V3027" s="234"/>
      <c r="W3027" s="234"/>
      <c r="X3027" s="235"/>
      <c r="Y3027" s="234"/>
      <c r="Z3027" s="234"/>
      <c r="AA3027" s="234"/>
      <c r="AB3027" s="234"/>
      <c r="AC3027" s="234"/>
      <c r="AD3027" s="234"/>
      <c r="AE3027" s="234"/>
      <c r="AF3027" s="234"/>
      <c r="AG3027" s="234"/>
      <c r="AH3027" s="234"/>
      <c r="AI3027" s="234"/>
      <c r="AJ3027" s="234"/>
      <c r="AK3027" s="234"/>
      <c r="AL3027" s="234"/>
      <c r="AM3027" s="234"/>
      <c r="AN3027" s="234"/>
      <c r="AO3027" s="234"/>
      <c r="AP3027" s="234"/>
      <c r="AQ3027" s="234"/>
      <c r="AR3027"/>
      <c r="AS3027"/>
    </row>
    <row r="3028" spans="1:45" ht="14.4" x14ac:dyDescent="0.3">
      <c r="A3028" s="236"/>
      <c r="B3028" s="232"/>
      <c r="C3028" s="234"/>
      <c r="D3028" s="234"/>
      <c r="E3028" s="234"/>
      <c r="F3028" s="234"/>
      <c r="G3028" s="234"/>
      <c r="H3028" s="234"/>
      <c r="I3028" s="234"/>
      <c r="J3028" s="234"/>
      <c r="K3028" s="234"/>
      <c r="L3028" s="234"/>
      <c r="M3028" s="235"/>
      <c r="N3028" s="234"/>
      <c r="O3028" s="234"/>
      <c r="P3028" s="234"/>
      <c r="Q3028" s="234"/>
      <c r="R3028" s="234"/>
      <c r="S3028" s="234"/>
      <c r="T3028" s="234"/>
      <c r="U3028" s="234"/>
      <c r="V3028" s="234"/>
      <c r="W3028" s="234"/>
      <c r="X3028" s="235"/>
      <c r="Y3028" s="234"/>
      <c r="Z3028" s="234"/>
      <c r="AA3028" s="234"/>
      <c r="AB3028" s="234"/>
      <c r="AC3028" s="234"/>
      <c r="AD3028" s="234"/>
      <c r="AE3028" s="234"/>
      <c r="AF3028" s="234"/>
      <c r="AG3028" s="234"/>
      <c r="AH3028" s="234"/>
      <c r="AI3028" s="234"/>
      <c r="AJ3028" s="234"/>
      <c r="AK3028" s="234"/>
      <c r="AL3028" s="234"/>
      <c r="AM3028" s="234"/>
      <c r="AN3028" s="234"/>
      <c r="AO3028" s="234"/>
      <c r="AP3028" s="234"/>
      <c r="AQ3028" s="234"/>
      <c r="AR3028"/>
      <c r="AS3028"/>
    </row>
    <row r="3029" spans="1:45" ht="14.4" x14ac:dyDescent="0.3">
      <c r="A3029" s="236"/>
      <c r="B3029" s="232"/>
      <c r="C3029" s="234"/>
      <c r="D3029" s="234"/>
      <c r="E3029" s="234"/>
      <c r="F3029" s="234"/>
      <c r="G3029" s="234"/>
      <c r="H3029" s="234"/>
      <c r="I3029" s="234"/>
      <c r="J3029" s="234"/>
      <c r="K3029" s="234"/>
      <c r="L3029" s="234"/>
      <c r="M3029" s="235"/>
      <c r="N3029" s="234"/>
      <c r="O3029" s="234"/>
      <c r="P3029" s="234"/>
      <c r="Q3029" s="234"/>
      <c r="R3029" s="234"/>
      <c r="S3029" s="234"/>
      <c r="T3029" s="234"/>
      <c r="U3029" s="234"/>
      <c r="V3029" s="234"/>
      <c r="W3029" s="234"/>
      <c r="X3029" s="235"/>
      <c r="Y3029" s="234"/>
      <c r="Z3029" s="234"/>
      <c r="AA3029" s="234"/>
      <c r="AB3029" s="234"/>
      <c r="AC3029" s="234"/>
      <c r="AD3029" s="234"/>
      <c r="AE3029" s="234"/>
      <c r="AF3029" s="234"/>
      <c r="AG3029" s="234"/>
      <c r="AH3029" s="234"/>
      <c r="AI3029" s="234"/>
      <c r="AJ3029" s="234"/>
      <c r="AK3029" s="234"/>
      <c r="AL3029" s="234"/>
      <c r="AM3029" s="234"/>
      <c r="AN3029" s="234"/>
      <c r="AO3029" s="234"/>
      <c r="AP3029" s="234"/>
      <c r="AQ3029" s="234"/>
      <c r="AR3029"/>
      <c r="AS3029"/>
    </row>
    <row r="3030" spans="1:45" ht="14.4" x14ac:dyDescent="0.3">
      <c r="A3030" s="236"/>
      <c r="B3030" s="232"/>
      <c r="C3030" s="234"/>
      <c r="D3030" s="234"/>
      <c r="E3030" s="234"/>
      <c r="F3030" s="234"/>
      <c r="G3030" s="234"/>
      <c r="H3030" s="234"/>
      <c r="I3030" s="234"/>
      <c r="J3030" s="234"/>
      <c r="K3030" s="234"/>
      <c r="L3030" s="234"/>
      <c r="M3030" s="235"/>
      <c r="N3030" s="234"/>
      <c r="O3030" s="234"/>
      <c r="P3030" s="234"/>
      <c r="Q3030" s="234"/>
      <c r="R3030" s="234"/>
      <c r="S3030" s="234"/>
      <c r="T3030" s="234"/>
      <c r="U3030" s="234"/>
      <c r="V3030" s="234"/>
      <c r="W3030" s="234"/>
      <c r="X3030" s="235"/>
      <c r="Y3030" s="234"/>
      <c r="Z3030" s="234"/>
      <c r="AA3030" s="234"/>
      <c r="AB3030" s="234"/>
      <c r="AC3030" s="234"/>
      <c r="AD3030" s="234"/>
      <c r="AE3030" s="234"/>
      <c r="AF3030" s="234"/>
      <c r="AG3030" s="234"/>
      <c r="AH3030" s="234"/>
      <c r="AI3030" s="234"/>
      <c r="AJ3030" s="234"/>
      <c r="AK3030" s="234"/>
      <c r="AL3030" s="234"/>
      <c r="AM3030" s="234"/>
      <c r="AN3030" s="234"/>
      <c r="AO3030" s="234"/>
      <c r="AP3030" s="234"/>
      <c r="AQ3030" s="234"/>
      <c r="AR3030"/>
      <c r="AS3030"/>
    </row>
    <row r="3031" spans="1:45" ht="14.4" x14ac:dyDescent="0.3">
      <c r="A3031" s="236"/>
      <c r="B3031" s="232"/>
      <c r="C3031" s="234"/>
      <c r="D3031" s="234"/>
      <c r="E3031" s="234"/>
      <c r="F3031" s="234"/>
      <c r="G3031" s="234"/>
      <c r="H3031" s="234"/>
      <c r="I3031" s="234"/>
      <c r="J3031" s="234"/>
      <c r="K3031" s="234"/>
      <c r="L3031" s="234"/>
      <c r="M3031" s="235"/>
      <c r="N3031" s="234"/>
      <c r="O3031" s="234"/>
      <c r="P3031" s="234"/>
      <c r="Q3031" s="234"/>
      <c r="R3031" s="234"/>
      <c r="S3031" s="234"/>
      <c r="T3031" s="234"/>
      <c r="U3031" s="234"/>
      <c r="V3031" s="234"/>
      <c r="W3031" s="234"/>
      <c r="X3031" s="235"/>
      <c r="Y3031" s="234"/>
      <c r="Z3031" s="234"/>
      <c r="AA3031" s="234"/>
      <c r="AB3031" s="234"/>
      <c r="AC3031" s="234"/>
      <c r="AD3031" s="234"/>
      <c r="AE3031" s="234"/>
      <c r="AF3031" s="234"/>
      <c r="AG3031" s="234"/>
      <c r="AH3031" s="234"/>
      <c r="AI3031" s="234"/>
      <c r="AJ3031" s="234"/>
      <c r="AK3031" s="234"/>
      <c r="AL3031" s="234"/>
      <c r="AM3031" s="234"/>
      <c r="AN3031" s="234"/>
      <c r="AO3031" s="234"/>
      <c r="AP3031" s="234"/>
      <c r="AQ3031" s="234"/>
      <c r="AR3031"/>
      <c r="AS3031"/>
    </row>
    <row r="3032" spans="1:45" ht="14.4" x14ac:dyDescent="0.3">
      <c r="A3032" s="236"/>
      <c r="B3032" s="232"/>
      <c r="C3032" s="234"/>
      <c r="D3032" s="234"/>
      <c r="E3032" s="234"/>
      <c r="F3032" s="234"/>
      <c r="G3032" s="234"/>
      <c r="H3032" s="234"/>
      <c r="I3032" s="234"/>
      <c r="J3032" s="234"/>
      <c r="K3032" s="234"/>
      <c r="L3032" s="234"/>
      <c r="M3032" s="235"/>
      <c r="N3032" s="234"/>
      <c r="O3032" s="234"/>
      <c r="P3032" s="234"/>
      <c r="Q3032" s="234"/>
      <c r="R3032" s="234"/>
      <c r="S3032" s="234"/>
      <c r="T3032" s="234"/>
      <c r="U3032" s="234"/>
      <c r="V3032" s="234"/>
      <c r="W3032" s="234"/>
      <c r="X3032" s="235"/>
      <c r="Y3032" s="234"/>
      <c r="Z3032" s="234"/>
      <c r="AA3032" s="234"/>
      <c r="AB3032" s="234"/>
      <c r="AC3032" s="234"/>
      <c r="AD3032" s="234"/>
      <c r="AE3032" s="234"/>
      <c r="AF3032" s="234"/>
      <c r="AG3032" s="234"/>
      <c r="AH3032" s="234"/>
      <c r="AI3032" s="234"/>
      <c r="AJ3032" s="234"/>
      <c r="AK3032" s="234"/>
      <c r="AL3032" s="234"/>
      <c r="AM3032" s="234"/>
      <c r="AN3032" s="234"/>
      <c r="AO3032" s="234"/>
      <c r="AP3032" s="234"/>
      <c r="AQ3032" s="234"/>
      <c r="AR3032"/>
      <c r="AS3032"/>
    </row>
    <row r="3033" spans="1:45" ht="14.4" x14ac:dyDescent="0.3">
      <c r="A3033" s="236"/>
      <c r="B3033" s="232"/>
      <c r="C3033" s="234"/>
      <c r="D3033" s="234"/>
      <c r="E3033" s="234"/>
      <c r="F3033" s="234"/>
      <c r="G3033" s="234"/>
      <c r="H3033" s="234"/>
      <c r="I3033" s="234"/>
      <c r="J3033" s="234"/>
      <c r="K3033" s="234"/>
      <c r="L3033" s="234"/>
      <c r="M3033" s="235"/>
      <c r="N3033" s="234"/>
      <c r="O3033" s="234"/>
      <c r="P3033" s="234"/>
      <c r="Q3033" s="234"/>
      <c r="R3033" s="234"/>
      <c r="S3033" s="234"/>
      <c r="T3033" s="234"/>
      <c r="U3033" s="234"/>
      <c r="V3033" s="234"/>
      <c r="W3033" s="234"/>
      <c r="X3033" s="235"/>
      <c r="Y3033" s="234"/>
      <c r="Z3033" s="234"/>
      <c r="AA3033" s="234"/>
      <c r="AB3033" s="234"/>
      <c r="AC3033" s="234"/>
      <c r="AD3033" s="234"/>
      <c r="AE3033" s="234"/>
      <c r="AF3033" s="234"/>
      <c r="AG3033" s="234"/>
      <c r="AH3033" s="234"/>
      <c r="AI3033" s="234"/>
      <c r="AJ3033" s="234"/>
      <c r="AK3033" s="234"/>
      <c r="AL3033" s="234"/>
      <c r="AM3033" s="234"/>
      <c r="AN3033" s="234"/>
      <c r="AO3033" s="234"/>
      <c r="AP3033" s="234"/>
      <c r="AQ3033" s="234"/>
      <c r="AR3033"/>
      <c r="AS3033"/>
    </row>
    <row r="3034" spans="1:45" ht="14.4" x14ac:dyDescent="0.3">
      <c r="A3034" s="236"/>
      <c r="B3034" s="232"/>
      <c r="C3034" s="234"/>
      <c r="D3034" s="234"/>
      <c r="E3034" s="234"/>
      <c r="F3034" s="234"/>
      <c r="G3034" s="234"/>
      <c r="H3034" s="234"/>
      <c r="I3034" s="234"/>
      <c r="J3034" s="234"/>
      <c r="K3034" s="234"/>
      <c r="L3034" s="234"/>
      <c r="M3034" s="235"/>
      <c r="N3034" s="234"/>
      <c r="O3034" s="234"/>
      <c r="P3034" s="234"/>
      <c r="Q3034" s="234"/>
      <c r="R3034" s="234"/>
      <c r="S3034" s="234"/>
      <c r="T3034" s="234"/>
      <c r="U3034" s="234"/>
      <c r="V3034" s="234"/>
      <c r="W3034" s="234"/>
      <c r="X3034" s="235"/>
      <c r="Y3034" s="234"/>
      <c r="Z3034" s="234"/>
      <c r="AA3034" s="234"/>
      <c r="AB3034" s="234"/>
      <c r="AC3034" s="234"/>
      <c r="AD3034" s="234"/>
      <c r="AE3034" s="234"/>
      <c r="AF3034" s="234"/>
      <c r="AG3034" s="234"/>
      <c r="AH3034" s="234"/>
      <c r="AI3034" s="234"/>
      <c r="AJ3034" s="234"/>
      <c r="AK3034" s="234"/>
      <c r="AL3034" s="234"/>
      <c r="AM3034" s="234"/>
      <c r="AN3034" s="234"/>
      <c r="AO3034" s="234"/>
      <c r="AP3034" s="234"/>
      <c r="AQ3034" s="234"/>
      <c r="AR3034"/>
      <c r="AS3034"/>
    </row>
    <row r="3035" spans="1:45" ht="14.4" x14ac:dyDescent="0.3">
      <c r="A3035" s="236"/>
      <c r="B3035" s="232"/>
      <c r="C3035" s="234"/>
      <c r="D3035" s="234"/>
      <c r="E3035" s="234"/>
      <c r="F3035" s="234"/>
      <c r="G3035" s="234"/>
      <c r="H3035" s="234"/>
      <c r="I3035" s="234"/>
      <c r="J3035" s="234"/>
      <c r="K3035" s="234"/>
      <c r="L3035" s="234"/>
      <c r="M3035" s="235"/>
      <c r="N3035" s="234"/>
      <c r="O3035" s="234"/>
      <c r="P3035" s="234"/>
      <c r="Q3035" s="234"/>
      <c r="R3035" s="234"/>
      <c r="S3035" s="234"/>
      <c r="T3035" s="234"/>
      <c r="U3035" s="234"/>
      <c r="V3035" s="234"/>
      <c r="W3035" s="234"/>
      <c r="X3035" s="235"/>
      <c r="Y3035" s="234"/>
      <c r="Z3035" s="234"/>
      <c r="AA3035" s="234"/>
      <c r="AB3035" s="234"/>
      <c r="AC3035" s="234"/>
      <c r="AD3035" s="234"/>
      <c r="AE3035" s="234"/>
      <c r="AF3035" s="234"/>
      <c r="AG3035" s="234"/>
      <c r="AH3035" s="234"/>
      <c r="AI3035" s="234"/>
      <c r="AJ3035" s="234"/>
      <c r="AK3035" s="234"/>
      <c r="AL3035" s="234"/>
      <c r="AM3035" s="234"/>
      <c r="AN3035" s="234"/>
      <c r="AO3035" s="234"/>
      <c r="AP3035" s="234"/>
      <c r="AQ3035" s="234"/>
      <c r="AR3035"/>
      <c r="AS3035"/>
    </row>
    <row r="3036" spans="1:45" ht="14.4" x14ac:dyDescent="0.3">
      <c r="A3036" s="236"/>
      <c r="B3036" s="232"/>
      <c r="C3036" s="234"/>
      <c r="D3036" s="234"/>
      <c r="E3036" s="234"/>
      <c r="F3036" s="234"/>
      <c r="G3036" s="234"/>
      <c r="H3036" s="234"/>
      <c r="I3036" s="234"/>
      <c r="J3036" s="234"/>
      <c r="K3036" s="234"/>
      <c r="L3036" s="234"/>
      <c r="M3036" s="235"/>
      <c r="N3036" s="234"/>
      <c r="O3036" s="234"/>
      <c r="P3036" s="234"/>
      <c r="Q3036" s="234"/>
      <c r="R3036" s="234"/>
      <c r="S3036" s="234"/>
      <c r="T3036" s="234"/>
      <c r="U3036" s="234"/>
      <c r="V3036" s="234"/>
      <c r="W3036" s="234"/>
      <c r="X3036" s="235"/>
      <c r="Y3036" s="234"/>
      <c r="Z3036" s="234"/>
      <c r="AA3036" s="234"/>
      <c r="AB3036" s="234"/>
      <c r="AC3036" s="234"/>
      <c r="AD3036" s="234"/>
      <c r="AE3036" s="234"/>
      <c r="AF3036" s="234"/>
      <c r="AG3036" s="234"/>
      <c r="AH3036" s="234"/>
      <c r="AI3036" s="234"/>
      <c r="AJ3036" s="234"/>
      <c r="AK3036" s="234"/>
      <c r="AL3036" s="234"/>
      <c r="AM3036" s="234"/>
      <c r="AN3036" s="234"/>
      <c r="AO3036" s="234"/>
      <c r="AP3036" s="234"/>
      <c r="AQ3036" s="234"/>
      <c r="AR3036"/>
      <c r="AS3036"/>
    </row>
    <row r="3037" spans="1:45" ht="14.4" x14ac:dyDescent="0.3">
      <c r="A3037" s="236"/>
      <c r="B3037" s="232"/>
      <c r="C3037" s="234"/>
      <c r="D3037" s="234"/>
      <c r="E3037" s="234"/>
      <c r="F3037" s="234"/>
      <c r="G3037" s="234"/>
      <c r="H3037" s="234"/>
      <c r="I3037" s="234"/>
      <c r="J3037" s="234"/>
      <c r="K3037" s="234"/>
      <c r="L3037" s="234"/>
      <c r="M3037" s="235"/>
      <c r="N3037" s="234"/>
      <c r="O3037" s="234"/>
      <c r="P3037" s="234"/>
      <c r="Q3037" s="234"/>
      <c r="R3037" s="234"/>
      <c r="S3037" s="234"/>
      <c r="T3037" s="234"/>
      <c r="U3037" s="234"/>
      <c r="V3037" s="234"/>
      <c r="W3037" s="234"/>
      <c r="X3037" s="235"/>
      <c r="Y3037" s="234"/>
      <c r="Z3037" s="234"/>
      <c r="AA3037" s="234"/>
      <c r="AB3037" s="234"/>
      <c r="AC3037" s="234"/>
      <c r="AD3037" s="234"/>
      <c r="AE3037" s="234"/>
      <c r="AF3037" s="234"/>
      <c r="AG3037" s="234"/>
      <c r="AH3037" s="234"/>
      <c r="AI3037" s="234"/>
      <c r="AJ3037" s="234"/>
      <c r="AK3037" s="234"/>
      <c r="AL3037" s="234"/>
      <c r="AM3037" s="234"/>
      <c r="AN3037" s="234"/>
      <c r="AO3037" s="234"/>
      <c r="AP3037" s="234"/>
      <c r="AQ3037" s="234"/>
      <c r="AR3037"/>
      <c r="AS3037"/>
    </row>
    <row r="3038" spans="1:45" ht="14.4" x14ac:dyDescent="0.3">
      <c r="A3038" s="236"/>
      <c r="B3038" s="232"/>
      <c r="C3038" s="234"/>
      <c r="D3038" s="234"/>
      <c r="E3038" s="234"/>
      <c r="F3038" s="234"/>
      <c r="G3038" s="234"/>
      <c r="H3038" s="234"/>
      <c r="I3038" s="234"/>
      <c r="J3038" s="234"/>
      <c r="K3038" s="234"/>
      <c r="L3038" s="234"/>
      <c r="M3038" s="235"/>
      <c r="N3038" s="234"/>
      <c r="O3038" s="234"/>
      <c r="P3038" s="234"/>
      <c r="Q3038" s="234"/>
      <c r="R3038" s="234"/>
      <c r="S3038" s="234"/>
      <c r="T3038" s="234"/>
      <c r="U3038" s="234"/>
      <c r="V3038" s="234"/>
      <c r="W3038" s="234"/>
      <c r="X3038" s="235"/>
      <c r="Y3038" s="234"/>
      <c r="Z3038" s="234"/>
      <c r="AA3038" s="234"/>
      <c r="AB3038" s="234"/>
      <c r="AC3038" s="234"/>
      <c r="AD3038" s="234"/>
      <c r="AE3038" s="234"/>
      <c r="AF3038" s="234"/>
      <c r="AG3038" s="234"/>
      <c r="AH3038" s="234"/>
      <c r="AI3038" s="234"/>
      <c r="AJ3038" s="234"/>
      <c r="AK3038" s="234"/>
      <c r="AL3038" s="234"/>
      <c r="AM3038" s="234"/>
      <c r="AN3038" s="234"/>
      <c r="AO3038" s="234"/>
      <c r="AP3038" s="234"/>
      <c r="AQ3038" s="234"/>
      <c r="AR3038"/>
      <c r="AS3038"/>
    </row>
    <row r="3039" spans="1:45" ht="14.4" x14ac:dyDescent="0.3">
      <c r="A3039" s="236"/>
      <c r="B3039" s="232"/>
      <c r="C3039" s="234"/>
      <c r="D3039" s="234"/>
      <c r="E3039" s="234"/>
      <c r="F3039" s="234"/>
      <c r="G3039" s="234"/>
      <c r="H3039" s="234"/>
      <c r="I3039" s="234"/>
      <c r="J3039" s="234"/>
      <c r="K3039" s="234"/>
      <c r="L3039" s="234"/>
      <c r="M3039" s="235"/>
      <c r="N3039" s="234"/>
      <c r="O3039" s="234"/>
      <c r="P3039" s="234"/>
      <c r="Q3039" s="234"/>
      <c r="R3039" s="234"/>
      <c r="S3039" s="234"/>
      <c r="T3039" s="234"/>
      <c r="U3039" s="234"/>
      <c r="V3039" s="234"/>
      <c r="W3039" s="234"/>
      <c r="X3039" s="235"/>
      <c r="Y3039" s="234"/>
      <c r="Z3039" s="234"/>
      <c r="AA3039" s="234"/>
      <c r="AB3039" s="234"/>
      <c r="AC3039" s="234"/>
      <c r="AD3039" s="234"/>
      <c r="AE3039" s="234"/>
      <c r="AF3039" s="234"/>
      <c r="AG3039" s="234"/>
      <c r="AH3039" s="234"/>
      <c r="AI3039" s="234"/>
      <c r="AJ3039" s="234"/>
      <c r="AK3039" s="234"/>
      <c r="AL3039" s="234"/>
      <c r="AM3039" s="234"/>
      <c r="AN3039" s="234"/>
      <c r="AO3039" s="234"/>
      <c r="AP3039" s="234"/>
      <c r="AQ3039" s="234"/>
      <c r="AR3039"/>
      <c r="AS3039"/>
    </row>
    <row r="3040" spans="1:45" ht="14.4" x14ac:dyDescent="0.3">
      <c r="A3040" s="236"/>
      <c r="B3040" s="232"/>
      <c r="C3040" s="234"/>
      <c r="D3040" s="234"/>
      <c r="E3040" s="234"/>
      <c r="F3040" s="234"/>
      <c r="G3040" s="234"/>
      <c r="H3040" s="234"/>
      <c r="I3040" s="234"/>
      <c r="J3040" s="234"/>
      <c r="K3040" s="234"/>
      <c r="L3040" s="234"/>
      <c r="M3040" s="235"/>
      <c r="N3040" s="234"/>
      <c r="O3040" s="234"/>
      <c r="P3040" s="234"/>
      <c r="Q3040" s="234"/>
      <c r="R3040" s="234"/>
      <c r="S3040" s="234"/>
      <c r="T3040" s="234"/>
      <c r="U3040" s="234"/>
      <c r="V3040" s="234"/>
      <c r="W3040" s="234"/>
      <c r="X3040" s="235"/>
      <c r="Y3040" s="234"/>
      <c r="Z3040" s="234"/>
      <c r="AA3040" s="234"/>
      <c r="AB3040" s="234"/>
      <c r="AC3040" s="234"/>
      <c r="AD3040" s="234"/>
      <c r="AE3040" s="234"/>
      <c r="AF3040" s="234"/>
      <c r="AG3040" s="234"/>
      <c r="AH3040" s="234"/>
      <c r="AI3040" s="234"/>
      <c r="AJ3040" s="234"/>
      <c r="AK3040" s="234"/>
      <c r="AL3040" s="234"/>
      <c r="AM3040" s="234"/>
      <c r="AN3040" s="234"/>
      <c r="AO3040" s="234"/>
      <c r="AP3040" s="234"/>
      <c r="AQ3040" s="234"/>
      <c r="AR3040"/>
      <c r="AS3040"/>
    </row>
    <row r="3041" spans="1:45" ht="14.4" x14ac:dyDescent="0.3">
      <c r="A3041" s="236"/>
      <c r="B3041" s="232"/>
      <c r="C3041" s="234"/>
      <c r="D3041" s="234"/>
      <c r="E3041" s="234"/>
      <c r="F3041" s="234"/>
      <c r="G3041" s="234"/>
      <c r="H3041" s="234"/>
      <c r="I3041" s="234"/>
      <c r="J3041" s="234"/>
      <c r="K3041" s="234"/>
      <c r="L3041" s="234"/>
      <c r="M3041" s="235"/>
      <c r="N3041" s="234"/>
      <c r="O3041" s="234"/>
      <c r="P3041" s="234"/>
      <c r="Q3041" s="234"/>
      <c r="R3041" s="234"/>
      <c r="S3041" s="234"/>
      <c r="T3041" s="234"/>
      <c r="U3041" s="234"/>
      <c r="V3041" s="234"/>
      <c r="W3041" s="234"/>
      <c r="X3041" s="235"/>
      <c r="Y3041" s="234"/>
      <c r="Z3041" s="234"/>
      <c r="AA3041" s="234"/>
      <c r="AB3041" s="234"/>
      <c r="AC3041" s="234"/>
      <c r="AD3041" s="234"/>
      <c r="AE3041" s="234"/>
      <c r="AF3041" s="234"/>
      <c r="AG3041" s="234"/>
      <c r="AH3041" s="234"/>
      <c r="AI3041" s="234"/>
      <c r="AJ3041" s="234"/>
      <c r="AK3041" s="234"/>
      <c r="AL3041" s="234"/>
      <c r="AM3041" s="234"/>
      <c r="AN3041" s="234"/>
      <c r="AO3041" s="234"/>
      <c r="AP3041" s="234"/>
      <c r="AQ3041" s="234"/>
      <c r="AR3041"/>
      <c r="AS3041"/>
    </row>
    <row r="3042" spans="1:45" ht="14.4" x14ac:dyDescent="0.3">
      <c r="A3042" s="236"/>
      <c r="B3042" s="232"/>
      <c r="C3042" s="234"/>
      <c r="D3042" s="234"/>
      <c r="E3042" s="234"/>
      <c r="F3042" s="234"/>
      <c r="G3042" s="234"/>
      <c r="H3042" s="234"/>
      <c r="I3042" s="234"/>
      <c r="J3042" s="234"/>
      <c r="K3042" s="234"/>
      <c r="L3042" s="234"/>
      <c r="M3042" s="235"/>
      <c r="N3042" s="234"/>
      <c r="O3042" s="234"/>
      <c r="P3042" s="234"/>
      <c r="Q3042" s="234"/>
      <c r="R3042" s="234"/>
      <c r="S3042" s="234"/>
      <c r="T3042" s="234"/>
      <c r="U3042" s="234"/>
      <c r="V3042" s="234"/>
      <c r="W3042" s="234"/>
      <c r="X3042" s="235"/>
      <c r="Y3042" s="234"/>
      <c r="Z3042" s="234"/>
      <c r="AA3042" s="234"/>
      <c r="AB3042" s="234"/>
      <c r="AC3042" s="234"/>
      <c r="AD3042" s="234"/>
      <c r="AE3042" s="234"/>
      <c r="AF3042" s="234"/>
      <c r="AG3042" s="234"/>
      <c r="AH3042" s="234"/>
      <c r="AI3042" s="234"/>
      <c r="AJ3042" s="234"/>
      <c r="AK3042" s="234"/>
      <c r="AL3042" s="234"/>
      <c r="AM3042" s="234"/>
      <c r="AN3042" s="234"/>
      <c r="AO3042" s="234"/>
      <c r="AP3042" s="234"/>
      <c r="AQ3042" s="234"/>
      <c r="AR3042"/>
      <c r="AS3042"/>
    </row>
    <row r="3043" spans="1:45" ht="14.4" x14ac:dyDescent="0.3">
      <c r="A3043" s="236"/>
      <c r="B3043" s="232"/>
      <c r="C3043" s="234"/>
      <c r="D3043" s="234"/>
      <c r="E3043" s="234"/>
      <c r="F3043" s="234"/>
      <c r="G3043" s="234"/>
      <c r="H3043" s="234"/>
      <c r="I3043" s="234"/>
      <c r="J3043" s="234"/>
      <c r="K3043" s="234"/>
      <c r="L3043" s="234"/>
      <c r="M3043" s="235"/>
      <c r="N3043" s="234"/>
      <c r="O3043" s="234"/>
      <c r="P3043" s="234"/>
      <c r="Q3043" s="234"/>
      <c r="R3043" s="234"/>
      <c r="S3043" s="234"/>
      <c r="T3043" s="234"/>
      <c r="U3043" s="234"/>
      <c r="V3043" s="234"/>
      <c r="W3043" s="234"/>
      <c r="X3043" s="235"/>
      <c r="Y3043" s="234"/>
      <c r="Z3043" s="234"/>
      <c r="AA3043" s="234"/>
      <c r="AB3043" s="234"/>
      <c r="AC3043" s="234"/>
      <c r="AD3043" s="234"/>
      <c r="AE3043" s="234"/>
      <c r="AF3043" s="234"/>
      <c r="AG3043" s="234"/>
      <c r="AH3043" s="234"/>
      <c r="AI3043" s="234"/>
      <c r="AJ3043" s="234"/>
      <c r="AK3043" s="234"/>
      <c r="AL3043" s="234"/>
      <c r="AM3043" s="234"/>
      <c r="AN3043" s="234"/>
      <c r="AO3043" s="234"/>
      <c r="AP3043" s="234"/>
      <c r="AQ3043" s="234"/>
      <c r="AR3043"/>
      <c r="AS3043"/>
    </row>
    <row r="3044" spans="1:45" ht="14.4" x14ac:dyDescent="0.3">
      <c r="A3044" s="236"/>
      <c r="B3044" s="232"/>
      <c r="C3044" s="234"/>
      <c r="D3044" s="234"/>
      <c r="E3044" s="234"/>
      <c r="F3044" s="234"/>
      <c r="G3044" s="234"/>
      <c r="H3044" s="234"/>
      <c r="I3044" s="234"/>
      <c r="J3044" s="234"/>
      <c r="K3044" s="234"/>
      <c r="L3044" s="234"/>
      <c r="M3044" s="235"/>
      <c r="N3044" s="234"/>
      <c r="O3044" s="234"/>
      <c r="P3044" s="234"/>
      <c r="Q3044" s="234"/>
      <c r="R3044" s="234"/>
      <c r="S3044" s="234"/>
      <c r="T3044" s="234"/>
      <c r="U3044" s="234"/>
      <c r="V3044" s="234"/>
      <c r="W3044" s="234"/>
      <c r="X3044" s="235"/>
      <c r="Y3044" s="234"/>
      <c r="Z3044" s="234"/>
      <c r="AA3044" s="234"/>
      <c r="AB3044" s="234"/>
      <c r="AC3044" s="234"/>
      <c r="AD3044" s="234"/>
      <c r="AE3044" s="234"/>
      <c r="AF3044" s="234"/>
      <c r="AG3044" s="234"/>
      <c r="AH3044" s="234"/>
      <c r="AI3044" s="234"/>
      <c r="AJ3044" s="234"/>
      <c r="AK3044" s="234"/>
      <c r="AL3044" s="234"/>
      <c r="AM3044" s="234"/>
      <c r="AN3044" s="234"/>
      <c r="AO3044" s="234"/>
      <c r="AP3044" s="234"/>
      <c r="AQ3044" s="234"/>
      <c r="AR3044"/>
      <c r="AS3044"/>
    </row>
    <row r="3045" spans="1:45" ht="14.4" x14ac:dyDescent="0.3">
      <c r="A3045" s="236"/>
      <c r="B3045" s="232"/>
      <c r="C3045" s="234"/>
      <c r="D3045" s="234"/>
      <c r="E3045" s="234"/>
      <c r="F3045" s="234"/>
      <c r="G3045" s="234"/>
      <c r="H3045" s="234"/>
      <c r="I3045" s="234"/>
      <c r="J3045" s="234"/>
      <c r="K3045" s="234"/>
      <c r="L3045" s="234"/>
      <c r="M3045" s="235"/>
      <c r="N3045" s="234"/>
      <c r="O3045" s="234"/>
      <c r="P3045" s="234"/>
      <c r="Q3045" s="234"/>
      <c r="R3045" s="234"/>
      <c r="S3045" s="234"/>
      <c r="T3045" s="234"/>
      <c r="U3045" s="234"/>
      <c r="V3045" s="234"/>
      <c r="W3045" s="234"/>
      <c r="X3045" s="235"/>
      <c r="Y3045" s="234"/>
      <c r="Z3045" s="234"/>
      <c r="AA3045" s="234"/>
      <c r="AB3045" s="234"/>
      <c r="AC3045" s="234"/>
      <c r="AD3045" s="234"/>
      <c r="AE3045" s="234"/>
      <c r="AF3045" s="234"/>
      <c r="AG3045" s="234"/>
      <c r="AH3045" s="234"/>
      <c r="AI3045" s="234"/>
      <c r="AJ3045" s="234"/>
      <c r="AK3045" s="234"/>
      <c r="AL3045" s="234"/>
      <c r="AM3045" s="234"/>
      <c r="AN3045" s="234"/>
      <c r="AO3045" s="234"/>
      <c r="AP3045" s="234"/>
      <c r="AQ3045" s="234"/>
      <c r="AR3045"/>
      <c r="AS3045"/>
    </row>
    <row r="3046" spans="1:45" ht="14.4" x14ac:dyDescent="0.3">
      <c r="A3046" s="236"/>
      <c r="B3046" s="232"/>
      <c r="C3046" s="234"/>
      <c r="D3046" s="234"/>
      <c r="E3046" s="234"/>
      <c r="F3046" s="234"/>
      <c r="G3046" s="234"/>
      <c r="H3046" s="234"/>
      <c r="I3046" s="234"/>
      <c r="J3046" s="234"/>
      <c r="K3046" s="234"/>
      <c r="L3046" s="234"/>
      <c r="M3046" s="235"/>
      <c r="N3046" s="234"/>
      <c r="O3046" s="234"/>
      <c r="P3046" s="234"/>
      <c r="Q3046" s="234"/>
      <c r="R3046" s="234"/>
      <c r="S3046" s="234"/>
      <c r="T3046" s="234"/>
      <c r="U3046" s="234"/>
      <c r="V3046" s="234"/>
      <c r="W3046" s="234"/>
      <c r="X3046" s="235"/>
      <c r="Y3046" s="234"/>
      <c r="Z3046" s="234"/>
      <c r="AA3046" s="234"/>
      <c r="AB3046" s="234"/>
      <c r="AC3046" s="234"/>
      <c r="AD3046" s="234"/>
      <c r="AE3046" s="234"/>
      <c r="AF3046" s="234"/>
      <c r="AG3046" s="234"/>
      <c r="AH3046" s="234"/>
      <c r="AI3046" s="234"/>
      <c r="AJ3046" s="234"/>
      <c r="AK3046" s="234"/>
      <c r="AL3046" s="234"/>
      <c r="AM3046" s="234"/>
      <c r="AN3046" s="234"/>
      <c r="AO3046" s="234"/>
      <c r="AP3046" s="234"/>
      <c r="AQ3046" s="234"/>
      <c r="AR3046"/>
      <c r="AS3046"/>
    </row>
    <row r="3047" spans="1:45" ht="14.4" x14ac:dyDescent="0.3">
      <c r="A3047" s="236"/>
      <c r="B3047" s="232"/>
      <c r="C3047" s="234"/>
      <c r="D3047" s="234"/>
      <c r="E3047" s="234"/>
      <c r="F3047" s="234"/>
      <c r="G3047" s="234"/>
      <c r="H3047" s="234"/>
      <c r="I3047" s="234"/>
      <c r="J3047" s="234"/>
      <c r="K3047" s="234"/>
      <c r="L3047" s="234"/>
      <c r="M3047" s="235"/>
      <c r="N3047" s="234"/>
      <c r="O3047" s="234"/>
      <c r="P3047" s="234"/>
      <c r="Q3047" s="234"/>
      <c r="R3047" s="234"/>
      <c r="S3047" s="234"/>
      <c r="T3047" s="234"/>
      <c r="U3047" s="234"/>
      <c r="V3047" s="234"/>
      <c r="W3047" s="234"/>
      <c r="X3047" s="235"/>
      <c r="Y3047" s="234"/>
      <c r="Z3047" s="234"/>
      <c r="AA3047" s="234"/>
      <c r="AB3047" s="234"/>
      <c r="AC3047" s="234"/>
      <c r="AD3047" s="234"/>
      <c r="AE3047" s="234"/>
      <c r="AF3047" s="234"/>
      <c r="AG3047" s="234"/>
      <c r="AH3047" s="234"/>
      <c r="AI3047" s="234"/>
      <c r="AJ3047" s="234"/>
      <c r="AK3047" s="234"/>
      <c r="AL3047" s="234"/>
      <c r="AM3047" s="234"/>
      <c r="AN3047" s="234"/>
      <c r="AO3047" s="234"/>
      <c r="AP3047" s="234"/>
      <c r="AQ3047" s="234"/>
      <c r="AR3047"/>
      <c r="AS3047"/>
    </row>
    <row r="3048" spans="1:45" ht="14.4" x14ac:dyDescent="0.3">
      <c r="A3048" s="236"/>
      <c r="B3048" s="232"/>
      <c r="C3048" s="234"/>
      <c r="D3048" s="234"/>
      <c r="E3048" s="234"/>
      <c r="F3048" s="234"/>
      <c r="G3048" s="234"/>
      <c r="H3048" s="234"/>
      <c r="I3048" s="234"/>
      <c r="J3048" s="234"/>
      <c r="K3048" s="234"/>
      <c r="L3048" s="234"/>
      <c r="M3048" s="235"/>
      <c r="N3048" s="234"/>
      <c r="O3048" s="234"/>
      <c r="P3048" s="234"/>
      <c r="Q3048" s="234"/>
      <c r="R3048" s="234"/>
      <c r="S3048" s="234"/>
      <c r="T3048" s="234"/>
      <c r="U3048" s="234"/>
      <c r="V3048" s="234"/>
      <c r="W3048" s="234"/>
      <c r="X3048" s="235"/>
      <c r="Y3048" s="234"/>
      <c r="Z3048" s="234"/>
      <c r="AA3048" s="234"/>
      <c r="AB3048" s="234"/>
      <c r="AC3048" s="234"/>
      <c r="AD3048" s="234"/>
      <c r="AE3048" s="234"/>
      <c r="AF3048" s="234"/>
      <c r="AG3048" s="234"/>
      <c r="AH3048" s="234"/>
      <c r="AI3048" s="234"/>
      <c r="AJ3048" s="234"/>
      <c r="AK3048" s="234"/>
      <c r="AL3048" s="234"/>
      <c r="AM3048" s="234"/>
      <c r="AN3048" s="234"/>
      <c r="AO3048" s="234"/>
      <c r="AP3048" s="234"/>
      <c r="AQ3048" s="234"/>
      <c r="AR3048"/>
      <c r="AS3048"/>
    </row>
    <row r="3049" spans="1:45" ht="14.4" x14ac:dyDescent="0.3">
      <c r="A3049" s="236"/>
      <c r="B3049" s="232"/>
      <c r="C3049" s="234"/>
      <c r="D3049" s="234"/>
      <c r="E3049" s="234"/>
      <c r="F3049" s="234"/>
      <c r="G3049" s="234"/>
      <c r="H3049" s="234"/>
      <c r="I3049" s="234"/>
      <c r="J3049" s="234"/>
      <c r="K3049" s="234"/>
      <c r="L3049" s="234"/>
      <c r="M3049" s="235"/>
      <c r="N3049" s="234"/>
      <c r="O3049" s="234"/>
      <c r="P3049" s="234"/>
      <c r="Q3049" s="234"/>
      <c r="R3049" s="234"/>
      <c r="S3049" s="234"/>
      <c r="T3049" s="234"/>
      <c r="U3049" s="234"/>
      <c r="V3049" s="234"/>
      <c r="W3049" s="234"/>
      <c r="X3049" s="235"/>
      <c r="Y3049" s="234"/>
      <c r="Z3049" s="234"/>
      <c r="AA3049" s="234"/>
      <c r="AB3049" s="234"/>
      <c r="AC3049" s="234"/>
      <c r="AD3049" s="234"/>
      <c r="AE3049" s="234"/>
      <c r="AF3049" s="234"/>
      <c r="AG3049" s="234"/>
      <c r="AH3049" s="234"/>
      <c r="AI3049" s="234"/>
      <c r="AJ3049" s="234"/>
      <c r="AK3049" s="234"/>
      <c r="AL3049" s="234"/>
      <c r="AM3049" s="234"/>
      <c r="AN3049" s="234"/>
      <c r="AO3049" s="234"/>
      <c r="AP3049" s="234"/>
      <c r="AQ3049" s="234"/>
      <c r="AR3049"/>
      <c r="AS3049"/>
    </row>
    <row r="3050" spans="1:45" ht="14.4" x14ac:dyDescent="0.3">
      <c r="A3050" s="236"/>
      <c r="B3050" s="232"/>
      <c r="C3050" s="234"/>
      <c r="D3050" s="234"/>
      <c r="E3050" s="234"/>
      <c r="F3050" s="234"/>
      <c r="G3050" s="234"/>
      <c r="H3050" s="234"/>
      <c r="I3050" s="234"/>
      <c r="J3050" s="234"/>
      <c r="K3050" s="234"/>
      <c r="L3050" s="234"/>
      <c r="M3050" s="235"/>
      <c r="N3050" s="234"/>
      <c r="O3050" s="234"/>
      <c r="P3050" s="234"/>
      <c r="Q3050" s="234"/>
      <c r="R3050" s="234"/>
      <c r="S3050" s="234"/>
      <c r="T3050" s="234"/>
      <c r="U3050" s="234"/>
      <c r="V3050" s="234"/>
      <c r="W3050" s="234"/>
      <c r="X3050" s="235"/>
      <c r="Y3050" s="234"/>
      <c r="Z3050" s="234"/>
      <c r="AA3050" s="234"/>
      <c r="AB3050" s="234"/>
      <c r="AC3050" s="234"/>
      <c r="AD3050" s="234"/>
      <c r="AE3050" s="234"/>
      <c r="AF3050" s="234"/>
      <c r="AG3050" s="234"/>
      <c r="AH3050" s="234"/>
      <c r="AI3050" s="234"/>
      <c r="AJ3050" s="234"/>
      <c r="AK3050" s="234"/>
      <c r="AL3050" s="234"/>
      <c r="AM3050" s="234"/>
      <c r="AN3050" s="234"/>
      <c r="AO3050" s="234"/>
      <c r="AP3050" s="234"/>
      <c r="AQ3050" s="234"/>
      <c r="AR3050"/>
      <c r="AS3050"/>
    </row>
    <row r="3051" spans="1:45" ht="14.4" x14ac:dyDescent="0.3">
      <c r="A3051" s="236"/>
      <c r="B3051" s="232"/>
      <c r="C3051" s="234"/>
      <c r="D3051" s="234"/>
      <c r="E3051" s="234"/>
      <c r="F3051" s="234"/>
      <c r="G3051" s="234"/>
      <c r="H3051" s="234"/>
      <c r="I3051" s="234"/>
      <c r="J3051" s="234"/>
      <c r="K3051" s="234"/>
      <c r="L3051" s="234"/>
      <c r="M3051" s="235"/>
      <c r="N3051" s="234"/>
      <c r="O3051" s="234"/>
      <c r="P3051" s="234"/>
      <c r="Q3051" s="234"/>
      <c r="R3051" s="234"/>
      <c r="S3051" s="234"/>
      <c r="T3051" s="234"/>
      <c r="U3051" s="234"/>
      <c r="V3051" s="234"/>
      <c r="W3051" s="234"/>
      <c r="X3051" s="235"/>
      <c r="Y3051" s="234"/>
      <c r="Z3051" s="234"/>
      <c r="AA3051" s="234"/>
      <c r="AB3051" s="234"/>
      <c r="AC3051" s="234"/>
      <c r="AD3051" s="234"/>
      <c r="AE3051" s="234"/>
      <c r="AF3051" s="234"/>
      <c r="AG3051" s="234"/>
      <c r="AH3051" s="234"/>
      <c r="AI3051" s="234"/>
      <c r="AJ3051" s="234"/>
      <c r="AK3051" s="234"/>
      <c r="AL3051" s="234"/>
      <c r="AM3051" s="234"/>
      <c r="AN3051" s="234"/>
      <c r="AO3051" s="234"/>
      <c r="AP3051" s="234"/>
      <c r="AQ3051" s="234"/>
      <c r="AR3051"/>
      <c r="AS3051"/>
    </row>
    <row r="3052" spans="1:45" ht="14.4" x14ac:dyDescent="0.3">
      <c r="A3052" s="236"/>
      <c r="B3052" s="232"/>
      <c r="C3052" s="234"/>
      <c r="D3052" s="234"/>
      <c r="E3052" s="234"/>
      <c r="F3052" s="234"/>
      <c r="G3052" s="234"/>
      <c r="H3052" s="234"/>
      <c r="I3052" s="234"/>
      <c r="J3052" s="234"/>
      <c r="K3052" s="234"/>
      <c r="L3052" s="234"/>
      <c r="M3052" s="235"/>
      <c r="N3052" s="234"/>
      <c r="O3052" s="234"/>
      <c r="P3052" s="234"/>
      <c r="Q3052" s="234"/>
      <c r="R3052" s="234"/>
      <c r="S3052" s="234"/>
      <c r="T3052" s="234"/>
      <c r="U3052" s="234"/>
      <c r="V3052" s="234"/>
      <c r="W3052" s="234"/>
      <c r="X3052" s="235"/>
      <c r="Y3052" s="234"/>
      <c r="Z3052" s="234"/>
      <c r="AA3052" s="234"/>
      <c r="AB3052" s="234"/>
      <c r="AC3052" s="234"/>
      <c r="AD3052" s="234"/>
      <c r="AE3052" s="234"/>
      <c r="AF3052" s="234"/>
      <c r="AG3052" s="234"/>
      <c r="AH3052" s="234"/>
      <c r="AI3052" s="234"/>
      <c r="AJ3052" s="234"/>
      <c r="AK3052" s="234"/>
      <c r="AL3052" s="234"/>
      <c r="AM3052" s="234"/>
      <c r="AN3052" s="234"/>
      <c r="AO3052" s="234"/>
      <c r="AP3052" s="234"/>
      <c r="AQ3052" s="234"/>
      <c r="AR3052"/>
      <c r="AS3052"/>
    </row>
    <row r="3053" spans="1:45" ht="14.4" x14ac:dyDescent="0.3">
      <c r="A3053" s="236"/>
      <c r="B3053" s="232"/>
      <c r="C3053" s="234"/>
      <c r="D3053" s="234"/>
      <c r="E3053" s="234"/>
      <c r="F3053" s="234"/>
      <c r="G3053" s="234"/>
      <c r="H3053" s="234"/>
      <c r="I3053" s="234"/>
      <c r="J3053" s="234"/>
      <c r="K3053" s="234"/>
      <c r="L3053" s="234"/>
      <c r="M3053" s="235"/>
      <c r="N3053" s="234"/>
      <c r="O3053" s="234"/>
      <c r="P3053" s="234"/>
      <c r="Q3053" s="234"/>
      <c r="R3053" s="234"/>
      <c r="S3053" s="234"/>
      <c r="T3053" s="234"/>
      <c r="U3053" s="234"/>
      <c r="V3053" s="234"/>
      <c r="W3053" s="234"/>
      <c r="X3053" s="235"/>
      <c r="Y3053" s="234"/>
      <c r="Z3053" s="234"/>
      <c r="AA3053" s="234"/>
      <c r="AB3053" s="234"/>
      <c r="AC3053" s="234"/>
      <c r="AD3053" s="234"/>
      <c r="AE3053" s="234"/>
      <c r="AF3053" s="234"/>
      <c r="AG3053" s="234"/>
      <c r="AH3053" s="234"/>
      <c r="AI3053" s="234"/>
      <c r="AJ3053" s="234"/>
      <c r="AK3053" s="234"/>
      <c r="AL3053" s="234"/>
      <c r="AM3053" s="234"/>
      <c r="AN3053" s="234"/>
      <c r="AO3053" s="234"/>
      <c r="AP3053" s="234"/>
      <c r="AQ3053" s="234"/>
      <c r="AR3053"/>
      <c r="AS3053"/>
    </row>
    <row r="3054" spans="1:45" ht="14.4" x14ac:dyDescent="0.3">
      <c r="A3054" s="236"/>
      <c r="B3054" s="232"/>
      <c r="C3054" s="234"/>
      <c r="D3054" s="234"/>
      <c r="E3054" s="234"/>
      <c r="F3054" s="234"/>
      <c r="G3054" s="234"/>
      <c r="H3054" s="234"/>
      <c r="I3054" s="234"/>
      <c r="J3054" s="234"/>
      <c r="K3054" s="234"/>
      <c r="L3054" s="234"/>
      <c r="M3054" s="235"/>
      <c r="N3054" s="234"/>
      <c r="O3054" s="234"/>
      <c r="P3054" s="234"/>
      <c r="Q3054" s="234"/>
      <c r="R3054" s="234"/>
      <c r="S3054" s="234"/>
      <c r="T3054" s="234"/>
      <c r="U3054" s="234"/>
      <c r="V3054" s="234"/>
      <c r="W3054" s="234"/>
      <c r="X3054" s="235"/>
      <c r="Y3054" s="234"/>
      <c r="Z3054" s="234"/>
      <c r="AA3054" s="234"/>
      <c r="AB3054" s="234"/>
      <c r="AC3054" s="234"/>
      <c r="AD3054" s="234"/>
      <c r="AE3054" s="234"/>
      <c r="AF3054" s="234"/>
      <c r="AG3054" s="234"/>
      <c r="AH3054" s="234"/>
      <c r="AI3054" s="234"/>
      <c r="AJ3054" s="234"/>
      <c r="AK3054" s="234"/>
      <c r="AL3054" s="234"/>
      <c r="AM3054" s="234"/>
      <c r="AN3054" s="234"/>
      <c r="AO3054" s="234"/>
      <c r="AP3054" s="234"/>
      <c r="AQ3054" s="234"/>
      <c r="AR3054"/>
      <c r="AS3054"/>
    </row>
    <row r="3055" spans="1:45" ht="14.4" x14ac:dyDescent="0.3">
      <c r="A3055" s="236"/>
      <c r="B3055" s="232"/>
      <c r="C3055" s="234"/>
      <c r="D3055" s="234"/>
      <c r="E3055" s="234"/>
      <c r="F3055" s="234"/>
      <c r="G3055" s="234"/>
      <c r="H3055" s="234"/>
      <c r="I3055" s="234"/>
      <c r="J3055" s="234"/>
      <c r="K3055" s="234"/>
      <c r="L3055" s="234"/>
      <c r="M3055" s="235"/>
      <c r="N3055" s="234"/>
      <c r="O3055" s="234"/>
      <c r="P3055" s="234"/>
      <c r="Q3055" s="234"/>
      <c r="R3055" s="234"/>
      <c r="S3055" s="234"/>
      <c r="T3055" s="234"/>
      <c r="U3055" s="234"/>
      <c r="V3055" s="234"/>
      <c r="W3055" s="234"/>
      <c r="X3055" s="235"/>
      <c r="Y3055" s="234"/>
      <c r="Z3055" s="234"/>
      <c r="AA3055" s="234"/>
      <c r="AB3055" s="234"/>
      <c r="AC3055" s="234"/>
      <c r="AD3055" s="234"/>
      <c r="AE3055" s="234"/>
      <c r="AF3055" s="234"/>
      <c r="AG3055" s="234"/>
      <c r="AH3055" s="234"/>
      <c r="AI3055" s="234"/>
      <c r="AJ3055" s="234"/>
      <c r="AK3055" s="234"/>
      <c r="AL3055" s="234"/>
      <c r="AM3055" s="234"/>
      <c r="AN3055" s="234"/>
      <c r="AO3055" s="234"/>
      <c r="AP3055" s="234"/>
      <c r="AQ3055" s="234"/>
      <c r="AR3055"/>
      <c r="AS3055"/>
    </row>
    <row r="3056" spans="1:45" ht="14.4" x14ac:dyDescent="0.3">
      <c r="A3056" s="236"/>
      <c r="B3056" s="232"/>
      <c r="C3056" s="234"/>
      <c r="D3056" s="234"/>
      <c r="E3056" s="234"/>
      <c r="F3056" s="234"/>
      <c r="G3056" s="234"/>
      <c r="H3056" s="234"/>
      <c r="I3056" s="234"/>
      <c r="J3056" s="234"/>
      <c r="K3056" s="234"/>
      <c r="L3056" s="234"/>
      <c r="M3056" s="235"/>
      <c r="N3056" s="234"/>
      <c r="O3056" s="234"/>
      <c r="P3056" s="234"/>
      <c r="Q3056" s="234"/>
      <c r="R3056" s="234"/>
      <c r="S3056" s="234"/>
      <c r="T3056" s="234"/>
      <c r="U3056" s="234"/>
      <c r="V3056" s="234"/>
      <c r="W3056" s="234"/>
      <c r="X3056" s="235"/>
      <c r="Y3056" s="234"/>
      <c r="Z3056" s="234"/>
      <c r="AA3056" s="234"/>
      <c r="AB3056" s="234"/>
      <c r="AC3056" s="234"/>
      <c r="AD3056" s="234"/>
      <c r="AE3056" s="234"/>
      <c r="AF3056" s="234"/>
      <c r="AG3056" s="234"/>
      <c r="AH3056" s="234"/>
      <c r="AI3056" s="234"/>
      <c r="AJ3056" s="234"/>
      <c r="AK3056" s="234"/>
      <c r="AL3056" s="234"/>
      <c r="AM3056" s="234"/>
      <c r="AN3056" s="234"/>
      <c r="AO3056" s="234"/>
      <c r="AP3056" s="234"/>
      <c r="AQ3056" s="234"/>
      <c r="AR3056"/>
      <c r="AS3056"/>
    </row>
    <row r="3057" spans="1:45" ht="14.4" x14ac:dyDescent="0.3">
      <c r="A3057" s="237"/>
      <c r="B3057" s="232"/>
      <c r="C3057"/>
      <c r="D3057"/>
      <c r="E3057"/>
      <c r="F3057"/>
      <c r="G3057"/>
      <c r="H3057"/>
      <c r="I3057"/>
      <c r="J3057"/>
      <c r="K3057"/>
      <c r="L3057"/>
      <c r="M3057" s="233"/>
      <c r="N3057"/>
      <c r="O3057"/>
      <c r="P3057"/>
      <c r="Q3057"/>
      <c r="R3057"/>
      <c r="S3057"/>
      <c r="T3057"/>
      <c r="U3057"/>
      <c r="V3057"/>
      <c r="W3057"/>
      <c r="X3057" s="233"/>
      <c r="Y3057"/>
      <c r="Z3057"/>
      <c r="AA3057"/>
      <c r="AB3057"/>
      <c r="AC3057"/>
      <c r="AD3057"/>
      <c r="AE3057"/>
      <c r="AF3057"/>
      <c r="AG3057"/>
      <c r="AH3057"/>
      <c r="AI3057"/>
      <c r="AJ3057"/>
      <c r="AK3057"/>
      <c r="AL3057"/>
      <c r="AM3057"/>
      <c r="AN3057"/>
      <c r="AO3057"/>
      <c r="AP3057"/>
      <c r="AQ3057"/>
      <c r="AR3057"/>
      <c r="AS3057"/>
    </row>
    <row r="3058" spans="1:45" ht="14.4" x14ac:dyDescent="0.3">
      <c r="A3058" s="237"/>
      <c r="B3058" s="238"/>
      <c r="C3058"/>
      <c r="D3058"/>
      <c r="E3058"/>
      <c r="F3058"/>
      <c r="G3058"/>
      <c r="H3058"/>
      <c r="I3058"/>
      <c r="J3058"/>
      <c r="K3058"/>
      <c r="L3058"/>
      <c r="M3058" s="233"/>
      <c r="N3058"/>
      <c r="O3058"/>
      <c r="P3058"/>
      <c r="Q3058"/>
      <c r="R3058"/>
      <c r="S3058"/>
      <c r="T3058"/>
      <c r="U3058"/>
      <c r="V3058"/>
      <c r="W3058"/>
      <c r="X3058" s="233"/>
      <c r="Y3058"/>
      <c r="Z3058"/>
      <c r="AA3058"/>
      <c r="AB3058"/>
      <c r="AC3058"/>
      <c r="AD3058"/>
      <c r="AE3058"/>
      <c r="AF3058"/>
      <c r="AG3058"/>
      <c r="AH3058"/>
      <c r="AI3058"/>
      <c r="AJ3058"/>
      <c r="AK3058"/>
      <c r="AL3058"/>
      <c r="AM3058"/>
      <c r="AN3058"/>
      <c r="AO3058"/>
      <c r="AP3058"/>
      <c r="AQ3058"/>
      <c r="AR3058"/>
      <c r="AS3058"/>
    </row>
    <row r="3059" spans="1:45" ht="14.4" x14ac:dyDescent="0.3">
      <c r="A3059" s="237"/>
      <c r="B3059" s="238"/>
      <c r="C3059"/>
      <c r="D3059"/>
      <c r="E3059"/>
      <c r="F3059"/>
      <c r="G3059"/>
      <c r="H3059"/>
      <c r="I3059"/>
      <c r="J3059"/>
      <c r="K3059"/>
      <c r="L3059"/>
      <c r="M3059" s="233"/>
      <c r="N3059"/>
      <c r="O3059"/>
      <c r="P3059"/>
      <c r="Q3059"/>
      <c r="R3059"/>
      <c r="S3059"/>
      <c r="T3059"/>
      <c r="U3059"/>
      <c r="V3059"/>
      <c r="W3059"/>
      <c r="X3059" s="233"/>
      <c r="Y3059"/>
      <c r="Z3059"/>
      <c r="AA3059"/>
      <c r="AB3059"/>
      <c r="AC3059"/>
      <c r="AD3059"/>
      <c r="AE3059"/>
      <c r="AF3059"/>
      <c r="AG3059"/>
      <c r="AH3059"/>
      <c r="AI3059"/>
      <c r="AJ3059"/>
      <c r="AK3059"/>
      <c r="AL3059"/>
      <c r="AM3059"/>
      <c r="AN3059"/>
      <c r="AO3059"/>
      <c r="AP3059"/>
      <c r="AQ3059"/>
      <c r="AR3059"/>
      <c r="AS3059"/>
    </row>
    <row r="3060" spans="1:45" ht="14.4" x14ac:dyDescent="0.3">
      <c r="A3060" s="237"/>
      <c r="B3060" s="238"/>
      <c r="C3060"/>
      <c r="D3060"/>
      <c r="E3060"/>
      <c r="F3060"/>
      <c r="G3060"/>
      <c r="H3060"/>
      <c r="I3060"/>
      <c r="J3060"/>
      <c r="K3060"/>
      <c r="L3060"/>
      <c r="M3060" s="233"/>
      <c r="N3060"/>
      <c r="O3060"/>
      <c r="P3060"/>
      <c r="Q3060"/>
      <c r="R3060"/>
      <c r="S3060"/>
      <c r="T3060"/>
      <c r="U3060"/>
      <c r="V3060"/>
      <c r="W3060"/>
      <c r="X3060" s="233"/>
      <c r="Y3060"/>
      <c r="Z3060"/>
      <c r="AA3060"/>
      <c r="AB3060"/>
      <c r="AC3060"/>
      <c r="AD3060"/>
      <c r="AE3060"/>
      <c r="AF3060"/>
      <c r="AG3060"/>
      <c r="AH3060"/>
      <c r="AI3060"/>
      <c r="AJ3060"/>
      <c r="AK3060"/>
      <c r="AL3060"/>
      <c r="AM3060"/>
      <c r="AN3060"/>
      <c r="AO3060"/>
      <c r="AP3060"/>
      <c r="AQ3060"/>
      <c r="AR3060"/>
      <c r="AS3060"/>
    </row>
    <row r="3061" spans="1:45" ht="14.4" x14ac:dyDescent="0.3">
      <c r="A3061" s="237"/>
      <c r="B3061" s="238"/>
      <c r="C3061"/>
      <c r="D3061"/>
      <c r="E3061"/>
      <c r="F3061"/>
      <c r="G3061"/>
      <c r="H3061"/>
      <c r="I3061"/>
      <c r="J3061"/>
      <c r="K3061"/>
      <c r="L3061"/>
      <c r="M3061" s="233"/>
      <c r="N3061"/>
      <c r="O3061"/>
      <c r="P3061"/>
      <c r="Q3061"/>
      <c r="R3061"/>
      <c r="S3061"/>
      <c r="T3061"/>
      <c r="U3061"/>
      <c r="V3061"/>
      <c r="W3061"/>
      <c r="X3061" s="233"/>
      <c r="Y3061"/>
      <c r="Z3061"/>
      <c r="AA3061"/>
      <c r="AB3061"/>
      <c r="AC3061"/>
      <c r="AD3061"/>
      <c r="AE3061"/>
      <c r="AF3061"/>
      <c r="AG3061"/>
      <c r="AH3061"/>
      <c r="AI3061"/>
      <c r="AJ3061"/>
      <c r="AK3061"/>
      <c r="AL3061"/>
      <c r="AM3061"/>
      <c r="AN3061"/>
      <c r="AO3061"/>
      <c r="AP3061"/>
      <c r="AQ3061"/>
      <c r="AR3061"/>
      <c r="AS3061"/>
    </row>
    <row r="3062" spans="1:45" ht="14.4" x14ac:dyDescent="0.3">
      <c r="A3062" s="237"/>
      <c r="B3062" s="238"/>
      <c r="C3062"/>
      <c r="D3062"/>
      <c r="E3062"/>
      <c r="F3062"/>
      <c r="G3062"/>
      <c r="H3062"/>
      <c r="I3062"/>
      <c r="J3062"/>
      <c r="K3062"/>
      <c r="L3062"/>
      <c r="M3062" s="233"/>
      <c r="N3062"/>
      <c r="O3062"/>
      <c r="P3062"/>
      <c r="Q3062"/>
      <c r="R3062"/>
      <c r="S3062"/>
      <c r="T3062"/>
      <c r="U3062"/>
      <c r="V3062"/>
      <c r="W3062"/>
      <c r="X3062" s="233"/>
      <c r="Y3062"/>
      <c r="Z3062"/>
      <c r="AA3062"/>
      <c r="AB3062"/>
      <c r="AC3062"/>
      <c r="AD3062"/>
      <c r="AE3062"/>
      <c r="AF3062"/>
      <c r="AG3062"/>
      <c r="AH3062"/>
      <c r="AI3062"/>
      <c r="AJ3062"/>
      <c r="AK3062"/>
      <c r="AL3062"/>
      <c r="AM3062"/>
      <c r="AN3062"/>
      <c r="AO3062"/>
      <c r="AP3062"/>
      <c r="AQ3062"/>
      <c r="AR3062"/>
      <c r="AS3062"/>
    </row>
    <row r="3063" spans="1:45" ht="14.4" x14ac:dyDescent="0.3">
      <c r="A3063" s="237"/>
      <c r="B3063" s="238"/>
      <c r="C3063"/>
      <c r="D3063"/>
      <c r="E3063"/>
      <c r="F3063"/>
      <c r="G3063"/>
      <c r="H3063"/>
      <c r="I3063"/>
      <c r="J3063"/>
      <c r="K3063"/>
      <c r="L3063"/>
      <c r="M3063" s="233"/>
      <c r="N3063"/>
      <c r="O3063"/>
      <c r="P3063"/>
      <c r="Q3063"/>
      <c r="R3063"/>
      <c r="S3063"/>
      <c r="T3063"/>
      <c r="U3063"/>
      <c r="V3063"/>
      <c r="W3063"/>
      <c r="X3063" s="233"/>
      <c r="Y3063"/>
      <c r="Z3063"/>
      <c r="AA3063"/>
      <c r="AB3063"/>
      <c r="AC3063"/>
      <c r="AD3063"/>
      <c r="AE3063"/>
      <c r="AF3063"/>
      <c r="AG3063"/>
      <c r="AH3063"/>
      <c r="AI3063"/>
      <c r="AJ3063"/>
      <c r="AK3063"/>
      <c r="AL3063"/>
      <c r="AM3063"/>
      <c r="AN3063"/>
      <c r="AO3063"/>
      <c r="AP3063"/>
      <c r="AQ3063"/>
      <c r="AR3063"/>
      <c r="AS3063"/>
    </row>
    <row r="3064" spans="1:45" ht="14.4" x14ac:dyDescent="0.3">
      <c r="A3064" s="237"/>
      <c r="B3064" s="238"/>
      <c r="C3064"/>
      <c r="D3064"/>
      <c r="E3064"/>
      <c r="F3064"/>
      <c r="G3064"/>
      <c r="H3064"/>
      <c r="I3064"/>
      <c r="J3064"/>
      <c r="K3064"/>
      <c r="L3064"/>
      <c r="M3064" s="233"/>
      <c r="N3064"/>
      <c r="O3064"/>
      <c r="P3064"/>
      <c r="Q3064"/>
      <c r="R3064"/>
      <c r="S3064"/>
      <c r="T3064"/>
      <c r="U3064"/>
      <c r="V3064"/>
      <c r="W3064"/>
      <c r="X3064" s="233"/>
      <c r="Y3064"/>
      <c r="Z3064"/>
      <c r="AA3064"/>
      <c r="AB3064"/>
      <c r="AC3064"/>
      <c r="AD3064"/>
      <c r="AE3064"/>
      <c r="AF3064"/>
      <c r="AG3064"/>
      <c r="AH3064"/>
      <c r="AI3064"/>
      <c r="AJ3064"/>
      <c r="AK3064"/>
      <c r="AL3064"/>
      <c r="AM3064"/>
      <c r="AN3064"/>
      <c r="AO3064"/>
      <c r="AP3064"/>
      <c r="AQ3064"/>
      <c r="AR3064"/>
      <c r="AS3064"/>
    </row>
  </sheetData>
  <sheetProtection selectLockedCells="1" selectUnlockedCells="1"/>
  <autoFilter ref="A1:AX1833" xr:uid="{00000000-0009-0000-0000-000006000000}">
    <sortState xmlns:xlrd2="http://schemas.microsoft.com/office/spreadsheetml/2017/richdata2" ref="A2:AX1820">
      <sortCondition ref="A1:A1818"/>
    </sortState>
  </autoFilter>
  <conditionalFormatting sqref="A79">
    <cfRule type="duplicateValues" dxfId="322" priority="162"/>
    <cfRule type="duplicateValues" dxfId="321" priority="161"/>
  </conditionalFormatting>
  <conditionalFormatting sqref="A108">
    <cfRule type="duplicateValues" dxfId="320" priority="407"/>
  </conditionalFormatting>
  <conditionalFormatting sqref="A109">
    <cfRule type="duplicateValues" dxfId="319" priority="405"/>
  </conditionalFormatting>
  <conditionalFormatting sqref="A145">
    <cfRule type="duplicateValues" dxfId="318" priority="402"/>
    <cfRule type="duplicateValues" dxfId="317" priority="403"/>
  </conditionalFormatting>
  <conditionalFormatting sqref="A193">
    <cfRule type="duplicateValues" dxfId="316" priority="401"/>
    <cfRule type="duplicateValues" dxfId="315" priority="400"/>
  </conditionalFormatting>
  <conditionalFormatting sqref="A194">
    <cfRule type="duplicateValues" dxfId="314" priority="399"/>
    <cfRule type="duplicateValues" dxfId="313" priority="398"/>
  </conditionalFormatting>
  <conditionalFormatting sqref="A195">
    <cfRule type="duplicateValues" dxfId="312" priority="397"/>
    <cfRule type="duplicateValues" dxfId="311" priority="396"/>
  </conditionalFormatting>
  <conditionalFormatting sqref="A196:A219 A146:A192 A60:A78 A221:A233 A235:A245 A248:A255 A269:A310 A312:A313 A316:A350 A352:A372 A374:A404 A406:A443 A446:A456 A458 A463:A464 A467:A500 A502:A503 A505 A507:A509 A511:A534 A536:A539 A541:A542 A544:A546 A548:A577 A579:A580 A582:A609 A611:A613 A615:A617 A619:A638 A640:A645 A647 A649:A650 A652:A661 A663:A676 A678:A691 A693:A701 A703 A705:A728 A753:A762 A764:A770 A772:A791 A793:A836 A838:A887 A889:A906 A909:A919 A921:A962 A964:A985 A987:A1008 A1010:A1013 A1015:A1037 A1039:A1045 A80:A107 A110:A144 A257:A267 A730:A751">
    <cfRule type="duplicateValues" dxfId="310" priority="408"/>
  </conditionalFormatting>
  <conditionalFormatting sqref="A220">
    <cfRule type="duplicateValues" dxfId="309" priority="395"/>
  </conditionalFormatting>
  <conditionalFormatting sqref="A234">
    <cfRule type="duplicateValues" dxfId="308" priority="392"/>
    <cfRule type="duplicateValues" dxfId="307" priority="393"/>
  </conditionalFormatting>
  <conditionalFormatting sqref="A246">
    <cfRule type="duplicateValues" dxfId="306" priority="391"/>
  </conditionalFormatting>
  <conditionalFormatting sqref="A247">
    <cfRule type="duplicateValues" dxfId="305" priority="389"/>
    <cfRule type="duplicateValues" dxfId="304" priority="388"/>
  </conditionalFormatting>
  <conditionalFormatting sqref="A256">
    <cfRule type="duplicateValues" dxfId="303" priority="64"/>
  </conditionalFormatting>
  <conditionalFormatting sqref="A257:A728 A80:A255 A2:A78 A730:A1676">
    <cfRule type="duplicateValues" dxfId="302" priority="617"/>
  </conditionalFormatting>
  <conditionalFormatting sqref="A257:A728 A80:A255 A60:A78 A730:A1676">
    <cfRule type="duplicateValues" dxfId="301" priority="622"/>
  </conditionalFormatting>
  <conditionalFormatting sqref="A268">
    <cfRule type="duplicateValues" dxfId="300" priority="386"/>
    <cfRule type="duplicateValues" dxfId="299" priority="387"/>
  </conditionalFormatting>
  <conditionalFormatting sqref="A311">
    <cfRule type="duplicateValues" dxfId="298" priority="385"/>
  </conditionalFormatting>
  <conditionalFormatting sqref="A314">
    <cfRule type="duplicateValues" dxfId="297" priority="382"/>
    <cfRule type="duplicateValues" dxfId="296" priority="383"/>
  </conditionalFormatting>
  <conditionalFormatting sqref="A315">
    <cfRule type="duplicateValues" dxfId="295" priority="381"/>
  </conditionalFormatting>
  <conditionalFormatting sqref="A351">
    <cfRule type="duplicateValues" dxfId="294" priority="379"/>
  </conditionalFormatting>
  <conditionalFormatting sqref="A373">
    <cfRule type="duplicateValues" dxfId="293" priority="377"/>
    <cfRule type="duplicateValues" dxfId="292" priority="376"/>
  </conditionalFormatting>
  <conditionalFormatting sqref="A405">
    <cfRule type="duplicateValues" dxfId="291" priority="375"/>
    <cfRule type="duplicateValues" dxfId="290" priority="374"/>
  </conditionalFormatting>
  <conditionalFormatting sqref="A444">
    <cfRule type="duplicateValues" dxfId="289" priority="373"/>
    <cfRule type="duplicateValues" dxfId="288" priority="372"/>
  </conditionalFormatting>
  <conditionalFormatting sqref="A445">
    <cfRule type="duplicateValues" dxfId="287" priority="371"/>
  </conditionalFormatting>
  <conditionalFormatting sqref="A457">
    <cfRule type="duplicateValues" dxfId="286" priority="368"/>
    <cfRule type="duplicateValues" dxfId="285" priority="369"/>
  </conditionalFormatting>
  <conditionalFormatting sqref="A459">
    <cfRule type="duplicateValues" dxfId="284" priority="367"/>
    <cfRule type="duplicateValues" dxfId="283" priority="366"/>
  </conditionalFormatting>
  <conditionalFormatting sqref="A460">
    <cfRule type="duplicateValues" dxfId="282" priority="365"/>
    <cfRule type="duplicateValues" dxfId="281" priority="364"/>
  </conditionalFormatting>
  <conditionalFormatting sqref="A461">
    <cfRule type="duplicateValues" dxfId="280" priority="363"/>
    <cfRule type="duplicateValues" dxfId="279" priority="362"/>
  </conditionalFormatting>
  <conditionalFormatting sqref="A462">
    <cfRule type="duplicateValues" dxfId="278" priority="360"/>
    <cfRule type="duplicateValues" dxfId="277" priority="361"/>
  </conditionalFormatting>
  <conditionalFormatting sqref="A465">
    <cfRule type="duplicateValues" dxfId="276" priority="359"/>
  </conditionalFormatting>
  <conditionalFormatting sqref="A466">
    <cfRule type="duplicateValues" dxfId="275" priority="357"/>
  </conditionalFormatting>
  <conditionalFormatting sqref="A501">
    <cfRule type="duplicateValues" dxfId="274" priority="354"/>
    <cfRule type="duplicateValues" dxfId="273" priority="355"/>
  </conditionalFormatting>
  <conditionalFormatting sqref="A504">
    <cfRule type="duplicateValues" dxfId="272" priority="353"/>
  </conditionalFormatting>
  <conditionalFormatting sqref="A506">
    <cfRule type="duplicateValues" dxfId="271" priority="351"/>
  </conditionalFormatting>
  <conditionalFormatting sqref="A510">
    <cfRule type="duplicateValues" dxfId="270" priority="349"/>
    <cfRule type="duplicateValues" dxfId="269" priority="348"/>
  </conditionalFormatting>
  <conditionalFormatting sqref="A535">
    <cfRule type="duplicateValues" dxfId="268" priority="346"/>
    <cfRule type="duplicateValues" dxfId="267" priority="347"/>
  </conditionalFormatting>
  <conditionalFormatting sqref="A540">
    <cfRule type="duplicateValues" dxfId="266" priority="345"/>
  </conditionalFormatting>
  <conditionalFormatting sqref="A543">
    <cfRule type="duplicateValues" dxfId="265" priority="342"/>
    <cfRule type="duplicateValues" dxfId="264" priority="343"/>
  </conditionalFormatting>
  <conditionalFormatting sqref="A547">
    <cfRule type="duplicateValues" dxfId="263" priority="340"/>
    <cfRule type="duplicateValues" dxfId="262" priority="341"/>
  </conditionalFormatting>
  <conditionalFormatting sqref="A578">
    <cfRule type="duplicateValues" dxfId="261" priority="339"/>
  </conditionalFormatting>
  <conditionalFormatting sqref="A581">
    <cfRule type="duplicateValues" dxfId="260" priority="337"/>
    <cfRule type="duplicateValues" dxfId="259" priority="336"/>
  </conditionalFormatting>
  <conditionalFormatting sqref="A610">
    <cfRule type="duplicateValues" dxfId="258" priority="335"/>
    <cfRule type="duplicateValues" dxfId="257" priority="334"/>
  </conditionalFormatting>
  <conditionalFormatting sqref="A614">
    <cfRule type="duplicateValues" dxfId="256" priority="333"/>
    <cfRule type="duplicateValues" dxfId="255" priority="332"/>
  </conditionalFormatting>
  <conditionalFormatting sqref="A618">
    <cfRule type="duplicateValues" dxfId="254" priority="331"/>
  </conditionalFormatting>
  <conditionalFormatting sqref="A639">
    <cfRule type="duplicateValues" dxfId="253" priority="329"/>
    <cfRule type="duplicateValues" dxfId="252" priority="328"/>
  </conditionalFormatting>
  <conditionalFormatting sqref="A646">
    <cfRule type="duplicateValues" dxfId="251" priority="327"/>
    <cfRule type="duplicateValues" dxfId="250" priority="326"/>
  </conditionalFormatting>
  <conditionalFormatting sqref="A648">
    <cfRule type="duplicateValues" dxfId="249" priority="325"/>
    <cfRule type="duplicateValues" dxfId="248" priority="324"/>
  </conditionalFormatting>
  <conditionalFormatting sqref="A651">
    <cfRule type="duplicateValues" dxfId="247" priority="323"/>
    <cfRule type="duplicateValues" dxfId="246" priority="322"/>
  </conditionalFormatting>
  <conditionalFormatting sqref="A662">
    <cfRule type="duplicateValues" dxfId="245" priority="321"/>
  </conditionalFormatting>
  <conditionalFormatting sqref="A677">
    <cfRule type="duplicateValues" dxfId="244" priority="319"/>
    <cfRule type="duplicateValues" dxfId="243" priority="318"/>
  </conditionalFormatting>
  <conditionalFormatting sqref="A692">
    <cfRule type="duplicateValues" dxfId="242" priority="316"/>
    <cfRule type="duplicateValues" dxfId="241" priority="317"/>
  </conditionalFormatting>
  <conditionalFormatting sqref="A702">
    <cfRule type="duplicateValues" dxfId="240" priority="314"/>
    <cfRule type="duplicateValues" dxfId="239" priority="315"/>
  </conditionalFormatting>
  <conditionalFormatting sqref="A704">
    <cfRule type="duplicateValues" dxfId="238" priority="313"/>
    <cfRule type="duplicateValues" dxfId="237" priority="312"/>
  </conditionalFormatting>
  <conditionalFormatting sqref="A729">
    <cfRule type="duplicateValues" dxfId="236" priority="63"/>
  </conditionalFormatting>
  <conditionalFormatting sqref="A752">
    <cfRule type="duplicateValues" dxfId="235" priority="311"/>
    <cfRule type="duplicateValues" dxfId="234" priority="310"/>
  </conditionalFormatting>
  <conditionalFormatting sqref="A763">
    <cfRule type="duplicateValues" dxfId="233" priority="309"/>
    <cfRule type="duplicateValues" dxfId="232" priority="308"/>
  </conditionalFormatting>
  <conditionalFormatting sqref="A771">
    <cfRule type="duplicateValues" dxfId="231" priority="307"/>
    <cfRule type="duplicateValues" dxfId="230" priority="306"/>
  </conditionalFormatting>
  <conditionalFormatting sqref="A792">
    <cfRule type="duplicateValues" dxfId="229" priority="305"/>
  </conditionalFormatting>
  <conditionalFormatting sqref="A837">
    <cfRule type="duplicateValues" dxfId="228" priority="303"/>
  </conditionalFormatting>
  <conditionalFormatting sqref="A888">
    <cfRule type="duplicateValues" dxfId="227" priority="301"/>
  </conditionalFormatting>
  <conditionalFormatting sqref="A907">
    <cfRule type="duplicateValues" dxfId="226" priority="299"/>
    <cfRule type="duplicateValues" dxfId="225" priority="298"/>
  </conditionalFormatting>
  <conditionalFormatting sqref="A908">
    <cfRule type="duplicateValues" dxfId="224" priority="297"/>
    <cfRule type="duplicateValues" dxfId="223" priority="296"/>
  </conditionalFormatting>
  <conditionalFormatting sqref="A920">
    <cfRule type="duplicateValues" dxfId="222" priority="294"/>
    <cfRule type="duplicateValues" dxfId="221" priority="295"/>
  </conditionalFormatting>
  <conditionalFormatting sqref="A963">
    <cfRule type="duplicateValues" dxfId="220" priority="293"/>
    <cfRule type="duplicateValues" dxfId="219" priority="292"/>
  </conditionalFormatting>
  <conditionalFormatting sqref="A986">
    <cfRule type="duplicateValues" dxfId="218" priority="291"/>
    <cfRule type="duplicateValues" dxfId="217" priority="290"/>
  </conditionalFormatting>
  <conditionalFormatting sqref="A997">
    <cfRule type="duplicateValues" dxfId="216" priority="70"/>
  </conditionalFormatting>
  <conditionalFormatting sqref="A1009">
    <cfRule type="duplicateValues" dxfId="215" priority="289"/>
  </conditionalFormatting>
  <conditionalFormatting sqref="A1014">
    <cfRule type="duplicateValues" dxfId="214" priority="287"/>
  </conditionalFormatting>
  <conditionalFormatting sqref="A1038">
    <cfRule type="duplicateValues" dxfId="213" priority="284"/>
    <cfRule type="duplicateValues" dxfId="212" priority="285"/>
  </conditionalFormatting>
  <conditionalFormatting sqref="A1047">
    <cfRule type="duplicateValues" dxfId="211" priority="283"/>
  </conditionalFormatting>
  <conditionalFormatting sqref="A1049">
    <cfRule type="duplicateValues" dxfId="210" priority="279"/>
    <cfRule type="duplicateValues" dxfId="209" priority="280"/>
  </conditionalFormatting>
  <conditionalFormatting sqref="A1063">
    <cfRule type="duplicateValues" dxfId="208" priority="278"/>
    <cfRule type="duplicateValues" dxfId="207" priority="277"/>
  </conditionalFormatting>
  <conditionalFormatting sqref="A1117">
    <cfRule type="duplicateValues" dxfId="206" priority="275"/>
    <cfRule type="duplicateValues" dxfId="205" priority="276"/>
  </conditionalFormatting>
  <conditionalFormatting sqref="A1167">
    <cfRule type="duplicateValues" dxfId="204" priority="274"/>
  </conditionalFormatting>
  <conditionalFormatting sqref="A1181">
    <cfRule type="duplicateValues" dxfId="203" priority="272"/>
    <cfRule type="duplicateValues" dxfId="202" priority="271"/>
  </conditionalFormatting>
  <conditionalFormatting sqref="A1182">
    <cfRule type="duplicateValues" dxfId="201" priority="270"/>
    <cfRule type="duplicateValues" dxfId="200" priority="269"/>
  </conditionalFormatting>
  <conditionalFormatting sqref="A1194">
    <cfRule type="duplicateValues" dxfId="199" priority="268"/>
  </conditionalFormatting>
  <conditionalFormatting sqref="A1196">
    <cfRule type="duplicateValues" dxfId="198" priority="266"/>
    <cfRule type="duplicateValues" dxfId="197" priority="265"/>
  </conditionalFormatting>
  <conditionalFormatting sqref="A1207">
    <cfRule type="duplicateValues" dxfId="196" priority="264"/>
    <cfRule type="duplicateValues" dxfId="195" priority="263"/>
  </conditionalFormatting>
  <conditionalFormatting sqref="A1215">
    <cfRule type="duplicateValues" dxfId="194" priority="262"/>
  </conditionalFormatting>
  <conditionalFormatting sqref="A1218">
    <cfRule type="duplicateValues" dxfId="193" priority="260"/>
  </conditionalFormatting>
  <conditionalFormatting sqref="A1221:A1476 A1478:A1764">
    <cfRule type="duplicateValues" dxfId="192" priority="62"/>
  </conditionalFormatting>
  <conditionalFormatting sqref="A1226">
    <cfRule type="duplicateValues" dxfId="191" priority="158"/>
  </conditionalFormatting>
  <conditionalFormatting sqref="A1227">
    <cfRule type="duplicateValues" dxfId="190" priority="258"/>
    <cfRule type="duplicateValues" dxfId="189" priority="257"/>
  </conditionalFormatting>
  <conditionalFormatting sqref="A1228:A1229">
    <cfRule type="duplicateValues" dxfId="188" priority="157"/>
  </conditionalFormatting>
  <conditionalFormatting sqref="A1230">
    <cfRule type="duplicateValues" dxfId="187" priority="155"/>
  </conditionalFormatting>
  <conditionalFormatting sqref="A1231">
    <cfRule type="duplicateValues" dxfId="186" priority="256"/>
    <cfRule type="duplicateValues" dxfId="185" priority="255"/>
  </conditionalFormatting>
  <conditionalFormatting sqref="A1231:A1232">
    <cfRule type="duplicateValues" dxfId="184" priority="153"/>
  </conditionalFormatting>
  <conditionalFormatting sqref="A1232">
    <cfRule type="duplicateValues" dxfId="183" priority="254"/>
    <cfRule type="duplicateValues" dxfId="182" priority="253"/>
  </conditionalFormatting>
  <conditionalFormatting sqref="A1233">
    <cfRule type="duplicateValues" dxfId="181" priority="151"/>
  </conditionalFormatting>
  <conditionalFormatting sqref="A1234">
    <cfRule type="duplicateValues" dxfId="180" priority="150"/>
  </conditionalFormatting>
  <conditionalFormatting sqref="A1235">
    <cfRule type="duplicateValues" dxfId="179" priority="148"/>
  </conditionalFormatting>
  <conditionalFormatting sqref="A1236">
    <cfRule type="duplicateValues" dxfId="178" priority="146"/>
  </conditionalFormatting>
  <conditionalFormatting sqref="A1237">
    <cfRule type="duplicateValues" dxfId="177" priority="144"/>
  </conditionalFormatting>
  <conditionalFormatting sqref="A1238">
    <cfRule type="duplicateValues" dxfId="176" priority="142"/>
  </conditionalFormatting>
  <conditionalFormatting sqref="A1240">
    <cfRule type="duplicateValues" dxfId="175" priority="140"/>
  </conditionalFormatting>
  <conditionalFormatting sqref="A1241">
    <cfRule type="duplicateValues" dxfId="174" priority="138"/>
  </conditionalFormatting>
  <conditionalFormatting sqref="A1242">
    <cfRule type="duplicateValues" dxfId="173" priority="136"/>
  </conditionalFormatting>
  <conditionalFormatting sqref="A1243">
    <cfRule type="duplicateValues" dxfId="172" priority="135"/>
  </conditionalFormatting>
  <conditionalFormatting sqref="A1244">
    <cfRule type="duplicateValues" dxfId="171" priority="133"/>
  </conditionalFormatting>
  <conditionalFormatting sqref="A1245">
    <cfRule type="duplicateValues" dxfId="170" priority="131"/>
  </conditionalFormatting>
  <conditionalFormatting sqref="A1246">
    <cfRule type="duplicateValues" dxfId="169" priority="129"/>
  </conditionalFormatting>
  <conditionalFormatting sqref="A1247">
    <cfRule type="duplicateValues" dxfId="168" priority="127"/>
  </conditionalFormatting>
  <conditionalFormatting sqref="A1248">
    <cfRule type="duplicateValues" dxfId="167" priority="125"/>
  </conditionalFormatting>
  <conditionalFormatting sqref="A1249">
    <cfRule type="duplicateValues" dxfId="166" priority="123"/>
  </conditionalFormatting>
  <conditionalFormatting sqref="A1250">
    <cfRule type="duplicateValues" dxfId="165" priority="121"/>
  </conditionalFormatting>
  <conditionalFormatting sqref="A1251">
    <cfRule type="duplicateValues" dxfId="164" priority="119"/>
  </conditionalFormatting>
  <conditionalFormatting sqref="A1252">
    <cfRule type="duplicateValues" dxfId="163" priority="117"/>
  </conditionalFormatting>
  <conditionalFormatting sqref="A1253">
    <cfRule type="duplicateValues" dxfId="162" priority="115"/>
  </conditionalFormatting>
  <conditionalFormatting sqref="A1254">
    <cfRule type="duplicateValues" dxfId="161" priority="113"/>
  </conditionalFormatting>
  <conditionalFormatting sqref="A1255">
    <cfRule type="duplicateValues" dxfId="160" priority="111"/>
  </conditionalFormatting>
  <conditionalFormatting sqref="A1256">
    <cfRule type="duplicateValues" dxfId="159" priority="109"/>
  </conditionalFormatting>
  <conditionalFormatting sqref="A1257">
    <cfRule type="duplicateValues" dxfId="158" priority="107"/>
  </conditionalFormatting>
  <conditionalFormatting sqref="A1258">
    <cfRule type="duplicateValues" dxfId="157" priority="252"/>
    <cfRule type="duplicateValues" dxfId="156" priority="105"/>
    <cfRule type="duplicateValues" dxfId="155" priority="251"/>
  </conditionalFormatting>
  <conditionalFormatting sqref="A1259">
    <cfRule type="duplicateValues" dxfId="154" priority="103"/>
  </conditionalFormatting>
  <conditionalFormatting sqref="A1260">
    <cfRule type="duplicateValues" dxfId="153" priority="101"/>
  </conditionalFormatting>
  <conditionalFormatting sqref="A1261">
    <cfRule type="duplicateValues" dxfId="152" priority="99"/>
  </conditionalFormatting>
  <conditionalFormatting sqref="A1262">
    <cfRule type="duplicateValues" dxfId="151" priority="71"/>
  </conditionalFormatting>
  <conditionalFormatting sqref="A1263">
    <cfRule type="duplicateValues" dxfId="150" priority="250"/>
  </conditionalFormatting>
  <conditionalFormatting sqref="A1264">
    <cfRule type="duplicateValues" dxfId="149" priority="248"/>
  </conditionalFormatting>
  <conditionalFormatting sqref="A1265">
    <cfRule type="duplicateValues" dxfId="148" priority="93"/>
    <cfRule type="duplicateValues" dxfId="147" priority="245"/>
    <cfRule type="duplicateValues" dxfId="146" priority="246"/>
  </conditionalFormatting>
  <conditionalFormatting sqref="A1266">
    <cfRule type="duplicateValues" dxfId="145" priority="244"/>
    <cfRule type="duplicateValues" dxfId="144" priority="243"/>
    <cfRule type="duplicateValues" dxfId="143" priority="91"/>
  </conditionalFormatting>
  <conditionalFormatting sqref="A1267">
    <cfRule type="duplicateValues" dxfId="142" priority="242"/>
    <cfRule type="duplicateValues" dxfId="141" priority="241"/>
    <cfRule type="duplicateValues" dxfId="140" priority="89"/>
  </conditionalFormatting>
  <conditionalFormatting sqref="A1268">
    <cfRule type="duplicateValues" dxfId="139" priority="240"/>
    <cfRule type="duplicateValues" dxfId="138" priority="239"/>
    <cfRule type="duplicateValues" dxfId="137" priority="87"/>
  </conditionalFormatting>
  <conditionalFormatting sqref="A1269">
    <cfRule type="duplicateValues" dxfId="136" priority="85"/>
  </conditionalFormatting>
  <conditionalFormatting sqref="A1270">
    <cfRule type="duplicateValues" dxfId="135" priority="83"/>
  </conditionalFormatting>
  <conditionalFormatting sqref="A1271">
    <cfRule type="duplicateValues" dxfId="134" priority="81"/>
  </conditionalFormatting>
  <conditionalFormatting sqref="A1272">
    <cfRule type="duplicateValues" dxfId="133" priority="79"/>
  </conditionalFormatting>
  <conditionalFormatting sqref="A1273">
    <cfRule type="duplicateValues" dxfId="132" priority="77"/>
  </conditionalFormatting>
  <conditionalFormatting sqref="A1274">
    <cfRule type="duplicateValues" dxfId="131" priority="75"/>
  </conditionalFormatting>
  <conditionalFormatting sqref="A1275">
    <cfRule type="duplicateValues" dxfId="130" priority="73"/>
  </conditionalFormatting>
  <conditionalFormatting sqref="A1280:A1298 A1300:A1476 A1478:A1764">
    <cfRule type="duplicateValues" dxfId="129" priority="61"/>
  </conditionalFormatting>
  <conditionalFormatting sqref="A1299">
    <cfRule type="duplicateValues" dxfId="128" priority="59"/>
    <cfRule type="duplicateValues" dxfId="127" priority="60"/>
  </conditionalFormatting>
  <conditionalFormatting sqref="A1302">
    <cfRule type="duplicateValues" dxfId="126" priority="237"/>
    <cfRule type="duplicateValues" dxfId="125" priority="238"/>
  </conditionalFormatting>
  <conditionalFormatting sqref="A1303">
    <cfRule type="duplicateValues" dxfId="124" priority="235"/>
    <cfRule type="duplicateValues" dxfId="123" priority="236"/>
  </conditionalFormatting>
  <conditionalFormatting sqref="A1328">
    <cfRule type="duplicateValues" dxfId="122" priority="58"/>
  </conditionalFormatting>
  <conditionalFormatting sqref="A1329">
    <cfRule type="duplicateValues" dxfId="121" priority="57"/>
  </conditionalFormatting>
  <conditionalFormatting sqref="A1342">
    <cfRule type="duplicateValues" dxfId="120" priority="234"/>
    <cfRule type="duplicateValues" dxfId="119" priority="233"/>
  </conditionalFormatting>
  <conditionalFormatting sqref="A1347">
    <cfRule type="duplicateValues" dxfId="118" priority="232"/>
  </conditionalFormatting>
  <conditionalFormatting sqref="A1350">
    <cfRule type="duplicateValues" dxfId="117" priority="229"/>
    <cfRule type="duplicateValues" dxfId="116" priority="230"/>
  </conditionalFormatting>
  <conditionalFormatting sqref="A1365">
    <cfRule type="duplicateValues" dxfId="115" priority="56"/>
    <cfRule type="duplicateValues" dxfId="114" priority="55"/>
  </conditionalFormatting>
  <conditionalFormatting sqref="A1390">
    <cfRule type="duplicateValues" dxfId="113" priority="228"/>
    <cfRule type="duplicateValues" dxfId="112" priority="227"/>
  </conditionalFormatting>
  <conditionalFormatting sqref="A1394">
    <cfRule type="duplicateValues" dxfId="111" priority="225"/>
    <cfRule type="duplicateValues" dxfId="110" priority="226"/>
  </conditionalFormatting>
  <conditionalFormatting sqref="A1396">
    <cfRule type="duplicateValues" dxfId="109" priority="224"/>
    <cfRule type="duplicateValues" dxfId="108" priority="223"/>
  </conditionalFormatting>
  <conditionalFormatting sqref="A1399">
    <cfRule type="duplicateValues" dxfId="107" priority="221"/>
    <cfRule type="duplicateValues" dxfId="106" priority="222"/>
  </conditionalFormatting>
  <conditionalFormatting sqref="A1414">
    <cfRule type="duplicateValues" dxfId="105" priority="54"/>
    <cfRule type="duplicateValues" dxfId="104" priority="53"/>
  </conditionalFormatting>
  <conditionalFormatting sqref="A1415">
    <cfRule type="duplicateValues" dxfId="103" priority="52"/>
    <cfRule type="duplicateValues" dxfId="102" priority="51"/>
  </conditionalFormatting>
  <conditionalFormatting sqref="A1416">
    <cfRule type="duplicateValues" dxfId="101" priority="49"/>
    <cfRule type="duplicateValues" dxfId="100" priority="50"/>
  </conditionalFormatting>
  <conditionalFormatting sqref="A1419">
    <cfRule type="duplicateValues" dxfId="99" priority="220"/>
  </conditionalFormatting>
  <conditionalFormatting sqref="A1432">
    <cfRule type="duplicateValues" dxfId="98" priority="217"/>
    <cfRule type="duplicateValues" dxfId="97" priority="218"/>
  </conditionalFormatting>
  <conditionalFormatting sqref="A1441">
    <cfRule type="duplicateValues" dxfId="96" priority="48"/>
    <cfRule type="duplicateValues" dxfId="95" priority="216"/>
    <cfRule type="duplicateValues" dxfId="94" priority="215"/>
  </conditionalFormatting>
  <conditionalFormatting sqref="A1449">
    <cfRule type="duplicateValues" dxfId="93" priority="214"/>
    <cfRule type="duplicateValues" dxfId="92" priority="213"/>
  </conditionalFormatting>
  <conditionalFormatting sqref="A1455">
    <cfRule type="duplicateValues" dxfId="91" priority="47"/>
    <cfRule type="duplicateValues" dxfId="90" priority="46"/>
  </conditionalFormatting>
  <conditionalFormatting sqref="A1457">
    <cfRule type="duplicateValues" dxfId="89" priority="212"/>
  </conditionalFormatting>
  <conditionalFormatting sqref="A1460">
    <cfRule type="duplicateValues" dxfId="88" priority="209"/>
    <cfRule type="duplicateValues" dxfId="87" priority="210"/>
  </conditionalFormatting>
  <conditionalFormatting sqref="A1462">
    <cfRule type="duplicateValues" dxfId="86" priority="207"/>
    <cfRule type="duplicateValues" dxfId="85" priority="208"/>
  </conditionalFormatting>
  <conditionalFormatting sqref="A1467">
    <cfRule type="duplicateValues" dxfId="84" priority="45"/>
    <cfRule type="duplicateValues" dxfId="83" priority="206"/>
  </conditionalFormatting>
  <conditionalFormatting sqref="A1468">
    <cfRule type="duplicateValues" dxfId="82" priority="43"/>
    <cfRule type="duplicateValues" dxfId="81" priority="44"/>
  </conditionalFormatting>
  <conditionalFormatting sqref="A1477">
    <cfRule type="duplicateValues" dxfId="80" priority="204"/>
    <cfRule type="duplicateValues" dxfId="79" priority="42"/>
  </conditionalFormatting>
  <conditionalFormatting sqref="A1478:A1764 A1300:A1476 A1221:A1298">
    <cfRule type="duplicateValues" dxfId="78" priority="41"/>
  </conditionalFormatting>
  <conditionalFormatting sqref="A1478:A1764 A1300:A1476 A1280:A1298">
    <cfRule type="duplicateValues" dxfId="77" priority="40"/>
  </conditionalFormatting>
  <conditionalFormatting sqref="A1480">
    <cfRule type="duplicateValues" dxfId="76" priority="201"/>
    <cfRule type="duplicateValues" dxfId="75" priority="202"/>
  </conditionalFormatting>
  <conditionalFormatting sqref="A1485">
    <cfRule type="duplicateValues" dxfId="74" priority="199"/>
    <cfRule type="duplicateValues" dxfId="73" priority="200"/>
  </conditionalFormatting>
  <conditionalFormatting sqref="A1488">
    <cfRule type="duplicateValues" dxfId="72" priority="39"/>
    <cfRule type="duplicateValues" dxfId="71" priority="38"/>
  </conditionalFormatting>
  <conditionalFormatting sqref="A1489:A1530 A1417:A1440 A1366:A1413 A1280:A1298 A1442:A1454 A1456:A1466 A1469:A1476 A1532:A1533 A1536:A1570 A1572:A1592 A1594:A1624 A1626:A1663 A1666:A1676 A1678 A1683:A1684 A1687:A1720 A1722:A1723 A1725 A1727:A1729 A1731:A1754 A1756:A1759 A1761:A1762 A1764 A1300:A1327 A1330:A1364 A1478:A1487">
    <cfRule type="duplicateValues" dxfId="70" priority="37"/>
  </conditionalFormatting>
  <conditionalFormatting sqref="A1502">
    <cfRule type="duplicateValues" dxfId="69" priority="197"/>
    <cfRule type="duplicateValues" dxfId="68" priority="198"/>
  </conditionalFormatting>
  <conditionalFormatting sqref="A1516">
    <cfRule type="duplicateValues" dxfId="67" priority="196"/>
  </conditionalFormatting>
  <conditionalFormatting sqref="A1519">
    <cfRule type="duplicateValues" dxfId="66" priority="193"/>
    <cfRule type="duplicateValues" dxfId="65" priority="194"/>
  </conditionalFormatting>
  <conditionalFormatting sqref="A1521">
    <cfRule type="duplicateValues" dxfId="64" priority="191"/>
    <cfRule type="duplicateValues" dxfId="63" priority="192"/>
  </conditionalFormatting>
  <conditionalFormatting sqref="A1531">
    <cfRule type="duplicateValues" dxfId="62" priority="36"/>
  </conditionalFormatting>
  <conditionalFormatting sqref="A1532">
    <cfRule type="duplicateValues" dxfId="61" priority="190"/>
  </conditionalFormatting>
  <conditionalFormatting sqref="A1534">
    <cfRule type="duplicateValues" dxfId="60" priority="34"/>
    <cfRule type="duplicateValues" dxfId="59" priority="35"/>
  </conditionalFormatting>
  <conditionalFormatting sqref="A1535">
    <cfRule type="duplicateValues" dxfId="58" priority="33"/>
  </conditionalFormatting>
  <conditionalFormatting sqref="A1571">
    <cfRule type="duplicateValues" dxfId="57" priority="32"/>
  </conditionalFormatting>
  <conditionalFormatting sqref="A1593">
    <cfRule type="duplicateValues" dxfId="56" priority="31"/>
    <cfRule type="duplicateValues" dxfId="55" priority="30"/>
  </conditionalFormatting>
  <conditionalFormatting sqref="A1598">
    <cfRule type="duplicateValues" dxfId="54" priority="188"/>
  </conditionalFormatting>
  <conditionalFormatting sqref="A1599">
    <cfRule type="duplicateValues" dxfId="53" priority="186"/>
  </conditionalFormatting>
  <conditionalFormatting sqref="A1604">
    <cfRule type="duplicateValues" dxfId="52" priority="184"/>
    <cfRule type="duplicateValues" dxfId="51" priority="183"/>
  </conditionalFormatting>
  <conditionalFormatting sqref="A1615">
    <cfRule type="duplicateValues" dxfId="50" priority="182"/>
  </conditionalFormatting>
  <conditionalFormatting sqref="A1619">
    <cfRule type="duplicateValues" dxfId="49" priority="179"/>
    <cfRule type="duplicateValues" dxfId="48" priority="180"/>
  </conditionalFormatting>
  <conditionalFormatting sqref="A1621">
    <cfRule type="duplicateValues" dxfId="47" priority="177"/>
    <cfRule type="duplicateValues" dxfId="46" priority="178"/>
  </conditionalFormatting>
  <conditionalFormatting sqref="A1624">
    <cfRule type="duplicateValues" dxfId="45" priority="176"/>
  </conditionalFormatting>
  <conditionalFormatting sqref="A1625">
    <cfRule type="duplicateValues" dxfId="44" priority="29"/>
    <cfRule type="duplicateValues" dxfId="43" priority="28"/>
  </conditionalFormatting>
  <conditionalFormatting sqref="A1644">
    <cfRule type="duplicateValues" dxfId="42" priority="173"/>
    <cfRule type="duplicateValues" dxfId="41" priority="174"/>
  </conditionalFormatting>
  <conditionalFormatting sqref="A1646">
    <cfRule type="duplicateValues" dxfId="40" priority="172"/>
    <cfRule type="duplicateValues" dxfId="39" priority="171"/>
  </conditionalFormatting>
  <conditionalFormatting sqref="A1649">
    <cfRule type="duplicateValues" dxfId="38" priority="169"/>
    <cfRule type="duplicateValues" dxfId="37" priority="170"/>
  </conditionalFormatting>
  <conditionalFormatting sqref="A1658">
    <cfRule type="duplicateValues" dxfId="36" priority="168"/>
  </conditionalFormatting>
  <conditionalFormatting sqref="A1664">
    <cfRule type="duplicateValues" dxfId="35" priority="27"/>
    <cfRule type="duplicateValues" dxfId="34" priority="26"/>
  </conditionalFormatting>
  <conditionalFormatting sqref="A1665">
    <cfRule type="duplicateValues" dxfId="33" priority="25"/>
  </conditionalFormatting>
  <conditionalFormatting sqref="A1673">
    <cfRule type="duplicateValues" dxfId="32" priority="166"/>
  </conditionalFormatting>
  <conditionalFormatting sqref="A1674:A1676 A1650:A1657 A1433:A1440 A1269:A1301 A1216:A1217 A1048 A1046 A1050:A1062 A1064:A1116 A1118:A1166 A1168:A1180 A1183:A1193 A1195 A1197:A1206 A1208:A1214 A1219:A1226 A1228:A1230 A1233:A1257 A1259:A1262 A1304:A1341 A1343:A1346 A1348:A1349 A1351:A1389 A1391:A1393 A1395 A1397:A1398 A1400:A1418 A1420:A1431 A1442:A1448 A1450:A1456 A1458:A1459 A1461 A1463:A1466 A1468:A1476 A1478:A1479 A1481:A1484 A1486:A1501 A1503:A1515 A1517:A1518 A1520 A1522:A1531 A1533:A1597 A1600:A1603 A1605:A1614 A1616:A1618 A1620 A1622:A1623 A1625:A1643 A1645 A1647:A1648 A1659:A1672">
    <cfRule type="duplicateValues" dxfId="31" priority="159"/>
  </conditionalFormatting>
  <conditionalFormatting sqref="A1674:A1676 A1650:A1657 A1433:A1440 A1269:A1301 A1216:A1217 A1050:A1062 A1064:A1116 A1118:A1166 A1168:A1180 A1183:A1193 A1195 A1197:A1206 A1208:A1214 A1219:A1226 A1228:A1230 A1233:A1257 A1259:A1262 A1304:A1341 A1343:A1346 A1348:A1349 A1351:A1389 A1391:A1393 A1395 A1397:A1398 A1400:A1418 A1420:A1431 A1442:A1448 A1450:A1456 A1458:A1459 A1461 A1463:A1466 A1468:A1476 A1478:A1479 A1481:A1484 A1486:A1501 A1503:A1515 A1517:A1518 A1520 A1522:A1531 A1533:A1597 A1600:A1603 A1605:A1614 A1616:A1618 A1620 A1622:A1623 A1625:A1643 A1645 A1647:A1648 A60:A78 A1659:A1672 A80:A255 A257:A728 A730:A1048">
    <cfRule type="duplicateValues" dxfId="30" priority="281"/>
  </conditionalFormatting>
  <conditionalFormatting sqref="A1677">
    <cfRule type="duplicateValues" dxfId="29" priority="23"/>
    <cfRule type="duplicateValues" dxfId="28" priority="24"/>
  </conditionalFormatting>
  <conditionalFormatting sqref="A1677:A1877">
    <cfRule type="duplicateValues" dxfId="27" priority="160"/>
  </conditionalFormatting>
  <conditionalFormatting sqref="A1679">
    <cfRule type="duplicateValues" dxfId="26" priority="22"/>
    <cfRule type="duplicateValues" dxfId="25" priority="21"/>
  </conditionalFormatting>
  <conditionalFormatting sqref="A1680">
    <cfRule type="duplicateValues" dxfId="24" priority="20"/>
    <cfRule type="duplicateValues" dxfId="23" priority="19"/>
  </conditionalFormatting>
  <conditionalFormatting sqref="A1681">
    <cfRule type="duplicateValues" dxfId="22" priority="17"/>
    <cfRule type="duplicateValues" dxfId="21" priority="18"/>
  </conditionalFormatting>
  <conditionalFormatting sqref="A1682">
    <cfRule type="duplicateValues" dxfId="20" priority="16"/>
    <cfRule type="duplicateValues" dxfId="19" priority="15"/>
  </conditionalFormatting>
  <conditionalFormatting sqref="A1685">
    <cfRule type="duplicateValues" dxfId="18" priority="14"/>
  </conditionalFormatting>
  <conditionalFormatting sqref="A1686">
    <cfRule type="duplicateValues" dxfId="17" priority="13"/>
  </conditionalFormatting>
  <conditionalFormatting sqref="A1721">
    <cfRule type="duplicateValues" dxfId="16" priority="11"/>
    <cfRule type="duplicateValues" dxfId="15" priority="12"/>
  </conditionalFormatting>
  <conditionalFormatting sqref="A1724">
    <cfRule type="duplicateValues" dxfId="14" priority="10"/>
  </conditionalFormatting>
  <conditionalFormatting sqref="A1726">
    <cfRule type="duplicateValues" dxfId="13" priority="9"/>
  </conditionalFormatting>
  <conditionalFormatting sqref="A1730">
    <cfRule type="duplicateValues" dxfId="12" priority="8"/>
    <cfRule type="duplicateValues" dxfId="11" priority="7"/>
  </conditionalFormatting>
  <conditionalFormatting sqref="A1743">
    <cfRule type="duplicateValues" dxfId="10" priority="69"/>
  </conditionalFormatting>
  <conditionalFormatting sqref="A1753">
    <cfRule type="duplicateValues" dxfId="9" priority="67"/>
  </conditionalFormatting>
  <conditionalFormatting sqref="A1755">
    <cfRule type="duplicateValues" dxfId="8" priority="5"/>
    <cfRule type="duplicateValues" dxfId="7" priority="6"/>
  </conditionalFormatting>
  <conditionalFormatting sqref="A1760">
    <cfRule type="duplicateValues" dxfId="6" priority="4"/>
  </conditionalFormatting>
  <conditionalFormatting sqref="A1761">
    <cfRule type="duplicateValues" dxfId="5" priority="66"/>
  </conditionalFormatting>
  <conditionalFormatting sqref="A1763">
    <cfRule type="duplicateValues" dxfId="4" priority="3"/>
    <cfRule type="duplicateValues" dxfId="3" priority="2"/>
  </conditionalFormatting>
  <conditionalFormatting sqref="A2955 A2:A255 A2337:A2953 A257:A728 A730:A1877">
    <cfRule type="duplicateValues" dxfId="2" priority="61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med</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2024-05-19T09:20:50Z</cp:lastPrinted>
  <dcterms:created xsi:type="dcterms:W3CDTF">2015-06-05T18:17:20Z</dcterms:created>
  <dcterms:modified xsi:type="dcterms:W3CDTF">2025-02-02T07:04:34Z</dcterms:modified>
</cp:coreProperties>
</file>